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 - Juan Francisco Martínez Ruiz 75118380N\Clientes\Cámara de Valladolid\HR Digital\"/>
    </mc:Choice>
  </mc:AlternateContent>
  <xr:revisionPtr revIDLastSave="128" documentId="10_ncr:20000_{F00B6775-AF8C-4111-92CE-A2D5D897526A}" xr6:coauthVersionLast="45" xr6:coauthVersionMax="45" xr10:uidLastSave="{71C96CCF-4645-4D39-B26A-3C967F3432B0}"/>
  <bookViews>
    <workbookView minimized="1" xWindow="735" yWindow="735" windowWidth="21600" windowHeight="11265" activeTab="1" xr2:uid="{11FD7B4B-C64D-4DCE-B4E4-CB796CC38BD7}"/>
  </bookViews>
  <sheets>
    <sheet name="Base de Datos" sheetId="1" r:id="rId1"/>
    <sheet name="Base de Datos 2" sheetId="22" r:id="rId2"/>
    <sheet name="Base de Datos Absentismo" sheetId="24" r:id="rId3"/>
    <sheet name="Listados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2" l="1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7" i="2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80" i="1"/>
  <c r="V81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8" i="1"/>
  <c r="V209" i="1"/>
  <c r="V210" i="1"/>
  <c r="V211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60" i="1"/>
  <c r="V261" i="1"/>
  <c r="V262" i="1"/>
  <c r="V263" i="1"/>
  <c r="V264" i="1"/>
  <c r="V265" i="1"/>
  <c r="V266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2" i="1"/>
  <c r="V3" i="1"/>
  <c r="V4" i="1"/>
  <c r="V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2" i="1"/>
  <c r="AM3" i="24" l="1"/>
  <c r="AM4" i="24"/>
  <c r="AM5" i="24"/>
  <c r="AM6" i="24"/>
  <c r="AM7" i="24"/>
  <c r="AM8" i="24"/>
  <c r="AM9" i="24"/>
  <c r="AM10" i="24"/>
  <c r="AM11" i="24"/>
  <c r="AM12" i="24"/>
  <c r="AM13" i="24"/>
  <c r="AM14" i="24"/>
  <c r="AM15" i="24"/>
  <c r="AM16" i="24"/>
  <c r="AM17" i="24"/>
  <c r="AM18" i="24"/>
  <c r="AM19" i="24"/>
  <c r="AM20" i="24"/>
  <c r="AM21" i="24"/>
  <c r="AM22" i="24"/>
  <c r="AM23" i="24"/>
  <c r="AM24" i="24"/>
  <c r="AM25" i="24"/>
  <c r="AM26" i="24"/>
  <c r="AM27" i="24"/>
  <c r="AM28" i="24"/>
  <c r="AM29" i="24"/>
  <c r="AM30" i="24"/>
  <c r="AM31" i="24"/>
  <c r="AM32" i="24"/>
  <c r="AM33" i="24"/>
  <c r="AM34" i="24"/>
  <c r="AM35" i="24"/>
  <c r="AM36" i="24"/>
  <c r="AM37" i="24"/>
  <c r="AM38" i="24"/>
  <c r="AM39" i="24"/>
  <c r="AM40" i="24"/>
  <c r="AM41" i="24"/>
  <c r="AM42" i="24"/>
  <c r="AM43" i="24"/>
  <c r="AM44" i="24"/>
  <c r="AM45" i="24"/>
  <c r="AM46" i="24"/>
  <c r="AM47" i="24"/>
  <c r="AM48" i="24"/>
  <c r="AM49" i="24"/>
  <c r="AM50" i="24"/>
  <c r="AM51" i="24"/>
  <c r="AM52" i="24"/>
  <c r="AM53" i="24"/>
  <c r="AM54" i="24"/>
  <c r="AM55" i="24"/>
  <c r="AM56" i="24"/>
  <c r="AM57" i="24"/>
  <c r="AM58" i="24"/>
  <c r="AM59" i="24"/>
  <c r="AM60" i="24"/>
  <c r="AM61" i="24"/>
  <c r="AM62" i="24"/>
  <c r="AM63" i="24"/>
  <c r="AM64" i="24"/>
  <c r="AM65" i="24"/>
  <c r="AM66" i="24"/>
  <c r="AM67" i="24"/>
  <c r="AM68" i="24"/>
  <c r="AM69" i="24"/>
  <c r="AM70" i="24"/>
  <c r="AM71" i="24"/>
  <c r="AM72" i="24"/>
  <c r="AM73" i="24"/>
  <c r="AM74" i="24"/>
  <c r="AM75" i="24"/>
  <c r="AM76" i="24"/>
  <c r="AM77" i="24"/>
  <c r="AM78" i="24"/>
  <c r="AM79" i="24"/>
  <c r="AM80" i="24"/>
  <c r="AM81" i="24"/>
  <c r="AM82" i="24"/>
  <c r="AM83" i="24"/>
  <c r="AM84" i="24"/>
  <c r="AM85" i="24"/>
  <c r="AM86" i="24"/>
  <c r="AM87" i="24"/>
  <c r="AM88" i="24"/>
  <c r="AM89" i="24"/>
  <c r="AM90" i="24"/>
  <c r="AM91" i="24"/>
  <c r="AM92" i="24"/>
  <c r="AM93" i="24"/>
  <c r="AM94" i="24"/>
  <c r="AM95" i="24"/>
  <c r="AM96" i="24"/>
  <c r="AM97" i="24"/>
  <c r="AM98" i="24"/>
  <c r="AM99" i="24"/>
  <c r="AM100" i="24"/>
  <c r="AM101" i="24"/>
  <c r="AM102" i="24"/>
  <c r="AM103" i="24"/>
  <c r="AM104" i="24"/>
  <c r="AM105" i="24"/>
  <c r="AM106" i="24"/>
  <c r="AM107" i="24"/>
  <c r="AM108" i="24"/>
  <c r="AM109" i="24"/>
  <c r="AM110" i="24"/>
  <c r="AM111" i="24"/>
  <c r="AM112" i="24"/>
  <c r="AM113" i="24"/>
  <c r="AM114" i="24"/>
  <c r="AM115" i="24"/>
  <c r="AM116" i="24"/>
  <c r="AM117" i="24"/>
  <c r="AM118" i="24"/>
  <c r="AM119" i="24"/>
  <c r="AM120" i="24"/>
  <c r="AM121" i="24"/>
  <c r="AM122" i="24"/>
  <c r="AM123" i="24"/>
  <c r="AM124" i="24"/>
  <c r="AM125" i="24"/>
  <c r="AM126" i="24"/>
  <c r="AM127" i="24"/>
  <c r="AM128" i="24"/>
  <c r="AM129" i="24"/>
  <c r="AM130" i="24"/>
  <c r="AM131" i="24"/>
  <c r="AM132" i="24"/>
  <c r="AM133" i="24"/>
  <c r="AM134" i="24"/>
  <c r="AM135" i="24"/>
  <c r="AM136" i="24"/>
  <c r="AM137" i="24"/>
  <c r="AM138" i="24"/>
  <c r="AM139" i="24"/>
  <c r="AM140" i="24"/>
  <c r="AM141" i="24"/>
  <c r="AM142" i="24"/>
  <c r="AM143" i="24"/>
  <c r="AM144" i="24"/>
  <c r="AM145" i="24"/>
  <c r="AM146" i="24"/>
  <c r="AM147" i="24"/>
  <c r="AM148" i="24"/>
  <c r="AM149" i="24"/>
  <c r="AM150" i="24"/>
  <c r="AM151" i="24"/>
  <c r="AM152" i="24"/>
  <c r="AM153" i="24"/>
  <c r="AM154" i="24"/>
  <c r="AM155" i="24"/>
  <c r="AM156" i="24"/>
  <c r="AM157" i="24"/>
  <c r="AM158" i="24"/>
  <c r="AM159" i="24"/>
  <c r="AM160" i="24"/>
  <c r="AM161" i="24"/>
  <c r="AM162" i="24"/>
  <c r="AM163" i="24"/>
  <c r="AM164" i="24"/>
  <c r="AM165" i="24"/>
  <c r="AM166" i="24"/>
  <c r="AM167" i="24"/>
  <c r="AM168" i="24"/>
  <c r="AM169" i="24"/>
  <c r="AM170" i="24"/>
  <c r="AM171" i="24"/>
  <c r="AM172" i="24"/>
  <c r="AM173" i="24"/>
  <c r="AM174" i="24"/>
  <c r="AM175" i="24"/>
  <c r="AM176" i="24"/>
  <c r="AM177" i="24"/>
  <c r="AM178" i="24"/>
  <c r="AM179" i="24"/>
  <c r="AM180" i="24"/>
  <c r="AM181" i="24"/>
  <c r="AM182" i="24"/>
  <c r="AM183" i="24"/>
  <c r="AM184" i="24"/>
  <c r="AM185" i="24"/>
  <c r="AM186" i="24"/>
  <c r="AM187" i="24"/>
  <c r="AM188" i="24"/>
  <c r="AM189" i="24"/>
  <c r="AM190" i="24"/>
  <c r="AM191" i="24"/>
  <c r="AM192" i="24"/>
  <c r="AM193" i="24"/>
  <c r="AM194" i="24"/>
  <c r="AM195" i="24"/>
  <c r="AM196" i="24"/>
  <c r="AM197" i="24"/>
  <c r="AM198" i="24"/>
  <c r="AM199" i="24"/>
  <c r="AM200" i="24"/>
  <c r="AM201" i="24"/>
  <c r="AM202" i="24"/>
  <c r="AM203" i="24"/>
  <c r="AM204" i="24"/>
  <c r="AM205" i="24"/>
  <c r="AM206" i="24"/>
  <c r="AM207" i="24"/>
  <c r="AM208" i="24"/>
  <c r="AM209" i="24"/>
  <c r="AM210" i="24"/>
  <c r="AM211" i="24"/>
  <c r="AM212" i="24"/>
  <c r="AM213" i="24"/>
  <c r="AM214" i="24"/>
  <c r="AM215" i="24"/>
  <c r="AM216" i="24"/>
  <c r="AM217" i="24"/>
  <c r="AM218" i="24"/>
  <c r="AM219" i="24"/>
  <c r="AM220" i="24"/>
  <c r="AM221" i="24"/>
  <c r="AM222" i="24"/>
  <c r="AM223" i="24"/>
  <c r="AM224" i="24"/>
  <c r="AM225" i="24"/>
  <c r="AM226" i="24"/>
  <c r="AM227" i="24"/>
  <c r="AM228" i="24"/>
  <c r="AM229" i="24"/>
  <c r="AM230" i="24"/>
  <c r="AM231" i="24"/>
  <c r="AM232" i="24"/>
  <c r="AM233" i="24"/>
  <c r="AM234" i="24"/>
  <c r="AM235" i="24"/>
  <c r="AM236" i="24"/>
  <c r="AM237" i="24"/>
  <c r="AM238" i="24"/>
  <c r="AM239" i="24"/>
  <c r="AM240" i="24"/>
  <c r="AM241" i="24"/>
  <c r="AM242" i="24"/>
  <c r="AM243" i="24"/>
  <c r="AM244" i="24"/>
  <c r="AM245" i="24"/>
  <c r="AM246" i="24"/>
  <c r="AM247" i="24"/>
  <c r="AM248" i="24"/>
  <c r="AM249" i="24"/>
  <c r="AM250" i="24"/>
  <c r="AM251" i="24"/>
  <c r="AM252" i="24"/>
  <c r="AM253" i="24"/>
  <c r="AM254" i="24"/>
  <c r="AM255" i="24"/>
  <c r="AM256" i="24"/>
  <c r="AM257" i="24"/>
  <c r="AM258" i="24"/>
  <c r="AM259" i="24"/>
  <c r="AM260" i="24"/>
  <c r="AM261" i="24"/>
  <c r="AM262" i="24"/>
  <c r="AM263" i="24"/>
  <c r="AM264" i="24"/>
  <c r="AM265" i="24"/>
  <c r="AM266" i="24"/>
  <c r="AM267" i="24"/>
  <c r="AM268" i="24"/>
  <c r="AM269" i="24"/>
  <c r="AM270" i="24"/>
  <c r="AM271" i="24"/>
  <c r="AM272" i="24"/>
  <c r="AM273" i="24"/>
  <c r="AM274" i="24"/>
  <c r="AM275" i="24"/>
  <c r="AM276" i="24"/>
  <c r="AM277" i="24"/>
  <c r="AM278" i="24"/>
  <c r="AM279" i="24"/>
  <c r="AM280" i="24"/>
  <c r="AM281" i="24"/>
  <c r="AM282" i="24"/>
  <c r="AM283" i="24"/>
  <c r="AM284" i="24"/>
  <c r="AM285" i="24"/>
  <c r="AM286" i="24"/>
  <c r="AM287" i="24"/>
  <c r="AM288" i="24"/>
  <c r="AM289" i="24"/>
  <c r="AM290" i="24"/>
  <c r="AM291" i="24"/>
  <c r="AM292" i="24"/>
  <c r="AM293" i="24"/>
  <c r="AM294" i="24"/>
  <c r="AM295" i="24"/>
  <c r="AM296" i="24"/>
  <c r="AM297" i="24"/>
  <c r="AM298" i="24"/>
  <c r="AM299" i="24"/>
  <c r="AM300" i="24"/>
  <c r="AM301" i="24"/>
  <c r="AM302" i="24"/>
  <c r="AM303" i="24"/>
  <c r="AM304" i="24"/>
  <c r="AM305" i="24"/>
  <c r="AM306" i="24"/>
  <c r="AM307" i="24"/>
  <c r="AM308" i="24"/>
  <c r="AM309" i="24"/>
  <c r="AM310" i="24"/>
  <c r="AM311" i="24"/>
  <c r="AM312" i="24"/>
  <c r="AM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2" i="24"/>
  <c r="R3" i="24" l="1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R301" i="24"/>
  <c r="R302" i="24"/>
  <c r="R303" i="24"/>
  <c r="R304" i="24"/>
  <c r="R305" i="24"/>
  <c r="R306" i="24"/>
  <c r="R307" i="24"/>
  <c r="R308" i="24"/>
  <c r="R309" i="24"/>
  <c r="R310" i="24"/>
  <c r="R311" i="24"/>
  <c r="R312" i="24"/>
  <c r="R2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58" i="24"/>
  <c r="Y59" i="24"/>
  <c r="Y60" i="24"/>
  <c r="Y61" i="24"/>
  <c r="Y62" i="24"/>
  <c r="Y63" i="24"/>
  <c r="Y64" i="24"/>
  <c r="Y65" i="24"/>
  <c r="Y66" i="24"/>
  <c r="Y67" i="24"/>
  <c r="Y68" i="24"/>
  <c r="Y69" i="24"/>
  <c r="Y70" i="24"/>
  <c r="Y71" i="24"/>
  <c r="Y72" i="24"/>
  <c r="Y73" i="24"/>
  <c r="Y74" i="24"/>
  <c r="Y75" i="24"/>
  <c r="Y76" i="24"/>
  <c r="Y77" i="24"/>
  <c r="Y78" i="24"/>
  <c r="Y79" i="24"/>
  <c r="Y80" i="24"/>
  <c r="Y81" i="24"/>
  <c r="Y82" i="24"/>
  <c r="Y83" i="24"/>
  <c r="Y84" i="24"/>
  <c r="Y85" i="24"/>
  <c r="Y86" i="24"/>
  <c r="Y87" i="24"/>
  <c r="Y88" i="24"/>
  <c r="Y89" i="24"/>
  <c r="Y90" i="24"/>
  <c r="Y91" i="24"/>
  <c r="Y92" i="24"/>
  <c r="Y93" i="24"/>
  <c r="Y94" i="24"/>
  <c r="Y95" i="24"/>
  <c r="Y96" i="24"/>
  <c r="Y97" i="24"/>
  <c r="Y98" i="24"/>
  <c r="Y99" i="24"/>
  <c r="Y100" i="24"/>
  <c r="Y101" i="24"/>
  <c r="Y102" i="24"/>
  <c r="Y103" i="24"/>
  <c r="Y104" i="24"/>
  <c r="Y105" i="24"/>
  <c r="Y106" i="24"/>
  <c r="Y107" i="24"/>
  <c r="Y108" i="24"/>
  <c r="Y109" i="24"/>
  <c r="Y110" i="24"/>
  <c r="Y111" i="24"/>
  <c r="Y112" i="24"/>
  <c r="Y113" i="24"/>
  <c r="Y114" i="24"/>
  <c r="Y115" i="24"/>
  <c r="Y116" i="24"/>
  <c r="Y117" i="24"/>
  <c r="Y118" i="24"/>
  <c r="Y119" i="24"/>
  <c r="Y120" i="24"/>
  <c r="Y121" i="24"/>
  <c r="Y122" i="24"/>
  <c r="Y123" i="24"/>
  <c r="Y124" i="24"/>
  <c r="Y125" i="24"/>
  <c r="Y126" i="24"/>
  <c r="Y127" i="24"/>
  <c r="Y128" i="24"/>
  <c r="Y129" i="24"/>
  <c r="Y130" i="24"/>
  <c r="Y131" i="24"/>
  <c r="Y132" i="24"/>
  <c r="Y133" i="24"/>
  <c r="Y134" i="24"/>
  <c r="Y135" i="24"/>
  <c r="Y136" i="24"/>
  <c r="Y137" i="24"/>
  <c r="Y138" i="24"/>
  <c r="Y139" i="24"/>
  <c r="Y140" i="24"/>
  <c r="Y141" i="24"/>
  <c r="Y142" i="24"/>
  <c r="Y143" i="24"/>
  <c r="Y144" i="24"/>
  <c r="Y145" i="24"/>
  <c r="Y146" i="24"/>
  <c r="Y147" i="24"/>
  <c r="Y148" i="24"/>
  <c r="Y149" i="24"/>
  <c r="Y150" i="24"/>
  <c r="Y151" i="24"/>
  <c r="Y152" i="24"/>
  <c r="Y153" i="24"/>
  <c r="Y154" i="24"/>
  <c r="Y155" i="24"/>
  <c r="Y156" i="24"/>
  <c r="Y157" i="24"/>
  <c r="Y158" i="24"/>
  <c r="Y159" i="24"/>
  <c r="Y160" i="24"/>
  <c r="Y161" i="24"/>
  <c r="Y162" i="24"/>
  <c r="Y163" i="24"/>
  <c r="Y164" i="24"/>
  <c r="Y165" i="24"/>
  <c r="Y166" i="24"/>
  <c r="Y167" i="24"/>
  <c r="Y168" i="24"/>
  <c r="Y169" i="24"/>
  <c r="Y170" i="24"/>
  <c r="Y171" i="24"/>
  <c r="Y172" i="24"/>
  <c r="Y173" i="24"/>
  <c r="Y174" i="24"/>
  <c r="Y175" i="24"/>
  <c r="Y176" i="24"/>
  <c r="Y177" i="24"/>
  <c r="Y178" i="24"/>
  <c r="Y179" i="24"/>
  <c r="Y180" i="24"/>
  <c r="Y181" i="24"/>
  <c r="Y182" i="24"/>
  <c r="Y183" i="24"/>
  <c r="Y184" i="24"/>
  <c r="Y185" i="24"/>
  <c r="Y186" i="24"/>
  <c r="Y187" i="24"/>
  <c r="Y188" i="24"/>
  <c r="Y189" i="24"/>
  <c r="Y190" i="24"/>
  <c r="Y191" i="24"/>
  <c r="Y192" i="24"/>
  <c r="Y193" i="24"/>
  <c r="Y194" i="24"/>
  <c r="Y195" i="24"/>
  <c r="Y196" i="24"/>
  <c r="Y197" i="24"/>
  <c r="Y198" i="24"/>
  <c r="Y199" i="24"/>
  <c r="Y200" i="24"/>
  <c r="Y201" i="24"/>
  <c r="Y202" i="24"/>
  <c r="Y203" i="24"/>
  <c r="Y204" i="24"/>
  <c r="Y205" i="24"/>
  <c r="Y206" i="24"/>
  <c r="Y207" i="24"/>
  <c r="Y208" i="24"/>
  <c r="Y209" i="24"/>
  <c r="Y210" i="24"/>
  <c r="Y211" i="24"/>
  <c r="Y212" i="24"/>
  <c r="Y213" i="24"/>
  <c r="Y214" i="24"/>
  <c r="Y215" i="24"/>
  <c r="Y216" i="24"/>
  <c r="Y217" i="24"/>
  <c r="Y218" i="24"/>
  <c r="Y219" i="24"/>
  <c r="Y220" i="24"/>
  <c r="Y221" i="24"/>
  <c r="Y222" i="24"/>
  <c r="Y223" i="24"/>
  <c r="Y224" i="24"/>
  <c r="Y225" i="24"/>
  <c r="Y226" i="24"/>
  <c r="Y227" i="24"/>
  <c r="Y228" i="24"/>
  <c r="Y229" i="24"/>
  <c r="Y230" i="24"/>
  <c r="Y231" i="24"/>
  <c r="Y232" i="24"/>
  <c r="Y233" i="24"/>
  <c r="Y234" i="24"/>
  <c r="Y235" i="24"/>
  <c r="Y236" i="24"/>
  <c r="Y237" i="24"/>
  <c r="Y238" i="24"/>
  <c r="Y239" i="24"/>
  <c r="Y240" i="24"/>
  <c r="Y241" i="24"/>
  <c r="Y242" i="24"/>
  <c r="Y243" i="24"/>
  <c r="Y244" i="24"/>
  <c r="Y245" i="24"/>
  <c r="Y246" i="24"/>
  <c r="Y247" i="24"/>
  <c r="Y248" i="24"/>
  <c r="Y249" i="24"/>
  <c r="Y250" i="24"/>
  <c r="Y251" i="24"/>
  <c r="Y252" i="24"/>
  <c r="Y253" i="24"/>
  <c r="Y254" i="24"/>
  <c r="Y255" i="24"/>
  <c r="Y256" i="24"/>
  <c r="Y257" i="24"/>
  <c r="Y258" i="24"/>
  <c r="Y259" i="24"/>
  <c r="Y260" i="24"/>
  <c r="Y261" i="24"/>
  <c r="Y262" i="24"/>
  <c r="Y263" i="24"/>
  <c r="Y264" i="24"/>
  <c r="Y265" i="24"/>
  <c r="Y266" i="24"/>
  <c r="Y267" i="24"/>
  <c r="Y268" i="24"/>
  <c r="Y269" i="24"/>
  <c r="Y270" i="24"/>
  <c r="Y271" i="24"/>
  <c r="Y272" i="24"/>
  <c r="Y273" i="24"/>
  <c r="Y274" i="24"/>
  <c r="Y275" i="24"/>
  <c r="Y276" i="24"/>
  <c r="Y277" i="24"/>
  <c r="Y278" i="24"/>
  <c r="Y279" i="24"/>
  <c r="Y280" i="24"/>
  <c r="Y281" i="24"/>
  <c r="Y282" i="24"/>
  <c r="Y283" i="24"/>
  <c r="Y284" i="24"/>
  <c r="Y285" i="24"/>
  <c r="Y286" i="24"/>
  <c r="Y287" i="24"/>
  <c r="Y288" i="24"/>
  <c r="Y289" i="24"/>
  <c r="Y290" i="24"/>
  <c r="Y291" i="24"/>
  <c r="Y292" i="24"/>
  <c r="Y293" i="24"/>
  <c r="Y294" i="24"/>
  <c r="Y295" i="24"/>
  <c r="Y296" i="24"/>
  <c r="Y297" i="24"/>
  <c r="Y298" i="24"/>
  <c r="Y299" i="24"/>
  <c r="Y300" i="24"/>
  <c r="Y301" i="24"/>
  <c r="Y302" i="24"/>
  <c r="Y303" i="24"/>
  <c r="Y304" i="24"/>
  <c r="Y305" i="24"/>
  <c r="Y306" i="24"/>
  <c r="Y307" i="24"/>
  <c r="Y308" i="24"/>
  <c r="Y309" i="24"/>
  <c r="Y310" i="24"/>
  <c r="Y311" i="24"/>
  <c r="Y312" i="24"/>
  <c r="Y2" i="24"/>
  <c r="Y3" i="24"/>
  <c r="Y4" i="24"/>
  <c r="Y5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4" i="24"/>
  <c r="V55" i="24"/>
  <c r="V56" i="24"/>
  <c r="V57" i="24"/>
  <c r="V58" i="24"/>
  <c r="V59" i="24"/>
  <c r="V60" i="24"/>
  <c r="V61" i="24"/>
  <c r="V62" i="24"/>
  <c r="V64" i="24"/>
  <c r="V65" i="24"/>
  <c r="V66" i="24"/>
  <c r="V67" i="24"/>
  <c r="V68" i="24"/>
  <c r="V69" i="24"/>
  <c r="V70" i="24"/>
  <c r="V71" i="24"/>
  <c r="V72" i="24"/>
  <c r="V73" i="24"/>
  <c r="V74" i="24"/>
  <c r="V75" i="24"/>
  <c r="V76" i="24"/>
  <c r="V77" i="24"/>
  <c r="V80" i="24"/>
  <c r="V81" i="24"/>
  <c r="V83" i="24"/>
  <c r="V84" i="24"/>
  <c r="V85" i="24"/>
  <c r="V86" i="24"/>
  <c r="V87" i="24"/>
  <c r="V88" i="24"/>
  <c r="V89" i="24"/>
  <c r="V90" i="24"/>
  <c r="V91" i="24"/>
  <c r="V92" i="24"/>
  <c r="V93" i="24"/>
  <c r="V94" i="24"/>
  <c r="V95" i="24"/>
  <c r="V96" i="24"/>
  <c r="V97" i="24"/>
  <c r="V98" i="24"/>
  <c r="V99" i="24"/>
  <c r="V100" i="24"/>
  <c r="V101" i="24"/>
  <c r="V102" i="24"/>
  <c r="V103" i="24"/>
  <c r="V104" i="24"/>
  <c r="V105" i="24"/>
  <c r="V106" i="24"/>
  <c r="V107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3" i="24"/>
  <c r="V124" i="24"/>
  <c r="V125" i="24"/>
  <c r="V126" i="24"/>
  <c r="V127" i="24"/>
  <c r="V128" i="24"/>
  <c r="V129" i="24"/>
  <c r="V130" i="24"/>
  <c r="V131" i="24"/>
  <c r="V132" i="24"/>
  <c r="V133" i="24"/>
  <c r="V136" i="24"/>
  <c r="V137" i="24"/>
  <c r="V138" i="24"/>
  <c r="V139" i="24"/>
  <c r="V140" i="24"/>
  <c r="V141" i="24"/>
  <c r="V142" i="24"/>
  <c r="V143" i="24"/>
  <c r="V144" i="24"/>
  <c r="V145" i="24"/>
  <c r="V146" i="24"/>
  <c r="V147" i="24"/>
  <c r="V148" i="24"/>
  <c r="V149" i="24"/>
  <c r="V150" i="24"/>
  <c r="V151" i="24"/>
  <c r="V152" i="24"/>
  <c r="V153" i="24"/>
  <c r="V154" i="24"/>
  <c r="V155" i="24"/>
  <c r="V156" i="24"/>
  <c r="V157" i="24"/>
  <c r="V158" i="24"/>
  <c r="V159" i="24"/>
  <c r="V160" i="24"/>
  <c r="V161" i="24"/>
  <c r="V162" i="24"/>
  <c r="V163" i="24"/>
  <c r="V164" i="24"/>
  <c r="V165" i="24"/>
  <c r="V166" i="24"/>
  <c r="V167" i="24"/>
  <c r="V168" i="24"/>
  <c r="V169" i="24"/>
  <c r="V170" i="24"/>
  <c r="V171" i="24"/>
  <c r="V175" i="24"/>
  <c r="V176" i="24"/>
  <c r="V177" i="24"/>
  <c r="V178" i="24"/>
  <c r="V179" i="24"/>
  <c r="V180" i="24"/>
  <c r="V181" i="24"/>
  <c r="V182" i="24"/>
  <c r="V183" i="24"/>
  <c r="V184" i="24"/>
  <c r="V185" i="24"/>
  <c r="V186" i="24"/>
  <c r="V187" i="24"/>
  <c r="V188" i="24"/>
  <c r="V189" i="24"/>
  <c r="V190" i="24"/>
  <c r="V191" i="24"/>
  <c r="V192" i="24"/>
  <c r="V193" i="24"/>
  <c r="V194" i="24"/>
  <c r="V195" i="24"/>
  <c r="V196" i="24"/>
  <c r="V197" i="24"/>
  <c r="V198" i="24"/>
  <c r="V199" i="24"/>
  <c r="V200" i="24"/>
  <c r="V201" i="24"/>
  <c r="V202" i="24"/>
  <c r="V203" i="24"/>
  <c r="V204" i="24"/>
  <c r="V205" i="24"/>
  <c r="V208" i="24"/>
  <c r="V209" i="24"/>
  <c r="V210" i="24"/>
  <c r="V211" i="24"/>
  <c r="V213" i="24"/>
  <c r="V214" i="24"/>
  <c r="V215" i="24"/>
  <c r="V216" i="24"/>
  <c r="V217" i="24"/>
  <c r="V218" i="24"/>
  <c r="V219" i="24"/>
  <c r="V220" i="24"/>
  <c r="V221" i="24"/>
  <c r="V222" i="24"/>
  <c r="V223" i="24"/>
  <c r="V224" i="24"/>
  <c r="V225" i="24"/>
  <c r="V226" i="24"/>
  <c r="V227" i="24"/>
  <c r="V228" i="24"/>
  <c r="V229" i="24"/>
  <c r="V230" i="24"/>
  <c r="V231" i="24"/>
  <c r="V232" i="24"/>
  <c r="V233" i="24"/>
  <c r="V234" i="24"/>
  <c r="V235" i="24"/>
  <c r="V236" i="24"/>
  <c r="V237" i="24"/>
  <c r="V238" i="24"/>
  <c r="V239" i="24"/>
  <c r="V240" i="24"/>
  <c r="V241" i="24"/>
  <c r="V242" i="24"/>
  <c r="V243" i="24"/>
  <c r="V244" i="24"/>
  <c r="V245" i="24"/>
  <c r="V246" i="24"/>
  <c r="V247" i="24"/>
  <c r="V248" i="24"/>
  <c r="V249" i="24"/>
  <c r="V250" i="24"/>
  <c r="V251" i="24"/>
  <c r="V252" i="24"/>
  <c r="V253" i="24"/>
  <c r="V254" i="24"/>
  <c r="V255" i="24"/>
  <c r="V256" i="24"/>
  <c r="V257" i="24"/>
  <c r="V260" i="24"/>
  <c r="V261" i="24"/>
  <c r="V262" i="24"/>
  <c r="V263" i="24"/>
  <c r="V264" i="24"/>
  <c r="V265" i="24"/>
  <c r="V266" i="24"/>
  <c r="V268" i="24"/>
  <c r="V269" i="24"/>
  <c r="V270" i="24"/>
  <c r="V271" i="24"/>
  <c r="V272" i="24"/>
  <c r="V273" i="24"/>
  <c r="V274" i="24"/>
  <c r="V275" i="24"/>
  <c r="V276" i="24"/>
  <c r="V277" i="24"/>
  <c r="V278" i="24"/>
  <c r="V279" i="24"/>
  <c r="V280" i="24"/>
  <c r="V281" i="24"/>
  <c r="V282" i="24"/>
  <c r="V283" i="24"/>
  <c r="V284" i="24"/>
  <c r="V285" i="24"/>
  <c r="V286" i="24"/>
  <c r="V287" i="24"/>
  <c r="V288" i="24"/>
  <c r="V289" i="24"/>
  <c r="V290" i="24"/>
  <c r="V291" i="24"/>
  <c r="V292" i="24"/>
  <c r="V293" i="24"/>
  <c r="V294" i="24"/>
  <c r="V295" i="24"/>
  <c r="V296" i="24"/>
  <c r="V297" i="24"/>
  <c r="V298" i="24"/>
  <c r="V299" i="24"/>
  <c r="V300" i="24"/>
  <c r="V301" i="24"/>
  <c r="V302" i="24"/>
  <c r="V303" i="24"/>
  <c r="V304" i="24"/>
  <c r="V305" i="24"/>
  <c r="V306" i="24"/>
  <c r="V307" i="24"/>
  <c r="V308" i="24"/>
  <c r="V309" i="24"/>
  <c r="V310" i="24"/>
  <c r="V311" i="24"/>
  <c r="V312" i="24"/>
  <c r="V2" i="24"/>
  <c r="V3" i="24"/>
  <c r="V4" i="24"/>
  <c r="V5" i="24"/>
  <c r="V6" i="24"/>
  <c r="AB3" i="24" l="1"/>
  <c r="AB4" i="24"/>
  <c r="AB5" i="24"/>
  <c r="AB6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39" i="24"/>
  <c r="AB40" i="24"/>
  <c r="AB41" i="24"/>
  <c r="AB42" i="24"/>
  <c r="AB43" i="24"/>
  <c r="AB44" i="24"/>
  <c r="AB45" i="24"/>
  <c r="AB46" i="24"/>
  <c r="AB47" i="24"/>
  <c r="AB48" i="24"/>
  <c r="AB49" i="24"/>
  <c r="AB50" i="24"/>
  <c r="AB51" i="24"/>
  <c r="AB52" i="24"/>
  <c r="AB53" i="24"/>
  <c r="AB54" i="24"/>
  <c r="AB55" i="24"/>
  <c r="AB56" i="24"/>
  <c r="AB57" i="24"/>
  <c r="AB58" i="24"/>
  <c r="AB59" i="24"/>
  <c r="AB60" i="24"/>
  <c r="AB61" i="24"/>
  <c r="AB62" i="24"/>
  <c r="AB64" i="24"/>
  <c r="AB65" i="24"/>
  <c r="AB66" i="24"/>
  <c r="AB67" i="24"/>
  <c r="AB68" i="24"/>
  <c r="AB69" i="24"/>
  <c r="AB70" i="24"/>
  <c r="AB71" i="24"/>
  <c r="AB72" i="24"/>
  <c r="AB73" i="24"/>
  <c r="AB74" i="24"/>
  <c r="AB75" i="24"/>
  <c r="AB76" i="24"/>
  <c r="AB77" i="24"/>
  <c r="AB80" i="24"/>
  <c r="AB81" i="24"/>
  <c r="AB83" i="24"/>
  <c r="AB84" i="24"/>
  <c r="AB85" i="24"/>
  <c r="AB86" i="24"/>
  <c r="AB87" i="24"/>
  <c r="AB88" i="24"/>
  <c r="AB89" i="24"/>
  <c r="AB90" i="24"/>
  <c r="AB91" i="24"/>
  <c r="AB92" i="24"/>
  <c r="AB93" i="24"/>
  <c r="AB94" i="24"/>
  <c r="AB95" i="24"/>
  <c r="AB96" i="24"/>
  <c r="AB97" i="24"/>
  <c r="AB98" i="24"/>
  <c r="AB99" i="24"/>
  <c r="AB100" i="24"/>
  <c r="AB101" i="24"/>
  <c r="AB102" i="24"/>
  <c r="AB103" i="24"/>
  <c r="AB104" i="24"/>
  <c r="AB105" i="24"/>
  <c r="AB106" i="24"/>
  <c r="AB107" i="24"/>
  <c r="AB108" i="24"/>
  <c r="AB109" i="24"/>
  <c r="AB110" i="24"/>
  <c r="AB111" i="24"/>
  <c r="AB112" i="24"/>
  <c r="AB113" i="24"/>
  <c r="AB114" i="24"/>
  <c r="AB115" i="24"/>
  <c r="AB116" i="24"/>
  <c r="AB117" i="24"/>
  <c r="AB118" i="24"/>
  <c r="AB119" i="24"/>
  <c r="AB120" i="24"/>
  <c r="AB121" i="24"/>
  <c r="AB122" i="24"/>
  <c r="AB123" i="24"/>
  <c r="AB124" i="24"/>
  <c r="AB125" i="24"/>
  <c r="AB126" i="24"/>
  <c r="AB127" i="24"/>
  <c r="AB128" i="24"/>
  <c r="AB129" i="24"/>
  <c r="AB130" i="24"/>
  <c r="AB131" i="24"/>
  <c r="AB132" i="24"/>
  <c r="AB133" i="24"/>
  <c r="AB136" i="24"/>
  <c r="AB137" i="24"/>
  <c r="AB138" i="24"/>
  <c r="AB139" i="24"/>
  <c r="AB140" i="24"/>
  <c r="AB141" i="24"/>
  <c r="AB142" i="24"/>
  <c r="AB143" i="24"/>
  <c r="AB144" i="24"/>
  <c r="AB145" i="24"/>
  <c r="AB146" i="24"/>
  <c r="AB147" i="24"/>
  <c r="AB148" i="24"/>
  <c r="AB149" i="24"/>
  <c r="AB150" i="24"/>
  <c r="AB151" i="24"/>
  <c r="AB152" i="24"/>
  <c r="AB153" i="24"/>
  <c r="AB154" i="24"/>
  <c r="AB155" i="24"/>
  <c r="AB156" i="24"/>
  <c r="AB157" i="24"/>
  <c r="AB158" i="24"/>
  <c r="AB159" i="24"/>
  <c r="AB160" i="24"/>
  <c r="AB161" i="24"/>
  <c r="AB162" i="24"/>
  <c r="AB163" i="24"/>
  <c r="AB164" i="24"/>
  <c r="AB165" i="24"/>
  <c r="AB166" i="24"/>
  <c r="AB167" i="24"/>
  <c r="AB168" i="24"/>
  <c r="AB169" i="24"/>
  <c r="AB170" i="24"/>
  <c r="AB171" i="24"/>
  <c r="AB175" i="24"/>
  <c r="AB176" i="24"/>
  <c r="AB177" i="24"/>
  <c r="AB178" i="24"/>
  <c r="AB179" i="24"/>
  <c r="AB180" i="24"/>
  <c r="AB181" i="24"/>
  <c r="AB182" i="24"/>
  <c r="AB183" i="24"/>
  <c r="AB184" i="24"/>
  <c r="AB185" i="24"/>
  <c r="AB186" i="24"/>
  <c r="AB187" i="24"/>
  <c r="AB188" i="24"/>
  <c r="AB189" i="24"/>
  <c r="AB190" i="24"/>
  <c r="AB191" i="24"/>
  <c r="AB192" i="24"/>
  <c r="AB193" i="24"/>
  <c r="AB194" i="24"/>
  <c r="AB195" i="24"/>
  <c r="AB196" i="24"/>
  <c r="AB197" i="24"/>
  <c r="AB198" i="24"/>
  <c r="AB199" i="24"/>
  <c r="AB200" i="24"/>
  <c r="AB201" i="24"/>
  <c r="AB202" i="24"/>
  <c r="AB203" i="24"/>
  <c r="AB204" i="24"/>
  <c r="AB205" i="24"/>
  <c r="AB208" i="24"/>
  <c r="AB209" i="24"/>
  <c r="AB210" i="24"/>
  <c r="AB211" i="24"/>
  <c r="AB213" i="24"/>
  <c r="AB214" i="24"/>
  <c r="AB215" i="24"/>
  <c r="AB216" i="24"/>
  <c r="AB217" i="24"/>
  <c r="AB218" i="24"/>
  <c r="AB219" i="24"/>
  <c r="AB220" i="24"/>
  <c r="AB221" i="24"/>
  <c r="AB222" i="24"/>
  <c r="AB223" i="24"/>
  <c r="AB224" i="24"/>
  <c r="AB225" i="24"/>
  <c r="AB226" i="24"/>
  <c r="AB227" i="24"/>
  <c r="AB228" i="24"/>
  <c r="AB229" i="24"/>
  <c r="AB230" i="24"/>
  <c r="AB231" i="24"/>
  <c r="AB232" i="24"/>
  <c r="AB233" i="24"/>
  <c r="AB234" i="24"/>
  <c r="AB235" i="24"/>
  <c r="AB236" i="24"/>
  <c r="AB237" i="24"/>
  <c r="AB238" i="24"/>
  <c r="AB239" i="24"/>
  <c r="AB240" i="24"/>
  <c r="AB241" i="24"/>
  <c r="AB242" i="24"/>
  <c r="AB243" i="24"/>
  <c r="AB244" i="24"/>
  <c r="AB245" i="24"/>
  <c r="AB246" i="24"/>
  <c r="AB247" i="24"/>
  <c r="AB248" i="24"/>
  <c r="AB249" i="24"/>
  <c r="AB250" i="24"/>
  <c r="AB251" i="24"/>
  <c r="AB252" i="24"/>
  <c r="AB253" i="24"/>
  <c r="AB254" i="24"/>
  <c r="AB255" i="24"/>
  <c r="AB256" i="24"/>
  <c r="AB257" i="24"/>
  <c r="AB260" i="24"/>
  <c r="AB261" i="24"/>
  <c r="AB262" i="24"/>
  <c r="AB263" i="24"/>
  <c r="AB264" i="24"/>
  <c r="AB265" i="24"/>
  <c r="AB266" i="24"/>
  <c r="AB268" i="24"/>
  <c r="AB269" i="24"/>
  <c r="AB270" i="24"/>
  <c r="AB271" i="24"/>
  <c r="AB272" i="24"/>
  <c r="AB273" i="24"/>
  <c r="AB274" i="24"/>
  <c r="AB275" i="24"/>
  <c r="AB276" i="24"/>
  <c r="AB277" i="24"/>
  <c r="AB278" i="24"/>
  <c r="AB279" i="24"/>
  <c r="AB280" i="24"/>
  <c r="AB281" i="24"/>
  <c r="AB282" i="24"/>
  <c r="AB283" i="24"/>
  <c r="AB284" i="24"/>
  <c r="AB285" i="24"/>
  <c r="AB286" i="24"/>
  <c r="AB287" i="24"/>
  <c r="AB288" i="24"/>
  <c r="AB289" i="24"/>
  <c r="AB290" i="24"/>
  <c r="AB291" i="24"/>
  <c r="AB292" i="24"/>
  <c r="AB293" i="24"/>
  <c r="AB294" i="24"/>
  <c r="AB295" i="24"/>
  <c r="AB296" i="24"/>
  <c r="AB297" i="24"/>
  <c r="AB298" i="24"/>
  <c r="AB299" i="24"/>
  <c r="AB300" i="24"/>
  <c r="AB301" i="24"/>
  <c r="AB302" i="24"/>
  <c r="AB303" i="24"/>
  <c r="AB304" i="24"/>
  <c r="AB305" i="24"/>
  <c r="AB306" i="24"/>
  <c r="AB307" i="24"/>
  <c r="AB308" i="24"/>
  <c r="AB309" i="24"/>
  <c r="AB310" i="24"/>
  <c r="AB311" i="24"/>
  <c r="AB312" i="24"/>
  <c r="AB2" i="24"/>
  <c r="AA267" i="24"/>
  <c r="AA259" i="24"/>
  <c r="AA258" i="24"/>
  <c r="AA212" i="24"/>
  <c r="AA207" i="24"/>
  <c r="AA206" i="24"/>
  <c r="AA174" i="24"/>
  <c r="AA173" i="24"/>
  <c r="AA172" i="24"/>
  <c r="AA135" i="24"/>
  <c r="AA134" i="24"/>
  <c r="AA82" i="24"/>
  <c r="AA79" i="24"/>
  <c r="AA78" i="24"/>
  <c r="AA63" i="24"/>
  <c r="G312" i="24"/>
  <c r="G311" i="24"/>
  <c r="G310" i="24"/>
  <c r="G309" i="24"/>
  <c r="G308" i="24"/>
  <c r="G307" i="24"/>
  <c r="G306" i="24"/>
  <c r="G305" i="24"/>
  <c r="G304" i="24"/>
  <c r="G303" i="24"/>
  <c r="G302" i="24"/>
  <c r="G301" i="24"/>
  <c r="G300" i="24"/>
  <c r="G299" i="24"/>
  <c r="G298" i="24"/>
  <c r="G297" i="24"/>
  <c r="G296" i="24"/>
  <c r="G295" i="24"/>
  <c r="G294" i="24"/>
  <c r="G293" i="24"/>
  <c r="G292" i="24"/>
  <c r="G291" i="24"/>
  <c r="G290" i="24"/>
  <c r="G289" i="24"/>
  <c r="G288" i="24"/>
  <c r="G287" i="24"/>
  <c r="G286" i="24"/>
  <c r="G285" i="24"/>
  <c r="G284" i="24"/>
  <c r="G283" i="24"/>
  <c r="G282" i="24"/>
  <c r="G281" i="24"/>
  <c r="G280" i="24"/>
  <c r="G279" i="24"/>
  <c r="G278" i="24"/>
  <c r="G277" i="24"/>
  <c r="G276" i="24"/>
  <c r="G275" i="24"/>
  <c r="G274" i="24"/>
  <c r="G273" i="24"/>
  <c r="G272" i="24"/>
  <c r="G271" i="24"/>
  <c r="G270" i="24"/>
  <c r="G269" i="24"/>
  <c r="G268" i="24"/>
  <c r="U267" i="24"/>
  <c r="V267" i="24" s="1"/>
  <c r="G267" i="24"/>
  <c r="G266" i="24"/>
  <c r="G265" i="24"/>
  <c r="G264" i="24"/>
  <c r="G263" i="24"/>
  <c r="G262" i="24"/>
  <c r="G261" i="24"/>
  <c r="G260" i="24"/>
  <c r="U259" i="24"/>
  <c r="V259" i="24" s="1"/>
  <c r="G259" i="24"/>
  <c r="U258" i="24"/>
  <c r="V258" i="24" s="1"/>
  <c r="G258" i="24"/>
  <c r="G257" i="24"/>
  <c r="G256" i="24"/>
  <c r="G255" i="24"/>
  <c r="G254" i="24"/>
  <c r="G253" i="24"/>
  <c r="G252" i="24"/>
  <c r="G251" i="24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U212" i="24"/>
  <c r="V212" i="24" s="1"/>
  <c r="G212" i="24"/>
  <c r="G211" i="24"/>
  <c r="G210" i="24"/>
  <c r="G209" i="24"/>
  <c r="G208" i="24"/>
  <c r="U207" i="24"/>
  <c r="V207" i="24" s="1"/>
  <c r="G207" i="24"/>
  <c r="U206" i="24"/>
  <c r="V206" i="24" s="1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U174" i="24"/>
  <c r="V174" i="24" s="1"/>
  <c r="G174" i="24"/>
  <c r="U173" i="24"/>
  <c r="V173" i="24" s="1"/>
  <c r="G173" i="24"/>
  <c r="U172" i="24"/>
  <c r="V172" i="24" s="1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U135" i="24"/>
  <c r="V135" i="24" s="1"/>
  <c r="G135" i="24"/>
  <c r="U134" i="24"/>
  <c r="V134" i="24" s="1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AW119" i="24"/>
  <c r="G119" i="24"/>
  <c r="AW118" i="24"/>
  <c r="G118" i="24"/>
  <c r="AW117" i="24"/>
  <c r="G117" i="24"/>
  <c r="AW116" i="24"/>
  <c r="G116" i="24"/>
  <c r="G115" i="24"/>
  <c r="G114" i="24"/>
  <c r="AW113" i="24"/>
  <c r="G113" i="24"/>
  <c r="AW112" i="24"/>
  <c r="G112" i="24"/>
  <c r="AW111" i="24"/>
  <c r="G111" i="24"/>
  <c r="AW110" i="24"/>
  <c r="G110" i="24"/>
  <c r="AW109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U82" i="24"/>
  <c r="V82" i="24" s="1"/>
  <c r="G82" i="24"/>
  <c r="G81" i="24"/>
  <c r="G80" i="24"/>
  <c r="U79" i="24"/>
  <c r="V79" i="24" s="1"/>
  <c r="G79" i="24"/>
  <c r="U78" i="24"/>
  <c r="V78" i="24" s="1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U63" i="24"/>
  <c r="V63" i="24" s="1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H2" i="24" s="1"/>
  <c r="I2" i="24" s="1"/>
  <c r="H25" i="24" l="1"/>
  <c r="I25" i="24" s="1"/>
  <c r="H72" i="24"/>
  <c r="I72" i="24" s="1"/>
  <c r="H113" i="24"/>
  <c r="I113" i="24" s="1"/>
  <c r="H146" i="24"/>
  <c r="I146" i="24" s="1"/>
  <c r="H191" i="24"/>
  <c r="I191" i="24" s="1"/>
  <c r="H244" i="24"/>
  <c r="I244" i="24" s="1"/>
  <c r="H281" i="24"/>
  <c r="I281" i="24" s="1"/>
  <c r="H6" i="24"/>
  <c r="I6" i="24" s="1"/>
  <c r="H8" i="24"/>
  <c r="I8" i="24" s="1"/>
  <c r="H16" i="24"/>
  <c r="I16" i="24" s="1"/>
  <c r="H24" i="24"/>
  <c r="I24" i="24" s="1"/>
  <c r="H32" i="24"/>
  <c r="I32" i="24" s="1"/>
  <c r="H40" i="24"/>
  <c r="I40" i="24" s="1"/>
  <c r="H48" i="24"/>
  <c r="I48" i="24" s="1"/>
  <c r="H56" i="24"/>
  <c r="I56" i="24" s="1"/>
  <c r="H71" i="24"/>
  <c r="I71" i="24" s="1"/>
  <c r="H84" i="24"/>
  <c r="I84" i="24" s="1"/>
  <c r="H92" i="24"/>
  <c r="I92" i="24" s="1"/>
  <c r="H100" i="24"/>
  <c r="I100" i="24" s="1"/>
  <c r="H108" i="24"/>
  <c r="I108" i="24" s="1"/>
  <c r="H123" i="24"/>
  <c r="I123" i="24" s="1"/>
  <c r="H131" i="24"/>
  <c r="I131" i="24" s="1"/>
  <c r="H137" i="24"/>
  <c r="I137" i="24" s="1"/>
  <c r="H145" i="24"/>
  <c r="I145" i="24" s="1"/>
  <c r="H153" i="24"/>
  <c r="I153" i="24" s="1"/>
  <c r="H161" i="24"/>
  <c r="I161" i="24" s="1"/>
  <c r="H169" i="24"/>
  <c r="I169" i="24" s="1"/>
  <c r="H182" i="24"/>
  <c r="I182" i="24" s="1"/>
  <c r="H190" i="24"/>
  <c r="I190" i="24" s="1"/>
  <c r="H198" i="24"/>
  <c r="I198" i="24" s="1"/>
  <c r="H206" i="24"/>
  <c r="I206" i="24" s="1"/>
  <c r="H212" i="24"/>
  <c r="I212" i="24" s="1"/>
  <c r="H219" i="24"/>
  <c r="I219" i="24" s="1"/>
  <c r="H227" i="24"/>
  <c r="I227" i="24" s="1"/>
  <c r="H235" i="24"/>
  <c r="I235" i="24" s="1"/>
  <c r="H243" i="24"/>
  <c r="I243" i="24" s="1"/>
  <c r="H251" i="24"/>
  <c r="I251" i="24" s="1"/>
  <c r="H265" i="24"/>
  <c r="I265" i="24" s="1"/>
  <c r="H272" i="24"/>
  <c r="I272" i="24" s="1"/>
  <c r="H280" i="24"/>
  <c r="I280" i="24" s="1"/>
  <c r="H288" i="24"/>
  <c r="I288" i="24" s="1"/>
  <c r="H296" i="24"/>
  <c r="I296" i="24" s="1"/>
  <c r="H304" i="24"/>
  <c r="I304" i="24" s="1"/>
  <c r="H312" i="24"/>
  <c r="I312" i="24" s="1"/>
  <c r="H57" i="24"/>
  <c r="I57" i="24" s="1"/>
  <c r="H101" i="24"/>
  <c r="I101" i="24" s="1"/>
  <c r="H252" i="24"/>
  <c r="I252" i="24" s="1"/>
  <c r="H297" i="24"/>
  <c r="I297" i="24" s="1"/>
  <c r="H10" i="24"/>
  <c r="I10" i="24" s="1"/>
  <c r="H18" i="24"/>
  <c r="I18" i="24" s="1"/>
  <c r="H26" i="24"/>
  <c r="I26" i="24" s="1"/>
  <c r="H34" i="24"/>
  <c r="I34" i="24" s="1"/>
  <c r="H42" i="24"/>
  <c r="I42" i="24" s="1"/>
  <c r="H50" i="24"/>
  <c r="I50" i="24" s="1"/>
  <c r="H58" i="24"/>
  <c r="I58" i="24" s="1"/>
  <c r="H65" i="24"/>
  <c r="I65" i="24" s="1"/>
  <c r="H73" i="24"/>
  <c r="I73" i="24" s="1"/>
  <c r="H86" i="24"/>
  <c r="I86" i="24" s="1"/>
  <c r="H94" i="24"/>
  <c r="I94" i="24" s="1"/>
  <c r="H102" i="24"/>
  <c r="I102" i="24" s="1"/>
  <c r="H125" i="24"/>
  <c r="I125" i="24" s="1"/>
  <c r="H133" i="24"/>
  <c r="I133" i="24" s="1"/>
  <c r="H139" i="24"/>
  <c r="I139" i="24" s="1"/>
  <c r="H147" i="24"/>
  <c r="I147" i="24" s="1"/>
  <c r="H155" i="24"/>
  <c r="I155" i="24" s="1"/>
  <c r="H163" i="24"/>
  <c r="I163" i="24" s="1"/>
  <c r="H171" i="24"/>
  <c r="I171" i="24" s="1"/>
  <c r="H176" i="24"/>
  <c r="I176" i="24" s="1"/>
  <c r="H184" i="24"/>
  <c r="I184" i="24" s="1"/>
  <c r="H192" i="24"/>
  <c r="I192" i="24" s="1"/>
  <c r="H200" i="24"/>
  <c r="I200" i="24" s="1"/>
  <c r="H207" i="24"/>
  <c r="I207" i="24" s="1"/>
  <c r="H213" i="24"/>
  <c r="I213" i="24" s="1"/>
  <c r="H221" i="24"/>
  <c r="I221" i="24" s="1"/>
  <c r="H229" i="24"/>
  <c r="I229" i="24" s="1"/>
  <c r="H237" i="24"/>
  <c r="I237" i="24" s="1"/>
  <c r="H245" i="24"/>
  <c r="I245" i="24" s="1"/>
  <c r="H253" i="24"/>
  <c r="I253" i="24" s="1"/>
  <c r="H267" i="24"/>
  <c r="I267" i="24" s="1"/>
  <c r="H274" i="24"/>
  <c r="I274" i="24" s="1"/>
  <c r="H282" i="24"/>
  <c r="I282" i="24" s="1"/>
  <c r="H290" i="24"/>
  <c r="I290" i="24" s="1"/>
  <c r="H298" i="24"/>
  <c r="I298" i="24" s="1"/>
  <c r="H306" i="24"/>
  <c r="I306" i="24" s="1"/>
  <c r="H49" i="24"/>
  <c r="I49" i="24" s="1"/>
  <c r="H79" i="24"/>
  <c r="I79" i="24" s="1"/>
  <c r="H118" i="24"/>
  <c r="I118" i="24" s="1"/>
  <c r="H154" i="24"/>
  <c r="I154" i="24" s="1"/>
  <c r="H183" i="24"/>
  <c r="I183" i="24" s="1"/>
  <c r="H236" i="24"/>
  <c r="I236" i="24" s="1"/>
  <c r="H3" i="24"/>
  <c r="I3" i="24" s="1"/>
  <c r="H11" i="24"/>
  <c r="I11" i="24" s="1"/>
  <c r="H19" i="24"/>
  <c r="I19" i="24" s="1"/>
  <c r="H27" i="24"/>
  <c r="I27" i="24" s="1"/>
  <c r="H35" i="24"/>
  <c r="I35" i="24" s="1"/>
  <c r="H43" i="24"/>
  <c r="I43" i="24" s="1"/>
  <c r="H51" i="24"/>
  <c r="I51" i="24" s="1"/>
  <c r="H59" i="24"/>
  <c r="I59" i="24" s="1"/>
  <c r="H66" i="24"/>
  <c r="I66" i="24" s="1"/>
  <c r="H74" i="24"/>
  <c r="I74" i="24" s="1"/>
  <c r="H80" i="24"/>
  <c r="I80" i="24" s="1"/>
  <c r="H87" i="24"/>
  <c r="I87" i="24" s="1"/>
  <c r="H95" i="24"/>
  <c r="I95" i="24" s="1"/>
  <c r="H103" i="24"/>
  <c r="I103" i="24" s="1"/>
  <c r="H110" i="24"/>
  <c r="I110" i="24" s="1"/>
  <c r="H114" i="24"/>
  <c r="I114" i="24" s="1"/>
  <c r="H119" i="24"/>
  <c r="I119" i="24" s="1"/>
  <c r="H126" i="24"/>
  <c r="I126" i="24" s="1"/>
  <c r="H134" i="24"/>
  <c r="I134" i="24" s="1"/>
  <c r="H140" i="24"/>
  <c r="I140" i="24" s="1"/>
  <c r="H148" i="24"/>
  <c r="I148" i="24" s="1"/>
  <c r="H156" i="24"/>
  <c r="I156" i="24" s="1"/>
  <c r="H164" i="24"/>
  <c r="I164" i="24" s="1"/>
  <c r="H172" i="24"/>
  <c r="I172" i="24" s="1"/>
  <c r="H177" i="24"/>
  <c r="I177" i="24" s="1"/>
  <c r="H185" i="24"/>
  <c r="I185" i="24" s="1"/>
  <c r="H193" i="24"/>
  <c r="I193" i="24" s="1"/>
  <c r="H201" i="24"/>
  <c r="I201" i="24" s="1"/>
  <c r="H214" i="24"/>
  <c r="I214" i="24" s="1"/>
  <c r="H222" i="24"/>
  <c r="I222" i="24" s="1"/>
  <c r="H230" i="24"/>
  <c r="I230" i="24" s="1"/>
  <c r="H238" i="24"/>
  <c r="I238" i="24" s="1"/>
  <c r="H246" i="24"/>
  <c r="I246" i="24" s="1"/>
  <c r="H254" i="24"/>
  <c r="I254" i="24" s="1"/>
  <c r="H260" i="24"/>
  <c r="I260" i="24" s="1"/>
  <c r="H275" i="24"/>
  <c r="I275" i="24" s="1"/>
  <c r="H283" i="24"/>
  <c r="I283" i="24" s="1"/>
  <c r="H291" i="24"/>
  <c r="I291" i="24" s="1"/>
  <c r="H299" i="24"/>
  <c r="I299" i="24" s="1"/>
  <c r="H307" i="24"/>
  <c r="I307" i="24" s="1"/>
  <c r="H17" i="24"/>
  <c r="I17" i="24" s="1"/>
  <c r="H109" i="24"/>
  <c r="I109" i="24" s="1"/>
  <c r="H266" i="24"/>
  <c r="I266" i="24" s="1"/>
  <c r="H4" i="24"/>
  <c r="I4" i="24" s="1"/>
  <c r="H20" i="24"/>
  <c r="I20" i="24" s="1"/>
  <c r="H36" i="24"/>
  <c r="I36" i="24" s="1"/>
  <c r="H44" i="24"/>
  <c r="I44" i="24" s="1"/>
  <c r="H52" i="24"/>
  <c r="I52" i="24" s="1"/>
  <c r="H60" i="24"/>
  <c r="I60" i="24" s="1"/>
  <c r="H67" i="24"/>
  <c r="I67" i="24" s="1"/>
  <c r="H75" i="24"/>
  <c r="I75" i="24" s="1"/>
  <c r="H81" i="24"/>
  <c r="I81" i="24" s="1"/>
  <c r="H88" i="24"/>
  <c r="I88" i="24" s="1"/>
  <c r="H96" i="24"/>
  <c r="I96" i="24" s="1"/>
  <c r="H104" i="24"/>
  <c r="I104" i="24" s="1"/>
  <c r="H115" i="24"/>
  <c r="I115" i="24" s="1"/>
  <c r="H127" i="24"/>
  <c r="I127" i="24" s="1"/>
  <c r="H141" i="24"/>
  <c r="I141" i="24" s="1"/>
  <c r="H149" i="24"/>
  <c r="I149" i="24" s="1"/>
  <c r="H157" i="24"/>
  <c r="I157" i="24" s="1"/>
  <c r="H165" i="24"/>
  <c r="I165" i="24" s="1"/>
  <c r="H178" i="24"/>
  <c r="I178" i="24" s="1"/>
  <c r="H186" i="24"/>
  <c r="I186" i="24" s="1"/>
  <c r="H194" i="24"/>
  <c r="I194" i="24" s="1"/>
  <c r="H202" i="24"/>
  <c r="I202" i="24" s="1"/>
  <c r="H208" i="24"/>
  <c r="I208" i="24" s="1"/>
  <c r="H215" i="24"/>
  <c r="I215" i="24" s="1"/>
  <c r="H223" i="24"/>
  <c r="I223" i="24" s="1"/>
  <c r="H231" i="24"/>
  <c r="I231" i="24" s="1"/>
  <c r="H239" i="24"/>
  <c r="I239" i="24" s="1"/>
  <c r="H247" i="24"/>
  <c r="I247" i="24" s="1"/>
  <c r="H255" i="24"/>
  <c r="I255" i="24" s="1"/>
  <c r="H261" i="24"/>
  <c r="I261" i="24" s="1"/>
  <c r="H268" i="24"/>
  <c r="I268" i="24" s="1"/>
  <c r="H276" i="24"/>
  <c r="I276" i="24" s="1"/>
  <c r="H284" i="24"/>
  <c r="I284" i="24" s="1"/>
  <c r="H292" i="24"/>
  <c r="I292" i="24" s="1"/>
  <c r="H300" i="24"/>
  <c r="I300" i="24" s="1"/>
  <c r="H308" i="24"/>
  <c r="I308" i="24" s="1"/>
  <c r="H33" i="24"/>
  <c r="I33" i="24" s="1"/>
  <c r="H85" i="24"/>
  <c r="I85" i="24" s="1"/>
  <c r="H132" i="24"/>
  <c r="I132" i="24" s="1"/>
  <c r="H170" i="24"/>
  <c r="I170" i="24" s="1"/>
  <c r="H228" i="24"/>
  <c r="I228" i="24" s="1"/>
  <c r="H289" i="24"/>
  <c r="I289" i="24" s="1"/>
  <c r="H12" i="24"/>
  <c r="I12" i="24" s="1"/>
  <c r="H28" i="24"/>
  <c r="I28" i="24" s="1"/>
  <c r="H5" i="24"/>
  <c r="I5" i="24" s="1"/>
  <c r="H13" i="24"/>
  <c r="I13" i="24" s="1"/>
  <c r="H21" i="24"/>
  <c r="I21" i="24" s="1"/>
  <c r="H29" i="24"/>
  <c r="I29" i="24" s="1"/>
  <c r="H37" i="24"/>
  <c r="I37" i="24" s="1"/>
  <c r="H45" i="24"/>
  <c r="I45" i="24" s="1"/>
  <c r="H53" i="24"/>
  <c r="I53" i="24" s="1"/>
  <c r="H61" i="24"/>
  <c r="I61" i="24" s="1"/>
  <c r="H68" i="24"/>
  <c r="I68" i="24" s="1"/>
  <c r="H76" i="24"/>
  <c r="I76" i="24" s="1"/>
  <c r="H82" i="24"/>
  <c r="I82" i="24" s="1"/>
  <c r="H89" i="24"/>
  <c r="I89" i="24" s="1"/>
  <c r="H97" i="24"/>
  <c r="I97" i="24" s="1"/>
  <c r="H105" i="24"/>
  <c r="I105" i="24" s="1"/>
  <c r="H111" i="24"/>
  <c r="I111" i="24" s="1"/>
  <c r="H116" i="24"/>
  <c r="I116" i="24" s="1"/>
  <c r="H120" i="24"/>
  <c r="I120" i="24" s="1"/>
  <c r="H128" i="24"/>
  <c r="I128" i="24" s="1"/>
  <c r="H135" i="24"/>
  <c r="I135" i="24" s="1"/>
  <c r="H142" i="24"/>
  <c r="I142" i="24" s="1"/>
  <c r="H150" i="24"/>
  <c r="I150" i="24" s="1"/>
  <c r="H158" i="24"/>
  <c r="I158" i="24" s="1"/>
  <c r="H166" i="24"/>
  <c r="I166" i="24" s="1"/>
  <c r="H173" i="24"/>
  <c r="I173" i="24" s="1"/>
  <c r="H179" i="24"/>
  <c r="I179" i="24" s="1"/>
  <c r="H187" i="24"/>
  <c r="I187" i="24" s="1"/>
  <c r="H195" i="24"/>
  <c r="I195" i="24" s="1"/>
  <c r="H203" i="24"/>
  <c r="I203" i="24" s="1"/>
  <c r="H209" i="24"/>
  <c r="I209" i="24" s="1"/>
  <c r="H216" i="24"/>
  <c r="I216" i="24" s="1"/>
  <c r="H224" i="24"/>
  <c r="I224" i="24" s="1"/>
  <c r="H232" i="24"/>
  <c r="I232" i="24" s="1"/>
  <c r="H240" i="24"/>
  <c r="I240" i="24" s="1"/>
  <c r="H248" i="24"/>
  <c r="I248" i="24" s="1"/>
  <c r="H256" i="24"/>
  <c r="I256" i="24" s="1"/>
  <c r="H262" i="24"/>
  <c r="I262" i="24" s="1"/>
  <c r="H269" i="24"/>
  <c r="I269" i="24" s="1"/>
  <c r="H277" i="24"/>
  <c r="I277" i="24" s="1"/>
  <c r="H285" i="24"/>
  <c r="I285" i="24" s="1"/>
  <c r="H293" i="24"/>
  <c r="I293" i="24" s="1"/>
  <c r="H301" i="24"/>
  <c r="I301" i="24" s="1"/>
  <c r="H309" i="24"/>
  <c r="I309" i="24" s="1"/>
  <c r="H41" i="24"/>
  <c r="I41" i="24" s="1"/>
  <c r="H93" i="24"/>
  <c r="I93" i="24" s="1"/>
  <c r="H138" i="24"/>
  <c r="I138" i="24" s="1"/>
  <c r="H175" i="24"/>
  <c r="I175" i="24" s="1"/>
  <c r="H220" i="24"/>
  <c r="I220" i="24" s="1"/>
  <c r="H273" i="24"/>
  <c r="I273" i="24" s="1"/>
  <c r="H14" i="24"/>
  <c r="I14" i="24" s="1"/>
  <c r="H30" i="24"/>
  <c r="I30" i="24" s="1"/>
  <c r="H38" i="24"/>
  <c r="I38" i="24" s="1"/>
  <c r="H46" i="24"/>
  <c r="I46" i="24" s="1"/>
  <c r="H54" i="24"/>
  <c r="I54" i="24" s="1"/>
  <c r="H62" i="24"/>
  <c r="I62" i="24" s="1"/>
  <c r="H69" i="24"/>
  <c r="I69" i="24" s="1"/>
  <c r="H77" i="24"/>
  <c r="I77" i="24" s="1"/>
  <c r="H90" i="24"/>
  <c r="I90" i="24" s="1"/>
  <c r="H98" i="24"/>
  <c r="I98" i="24" s="1"/>
  <c r="H106" i="24"/>
  <c r="I106" i="24" s="1"/>
  <c r="H121" i="24"/>
  <c r="I121" i="24" s="1"/>
  <c r="H129" i="24"/>
  <c r="I129" i="24" s="1"/>
  <c r="H143" i="24"/>
  <c r="I143" i="24" s="1"/>
  <c r="H151" i="24"/>
  <c r="I151" i="24" s="1"/>
  <c r="H159" i="24"/>
  <c r="I159" i="24" s="1"/>
  <c r="H167" i="24"/>
  <c r="I167" i="24" s="1"/>
  <c r="H180" i="24"/>
  <c r="I180" i="24" s="1"/>
  <c r="H188" i="24"/>
  <c r="I188" i="24" s="1"/>
  <c r="H196" i="24"/>
  <c r="I196" i="24" s="1"/>
  <c r="H204" i="24"/>
  <c r="I204" i="24" s="1"/>
  <c r="H210" i="24"/>
  <c r="I210" i="24" s="1"/>
  <c r="H217" i="24"/>
  <c r="I217" i="24" s="1"/>
  <c r="H225" i="24"/>
  <c r="I225" i="24" s="1"/>
  <c r="H233" i="24"/>
  <c r="I233" i="24" s="1"/>
  <c r="H241" i="24"/>
  <c r="I241" i="24" s="1"/>
  <c r="H249" i="24"/>
  <c r="I249" i="24" s="1"/>
  <c r="H257" i="24"/>
  <c r="I257" i="24" s="1"/>
  <c r="H263" i="24"/>
  <c r="I263" i="24" s="1"/>
  <c r="H270" i="24"/>
  <c r="I270" i="24" s="1"/>
  <c r="H278" i="24"/>
  <c r="I278" i="24" s="1"/>
  <c r="H286" i="24"/>
  <c r="I286" i="24" s="1"/>
  <c r="H294" i="24"/>
  <c r="I294" i="24" s="1"/>
  <c r="H302" i="24"/>
  <c r="I302" i="24" s="1"/>
  <c r="H310" i="24"/>
  <c r="I310" i="24" s="1"/>
  <c r="H9" i="24"/>
  <c r="I9" i="24" s="1"/>
  <c r="H64" i="24"/>
  <c r="I64" i="24" s="1"/>
  <c r="H124" i="24"/>
  <c r="I124" i="24" s="1"/>
  <c r="H162" i="24"/>
  <c r="I162" i="24" s="1"/>
  <c r="H199" i="24"/>
  <c r="I199" i="24" s="1"/>
  <c r="H259" i="24"/>
  <c r="I259" i="24" s="1"/>
  <c r="H305" i="24"/>
  <c r="I305" i="24" s="1"/>
  <c r="H22" i="24"/>
  <c r="I22" i="24" s="1"/>
  <c r="H7" i="24"/>
  <c r="I7" i="24" s="1"/>
  <c r="H15" i="24"/>
  <c r="I15" i="24" s="1"/>
  <c r="H23" i="24"/>
  <c r="I23" i="24" s="1"/>
  <c r="H31" i="24"/>
  <c r="I31" i="24" s="1"/>
  <c r="H39" i="24"/>
  <c r="I39" i="24" s="1"/>
  <c r="H47" i="24"/>
  <c r="I47" i="24" s="1"/>
  <c r="H55" i="24"/>
  <c r="I55" i="24" s="1"/>
  <c r="H63" i="24"/>
  <c r="I63" i="24" s="1"/>
  <c r="H70" i="24"/>
  <c r="I70" i="24" s="1"/>
  <c r="H78" i="24"/>
  <c r="I78" i="24" s="1"/>
  <c r="H83" i="24"/>
  <c r="I83" i="24" s="1"/>
  <c r="H91" i="24"/>
  <c r="I91" i="24" s="1"/>
  <c r="H99" i="24"/>
  <c r="I99" i="24" s="1"/>
  <c r="H107" i="24"/>
  <c r="I107" i="24" s="1"/>
  <c r="H112" i="24"/>
  <c r="I112" i="24" s="1"/>
  <c r="H117" i="24"/>
  <c r="I117" i="24" s="1"/>
  <c r="H122" i="24"/>
  <c r="I122" i="24" s="1"/>
  <c r="H130" i="24"/>
  <c r="I130" i="24" s="1"/>
  <c r="H136" i="24"/>
  <c r="I136" i="24" s="1"/>
  <c r="H144" i="24"/>
  <c r="I144" i="24" s="1"/>
  <c r="H152" i="24"/>
  <c r="I152" i="24" s="1"/>
  <c r="H160" i="24"/>
  <c r="I160" i="24" s="1"/>
  <c r="H168" i="24"/>
  <c r="I168" i="24" s="1"/>
  <c r="H174" i="24"/>
  <c r="I174" i="24" s="1"/>
  <c r="H181" i="24"/>
  <c r="I181" i="24" s="1"/>
  <c r="H189" i="24"/>
  <c r="I189" i="24" s="1"/>
  <c r="H197" i="24"/>
  <c r="I197" i="24" s="1"/>
  <c r="H205" i="24"/>
  <c r="I205" i="24" s="1"/>
  <c r="H211" i="24"/>
  <c r="I211" i="24" s="1"/>
  <c r="H218" i="24"/>
  <c r="I218" i="24" s="1"/>
  <c r="H226" i="24"/>
  <c r="I226" i="24" s="1"/>
  <c r="H234" i="24"/>
  <c r="I234" i="24" s="1"/>
  <c r="H242" i="24"/>
  <c r="I242" i="24" s="1"/>
  <c r="H250" i="24"/>
  <c r="I250" i="24" s="1"/>
  <c r="H258" i="24"/>
  <c r="I258" i="24" s="1"/>
  <c r="H264" i="24"/>
  <c r="I264" i="24" s="1"/>
  <c r="H271" i="24"/>
  <c r="I271" i="24" s="1"/>
  <c r="H279" i="24"/>
  <c r="I279" i="24" s="1"/>
  <c r="H287" i="24"/>
  <c r="I287" i="24" s="1"/>
  <c r="H295" i="24"/>
  <c r="I295" i="24" s="1"/>
  <c r="H303" i="24"/>
  <c r="I303" i="24" s="1"/>
  <c r="H311" i="24"/>
  <c r="I311" i="24" s="1"/>
  <c r="AB267" i="24"/>
  <c r="AB259" i="24"/>
  <c r="AB258" i="24"/>
  <c r="AB212" i="24"/>
  <c r="AB206" i="24"/>
  <c r="AB207" i="24"/>
  <c r="AB174" i="24"/>
  <c r="AB173" i="24"/>
  <c r="AB172" i="24"/>
  <c r="AB135" i="24"/>
  <c r="AB134" i="24"/>
  <c r="AB82" i="24"/>
  <c r="AB79" i="24"/>
  <c r="AB78" i="24"/>
  <c r="AB63" i="24"/>
  <c r="AE79" i="22"/>
  <c r="AD79" i="22"/>
  <c r="AC79" i="22"/>
  <c r="AB79" i="22"/>
  <c r="AA79" i="22"/>
  <c r="AF78" i="22"/>
  <c r="AE78" i="22"/>
  <c r="AD78" i="22"/>
  <c r="AC78" i="22"/>
  <c r="AB78" i="22"/>
  <c r="AA78" i="22"/>
  <c r="AF77" i="22"/>
  <c r="AE77" i="22"/>
  <c r="AD77" i="22"/>
  <c r="AC77" i="22"/>
  <c r="AB77" i="22"/>
  <c r="AA77" i="22"/>
  <c r="AF76" i="22"/>
  <c r="AE76" i="22"/>
  <c r="AD76" i="22"/>
  <c r="AC76" i="22"/>
  <c r="AB76" i="22"/>
  <c r="AA76" i="22"/>
  <c r="AF75" i="22"/>
  <c r="AE75" i="22"/>
  <c r="AD75" i="22"/>
  <c r="AC75" i="22"/>
  <c r="AB75" i="22"/>
  <c r="AA75" i="22"/>
  <c r="AF74" i="22"/>
  <c r="AE74" i="22"/>
  <c r="AD74" i="22"/>
  <c r="AC74" i="22"/>
  <c r="AB74" i="22"/>
  <c r="AA74" i="22"/>
  <c r="AF73" i="22"/>
  <c r="AE73" i="22"/>
  <c r="AD73" i="22"/>
  <c r="AC73" i="22"/>
  <c r="AB73" i="22"/>
  <c r="AA73" i="22"/>
  <c r="AF72" i="22"/>
  <c r="AE72" i="22"/>
  <c r="AD72" i="22"/>
  <c r="AC72" i="22"/>
  <c r="AB72" i="22"/>
  <c r="AA72" i="22"/>
  <c r="AD71" i="22"/>
  <c r="AC71" i="22"/>
  <c r="AB71" i="22"/>
  <c r="AA71" i="22"/>
  <c r="AF70" i="22"/>
  <c r="AE70" i="22"/>
  <c r="AD70" i="22"/>
  <c r="AC70" i="22"/>
  <c r="AB70" i="22"/>
  <c r="AA70" i="22"/>
  <c r="AF69" i="22"/>
  <c r="AE69" i="22"/>
  <c r="AD69" i="22"/>
  <c r="AC69" i="22"/>
  <c r="AB69" i="22"/>
  <c r="AA69" i="22"/>
  <c r="AF68" i="22"/>
  <c r="AD68" i="22"/>
  <c r="AC68" i="22"/>
  <c r="AB68" i="22"/>
  <c r="AA68" i="22"/>
  <c r="AE67" i="22"/>
  <c r="AD67" i="22"/>
  <c r="AC67" i="22"/>
  <c r="AB67" i="22"/>
  <c r="AA67" i="22"/>
  <c r="AF66" i="22"/>
  <c r="AE66" i="22"/>
  <c r="AD66" i="22"/>
  <c r="AC66" i="22"/>
  <c r="AB66" i="22"/>
  <c r="AA66" i="22"/>
  <c r="AF65" i="22"/>
  <c r="AE65" i="22"/>
  <c r="AD65" i="22"/>
  <c r="AC65" i="22"/>
  <c r="AB65" i="22"/>
  <c r="AA65" i="22"/>
  <c r="AF64" i="22"/>
  <c r="AE64" i="22"/>
  <c r="AD64" i="22"/>
  <c r="AC64" i="22"/>
  <c r="AB64" i="22"/>
  <c r="AA64" i="22"/>
  <c r="AF63" i="22"/>
  <c r="AE63" i="22"/>
  <c r="AD63" i="22"/>
  <c r="AC63" i="22"/>
  <c r="AB63" i="22"/>
  <c r="AA63" i="22"/>
  <c r="AF62" i="22"/>
  <c r="AE62" i="22"/>
  <c r="AD62" i="22"/>
  <c r="AC62" i="22"/>
  <c r="AB62" i="22"/>
  <c r="AA62" i="22"/>
  <c r="AF61" i="22"/>
  <c r="AD61" i="22"/>
  <c r="AC61" i="22"/>
  <c r="AB61" i="22"/>
  <c r="AA61" i="22"/>
  <c r="AF60" i="22"/>
  <c r="AE60" i="22"/>
  <c r="AD60" i="22"/>
  <c r="AC60" i="22"/>
  <c r="AB60" i="22"/>
  <c r="AA60" i="22"/>
  <c r="AF59" i="22"/>
  <c r="AE59" i="22"/>
  <c r="AD59" i="22"/>
  <c r="AC59" i="22"/>
  <c r="AB59" i="22"/>
  <c r="AA59" i="22"/>
  <c r="AF58" i="22"/>
  <c r="AD58" i="22"/>
  <c r="AC58" i="22"/>
  <c r="AB58" i="22"/>
  <c r="AA58" i="22"/>
  <c r="AF57" i="22"/>
  <c r="AE57" i="22"/>
  <c r="AD57" i="22"/>
  <c r="AC57" i="22"/>
  <c r="AB57" i="22"/>
  <c r="AA57" i="22"/>
  <c r="AF56" i="22"/>
  <c r="AD56" i="22"/>
  <c r="AC56" i="22"/>
  <c r="AB56" i="22"/>
  <c r="AA56" i="22"/>
  <c r="AF55" i="22"/>
  <c r="AD55" i="22"/>
  <c r="AC55" i="22"/>
  <c r="AB55" i="22"/>
  <c r="AA55" i="22"/>
  <c r="AF54" i="22"/>
  <c r="AD54" i="22"/>
  <c r="AC54" i="22"/>
  <c r="AB54" i="22"/>
  <c r="AA54" i="22"/>
  <c r="AF53" i="22"/>
  <c r="AE53" i="22"/>
  <c r="AD53" i="22"/>
  <c r="AC53" i="22"/>
  <c r="AB53" i="22"/>
  <c r="AA53" i="22"/>
  <c r="AF52" i="22"/>
  <c r="AE52" i="22"/>
  <c r="AD52" i="22"/>
  <c r="AC52" i="22"/>
  <c r="AB52" i="22"/>
  <c r="AA52" i="22"/>
  <c r="AF51" i="22"/>
  <c r="AE51" i="22"/>
  <c r="AD51" i="22"/>
  <c r="AC51" i="22"/>
  <c r="AB51" i="22"/>
  <c r="AA51" i="22"/>
  <c r="AF50" i="22"/>
  <c r="AE50" i="22"/>
  <c r="AD50" i="22"/>
  <c r="AC50" i="22"/>
  <c r="AB50" i="22"/>
  <c r="AA50" i="22"/>
  <c r="AF49" i="22"/>
  <c r="AE49" i="22"/>
  <c r="AD49" i="22"/>
  <c r="AC49" i="22"/>
  <c r="AB49" i="22"/>
  <c r="AA49" i="22"/>
  <c r="AF48" i="22"/>
  <c r="AE48" i="22"/>
  <c r="AD48" i="22"/>
  <c r="AC48" i="22"/>
  <c r="AB48" i="22"/>
  <c r="AA48" i="22"/>
  <c r="AF47" i="22"/>
  <c r="AD47" i="22"/>
  <c r="AC47" i="22"/>
  <c r="AB47" i="22"/>
  <c r="AA47" i="22"/>
  <c r="AF46" i="22"/>
  <c r="AE46" i="22"/>
  <c r="AD46" i="22"/>
  <c r="AC46" i="22"/>
  <c r="AB46" i="22"/>
  <c r="AA46" i="22"/>
  <c r="AF45" i="22"/>
  <c r="AE45" i="22"/>
  <c r="AD45" i="22"/>
  <c r="AC45" i="22"/>
  <c r="AB45" i="22"/>
  <c r="AA45" i="22"/>
  <c r="AE44" i="22"/>
  <c r="AD44" i="22"/>
  <c r="AC44" i="22"/>
  <c r="AB44" i="22"/>
  <c r="AA44" i="22"/>
  <c r="AF43" i="22"/>
  <c r="AE43" i="22"/>
  <c r="AD43" i="22"/>
  <c r="AC43" i="22"/>
  <c r="AB43" i="22"/>
  <c r="AA43" i="22"/>
  <c r="AF42" i="22"/>
  <c r="AE42" i="22"/>
  <c r="AD42" i="22"/>
  <c r="AC42" i="22"/>
  <c r="AB42" i="22"/>
  <c r="AA42" i="22"/>
  <c r="AF41" i="22"/>
  <c r="AE41" i="22"/>
  <c r="AD41" i="22"/>
  <c r="AC41" i="22"/>
  <c r="AB41" i="22"/>
  <c r="AA41" i="22"/>
  <c r="AF40" i="22"/>
  <c r="AD40" i="22"/>
  <c r="AC40" i="22"/>
  <c r="AB40" i="22"/>
  <c r="AA40" i="22"/>
  <c r="AF39" i="22"/>
  <c r="AD39" i="22"/>
  <c r="AC39" i="22"/>
  <c r="AB39" i="22"/>
  <c r="AA39" i="22"/>
  <c r="AF38" i="22"/>
  <c r="AD38" i="22"/>
  <c r="AC38" i="22"/>
  <c r="AB38" i="22"/>
  <c r="AA38" i="22"/>
  <c r="AF37" i="22"/>
  <c r="AD37" i="22"/>
  <c r="AC37" i="22"/>
  <c r="AB37" i="22"/>
  <c r="AA37" i="22"/>
  <c r="AF36" i="22"/>
  <c r="AD36" i="22"/>
  <c r="AC36" i="22"/>
  <c r="AB36" i="22"/>
  <c r="AA36" i="22"/>
  <c r="AF35" i="22"/>
  <c r="AE35" i="22"/>
  <c r="AD35" i="22"/>
  <c r="AC35" i="22"/>
  <c r="AB35" i="22"/>
  <c r="AA35" i="22"/>
  <c r="AF34" i="22"/>
  <c r="AE34" i="22"/>
  <c r="AD34" i="22"/>
  <c r="AC34" i="22"/>
  <c r="AB34" i="22"/>
  <c r="AA34" i="22"/>
  <c r="AF33" i="22"/>
  <c r="AE33" i="22"/>
  <c r="AD33" i="22"/>
  <c r="AC33" i="22"/>
  <c r="AB33" i="22"/>
  <c r="AA33" i="22"/>
  <c r="AF32" i="22"/>
  <c r="AD32" i="22"/>
  <c r="AC32" i="22"/>
  <c r="AB32" i="22"/>
  <c r="AA32" i="22"/>
  <c r="AF31" i="22"/>
  <c r="AD31" i="22"/>
  <c r="AC31" i="22"/>
  <c r="AB31" i="22"/>
  <c r="AA31" i="22"/>
  <c r="AF30" i="22"/>
  <c r="AD30" i="22"/>
  <c r="AC30" i="22"/>
  <c r="AB30" i="22"/>
  <c r="AA30" i="22"/>
  <c r="AF29" i="22"/>
  <c r="AE29" i="22"/>
  <c r="AD29" i="22"/>
  <c r="AC29" i="22"/>
  <c r="AB29" i="22"/>
  <c r="AA29" i="22"/>
  <c r="AF28" i="22"/>
  <c r="AE28" i="22"/>
  <c r="AD28" i="22"/>
  <c r="AC28" i="22"/>
  <c r="AB28" i="22"/>
  <c r="AA28" i="22"/>
  <c r="AF27" i="22"/>
  <c r="AD27" i="22"/>
  <c r="AC27" i="22"/>
  <c r="AB27" i="22"/>
  <c r="AA27" i="22"/>
  <c r="AF26" i="22"/>
  <c r="AE26" i="22"/>
  <c r="AD26" i="22"/>
  <c r="AC26" i="22"/>
  <c r="AB26" i="22"/>
  <c r="AA26" i="22"/>
  <c r="AF25" i="22"/>
  <c r="AD25" i="22"/>
  <c r="AC25" i="22"/>
  <c r="AB25" i="22"/>
  <c r="AA25" i="22"/>
  <c r="AF24" i="22"/>
  <c r="AD24" i="22"/>
  <c r="AC24" i="22"/>
  <c r="AB24" i="22"/>
  <c r="AA24" i="22"/>
  <c r="AF23" i="22"/>
  <c r="AD23" i="22"/>
  <c r="AC23" i="22"/>
  <c r="AB23" i="22"/>
  <c r="AA23" i="22"/>
  <c r="AF22" i="22"/>
  <c r="AD22" i="22"/>
  <c r="AC22" i="22"/>
  <c r="AB22" i="22"/>
  <c r="AA22" i="22"/>
  <c r="AF21" i="22"/>
  <c r="AD21" i="22"/>
  <c r="AC21" i="22"/>
  <c r="AB21" i="22"/>
  <c r="AF20" i="22"/>
  <c r="AD20" i="22"/>
  <c r="AC20" i="22"/>
  <c r="AB20" i="22"/>
  <c r="AF19" i="22"/>
  <c r="AD19" i="22"/>
  <c r="AC19" i="22"/>
  <c r="AB19" i="22"/>
  <c r="AF18" i="22"/>
  <c r="AD18" i="22"/>
  <c r="AC18" i="22"/>
  <c r="AB18" i="22"/>
  <c r="AA18" i="22"/>
  <c r="AF17" i="22"/>
  <c r="AD17" i="22"/>
  <c r="AC17" i="22"/>
  <c r="AB17" i="22"/>
  <c r="AF16" i="22"/>
  <c r="AD16" i="22"/>
  <c r="AC16" i="22"/>
  <c r="AB16" i="22"/>
  <c r="AF15" i="22"/>
  <c r="AD15" i="22"/>
  <c r="AC15" i="22"/>
  <c r="AB15" i="22"/>
  <c r="AF14" i="22"/>
  <c r="AD14" i="22"/>
  <c r="AC14" i="22"/>
  <c r="AB14" i="22"/>
  <c r="AF13" i="22"/>
  <c r="AE13" i="22"/>
  <c r="AD13" i="22"/>
  <c r="AC13" i="22"/>
  <c r="AB13" i="22"/>
  <c r="AA13" i="22"/>
  <c r="AF12" i="22"/>
  <c r="AD12" i="22"/>
  <c r="AC12" i="22"/>
  <c r="AB12" i="22"/>
  <c r="AF11" i="22"/>
  <c r="AD11" i="22"/>
  <c r="AC11" i="22"/>
  <c r="AB11" i="22"/>
  <c r="AA11" i="22"/>
  <c r="AF10" i="22"/>
  <c r="AE10" i="22"/>
  <c r="AD10" i="22"/>
  <c r="AC10" i="22"/>
  <c r="AB10" i="22"/>
  <c r="AA10" i="22"/>
  <c r="AF9" i="22"/>
  <c r="AD9" i="22"/>
  <c r="AC9" i="22"/>
  <c r="AB9" i="22"/>
  <c r="AA9" i="22"/>
  <c r="AF8" i="22"/>
  <c r="AE8" i="22"/>
  <c r="AD8" i="22"/>
  <c r="AC8" i="22"/>
  <c r="AB8" i="22"/>
  <c r="AA8" i="22"/>
  <c r="AF7" i="22"/>
  <c r="AE7" i="22"/>
  <c r="AD7" i="22"/>
  <c r="AC7" i="22"/>
  <c r="AB7" i="22"/>
  <c r="AA7" i="22"/>
  <c r="AF6" i="22"/>
  <c r="AE6" i="22"/>
  <c r="AD6" i="22"/>
  <c r="AC6" i="22"/>
  <c r="AB6" i="22"/>
  <c r="AA6" i="22"/>
  <c r="AF5" i="22"/>
  <c r="AE5" i="22"/>
  <c r="AD5" i="22"/>
  <c r="AC5" i="22"/>
  <c r="AB5" i="22"/>
  <c r="AA5" i="22"/>
  <c r="AF4" i="22"/>
  <c r="AD4" i="22"/>
  <c r="AC4" i="22"/>
  <c r="AB4" i="22"/>
  <c r="AA4" i="22"/>
  <c r="AF3" i="22"/>
  <c r="AE3" i="22"/>
  <c r="AD3" i="22"/>
  <c r="AC3" i="22"/>
  <c r="AB3" i="22"/>
  <c r="AA3" i="22"/>
  <c r="AF2" i="22"/>
  <c r="AE2" i="22"/>
  <c r="AD2" i="22"/>
  <c r="AC2" i="22"/>
  <c r="AB2" i="22"/>
  <c r="AA2" i="22"/>
  <c r="M12" i="2" l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11" i="2"/>
  <c r="AQ119" i="1"/>
  <c r="AQ118" i="1"/>
  <c r="AQ117" i="1"/>
  <c r="AQ116" i="1"/>
  <c r="AQ113" i="1"/>
  <c r="AQ112" i="1"/>
  <c r="AQ111" i="1"/>
  <c r="AQ110" i="1"/>
  <c r="AQ109" i="1"/>
  <c r="M28" i="2"/>
  <c r="M29" i="2"/>
  <c r="M30" i="2"/>
  <c r="M31" i="2"/>
  <c r="M32" i="2"/>
  <c r="M33" i="2"/>
  <c r="M34" i="2"/>
  <c r="M35" i="2"/>
  <c r="M36" i="2"/>
  <c r="U135" i="1" l="1"/>
  <c r="V135" i="1" s="1"/>
  <c r="U134" i="1"/>
  <c r="V134" i="1" s="1"/>
  <c r="U174" i="1"/>
  <c r="V174" i="1" s="1"/>
  <c r="U173" i="1"/>
  <c r="V173" i="1" s="1"/>
  <c r="U172" i="1"/>
  <c r="V172" i="1" s="1"/>
  <c r="U212" i="1"/>
  <c r="V212" i="1" s="1"/>
  <c r="U207" i="1"/>
  <c r="V207" i="1" s="1"/>
  <c r="U206" i="1"/>
  <c r="V206" i="1" s="1"/>
  <c r="U63" i="1"/>
  <c r="V63" i="1" s="1"/>
  <c r="U267" i="1"/>
  <c r="V267" i="1" s="1"/>
  <c r="U82" i="1"/>
  <c r="V82" i="1" s="1"/>
  <c r="U79" i="1"/>
  <c r="V79" i="1" s="1"/>
  <c r="U259" i="1"/>
  <c r="V259" i="1" s="1"/>
  <c r="U78" i="1"/>
  <c r="V78" i="1" s="1"/>
  <c r="U258" i="1"/>
  <c r="V258" i="1" s="1"/>
  <c r="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11" i="2"/>
  <c r="G257" i="1" l="1"/>
  <c r="H257" i="1" s="1"/>
  <c r="I257" i="1" s="1"/>
  <c r="G173" i="1"/>
  <c r="H173" i="1" s="1"/>
  <c r="I173" i="1" s="1"/>
  <c r="G6" i="1"/>
  <c r="H6" i="1" s="1"/>
  <c r="I6" i="1" s="1"/>
  <c r="G309" i="1"/>
  <c r="H309" i="1" s="1"/>
  <c r="I309" i="1" s="1"/>
  <c r="G134" i="1"/>
  <c r="H134" i="1" s="1"/>
  <c r="I134" i="1" s="1"/>
  <c r="G135" i="1"/>
  <c r="H135" i="1" s="1"/>
  <c r="I135" i="1" s="1"/>
  <c r="G163" i="1"/>
  <c r="H163" i="1" s="1"/>
  <c r="I163" i="1" s="1"/>
  <c r="G131" i="1"/>
  <c r="H131" i="1" s="1"/>
  <c r="I131" i="1" s="1"/>
  <c r="G129" i="1"/>
  <c r="H129" i="1" s="1"/>
  <c r="I129" i="1" s="1"/>
  <c r="G69" i="1"/>
  <c r="H69" i="1" s="1"/>
  <c r="I69" i="1" s="1"/>
  <c r="G260" i="1"/>
  <c r="H260" i="1" s="1"/>
  <c r="I260" i="1" s="1"/>
  <c r="G12" i="1"/>
  <c r="H12" i="1" s="1"/>
  <c r="I12" i="1" s="1"/>
  <c r="G265" i="1"/>
  <c r="H265" i="1" s="1"/>
  <c r="I265" i="1" s="1"/>
  <c r="G17" i="1"/>
  <c r="H17" i="1" s="1"/>
  <c r="I17" i="1" s="1"/>
  <c r="G111" i="1"/>
  <c r="H111" i="1" s="1"/>
  <c r="I111" i="1" s="1"/>
  <c r="G292" i="1"/>
  <c r="H292" i="1" s="1"/>
  <c r="I292" i="1" s="1"/>
  <c r="G121" i="1"/>
  <c r="H121" i="1" s="1"/>
  <c r="I121" i="1" s="1"/>
  <c r="G204" i="1"/>
  <c r="H204" i="1" s="1"/>
  <c r="I204" i="1" s="1"/>
  <c r="G304" i="1"/>
  <c r="H304" i="1" s="1"/>
  <c r="I304" i="1" s="1"/>
  <c r="G185" i="1"/>
  <c r="H185" i="1" s="1"/>
  <c r="I185" i="1" s="1"/>
  <c r="G229" i="1"/>
  <c r="H229" i="1" s="1"/>
  <c r="I229" i="1" s="1"/>
  <c r="G231" i="1"/>
  <c r="H231" i="1" s="1"/>
  <c r="I231" i="1" s="1"/>
  <c r="G133" i="1"/>
  <c r="H133" i="1" s="1"/>
  <c r="I133" i="1" s="1"/>
  <c r="G79" i="1"/>
  <c r="H79" i="1" s="1"/>
  <c r="I79" i="1" s="1"/>
  <c r="G242" i="1"/>
  <c r="H242" i="1" s="1"/>
  <c r="I242" i="1" s="1"/>
  <c r="G159" i="1"/>
  <c r="H159" i="1" s="1"/>
  <c r="I159" i="1" s="1"/>
  <c r="G160" i="1"/>
  <c r="H160" i="1" s="1"/>
  <c r="I160" i="1" s="1"/>
  <c r="G34" i="1"/>
  <c r="H34" i="1" s="1"/>
  <c r="I34" i="1" s="1"/>
  <c r="G255" i="1"/>
  <c r="H255" i="1" s="1"/>
  <c r="I255" i="1" s="1"/>
  <c r="G41" i="1"/>
  <c r="H41" i="1" s="1"/>
  <c r="I41" i="1" s="1"/>
  <c r="G130" i="1"/>
  <c r="H130" i="1" s="1"/>
  <c r="I130" i="1" s="1"/>
  <c r="G142" i="1"/>
  <c r="H142" i="1" s="1"/>
  <c r="I142" i="1" s="1"/>
  <c r="G118" i="1"/>
  <c r="H118" i="1" s="1"/>
  <c r="I118" i="1" s="1"/>
  <c r="G93" i="1"/>
  <c r="H93" i="1" s="1"/>
  <c r="I93" i="1" s="1"/>
  <c r="G153" i="1"/>
  <c r="H153" i="1" s="1"/>
  <c r="I153" i="1" s="1"/>
  <c r="G31" i="1"/>
  <c r="H31" i="1" s="1"/>
  <c r="I31" i="1" s="1"/>
  <c r="G246" i="1"/>
  <c r="H246" i="1" s="1"/>
  <c r="I246" i="1" s="1"/>
  <c r="G279" i="1"/>
  <c r="H279" i="1" s="1"/>
  <c r="I279" i="1" s="1"/>
  <c r="G124" i="1"/>
  <c r="H124" i="1" s="1"/>
  <c r="I124" i="1" s="1"/>
  <c r="G293" i="1"/>
  <c r="H293" i="1" s="1"/>
  <c r="I293" i="1" s="1"/>
  <c r="G54" i="1"/>
  <c r="H54" i="1" s="1"/>
  <c r="I54" i="1" s="1"/>
  <c r="G158" i="1"/>
  <c r="H158" i="1" s="1"/>
  <c r="I158" i="1" s="1"/>
  <c r="G57" i="1"/>
  <c r="H57" i="1" s="1"/>
  <c r="I57" i="1" s="1"/>
  <c r="G241" i="1"/>
  <c r="H241" i="1" s="1"/>
  <c r="I241" i="1" s="1"/>
  <c r="G8" i="1"/>
  <c r="H8" i="1" s="1"/>
  <c r="I8" i="1" s="1"/>
  <c r="G218" i="1"/>
  <c r="H218" i="1" s="1"/>
  <c r="I218" i="1" s="1"/>
  <c r="G91" i="1"/>
  <c r="H91" i="1" s="1"/>
  <c r="I91" i="1" s="1"/>
  <c r="G280" i="1"/>
  <c r="H280" i="1" s="1"/>
  <c r="I280" i="1" s="1"/>
  <c r="G311" i="1"/>
  <c r="H311" i="1" s="1"/>
  <c r="I311" i="1" s="1"/>
  <c r="G143" i="1"/>
  <c r="H143" i="1" s="1"/>
  <c r="I143" i="1" s="1"/>
  <c r="G244" i="1"/>
  <c r="H244" i="1" s="1"/>
  <c r="I244" i="1" s="1"/>
  <c r="G214" i="1"/>
  <c r="H214" i="1" s="1"/>
  <c r="I214" i="1" s="1"/>
  <c r="G239" i="1"/>
  <c r="H239" i="1" s="1"/>
  <c r="I239" i="1" s="1"/>
  <c r="G26" i="1"/>
  <c r="H26" i="1" s="1"/>
  <c r="I26" i="1" s="1"/>
  <c r="G66" i="1"/>
  <c r="H66" i="1" s="1"/>
  <c r="I66" i="1" s="1"/>
  <c r="G28" i="1"/>
  <c r="H28" i="1" s="1"/>
  <c r="I28" i="1" s="1"/>
  <c r="G90" i="1"/>
  <c r="H90" i="1" s="1"/>
  <c r="I90" i="1" s="1"/>
  <c r="G299" i="1"/>
  <c r="H299" i="1" s="1"/>
  <c r="I299" i="1" s="1"/>
  <c r="G9" i="1"/>
  <c r="H9" i="1" s="1"/>
  <c r="I9" i="1" s="1"/>
  <c r="G56" i="1"/>
  <c r="H56" i="1" s="1"/>
  <c r="I56" i="1" s="1"/>
  <c r="G73" i="1"/>
  <c r="H73" i="1" s="1"/>
  <c r="I73" i="1" s="1"/>
  <c r="G301" i="1"/>
  <c r="H301" i="1" s="1"/>
  <c r="I301" i="1" s="1"/>
  <c r="G165" i="1"/>
  <c r="H165" i="1" s="1"/>
  <c r="I165" i="1" s="1"/>
  <c r="G136" i="1"/>
  <c r="H136" i="1" s="1"/>
  <c r="I136" i="1" s="1"/>
  <c r="G84" i="1"/>
  <c r="H84" i="1" s="1"/>
  <c r="I84" i="1" s="1"/>
  <c r="G59" i="1"/>
  <c r="H59" i="1" s="1"/>
  <c r="I59" i="1" s="1"/>
  <c r="G32" i="1"/>
  <c r="H32" i="1" s="1"/>
  <c r="I32" i="1" s="1"/>
  <c r="G216" i="1"/>
  <c r="H216" i="1" s="1"/>
  <c r="I216" i="1" s="1"/>
  <c r="G308" i="1"/>
  <c r="H308" i="1" s="1"/>
  <c r="I308" i="1" s="1"/>
  <c r="G191" i="1"/>
  <c r="H191" i="1" s="1"/>
  <c r="I191" i="1" s="1"/>
  <c r="G36" i="1"/>
  <c r="H36" i="1" s="1"/>
  <c r="I36" i="1" s="1"/>
  <c r="G225" i="1"/>
  <c r="H225" i="1" s="1"/>
  <c r="I225" i="1" s="1"/>
  <c r="G76" i="1"/>
  <c r="H76" i="1" s="1"/>
  <c r="I76" i="1" s="1"/>
  <c r="G148" i="1"/>
  <c r="H148" i="1" s="1"/>
  <c r="I148" i="1" s="1"/>
  <c r="G258" i="1"/>
  <c r="H258" i="1" s="1"/>
  <c r="I258" i="1" s="1"/>
  <c r="G71" i="1"/>
  <c r="H71" i="1" s="1"/>
  <c r="I71" i="1" s="1"/>
  <c r="G92" i="1"/>
  <c r="H92" i="1" s="1"/>
  <c r="I92" i="1" s="1"/>
  <c r="G63" i="1"/>
  <c r="H63" i="1" s="1"/>
  <c r="I63" i="1" s="1"/>
  <c r="G180" i="1"/>
  <c r="H180" i="1" s="1"/>
  <c r="I180" i="1" s="1"/>
  <c r="G245" i="1"/>
  <c r="H245" i="1" s="1"/>
  <c r="I245" i="1" s="1"/>
  <c r="G236" i="1"/>
  <c r="H236" i="1" s="1"/>
  <c r="I236" i="1" s="1"/>
  <c r="G30" i="1"/>
  <c r="H30" i="1" s="1"/>
  <c r="I30" i="1" s="1"/>
  <c r="G284" i="1"/>
  <c r="H284" i="1" s="1"/>
  <c r="I284" i="1" s="1"/>
  <c r="G274" i="1"/>
  <c r="H274" i="1" s="1"/>
  <c r="I274" i="1" s="1"/>
  <c r="G80" i="1"/>
  <c r="H80" i="1" s="1"/>
  <c r="I80" i="1" s="1"/>
  <c r="G58" i="1"/>
  <c r="H58" i="1" s="1"/>
  <c r="I58" i="1" s="1"/>
  <c r="G166" i="1"/>
  <c r="H166" i="1" s="1"/>
  <c r="I166" i="1" s="1"/>
  <c r="G182" i="1"/>
  <c r="H182" i="1" s="1"/>
  <c r="I182" i="1" s="1"/>
  <c r="G141" i="1"/>
  <c r="H141" i="1" s="1"/>
  <c r="I141" i="1" s="1"/>
  <c r="G238" i="1"/>
  <c r="H238" i="1" s="1"/>
  <c r="I238" i="1" s="1"/>
  <c r="G64" i="1"/>
  <c r="H64" i="1" s="1"/>
  <c r="I64" i="1" s="1"/>
  <c r="G11" i="1"/>
  <c r="H11" i="1" s="1"/>
  <c r="I11" i="1" s="1"/>
  <c r="G226" i="1"/>
  <c r="H226" i="1" s="1"/>
  <c r="I226" i="1" s="1"/>
  <c r="G210" i="1"/>
  <c r="H210" i="1" s="1"/>
  <c r="I210" i="1" s="1"/>
  <c r="G167" i="1"/>
  <c r="H167" i="1" s="1"/>
  <c r="I167" i="1" s="1"/>
  <c r="G37" i="1"/>
  <c r="H37" i="1" s="1"/>
  <c r="I37" i="1" s="1"/>
  <c r="G35" i="1"/>
  <c r="H35" i="1" s="1"/>
  <c r="I35" i="1" s="1"/>
  <c r="G289" i="1"/>
  <c r="H289" i="1" s="1"/>
  <c r="I289" i="1" s="1"/>
  <c r="G140" i="1"/>
  <c r="H140" i="1" s="1"/>
  <c r="I140" i="1" s="1"/>
  <c r="G266" i="1"/>
  <c r="H266" i="1" s="1"/>
  <c r="I266" i="1" s="1"/>
  <c r="G87" i="1"/>
  <c r="H87" i="1" s="1"/>
  <c r="I87" i="1" s="1"/>
  <c r="G220" i="1"/>
  <c r="H220" i="1" s="1"/>
  <c r="I220" i="1" s="1"/>
  <c r="G249" i="1"/>
  <c r="H249" i="1" s="1"/>
  <c r="I249" i="1" s="1"/>
  <c r="G132" i="1"/>
  <c r="H132" i="1" s="1"/>
  <c r="I132" i="1" s="1"/>
  <c r="G269" i="1"/>
  <c r="H269" i="1" s="1"/>
  <c r="I269" i="1" s="1"/>
  <c r="G251" i="1"/>
  <c r="H251" i="1" s="1"/>
  <c r="I251" i="1" s="1"/>
  <c r="G25" i="1"/>
  <c r="H25" i="1" s="1"/>
  <c r="I25" i="1" s="1"/>
  <c r="G201" i="1"/>
  <c r="H201" i="1" s="1"/>
  <c r="I201" i="1" s="1"/>
  <c r="G120" i="1"/>
  <c r="H120" i="1" s="1"/>
  <c r="I120" i="1" s="1"/>
  <c r="G302" i="1"/>
  <c r="H302" i="1" s="1"/>
  <c r="I302" i="1" s="1"/>
  <c r="G288" i="1"/>
  <c r="H288" i="1" s="1"/>
  <c r="I288" i="1" s="1"/>
  <c r="G300" i="1"/>
  <c r="H300" i="1" s="1"/>
  <c r="I300" i="1" s="1"/>
  <c r="G223" i="1"/>
  <c r="H223" i="1" s="1"/>
  <c r="I223" i="1" s="1"/>
  <c r="G94" i="1"/>
  <c r="H94" i="1" s="1"/>
  <c r="I94" i="1" s="1"/>
  <c r="G95" i="1"/>
  <c r="H95" i="1" s="1"/>
  <c r="I95" i="1" s="1"/>
  <c r="G243" i="1"/>
  <c r="H243" i="1" s="1"/>
  <c r="I243" i="1" s="1"/>
  <c r="G61" i="1"/>
  <c r="H61" i="1" s="1"/>
  <c r="I61" i="1" s="1"/>
  <c r="G10" i="1"/>
  <c r="H10" i="1" s="1"/>
  <c r="I10" i="1" s="1"/>
  <c r="G38" i="1"/>
  <c r="H38" i="1" s="1"/>
  <c r="I38" i="1" s="1"/>
  <c r="G213" i="1"/>
  <c r="H213" i="1" s="1"/>
  <c r="I213" i="1" s="1"/>
  <c r="G23" i="1"/>
  <c r="H23" i="1" s="1"/>
  <c r="I23" i="1" s="1"/>
  <c r="G138" i="1"/>
  <c r="H138" i="1" s="1"/>
  <c r="I138" i="1" s="1"/>
  <c r="G261" i="1"/>
  <c r="H261" i="1" s="1"/>
  <c r="I261" i="1" s="1"/>
  <c r="G48" i="1"/>
  <c r="H48" i="1" s="1"/>
  <c r="I48" i="1" s="1"/>
  <c r="G193" i="1"/>
  <c r="H193" i="1" s="1"/>
  <c r="I193" i="1" s="1"/>
  <c r="G307" i="1"/>
  <c r="H307" i="1" s="1"/>
  <c r="I307" i="1" s="1"/>
  <c r="G275" i="1"/>
  <c r="H275" i="1" s="1"/>
  <c r="I275" i="1" s="1"/>
  <c r="G123" i="1"/>
  <c r="H123" i="1" s="1"/>
  <c r="I123" i="1" s="1"/>
  <c r="G310" i="1"/>
  <c r="H310" i="1" s="1"/>
  <c r="I310" i="1" s="1"/>
  <c r="G50" i="1"/>
  <c r="H50" i="1" s="1"/>
  <c r="I50" i="1" s="1"/>
  <c r="G256" i="1"/>
  <c r="H256" i="1" s="1"/>
  <c r="I256" i="1" s="1"/>
  <c r="G155" i="1"/>
  <c r="H155" i="1" s="1"/>
  <c r="I155" i="1" s="1"/>
  <c r="G212" i="1"/>
  <c r="H212" i="1" s="1"/>
  <c r="I212" i="1" s="1"/>
  <c r="G149" i="1"/>
  <c r="H149" i="1" s="1"/>
  <c r="I149" i="1" s="1"/>
  <c r="G40" i="1"/>
  <c r="H40" i="1" s="1"/>
  <c r="I40" i="1" s="1"/>
  <c r="G119" i="1"/>
  <c r="H119" i="1" s="1"/>
  <c r="I119" i="1" s="1"/>
  <c r="G82" i="1"/>
  <c r="H82" i="1" s="1"/>
  <c r="I82" i="1" s="1"/>
  <c r="G306" i="1"/>
  <c r="H306" i="1" s="1"/>
  <c r="I306" i="1" s="1"/>
  <c r="G152" i="1"/>
  <c r="H152" i="1" s="1"/>
  <c r="I152" i="1" s="1"/>
  <c r="G78" i="1"/>
  <c r="H78" i="1" s="1"/>
  <c r="I78" i="1" s="1"/>
  <c r="G89" i="1"/>
  <c r="H89" i="1" s="1"/>
  <c r="I89" i="1" s="1"/>
  <c r="G112" i="1"/>
  <c r="H112" i="1" s="1"/>
  <c r="I112" i="1" s="1"/>
  <c r="G96" i="1"/>
  <c r="H96" i="1" s="1"/>
  <c r="I96" i="1" s="1"/>
  <c r="G296" i="1"/>
  <c r="H296" i="1" s="1"/>
  <c r="I296" i="1" s="1"/>
  <c r="G227" i="1"/>
  <c r="H227" i="1" s="1"/>
  <c r="I227" i="1" s="1"/>
  <c r="G298" i="1"/>
  <c r="H298" i="1" s="1"/>
  <c r="I298" i="1" s="1"/>
  <c r="G198" i="1"/>
  <c r="H198" i="1" s="1"/>
  <c r="I198" i="1" s="1"/>
  <c r="G219" i="1"/>
  <c r="H219" i="1" s="1"/>
  <c r="I219" i="1" s="1"/>
  <c r="G67" i="1"/>
  <c r="H67" i="1" s="1"/>
  <c r="I67" i="1" s="1"/>
  <c r="G4" i="1"/>
  <c r="H4" i="1" s="1"/>
  <c r="I4" i="1" s="1"/>
  <c r="G122" i="1"/>
  <c r="H122" i="1" s="1"/>
  <c r="I122" i="1" s="1"/>
  <c r="G33" i="1"/>
  <c r="H33" i="1" s="1"/>
  <c r="I33" i="1" s="1"/>
  <c r="G44" i="1"/>
  <c r="H44" i="1" s="1"/>
  <c r="I44" i="1" s="1"/>
  <c r="G77" i="1"/>
  <c r="H77" i="1" s="1"/>
  <c r="I77" i="1" s="1"/>
  <c r="G263" i="1"/>
  <c r="H263" i="1" s="1"/>
  <c r="I263" i="1" s="1"/>
  <c r="G115" i="1"/>
  <c r="H115" i="1" s="1"/>
  <c r="I115" i="1" s="1"/>
  <c r="G287" i="1"/>
  <c r="H287" i="1" s="1"/>
  <c r="I287" i="1" s="1"/>
  <c r="G206" i="1"/>
  <c r="H206" i="1" s="1"/>
  <c r="I206" i="1" s="1"/>
  <c r="G290" i="1"/>
  <c r="H290" i="1" s="1"/>
  <c r="I290" i="1" s="1"/>
  <c r="G252" i="1"/>
  <c r="H252" i="1" s="1"/>
  <c r="I252" i="1" s="1"/>
  <c r="G248" i="1"/>
  <c r="H248" i="1" s="1"/>
  <c r="I248" i="1" s="1"/>
  <c r="G282" i="1"/>
  <c r="H282" i="1" s="1"/>
  <c r="I282" i="1" s="1"/>
  <c r="G177" i="1"/>
  <c r="H177" i="1" s="1"/>
  <c r="I177" i="1" s="1"/>
  <c r="G178" i="1"/>
  <c r="H178" i="1" s="1"/>
  <c r="I178" i="1" s="1"/>
  <c r="G281" i="1"/>
  <c r="H281" i="1" s="1"/>
  <c r="I281" i="1" s="1"/>
  <c r="G291" i="1"/>
  <c r="H291" i="1" s="1"/>
  <c r="I291" i="1" s="1"/>
  <c r="G179" i="1"/>
  <c r="H179" i="1" s="1"/>
  <c r="I179" i="1" s="1"/>
  <c r="G164" i="1"/>
  <c r="H164" i="1" s="1"/>
  <c r="I164" i="1" s="1"/>
  <c r="G49" i="1"/>
  <c r="H49" i="1" s="1"/>
  <c r="I49" i="1" s="1"/>
  <c r="G189" i="1"/>
  <c r="H189" i="1" s="1"/>
  <c r="I189" i="1" s="1"/>
  <c r="G190" i="1"/>
  <c r="H190" i="1" s="1"/>
  <c r="I190" i="1" s="1"/>
  <c r="G47" i="1"/>
  <c r="H47" i="1" s="1"/>
  <c r="I47" i="1" s="1"/>
  <c r="G168" i="1"/>
  <c r="H168" i="1" s="1"/>
  <c r="I168" i="1" s="1"/>
  <c r="G128" i="1"/>
  <c r="H128" i="1" s="1"/>
  <c r="I128" i="1" s="1"/>
  <c r="G283" i="1"/>
  <c r="H283" i="1" s="1"/>
  <c r="I283" i="1" s="1"/>
  <c r="G277" i="1"/>
  <c r="H277" i="1" s="1"/>
  <c r="I277" i="1" s="1"/>
  <c r="G222" i="1"/>
  <c r="H222" i="1" s="1"/>
  <c r="I222" i="1" s="1"/>
  <c r="G2" i="1"/>
  <c r="H2" i="1" s="1"/>
  <c r="I2" i="1" s="1"/>
  <c r="G194" i="1"/>
  <c r="H194" i="1" s="1"/>
  <c r="I194" i="1" s="1"/>
  <c r="G297" i="1"/>
  <c r="H297" i="1" s="1"/>
  <c r="I297" i="1" s="1"/>
  <c r="G174" i="1"/>
  <c r="H174" i="1" s="1"/>
  <c r="I174" i="1" s="1"/>
  <c r="G19" i="1"/>
  <c r="H19" i="1" s="1"/>
  <c r="I19" i="1" s="1"/>
  <c r="G5" i="1"/>
  <c r="H5" i="1" s="1"/>
  <c r="I5" i="1" s="1"/>
  <c r="G86" i="1"/>
  <c r="H86" i="1" s="1"/>
  <c r="I86" i="1" s="1"/>
  <c r="G205" i="1"/>
  <c r="H205" i="1" s="1"/>
  <c r="I205" i="1" s="1"/>
  <c r="G72" i="1"/>
  <c r="H72" i="1" s="1"/>
  <c r="I72" i="1" s="1"/>
  <c r="G103" i="1"/>
  <c r="H103" i="1" s="1"/>
  <c r="I103" i="1" s="1"/>
  <c r="G147" i="1"/>
  <c r="H147" i="1" s="1"/>
  <c r="I147" i="1" s="1"/>
  <c r="G102" i="1"/>
  <c r="H102" i="1" s="1"/>
  <c r="I102" i="1" s="1"/>
  <c r="G21" i="1"/>
  <c r="H21" i="1" s="1"/>
  <c r="I21" i="1" s="1"/>
  <c r="G151" i="1"/>
  <c r="H151" i="1" s="1"/>
  <c r="I151" i="1" s="1"/>
  <c r="G29" i="1"/>
  <c r="H29" i="1" s="1"/>
  <c r="I29" i="1" s="1"/>
  <c r="G101" i="1"/>
  <c r="H101" i="1" s="1"/>
  <c r="I101" i="1" s="1"/>
  <c r="G105" i="1"/>
  <c r="H105" i="1" s="1"/>
  <c r="I105" i="1" s="1"/>
  <c r="G45" i="1"/>
  <c r="H45" i="1" s="1"/>
  <c r="I45" i="1" s="1"/>
  <c r="G235" i="1"/>
  <c r="H235" i="1" s="1"/>
  <c r="I235" i="1" s="1"/>
  <c r="G157" i="1"/>
  <c r="H157" i="1" s="1"/>
  <c r="I157" i="1" s="1"/>
  <c r="G169" i="1"/>
  <c r="H169" i="1" s="1"/>
  <c r="I169" i="1" s="1"/>
  <c r="G171" i="1"/>
  <c r="H171" i="1" s="1"/>
  <c r="I171" i="1" s="1"/>
  <c r="G253" i="1"/>
  <c r="H253" i="1" s="1"/>
  <c r="I253" i="1" s="1"/>
  <c r="G62" i="1"/>
  <c r="H62" i="1" s="1"/>
  <c r="I62" i="1" s="1"/>
  <c r="G172" i="1"/>
  <c r="H172" i="1" s="1"/>
  <c r="I172" i="1" s="1"/>
  <c r="G305" i="1"/>
  <c r="H305" i="1" s="1"/>
  <c r="I305" i="1" s="1"/>
  <c r="G295" i="1"/>
  <c r="H295" i="1" s="1"/>
  <c r="I295" i="1" s="1"/>
  <c r="G43" i="1"/>
  <c r="H43" i="1" s="1"/>
  <c r="I43" i="1" s="1"/>
  <c r="G113" i="1"/>
  <c r="H113" i="1" s="1"/>
  <c r="I113" i="1" s="1"/>
  <c r="G207" i="1"/>
  <c r="H207" i="1" s="1"/>
  <c r="I207" i="1" s="1"/>
  <c r="G259" i="1"/>
  <c r="H259" i="1" s="1"/>
  <c r="I259" i="1" s="1"/>
  <c r="G312" i="1"/>
  <c r="H312" i="1" s="1"/>
  <c r="I312" i="1" s="1"/>
  <c r="G270" i="1"/>
  <c r="H270" i="1" s="1"/>
  <c r="I270" i="1" s="1"/>
  <c r="G75" i="1"/>
  <c r="H75" i="1" s="1"/>
  <c r="I75" i="1" s="1"/>
  <c r="G108" i="1"/>
  <c r="H108" i="1" s="1"/>
  <c r="I108" i="1" s="1"/>
  <c r="G55" i="1"/>
  <c r="H55" i="1" s="1"/>
  <c r="I55" i="1" s="1"/>
  <c r="G7" i="1"/>
  <c r="H7" i="1" s="1"/>
  <c r="I7" i="1" s="1"/>
  <c r="G98" i="1"/>
  <c r="H98" i="1" s="1"/>
  <c r="I98" i="1" s="1"/>
  <c r="G217" i="1"/>
  <c r="H217" i="1" s="1"/>
  <c r="I217" i="1" s="1"/>
  <c r="G145" i="1"/>
  <c r="H145" i="1" s="1"/>
  <c r="I145" i="1" s="1"/>
  <c r="G126" i="1"/>
  <c r="H126" i="1" s="1"/>
  <c r="I126" i="1" s="1"/>
  <c r="G13" i="1"/>
  <c r="H13" i="1" s="1"/>
  <c r="I13" i="1" s="1"/>
  <c r="G240" i="1"/>
  <c r="H240" i="1" s="1"/>
  <c r="I240" i="1" s="1"/>
  <c r="G65" i="1"/>
  <c r="H65" i="1" s="1"/>
  <c r="I65" i="1" s="1"/>
  <c r="G273" i="1"/>
  <c r="H273" i="1" s="1"/>
  <c r="I273" i="1" s="1"/>
  <c r="G183" i="1"/>
  <c r="H183" i="1" s="1"/>
  <c r="I183" i="1" s="1"/>
  <c r="G195" i="1"/>
  <c r="H195" i="1" s="1"/>
  <c r="I195" i="1" s="1"/>
  <c r="G74" i="1"/>
  <c r="H74" i="1" s="1"/>
  <c r="I74" i="1" s="1"/>
  <c r="G199" i="1"/>
  <c r="H199" i="1" s="1"/>
  <c r="I199" i="1" s="1"/>
  <c r="G186" i="1"/>
  <c r="H186" i="1" s="1"/>
  <c r="I186" i="1" s="1"/>
  <c r="G39" i="1"/>
  <c r="H39" i="1" s="1"/>
  <c r="I39" i="1" s="1"/>
  <c r="G285" i="1"/>
  <c r="H285" i="1" s="1"/>
  <c r="I285" i="1" s="1"/>
  <c r="G97" i="1"/>
  <c r="H97" i="1" s="1"/>
  <c r="I97" i="1" s="1"/>
  <c r="G144" i="1"/>
  <c r="H144" i="1" s="1"/>
  <c r="I144" i="1" s="1"/>
  <c r="G139" i="1"/>
  <c r="H139" i="1" s="1"/>
  <c r="I139" i="1" s="1"/>
  <c r="G276" i="1"/>
  <c r="H276" i="1" s="1"/>
  <c r="I276" i="1" s="1"/>
  <c r="G209" i="1"/>
  <c r="H209" i="1" s="1"/>
  <c r="I209" i="1" s="1"/>
  <c r="G22" i="1"/>
  <c r="H22" i="1" s="1"/>
  <c r="I22" i="1" s="1"/>
  <c r="G15" i="1"/>
  <c r="H15" i="1" s="1"/>
  <c r="I15" i="1" s="1"/>
  <c r="G16" i="1"/>
  <c r="H16" i="1" s="1"/>
  <c r="I16" i="1" s="1"/>
  <c r="G114" i="1"/>
  <c r="H114" i="1" s="1"/>
  <c r="I114" i="1" s="1"/>
  <c r="G202" i="1"/>
  <c r="H202" i="1" s="1"/>
  <c r="I202" i="1" s="1"/>
  <c r="G303" i="1"/>
  <c r="H303" i="1" s="1"/>
  <c r="I303" i="1" s="1"/>
  <c r="G107" i="1"/>
  <c r="H107" i="1" s="1"/>
  <c r="I107" i="1" s="1"/>
  <c r="G110" i="1"/>
  <c r="H110" i="1" s="1"/>
  <c r="I110" i="1" s="1"/>
  <c r="G234" i="1"/>
  <c r="H234" i="1" s="1"/>
  <c r="I234" i="1" s="1"/>
  <c r="G192" i="1"/>
  <c r="H192" i="1" s="1"/>
  <c r="I192" i="1" s="1"/>
  <c r="G100" i="1"/>
  <c r="H100" i="1" s="1"/>
  <c r="I100" i="1" s="1"/>
  <c r="G104" i="1"/>
  <c r="H104" i="1" s="1"/>
  <c r="I104" i="1" s="1"/>
  <c r="G200" i="1"/>
  <c r="H200" i="1" s="1"/>
  <c r="I200" i="1" s="1"/>
  <c r="G85" i="1"/>
  <c r="H85" i="1" s="1"/>
  <c r="I85" i="1" s="1"/>
  <c r="G106" i="1"/>
  <c r="H106" i="1" s="1"/>
  <c r="I106" i="1" s="1"/>
  <c r="G18" i="1"/>
  <c r="H18" i="1" s="1"/>
  <c r="I18" i="1" s="1"/>
  <c r="G197" i="1"/>
  <c r="H197" i="1" s="1"/>
  <c r="I197" i="1" s="1"/>
  <c r="G137" i="1"/>
  <c r="H137" i="1" s="1"/>
  <c r="I137" i="1" s="1"/>
  <c r="G88" i="1"/>
  <c r="H88" i="1" s="1"/>
  <c r="I88" i="1" s="1"/>
  <c r="G286" i="1"/>
  <c r="H286" i="1" s="1"/>
  <c r="I286" i="1" s="1"/>
  <c r="G99" i="1"/>
  <c r="H99" i="1" s="1"/>
  <c r="I99" i="1" s="1"/>
  <c r="G272" i="1"/>
  <c r="H272" i="1" s="1"/>
  <c r="I272" i="1" s="1"/>
  <c r="G162" i="1"/>
  <c r="H162" i="1" s="1"/>
  <c r="I162" i="1" s="1"/>
  <c r="G184" i="1"/>
  <c r="H184" i="1" s="1"/>
  <c r="I184" i="1" s="1"/>
  <c r="G117" i="1"/>
  <c r="H117" i="1" s="1"/>
  <c r="I117" i="1" s="1"/>
  <c r="G187" i="1"/>
  <c r="H187" i="1" s="1"/>
  <c r="I187" i="1" s="1"/>
  <c r="G52" i="1"/>
  <c r="H52" i="1" s="1"/>
  <c r="I52" i="1" s="1"/>
  <c r="G196" i="1"/>
  <c r="H196" i="1" s="1"/>
  <c r="I196" i="1" s="1"/>
  <c r="G20" i="1"/>
  <c r="H20" i="1" s="1"/>
  <c r="I20" i="1" s="1"/>
  <c r="G150" i="1"/>
  <c r="H150" i="1" s="1"/>
  <c r="I150" i="1" s="1"/>
  <c r="G109" i="1"/>
  <c r="H109" i="1" s="1"/>
  <c r="I109" i="1" s="1"/>
  <c r="G188" i="1"/>
  <c r="H188" i="1" s="1"/>
  <c r="I188" i="1" s="1"/>
  <c r="G228" i="1"/>
  <c r="H228" i="1" s="1"/>
  <c r="I228" i="1" s="1"/>
  <c r="G27" i="1"/>
  <c r="H27" i="1" s="1"/>
  <c r="I27" i="1" s="1"/>
  <c r="G267" i="1"/>
  <c r="H267" i="1" s="1"/>
  <c r="I267" i="1" s="1"/>
  <c r="G116" i="1"/>
  <c r="H116" i="1" s="1"/>
  <c r="I116" i="1" s="1"/>
  <c r="G83" i="1"/>
  <c r="H83" i="1" s="1"/>
  <c r="I83" i="1" s="1"/>
  <c r="G211" i="1"/>
  <c r="H211" i="1" s="1"/>
  <c r="I211" i="1" s="1"/>
  <c r="G294" i="1"/>
  <c r="H294" i="1" s="1"/>
  <c r="I294" i="1" s="1"/>
  <c r="G181" i="1"/>
  <c r="H181" i="1" s="1"/>
  <c r="I181" i="1" s="1"/>
  <c r="G68" i="1"/>
  <c r="H68" i="1" s="1"/>
  <c r="I68" i="1" s="1"/>
  <c r="G254" i="1"/>
  <c r="H254" i="1" s="1"/>
  <c r="I254" i="1" s="1"/>
  <c r="G221" i="1"/>
  <c r="H221" i="1" s="1"/>
  <c r="I221" i="1" s="1"/>
  <c r="G170" i="1"/>
  <c r="H170" i="1" s="1"/>
  <c r="I170" i="1" s="1"/>
  <c r="G60" i="1"/>
  <c r="H60" i="1" s="1"/>
  <c r="I60" i="1" s="1"/>
  <c r="G125" i="1"/>
  <c r="H125" i="1" s="1"/>
  <c r="I125" i="1" s="1"/>
  <c r="G233" i="1"/>
  <c r="H233" i="1" s="1"/>
  <c r="I233" i="1" s="1"/>
  <c r="G53" i="1"/>
  <c r="H53" i="1" s="1"/>
  <c r="I53" i="1" s="1"/>
  <c r="G81" i="1"/>
  <c r="H81" i="1" s="1"/>
  <c r="I81" i="1" s="1"/>
  <c r="G146" i="1"/>
  <c r="H146" i="1" s="1"/>
  <c r="I146" i="1" s="1"/>
  <c r="G14" i="1"/>
  <c r="H14" i="1" s="1"/>
  <c r="I14" i="1" s="1"/>
  <c r="G175" i="1"/>
  <c r="H175" i="1" s="1"/>
  <c r="I175" i="1" s="1"/>
  <c r="G70" i="1"/>
  <c r="H70" i="1" s="1"/>
  <c r="I70" i="1" s="1"/>
  <c r="G3" i="1"/>
  <c r="H3" i="1" s="1"/>
  <c r="I3" i="1" s="1"/>
  <c r="G208" i="1"/>
  <c r="H208" i="1" s="1"/>
  <c r="I208" i="1" s="1"/>
  <c r="G156" i="1"/>
  <c r="H156" i="1" s="1"/>
  <c r="I156" i="1" s="1"/>
  <c r="G176" i="1"/>
  <c r="H176" i="1" s="1"/>
  <c r="I176" i="1" s="1"/>
  <c r="G51" i="1"/>
  <c r="H51" i="1" s="1"/>
  <c r="I51" i="1" s="1"/>
  <c r="G264" i="1"/>
  <c r="H264" i="1" s="1"/>
  <c r="I264" i="1" s="1"/>
  <c r="G127" i="1"/>
  <c r="H127" i="1" s="1"/>
  <c r="I127" i="1" s="1"/>
  <c r="G203" i="1"/>
  <c r="H203" i="1" s="1"/>
  <c r="I203" i="1" s="1"/>
  <c r="G154" i="1"/>
  <c r="H154" i="1" s="1"/>
  <c r="I154" i="1" s="1"/>
  <c r="K11" i="2"/>
  <c r="G250" i="1"/>
  <c r="H250" i="1" s="1"/>
  <c r="I250" i="1" s="1"/>
  <c r="G230" i="1"/>
  <c r="H230" i="1" s="1"/>
  <c r="I230" i="1" s="1"/>
  <c r="G42" i="1"/>
  <c r="H42" i="1" s="1"/>
  <c r="I42" i="1" s="1"/>
  <c r="G262" i="1"/>
  <c r="H262" i="1" s="1"/>
  <c r="I262" i="1" s="1"/>
  <c r="G237" i="1"/>
  <c r="H237" i="1" s="1"/>
  <c r="I237" i="1" s="1"/>
  <c r="G232" i="1"/>
  <c r="H232" i="1" s="1"/>
  <c r="I232" i="1" s="1"/>
  <c r="G271" i="1"/>
  <c r="H271" i="1" s="1"/>
  <c r="I271" i="1" s="1"/>
  <c r="G215" i="1"/>
  <c r="H215" i="1" s="1"/>
  <c r="I215" i="1" s="1"/>
  <c r="G224" i="1"/>
  <c r="H224" i="1" s="1"/>
  <c r="I224" i="1" s="1"/>
  <c r="G46" i="1"/>
  <c r="H46" i="1" s="1"/>
  <c r="I46" i="1" s="1"/>
  <c r="G24" i="1"/>
  <c r="H24" i="1" s="1"/>
  <c r="I24" i="1" s="1"/>
  <c r="G278" i="1"/>
  <c r="H278" i="1" s="1"/>
  <c r="I278" i="1" s="1"/>
  <c r="G247" i="1"/>
  <c r="H247" i="1" s="1"/>
  <c r="I247" i="1" s="1"/>
  <c r="G161" i="1"/>
  <c r="H161" i="1" s="1"/>
  <c r="I161" i="1" s="1"/>
  <c r="G268" i="1"/>
  <c r="H268" i="1" s="1"/>
  <c r="I268" i="1" s="1"/>
  <c r="J9" i="2"/>
  <c r="J2" i="2" l="1"/>
  <c r="J11" i="2" l="1"/>
</calcChain>
</file>

<file path=xl/sharedStrings.xml><?xml version="1.0" encoding="utf-8"?>
<sst xmlns="http://schemas.openxmlformats.org/spreadsheetml/2006/main" count="4562" uniqueCount="172">
  <si>
    <t>ID Empleado</t>
  </si>
  <si>
    <t>Edad</t>
  </si>
  <si>
    <t>FTE</t>
  </si>
  <si>
    <t>Formación Oficial Reglada</t>
  </si>
  <si>
    <t>Experiencia previa (meses)</t>
  </si>
  <si>
    <t>Categoría laboral</t>
  </si>
  <si>
    <t>Antigüedad Años</t>
  </si>
  <si>
    <t>Año de Nacimiento</t>
  </si>
  <si>
    <t>ESO</t>
  </si>
  <si>
    <t>Grado Superior</t>
  </si>
  <si>
    <t>Universitaria</t>
  </si>
  <si>
    <t>Doctorado</t>
  </si>
  <si>
    <t>Bachillerato</t>
  </si>
  <si>
    <t>Hombre</t>
  </si>
  <si>
    <t>Mujer</t>
  </si>
  <si>
    <t>Sexo</t>
  </si>
  <si>
    <t>ESTADO CIVIL</t>
  </si>
  <si>
    <t>HIJOS</t>
  </si>
  <si>
    <t>% MINUSVALÍA</t>
  </si>
  <si>
    <t>Casado</t>
  </si>
  <si>
    <t>No</t>
  </si>
  <si>
    <t>Soltero</t>
  </si>
  <si>
    <t>Separado</t>
  </si>
  <si>
    <t>Horas Jornada</t>
  </si>
  <si>
    <t>IT</t>
  </si>
  <si>
    <t>Accidente</t>
  </si>
  <si>
    <t>Baja Voluntaria</t>
  </si>
  <si>
    <t>Despido</t>
  </si>
  <si>
    <t>Fin contrato</t>
  </si>
  <si>
    <t>No supera periodo prueba</t>
  </si>
  <si>
    <t>Excedencia</t>
  </si>
  <si>
    <t>Despido Procedente</t>
  </si>
  <si>
    <t>Operador</t>
  </si>
  <si>
    <t>Supervisor</t>
  </si>
  <si>
    <t>Jefe Departamento</t>
  </si>
  <si>
    <t>Jefe de Área</t>
  </si>
  <si>
    <t>Jefe de Fábrica</t>
  </si>
  <si>
    <t>Administrativo</t>
  </si>
  <si>
    <t>Dirección</t>
  </si>
  <si>
    <t>MAT</t>
  </si>
  <si>
    <t>PAT</t>
  </si>
  <si>
    <t>Promoción Interna</t>
  </si>
  <si>
    <t>Movilidad Interna</t>
  </si>
  <si>
    <t xml:space="preserve"> Motivo Rotación</t>
  </si>
  <si>
    <t>Fecha de baja (Abs)</t>
  </si>
  <si>
    <t>Fecha Alta (Abs)</t>
  </si>
  <si>
    <t>Diferencia Salario</t>
  </si>
  <si>
    <t>Salario Anual Inicial 2020</t>
  </si>
  <si>
    <t>Salario Anual Actual 2020</t>
  </si>
  <si>
    <t>Causa Abs</t>
  </si>
  <si>
    <t>Días de Trabajo Perdido (Abs)</t>
  </si>
  <si>
    <t>Departamento</t>
  </si>
  <si>
    <t>Departamento 1</t>
  </si>
  <si>
    <t>Departamento 2</t>
  </si>
  <si>
    <t>Departamento 3</t>
  </si>
  <si>
    <t>Departamento 4</t>
  </si>
  <si>
    <t>Departamento 5</t>
  </si>
  <si>
    <t>Departamento 6</t>
  </si>
  <si>
    <t>Departamento 7</t>
  </si>
  <si>
    <t>Departamento 8</t>
  </si>
  <si>
    <t>Horas de formación recibidas</t>
  </si>
  <si>
    <t>Puntuación 360</t>
  </si>
  <si>
    <t>Sexo Num</t>
  </si>
  <si>
    <t>Formación Oficial Num</t>
  </si>
  <si>
    <t>Cat Lab num</t>
  </si>
  <si>
    <t>Neglicencias/Sanciones</t>
  </si>
  <si>
    <t>Categoría Laboral</t>
  </si>
  <si>
    <t>Formación Oficial</t>
  </si>
  <si>
    <t>Grado Medio</t>
  </si>
  <si>
    <t>Estado Civil</t>
  </si>
  <si>
    <t>Fecha Rotación Externa</t>
  </si>
  <si>
    <t>Rotación Externa</t>
  </si>
  <si>
    <t>Rotación Interna</t>
  </si>
  <si>
    <t>Motivo Rotación</t>
  </si>
  <si>
    <t>Motivo Rotación Interna</t>
  </si>
  <si>
    <t>Otros</t>
  </si>
  <si>
    <t>Fecha Rotación Interna</t>
  </si>
  <si>
    <t>Fecha Hoy</t>
  </si>
  <si>
    <t>Antigüedad Meses</t>
  </si>
  <si>
    <t>Nuevas contrataciones 2020</t>
  </si>
  <si>
    <t>Departamento Num</t>
  </si>
  <si>
    <t>Personas a cargo 2020</t>
  </si>
  <si>
    <t>Valoración liderazgo 2019 (sobre 10)</t>
  </si>
  <si>
    <t>Valoración liderazgo 2020 (sobre 10)</t>
  </si>
  <si>
    <t>Engagement individual 2020(sobre 6)</t>
  </si>
  <si>
    <t>Engagement equipo 2020(sobre 6)</t>
  </si>
  <si>
    <t>Equipo</t>
  </si>
  <si>
    <t>Líder</t>
  </si>
  <si>
    <t>Tipo Evaluación</t>
  </si>
  <si>
    <t>Fase</t>
  </si>
  <si>
    <t>Oportunidad de Crecimiento</t>
  </si>
  <si>
    <t>Coaching del supervisor</t>
  </si>
  <si>
    <t>Feedback</t>
  </si>
  <si>
    <t>Apoyo</t>
  </si>
  <si>
    <t>Autonomía</t>
  </si>
  <si>
    <t>Autoeficacia</t>
  </si>
  <si>
    <t>Demandas laborales</t>
  </si>
  <si>
    <t>Conflicto de rol</t>
  </si>
  <si>
    <t>Demandas emocionales</t>
  </si>
  <si>
    <t>Demandas cognitivas</t>
  </si>
  <si>
    <t>Presión en el trabajo</t>
  </si>
  <si>
    <t>Significación</t>
  </si>
  <si>
    <t>La empresa Comunica</t>
  </si>
  <si>
    <t>Puesto de trabajo ajustado</t>
  </si>
  <si>
    <t>Compañerismo</t>
  </si>
  <si>
    <t>Instrucciones contradictorias</t>
  </si>
  <si>
    <t>Equidad</t>
  </si>
  <si>
    <t>Burnout</t>
  </si>
  <si>
    <t>Cercanía</t>
  </si>
  <si>
    <t>Comunicación Inspiracional</t>
  </si>
  <si>
    <t>Liderazgo</t>
  </si>
  <si>
    <t>Comunicación</t>
  </si>
  <si>
    <t>Gestión de Equipo</t>
  </si>
  <si>
    <t>Desarrollo del Equipo</t>
  </si>
  <si>
    <t>Engagement</t>
  </si>
  <si>
    <t>Desempeño</t>
  </si>
  <si>
    <t>Satisfacción</t>
  </si>
  <si>
    <t>Equipo 1</t>
  </si>
  <si>
    <t>Líder de Equipo 1</t>
  </si>
  <si>
    <t>Subordinados</t>
  </si>
  <si>
    <t>Antes</t>
  </si>
  <si>
    <t>Líder del líder E1</t>
  </si>
  <si>
    <t>Autoevaluación</t>
  </si>
  <si>
    <t>Empleado 1</t>
  </si>
  <si>
    <t>Superior inmediato</t>
  </si>
  <si>
    <t>Empleado 2</t>
  </si>
  <si>
    <t>Empleado 3</t>
  </si>
  <si>
    <t>Empleado 4</t>
  </si>
  <si>
    <t>Empleado 5</t>
  </si>
  <si>
    <t>Empleado 6</t>
  </si>
  <si>
    <t>Empleado 7</t>
  </si>
  <si>
    <t>Empleado 8</t>
  </si>
  <si>
    <t>Empleado 9</t>
  </si>
  <si>
    <t>Empleado 10</t>
  </si>
  <si>
    <t>Empleado 11</t>
  </si>
  <si>
    <t>Empleado 12</t>
  </si>
  <si>
    <t>Empleado 13</t>
  </si>
  <si>
    <t>Empleado 14</t>
  </si>
  <si>
    <t>Empleado 15</t>
  </si>
  <si>
    <t>Equipo 2</t>
  </si>
  <si>
    <t>Líder Equipo 2</t>
  </si>
  <si>
    <t>Líder de Líder E2</t>
  </si>
  <si>
    <t>Empleado 16</t>
  </si>
  <si>
    <t>Empleado 17</t>
  </si>
  <si>
    <t>Empleado 18</t>
  </si>
  <si>
    <t>Empleado 19</t>
  </si>
  <si>
    <t>Empleado 20</t>
  </si>
  <si>
    <t>Empleado 21</t>
  </si>
  <si>
    <t>Empleado 22</t>
  </si>
  <si>
    <t>Empleado 23</t>
  </si>
  <si>
    <t>Empleado 24</t>
  </si>
  <si>
    <t>Empleado 25</t>
  </si>
  <si>
    <t>Empleado 26</t>
  </si>
  <si>
    <t>Empleado 27</t>
  </si>
  <si>
    <t>Empleado 28</t>
  </si>
  <si>
    <t>Empleado 29</t>
  </si>
  <si>
    <t>Empleado 30</t>
  </si>
  <si>
    <t>Empleado 31</t>
  </si>
  <si>
    <t>Empleado 32</t>
  </si>
  <si>
    <t>Empleado 33</t>
  </si>
  <si>
    <t>Empleado 34</t>
  </si>
  <si>
    <t>Empleado 35</t>
  </si>
  <si>
    <t>Después</t>
  </si>
  <si>
    <t>NPS</t>
  </si>
  <si>
    <t>Días Absentismo 2019</t>
  </si>
  <si>
    <t>Días Absentismo 2020</t>
  </si>
  <si>
    <t>Fecha Abs Baja 2019</t>
  </si>
  <si>
    <t>Fecha Abs Alta 2019</t>
  </si>
  <si>
    <t>Fecha Abs Baja 2020</t>
  </si>
  <si>
    <t>Fecha Abs Alta 2020</t>
  </si>
  <si>
    <t>Fecha Inicio de Contrato</t>
  </si>
  <si>
    <t>Evaluación Desempeño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</si>
</sst>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0" xfId="0" applyNumberFormat="1"/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0" fillId="2" borderId="0" xfId="0" applyFill="1"/>
  </cellXfs>
  <cellStyles count="2">
    <cellStyle name="Normal" xfId="0" builtinId="0"/>
    <cellStyle name="Normal 2" xfId="1" xr:uid="{F15AF9FF-50CD-48D4-8F04-10DB69E141CF}"/>
  </cellStyles>
  <dxfs count="44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" formatCode="0"/>
    </dxf>
    <dxf>
      <numFmt numFmtId="19" formatCode="dd/mm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54D001-7583-45B8-8D1C-1AEFA99118D7}" name="Tabla3" displayName="Tabla3" ref="A1:AS312" totalsRowShown="0">
  <autoFilter ref="A1:AS312" xr:uid="{77F158FD-2350-4024-A2FA-AABABF176697}"/>
  <tableColumns count="45">
    <tableColumn id="1" xr3:uid="{2590A7C6-1F1A-4367-9120-3821F695A598}" name="ID Empleado"/>
    <tableColumn id="2" xr3:uid="{07DB9479-D041-4E1A-9BCE-CB79100A1E85}" name="Año de Nacimiento" dataDxfId="43"/>
    <tableColumn id="3" xr3:uid="{8D3C27D0-6CDD-4960-9F3E-3F969468BE42}" name="Edad" dataDxfId="42">
      <calculatedColumnFormula>INT((TODAY()-Tabla3[[#This Row],[Año de Nacimiento]])/365)</calculatedColumnFormula>
    </tableColumn>
    <tableColumn id="4" xr3:uid="{5A030E22-1124-4571-A730-4A69B8AB9049}" name="Sexo"/>
    <tableColumn id="5" xr3:uid="{E4A25724-AFFE-4AFB-AA57-6FF560FB012B}" name="Sexo Num"/>
    <tableColumn id="6" xr3:uid="{A80CA021-EE63-4D1D-80E7-BE4AD68E97C0}" name="Fecha Inicio de Contrato" dataDxfId="41"/>
    <tableColumn id="7" xr3:uid="{BCD2CD3B-3376-4636-B42B-9B99BBADC281}" name="Fecha Hoy" dataDxfId="40">
      <calculatedColumnFormula>TODAY()</calculatedColumnFormula>
    </tableColumn>
    <tableColumn id="8" xr3:uid="{1CBC3ADE-A0DE-48FC-8F90-73D7343C6FFE}" name="Antigüedad Meses" dataDxfId="39">
      <calculatedColumnFormula>(Tabla3[[#This Row],[Fecha Hoy]]-Tabla3[[#This Row],[Fecha Inicio de Contrato]])/30</calculatedColumnFormula>
    </tableColumn>
    <tableColumn id="9" xr3:uid="{74A39000-17A2-4366-B64E-3B44E1F56B32}" name="Antigüedad Años" dataDxfId="38">
      <calculatedColumnFormula>Tabla3[[#This Row],[Antigüedad Meses]]/12</calculatedColumnFormula>
    </tableColumn>
    <tableColumn id="10" xr3:uid="{5B9F0477-E020-4B46-A948-369DF528A52F}" name="Formación Oficial Reglada" dataDxfId="37"/>
    <tableColumn id="11" xr3:uid="{E03D8425-1DDD-4778-8C2F-DEE9AB1B967C}" name="Formación Oficial Num" dataDxfId="36"/>
    <tableColumn id="12" xr3:uid="{8FA319F2-E7BB-4ED2-8F42-05F7F787172F}" name="ESTADO CIVIL" dataDxfId="35"/>
    <tableColumn id="13" xr3:uid="{8B9076DC-7A7D-4EB4-AEB5-BAB0810BBDFF}" name="HIJOS" dataDxfId="34"/>
    <tableColumn id="14" xr3:uid="{0F128447-B2A8-416F-95DF-5873C9494B93}" name="% MINUSVALÍA" dataDxfId="33"/>
    <tableColumn id="15" xr3:uid="{F591F0D8-9706-4DE5-9762-0922E5C782DD}" name="Categoría laboral"/>
    <tableColumn id="16" xr3:uid="{713693BF-48F9-4CE7-B76F-86034C5450B1}" name="Cat Lab num"/>
    <tableColumn id="17" xr3:uid="{3A1E9D8D-B8A2-413B-96B1-914F0993ADA6}" name="Horas Jornada"/>
    <tableColumn id="18" xr3:uid="{C8FD6337-A017-4787-88F2-172DFA990638}" name="FTE">
      <calculatedColumnFormula>Tabla3[[#This Row],[Horas Jornada]]*1/40</calculatedColumnFormula>
    </tableColumn>
    <tableColumn id="19" xr3:uid="{0BA5615B-E60E-4865-BB07-312113572C36}" name="Causa Abs"/>
    <tableColumn id="20" xr3:uid="{21F11019-35D3-41F3-BDEF-C4918B67F2C9}" name="Fecha de baja (Abs)"/>
    <tableColumn id="21" xr3:uid="{C326D874-4DF4-465E-A43F-6DBA757FD900}" name="Fecha Alta (Abs)"/>
    <tableColumn id="22" xr3:uid="{730DF221-8509-4108-8DC9-2C7BB84EA783}" name="Días de Trabajo Perdido (Abs)" dataDxfId="32">
      <calculatedColumnFormula>Tabla3[[#This Row],[Fecha Alta (Abs)]]-Tabla3[[#This Row],[Fecha de baja (Abs)]]</calculatedColumnFormula>
    </tableColumn>
    <tableColumn id="23" xr3:uid="{7707C59F-F94B-4649-A351-E0F74585506D}" name="Departamento" dataDxfId="31"/>
    <tableColumn id="24" xr3:uid="{B03D9291-F9C4-43DC-B92D-E5239EA1E58C}" name="Departamento Num" dataDxfId="30"/>
    <tableColumn id="25" xr3:uid="{55AC5300-68C9-4334-8F46-3DC4D7930212}" name="Rotación Externa" dataDxfId="29"/>
    <tableColumn id="26" xr3:uid="{4D7769B8-C0AC-419E-AE13-2D01083AAAAF}" name="Fecha Rotación Externa"/>
    <tableColumn id="27" xr3:uid="{FA962A0D-B0B9-4CCA-B6E8-E7C1509CCCD1}" name=" Motivo Rotación"/>
    <tableColumn id="28" xr3:uid="{BB16141D-EB09-43BD-AD0E-614C19A0DCB0}" name="Rotación Interna"/>
    <tableColumn id="29" xr3:uid="{22DB9575-2E82-4F11-86E5-8EC414B06977}" name="Fecha Rotación Interna"/>
    <tableColumn id="30" xr3:uid="{314832BB-5DBF-47FF-A4A1-6AB11C6E124F}" name="Motivo Rotación Interna"/>
    <tableColumn id="31" xr3:uid="{37FF12BC-F1D1-42B0-9C21-4CBE05D3E57E}" name="Salario Anual Inicial 2020" dataDxfId="28"/>
    <tableColumn id="32" xr3:uid="{CF6DA434-6F58-4869-8B30-2E817D3A4997}" name="Salario Anual Actual 2020" dataDxfId="27"/>
    <tableColumn id="33" xr3:uid="{E2E736F0-8B44-41E1-84CE-E59B16478233}" name="Diferencia Salario" dataDxfId="26">
      <calculatedColumnFormula>Tabla3[[#This Row],[Salario Anual Actual 2020]]-Tabla3[[#This Row],[Salario Anual Inicial 2020]]</calculatedColumnFormula>
    </tableColumn>
    <tableColumn id="34" xr3:uid="{537DF999-03A7-43D2-A471-10C45E837121}" name="Experiencia previa (meses)"/>
    <tableColumn id="35" xr3:uid="{1460E85D-15AC-4467-B55D-49B37AAE3BDA}" name="Horas de formación recibidas"/>
    <tableColumn id="36" xr3:uid="{8459CE38-F2C0-4381-A3B6-999E6CD74AAB}" name="Puntuación 360"/>
    <tableColumn id="37" xr3:uid="{0CDCB44D-2C19-45B8-8B8B-04449EE9A713}" name="Neglicencias/Sanciones"/>
    <tableColumn id="38" xr3:uid="{88E34F26-A858-4F74-A48A-F39BB4986FE7}" name="Nuevas contrataciones 2020"/>
    <tableColumn id="39" xr3:uid="{A34CF0B9-2ECA-4527-BFC5-52764C64B3D7}" name="Valoración liderazgo 2019 (sobre 10)"/>
    <tableColumn id="40" xr3:uid="{C06E9668-A944-47C6-8505-E896E152EA0D}" name="Valoración liderazgo 2020 (sobre 10)"/>
    <tableColumn id="41" xr3:uid="{FC2A0B23-B2C6-4FEF-B212-AEBFDF78976A}" name="Personas a cargo 2020"/>
    <tableColumn id="42" xr3:uid="{66AD50DB-1576-42EF-9780-326ADA825DA9}" name="Engagement individual 2020(sobre 6)"/>
    <tableColumn id="43" xr3:uid="{026F6903-21E3-48EC-AEF1-00EB6A95472B}" name="Engagement equipo 2020(sobre 6)"/>
    <tableColumn id="44" xr3:uid="{B8314B02-CA07-4E3F-BA48-F1E65D8383E5}" name="NPS"/>
    <tableColumn id="45" xr3:uid="{6CFDD2A8-A02C-4D00-BE54-2662FA6F7F25}" name="Evaluación Desempeñ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9627A4-64C7-4138-A695-AEAB542C0FD7}" name="Tabla13" displayName="Tabla13" ref="A1:AG79" totalsRowShown="0">
  <autoFilter ref="A1:AG79" xr:uid="{E4DA86DB-AFB8-45CD-A672-97FA2EE15587}"/>
  <tableColumns count="33">
    <tableColumn id="1" xr3:uid="{FD6C0B15-0579-4C9F-AC68-66852448E69E}" name="Equipo"/>
    <tableColumn id="2" xr3:uid="{C94C912C-9666-4040-9F5A-E6A9F0EA8CB5}" name="Líder" dataDxfId="25"/>
    <tableColumn id="3" xr3:uid="{FD276E11-B98D-468D-9412-EBE4128AED7E}" name="Sexo"/>
    <tableColumn id="5" xr3:uid="{CE8A93A4-AF7F-479A-BF18-1765792ACFFC}" name="Tipo Evaluación" dataDxfId="24"/>
    <tableColumn id="6" xr3:uid="{89FA08BA-71E2-4310-8C3A-D55DD5F28C0A}" name="Fase" dataDxfId="23"/>
    <tableColumn id="4" xr3:uid="{1DFEEBEB-396A-45A9-9CF8-A7EA7503852A}" name="Departamento" dataDxfId="22"/>
    <tableColumn id="7" xr3:uid="{4C34A4EA-C9B7-46FB-BF9B-1FA7FAA5090C}" name="Oportunidad de Crecimiento"/>
    <tableColumn id="8" xr3:uid="{F1FE8E22-75B7-42A1-BB2D-6412E72685A9}" name="Coaching del supervisor"/>
    <tableColumn id="9" xr3:uid="{1E93EDCE-2F21-4285-990F-7D63A79DA196}" name="Feedback"/>
    <tableColumn id="10" xr3:uid="{E67AC0C4-00AE-4F22-8EE1-7EB094432436}" name="Apoyo"/>
    <tableColumn id="11" xr3:uid="{1B83FE3F-58AF-4487-9165-CC2102CD5674}" name="Autonomía"/>
    <tableColumn id="12" xr3:uid="{0F2B9251-A0BA-4EEE-89D0-D18ADD9C3390}" name="Autoeficacia"/>
    <tableColumn id="13" xr3:uid="{B5F01F69-BC7F-464F-96E6-137886D7E4C0}" name="Demandas laborales"/>
    <tableColumn id="14" xr3:uid="{DD19E38B-0A86-4CC0-98C3-ECAFAEF68E16}" name="Conflicto de rol"/>
    <tableColumn id="15" xr3:uid="{CFFA010A-B99B-481B-BAEB-C97FD25B7434}" name="Demandas emocionales"/>
    <tableColumn id="16" xr3:uid="{F4EEBB45-617B-40EE-B1A4-9A712D4B5508}" name="Demandas cognitivas"/>
    <tableColumn id="17" xr3:uid="{EA06B6E9-6974-41AE-AFB9-56E3F445A325}" name="Presión en el trabajo"/>
    <tableColumn id="18" xr3:uid="{0D8F8B2D-4469-4F63-80CA-E76FAF4131C9}" name="Significación"/>
    <tableColumn id="19" xr3:uid="{A0AFF202-7DDA-42B9-BCC4-CDBFA9E45D85}" name="La empresa Comunica"/>
    <tableColumn id="20" xr3:uid="{E5DED6FA-CB99-435A-8315-7A7E5815D04D}" name="Puesto de trabajo ajustado"/>
    <tableColumn id="21" xr3:uid="{0AFB7551-67EB-427B-B5E3-C248D675C7D8}" name="Compañerismo"/>
    <tableColumn id="22" xr3:uid="{EB73DBD3-F947-4E67-BA61-51C40A61F134}" name="Instrucciones contradictorias"/>
    <tableColumn id="23" xr3:uid="{9D976504-9784-431A-9882-783FD84703A4}" name="Equidad"/>
    <tableColumn id="24" xr3:uid="{615CE766-E439-4371-9F34-772F4BA03344}" name="Burnout"/>
    <tableColumn id="25" xr3:uid="{C6EFF205-96AD-4B63-B9F1-B0340519E57F}" name="Cercanía"/>
    <tableColumn id="26" xr3:uid="{0D6539A9-C1BC-42BB-A49F-E646EE742BBD}" name="Comunicación Inspiracional"/>
    <tableColumn id="27" xr3:uid="{71D4D803-6268-4ED8-AAC4-B36F623001EB}" name="Liderazgo">
      <calculatedColumnFormula>AVERAGE(G2:L2)</calculatedColumnFormula>
    </tableColumn>
    <tableColumn id="28" xr3:uid="{B74AE51D-BFF9-4FD8-8265-7F54ADEA3DB4}" name="Comunicación">
      <calculatedColumnFormula>AVERAGE(M2:O2)</calculatedColumnFormula>
    </tableColumn>
    <tableColumn id="29" xr3:uid="{05E51561-8228-4544-ACEA-EFAB762341B6}" name="Gestión de Equipo">
      <calculatedColumnFormula>AVERAGE(P2:R2)</calculatedColumnFormula>
    </tableColumn>
    <tableColumn id="30" xr3:uid="{0CED3EEC-37D2-413C-8E9F-D367D3175896}" name="Desarrollo del Equipo">
      <calculatedColumnFormula>AVERAGE(S2:U2)</calculatedColumnFormula>
    </tableColumn>
    <tableColumn id="31" xr3:uid="{6CEF5224-2A41-43B3-894B-9CC3987EE459}" name="Engagement">
      <calculatedColumnFormula>AVERAGE(V2:X2)</calculatedColumnFormula>
    </tableColumn>
    <tableColumn id="32" xr3:uid="{09DAED1D-5D94-4BC6-A0D9-95289C3BDC61}" name="Desempeño">
      <calculatedColumnFormula>AVERAGE(Y2:Z2)</calculatedColumnFormula>
    </tableColumn>
    <tableColumn id="33" xr3:uid="{829DA812-4700-44A1-AC3D-468BA87567BC}" name="Satisfacció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5E4A9-E51B-45F6-86D9-C1D9C3BFCB0E}" name="Tabla1" displayName="Tabla1" ref="A1:AX312" totalsRowShown="0">
  <autoFilter ref="A1:AX312" xr:uid="{A73D1700-6726-4740-AA6A-502AE7E4D114}"/>
  <tableColumns count="50">
    <tableColumn id="1" xr3:uid="{908A2A97-2BEA-416E-B2F2-DC8C5CCBEFE9}" name="ID Empleado"/>
    <tableColumn id="2" xr3:uid="{45B2D4E7-344A-4B5C-B22F-B63211D34D55}" name="Año de Nacimiento" dataDxfId="21"/>
    <tableColumn id="3" xr3:uid="{AF3B09A4-CC87-44CA-BA30-ABACAD1F53CB}" name="Edad" dataDxfId="20">
      <calculatedColumnFormula>INT((TODAY()-Tabla1[[#This Row],[Año de Nacimiento]])/365)</calculatedColumnFormula>
    </tableColumn>
    <tableColumn id="4" xr3:uid="{670F2F00-E7A2-4F75-ADB5-C48E236BF6A3}" name="Sexo"/>
    <tableColumn id="5" xr3:uid="{B89E0E74-A422-4246-9886-3A91CBE4FEF8}" name="Sexo Num"/>
    <tableColumn id="6" xr3:uid="{98BAC1EA-9FED-42C5-AF50-7418D1E264FD}" name="Fecha Inicio de Contrato" dataDxfId="19"/>
    <tableColumn id="7" xr3:uid="{48A40CE3-CD79-4679-B10E-0DE8BCC93C14}" name="Fecha Hoy" dataDxfId="18">
      <calculatedColumnFormula>TODAY()</calculatedColumnFormula>
    </tableColumn>
    <tableColumn id="8" xr3:uid="{DB471DAC-668C-4732-92B6-342965D900FA}" name="Antigüedad Meses" dataDxfId="17">
      <calculatedColumnFormula>(Tabla1[[#This Row],[Fecha Hoy]]-Tabla1[[#This Row],[Fecha Inicio de Contrato]])/30</calculatedColumnFormula>
    </tableColumn>
    <tableColumn id="9" xr3:uid="{EA8B7792-9D76-46C5-8032-E786EFAF0A8A}" name="Antigüedad Años" dataDxfId="16">
      <calculatedColumnFormula>Tabla1[[#This Row],[Antigüedad Meses]]/12</calculatedColumnFormula>
    </tableColumn>
    <tableColumn id="10" xr3:uid="{C6409AFE-C781-4529-9C05-70DAEBDD04BB}" name="Formación Oficial Reglada" dataDxfId="15"/>
    <tableColumn id="11" xr3:uid="{26D98173-494D-4211-A6EC-D5EB840770BD}" name="Formación Oficial Num" dataDxfId="14"/>
    <tableColumn id="12" xr3:uid="{77373EA7-5A7D-402D-BEF7-BB01E154B3E8}" name="ESTADO CIVIL" dataDxfId="13"/>
    <tableColumn id="13" xr3:uid="{A463D1C5-B2A5-4555-9944-F7675687B27C}" name="HIJOS" dataDxfId="12"/>
    <tableColumn id="14" xr3:uid="{7006F534-8E4D-4197-BFC7-E4FB9D9B4282}" name="% MINUSVALÍA" dataDxfId="11"/>
    <tableColumn id="15" xr3:uid="{73A76558-BC8F-455C-BB56-4B71A00EFA4D}" name="Categoría laboral"/>
    <tableColumn id="16" xr3:uid="{C6FFBE9F-C4F2-42F9-8F59-221973EC958D}" name="Cat Lab num"/>
    <tableColumn id="17" xr3:uid="{275D51A9-029C-444C-BB1B-26A6E8D8DA94}" name="Horas Jornada"/>
    <tableColumn id="18" xr3:uid="{8C93C62A-F775-4241-AEC4-4E0A0A897997}" name="FTE">
      <calculatedColumnFormula>Tabla1[[#This Row],[Horas Jornada]]*1/40</calculatedColumnFormula>
    </tableColumn>
    <tableColumn id="19" xr3:uid="{FBE3CFD7-B684-47A8-A627-A3187E5A6CAF}" name="Causa Abs"/>
    <tableColumn id="20" xr3:uid="{C2F30B1A-7A8E-4409-9BAC-E42456A5E93C}" name="Fecha de baja (Abs)"/>
    <tableColumn id="21" xr3:uid="{09FB2C8E-0A7B-48AC-A150-B2CF7103960F}" name="Fecha Alta (Abs)"/>
    <tableColumn id="22" xr3:uid="{ED042C49-E381-4DE2-BAAF-A2DAFCA5ABFD}" name="Días de Trabajo Perdido (Abs)" dataDxfId="10">
      <calculatedColumnFormula>Tabla1[[#This Row],[Fecha Alta (Abs)]]-Tabla1[[#This Row],[Fecha de baja (Abs)]]</calculatedColumnFormula>
    </tableColumn>
    <tableColumn id="23" xr3:uid="{9D7D47CB-AB19-422F-9D92-D55DF0109FAF}" name="Fecha Abs Baja 2019"/>
    <tableColumn id="24" xr3:uid="{3145EFCA-C4CD-4E39-9CB9-3BB526587D9A}" name="Fecha Abs Alta 2019"/>
    <tableColumn id="25" xr3:uid="{5DB56C82-7CD6-4210-A616-BE87C3A5A12D}" name="Días Absentismo 2019" dataDxfId="9">
      <calculatedColumnFormula>#REF!-#REF!</calculatedColumnFormula>
    </tableColumn>
    <tableColumn id="26" xr3:uid="{86B7B9CE-7260-49DF-AC2B-B0B80A52AF48}" name="Fecha Abs Baja 2020" dataDxfId="8"/>
    <tableColumn id="27" xr3:uid="{9DE38D62-6DF9-4E0B-948B-D40E61E73AFC}" name="Fecha Abs Alta 2020" dataDxfId="7"/>
    <tableColumn id="28" xr3:uid="{60D5FDB9-44B5-4A59-88F7-1F4D3184600B}" name="Días Absentismo 2020" dataDxfId="6">
      <calculatedColumnFormula>#REF!-#REF!</calculatedColumnFormula>
    </tableColumn>
    <tableColumn id="29" xr3:uid="{38DEC300-F7C4-4341-B681-119B279847B9}" name="Departamento" dataDxfId="5"/>
    <tableColumn id="30" xr3:uid="{86AD9BEB-C84D-462B-86AE-95F595895E19}" name="Departamento Num" dataDxfId="4"/>
    <tableColumn id="31" xr3:uid="{B46BC22E-5B60-47F4-8F12-FE4A4D6D60F1}" name="Rotación Externa" dataDxfId="3"/>
    <tableColumn id="32" xr3:uid="{438A86DF-64ED-4A20-B26D-F631E0F95E92}" name="Fecha Rotación Externa"/>
    <tableColumn id="33" xr3:uid="{5ECD71FA-A2DE-4DFB-8DA8-0766AE8231B3}" name=" Motivo Rotación"/>
    <tableColumn id="34" xr3:uid="{F2C90DFA-B3B2-494C-9458-808D71C45F22}" name="Rotación Interna"/>
    <tableColumn id="35" xr3:uid="{46D6103E-41D6-492C-8062-8409290A3144}" name="Fecha Rotación Interna"/>
    <tableColumn id="36" xr3:uid="{757F4AC6-6684-4329-9D4F-7BC53C20ED95}" name="Motivo Rotación Interna"/>
    <tableColumn id="37" xr3:uid="{32015744-E28F-475A-86C7-7EEA67C1729D}" name="Salario Anual Inicial 2020" dataDxfId="2"/>
    <tableColumn id="38" xr3:uid="{9BEBF611-1853-4C82-B170-83B527DB9BA7}" name="Salario Anual Actual 2020" dataDxfId="1"/>
    <tableColumn id="39" xr3:uid="{5433AAEB-F288-45F0-A42E-FE3D51D9DAF4}" name="Diferencia Salario" dataDxfId="0">
      <calculatedColumnFormula>Tabla1[[#This Row],[Salario Anual Actual 2020]]-Tabla1[[#This Row],[Salario Anual Inicial 2020]]</calculatedColumnFormula>
    </tableColumn>
    <tableColumn id="40" xr3:uid="{B46DE92D-AD11-4ED9-87A4-75AA0579C7EC}" name="Experiencia previa (meses)"/>
    <tableColumn id="41" xr3:uid="{5BEF914F-DAAF-4989-80F9-41C3E23B5D04}" name="Horas de formación recibidas"/>
    <tableColumn id="42" xr3:uid="{69BCF6B2-C165-4277-A9CE-489F9A625CCB}" name="Puntuación 360"/>
    <tableColumn id="43" xr3:uid="{F8AF9948-EB3D-4A8C-92B9-7E8B3CC8665F}" name="Neglicencias/Sanciones"/>
    <tableColumn id="44" xr3:uid="{F1AD75CE-6D8A-43CB-81F9-59BFA23DD988}" name="Nuevas contrataciones 2020"/>
    <tableColumn id="45" xr3:uid="{15E478B8-334E-4FED-96D3-2BA309E6AEF6}" name="Valoración liderazgo 2019 (sobre 10)"/>
    <tableColumn id="46" xr3:uid="{686CD257-D517-4D2F-AAFC-F6863C769C17}" name="Valoración liderazgo 2020 (sobre 10)"/>
    <tableColumn id="47" xr3:uid="{0F86436E-20C5-408A-81EB-433184250479}" name="Personas a cargo 2020"/>
    <tableColumn id="48" xr3:uid="{04FE39E5-8B9E-44AC-BBA0-A04523B6E04C}" name="Engagement individual 2020(sobre 6)"/>
    <tableColumn id="49" xr3:uid="{D5D43EC5-D4BC-4A82-A76E-246133B3A685}" name="Engagement equipo 2020(sobre 6)"/>
    <tableColumn id="50" xr3:uid="{9B07E72A-C056-482F-BC68-C6E391DE44B9}" name="NP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E786-6C25-4E28-8EEC-3BE263BE7100}">
  <dimension ref="A1:AS802"/>
  <sheetViews>
    <sheetView topLeftCell="AJ1" zoomScaleNormal="100" workbookViewId="0">
      <selection sqref="A1:AS1"/>
    </sheetView>
  </sheetViews>
  <sheetFormatPr baseColWidth="10" defaultRowHeight="15" x14ac:dyDescent="0.25"/>
  <cols>
    <col min="1" max="1" width="14.28515625" customWidth="1"/>
    <col min="2" max="2" width="20.140625" customWidth="1"/>
    <col min="3" max="3" width="10.5703125" customWidth="1"/>
    <col min="4" max="4" width="8.5703125" customWidth="1"/>
    <col min="5" max="5" width="12.140625" customWidth="1"/>
    <col min="6" max="6" width="18.85546875" customWidth="1"/>
    <col min="7" max="7" width="13" customWidth="1"/>
    <col min="8" max="8" width="19.5703125" style="8" customWidth="1"/>
    <col min="9" max="9" width="18.28515625" customWidth="1"/>
    <col min="10" max="10" width="26" customWidth="1"/>
    <col min="11" max="11" width="23.28515625" customWidth="1"/>
    <col min="12" max="12" width="15" customWidth="1"/>
    <col min="13" max="13" width="8.140625" customWidth="1"/>
    <col min="14" max="14" width="16.42578125" style="4" customWidth="1"/>
    <col min="15" max="15" width="18" customWidth="1"/>
    <col min="16" max="17" width="17" customWidth="1"/>
    <col min="18" max="18" width="10.85546875" customWidth="1"/>
    <col min="19" max="19" width="12" customWidth="1"/>
    <col min="20" max="20" width="20.28515625" customWidth="1"/>
    <col min="21" max="21" width="20" customWidth="1"/>
    <col min="22" max="22" width="29" customWidth="1"/>
    <col min="23" max="23" width="20" customWidth="1"/>
    <col min="24" max="24" width="20.7109375" customWidth="1"/>
    <col min="25" max="25" width="20" customWidth="1"/>
    <col min="26" max="26" width="23.5703125" customWidth="1"/>
    <col min="27" max="27" width="20" customWidth="1"/>
    <col min="28" max="28" width="17.7109375" customWidth="1"/>
    <col min="29" max="29" width="23.28515625" customWidth="1"/>
    <col min="30" max="30" width="24.42578125" customWidth="1"/>
    <col min="31" max="31" width="24.85546875" customWidth="1"/>
    <col min="32" max="32" width="25.140625" customWidth="1"/>
    <col min="33" max="33" width="19.42578125" customWidth="1"/>
    <col min="34" max="34" width="27" customWidth="1"/>
    <col min="35" max="35" width="28.7109375" customWidth="1"/>
    <col min="36" max="36" width="20.140625" customWidth="1"/>
    <col min="37" max="37" width="24" customWidth="1"/>
    <col min="38" max="38" width="27.5703125" customWidth="1"/>
    <col min="39" max="40" width="34.85546875" customWidth="1"/>
    <col min="41" max="41" width="22.140625" customWidth="1"/>
    <col min="42" max="42" width="35.7109375" customWidth="1"/>
    <col min="43" max="43" width="33.140625" customWidth="1"/>
  </cols>
  <sheetData>
    <row r="1" spans="1:45" x14ac:dyDescent="0.25">
      <c r="A1" t="s">
        <v>0</v>
      </c>
      <c r="B1" t="s">
        <v>7</v>
      </c>
      <c r="C1" t="s">
        <v>1</v>
      </c>
      <c r="D1" t="s">
        <v>15</v>
      </c>
      <c r="E1" t="s">
        <v>62</v>
      </c>
      <c r="F1" t="s">
        <v>170</v>
      </c>
      <c r="G1" t="s">
        <v>77</v>
      </c>
      <c r="H1" t="s">
        <v>78</v>
      </c>
      <c r="I1" t="s">
        <v>6</v>
      </c>
      <c r="J1" t="s">
        <v>3</v>
      </c>
      <c r="K1" t="s">
        <v>63</v>
      </c>
      <c r="L1" t="s">
        <v>16</v>
      </c>
      <c r="M1" t="s">
        <v>17</v>
      </c>
      <c r="N1" s="4" t="s">
        <v>18</v>
      </c>
      <c r="O1" t="s">
        <v>5</v>
      </c>
      <c r="P1" t="s">
        <v>64</v>
      </c>
      <c r="Q1" t="s">
        <v>23</v>
      </c>
      <c r="R1" t="s">
        <v>2</v>
      </c>
      <c r="S1" t="s">
        <v>49</v>
      </c>
      <c r="T1" t="s">
        <v>44</v>
      </c>
      <c r="U1" t="s">
        <v>45</v>
      </c>
      <c r="V1" t="s">
        <v>50</v>
      </c>
      <c r="W1" t="s">
        <v>51</v>
      </c>
      <c r="X1" t="s">
        <v>80</v>
      </c>
      <c r="Y1" t="s">
        <v>71</v>
      </c>
      <c r="Z1" t="s">
        <v>70</v>
      </c>
      <c r="AA1" t="s">
        <v>43</v>
      </c>
      <c r="AB1" t="s">
        <v>72</v>
      </c>
      <c r="AC1" t="s">
        <v>76</v>
      </c>
      <c r="AD1" t="s">
        <v>74</v>
      </c>
      <c r="AE1" t="s">
        <v>47</v>
      </c>
      <c r="AF1" t="s">
        <v>48</v>
      </c>
      <c r="AG1" t="s">
        <v>46</v>
      </c>
      <c r="AH1" t="s">
        <v>4</v>
      </c>
      <c r="AI1" t="s">
        <v>60</v>
      </c>
      <c r="AJ1" t="s">
        <v>61</v>
      </c>
      <c r="AK1" t="s">
        <v>65</v>
      </c>
      <c r="AL1" t="s">
        <v>79</v>
      </c>
      <c r="AM1" t="s">
        <v>82</v>
      </c>
      <c r="AN1" t="s">
        <v>83</v>
      </c>
      <c r="AO1" t="s">
        <v>81</v>
      </c>
      <c r="AP1" t="s">
        <v>84</v>
      </c>
      <c r="AQ1" t="s">
        <v>85</v>
      </c>
      <c r="AR1" t="s">
        <v>163</v>
      </c>
      <c r="AS1" t="s">
        <v>171</v>
      </c>
    </row>
    <row r="2" spans="1:45" x14ac:dyDescent="0.25">
      <c r="A2">
        <v>123</v>
      </c>
      <c r="B2" s="1">
        <v>21607</v>
      </c>
      <c r="C2" s="2">
        <f ca="1">INT((TODAY()-Tabla3[[#This Row],[Año de Nacimiento]])/365)</f>
        <v>61</v>
      </c>
      <c r="D2" t="s">
        <v>13</v>
      </c>
      <c r="E2">
        <v>1</v>
      </c>
      <c r="F2" s="1">
        <v>42445</v>
      </c>
      <c r="G2" s="1">
        <f t="shared" ref="G2:G65" ca="1" si="0">TODAY()</f>
        <v>44118</v>
      </c>
      <c r="H2" s="8">
        <f ca="1">(Tabla3[[#This Row],[Fecha Hoy]]-Tabla3[[#This Row],[Fecha Inicio de Contrato]])/30</f>
        <v>55.766666666666666</v>
      </c>
      <c r="I2" s="8">
        <f ca="1">Tabla3[[#This Row],[Antigüedad Meses]]/12</f>
        <v>4.6472222222222221</v>
      </c>
      <c r="J2" s="1" t="s">
        <v>68</v>
      </c>
      <c r="K2" s="4">
        <v>2</v>
      </c>
      <c r="L2" s="1" t="s">
        <v>21</v>
      </c>
      <c r="M2" s="4">
        <v>0</v>
      </c>
      <c r="N2" s="4" t="s">
        <v>20</v>
      </c>
      <c r="O2" t="s">
        <v>37</v>
      </c>
      <c r="P2">
        <v>2</v>
      </c>
      <c r="Q2">
        <v>40</v>
      </c>
      <c r="R2">
        <f>Tabla3[[#This Row],[Horas Jornada]]*1/40</f>
        <v>1</v>
      </c>
      <c r="V2" s="4">
        <f>Tabla3[[#This Row],[Fecha Alta (Abs)]]-Tabla3[[#This Row],[Fecha de baja (Abs)]]</f>
        <v>0</v>
      </c>
      <c r="W2" s="4" t="s">
        <v>54</v>
      </c>
      <c r="X2" s="4">
        <v>3</v>
      </c>
      <c r="Y2" s="4">
        <v>1</v>
      </c>
      <c r="Z2" s="1">
        <v>43615</v>
      </c>
      <c r="AA2" t="s">
        <v>27</v>
      </c>
      <c r="AB2">
        <v>0</v>
      </c>
      <c r="AE2" s="7">
        <v>26496</v>
      </c>
      <c r="AF2" s="7">
        <v>26496</v>
      </c>
      <c r="AG2" s="7">
        <f>Tabla3[[#This Row],[Salario Anual Actual 2020]]-Tabla3[[#This Row],[Salario Anual Inicial 2020]]</f>
        <v>0</v>
      </c>
      <c r="AH2">
        <v>284</v>
      </c>
      <c r="AI2">
        <v>0</v>
      </c>
      <c r="AK2">
        <v>5</v>
      </c>
      <c r="AL2">
        <v>0</v>
      </c>
      <c r="AR2">
        <v>6</v>
      </c>
      <c r="AS2">
        <v>6</v>
      </c>
    </row>
    <row r="3" spans="1:45" x14ac:dyDescent="0.25">
      <c r="A3">
        <v>119</v>
      </c>
      <c r="B3" s="1">
        <v>37246</v>
      </c>
      <c r="C3" s="2">
        <f ca="1">INT((TODAY()-Tabla3[[#This Row],[Año de Nacimiento]])/365)</f>
        <v>18</v>
      </c>
      <c r="D3" t="s">
        <v>14</v>
      </c>
      <c r="E3">
        <v>0</v>
      </c>
      <c r="F3" s="1">
        <v>43948</v>
      </c>
      <c r="G3" s="1">
        <f t="shared" ca="1" si="0"/>
        <v>44118</v>
      </c>
      <c r="H3" s="8">
        <f ca="1">(Tabla3[[#This Row],[Fecha Hoy]]-Tabla3[[#This Row],[Fecha Inicio de Contrato]])/30</f>
        <v>5.666666666666667</v>
      </c>
      <c r="I3" s="8">
        <f ca="1">Tabla3[[#This Row],[Antigüedad Meses]]/12</f>
        <v>0.47222222222222227</v>
      </c>
      <c r="J3" s="1" t="s">
        <v>10</v>
      </c>
      <c r="K3" s="4">
        <v>5</v>
      </c>
      <c r="L3" s="1" t="s">
        <v>21</v>
      </c>
      <c r="M3" s="4">
        <v>0</v>
      </c>
      <c r="N3" s="4" t="s">
        <v>20</v>
      </c>
      <c r="O3" t="s">
        <v>32</v>
      </c>
      <c r="P3">
        <v>1</v>
      </c>
      <c r="Q3">
        <v>30</v>
      </c>
      <c r="R3">
        <f>Tabla3[[#This Row],[Horas Jornada]]*1/40</f>
        <v>0.75</v>
      </c>
      <c r="V3" s="4">
        <f>Tabla3[[#This Row],[Fecha Alta (Abs)]]-Tabla3[[#This Row],[Fecha de baja (Abs)]]</f>
        <v>0</v>
      </c>
      <c r="W3" s="4" t="s">
        <v>56</v>
      </c>
      <c r="X3" s="4">
        <v>5</v>
      </c>
      <c r="Y3" s="4">
        <v>1</v>
      </c>
      <c r="Z3" s="1">
        <v>43548</v>
      </c>
      <c r="AA3" t="s">
        <v>27</v>
      </c>
      <c r="AB3">
        <v>0</v>
      </c>
      <c r="AE3" s="7">
        <v>17720</v>
      </c>
      <c r="AF3" s="7">
        <v>17720</v>
      </c>
      <c r="AG3" s="7">
        <f>Tabla3[[#This Row],[Salario Anual Actual 2020]]-Tabla3[[#This Row],[Salario Anual Inicial 2020]]</f>
        <v>0</v>
      </c>
      <c r="AH3">
        <v>47</v>
      </c>
      <c r="AI3">
        <v>0</v>
      </c>
      <c r="AK3">
        <v>5</v>
      </c>
      <c r="AL3">
        <v>1</v>
      </c>
      <c r="AR3">
        <v>7</v>
      </c>
      <c r="AS3">
        <v>8</v>
      </c>
    </row>
    <row r="4" spans="1:45" x14ac:dyDescent="0.25">
      <c r="A4">
        <v>85</v>
      </c>
      <c r="B4" s="1">
        <v>31969</v>
      </c>
      <c r="C4" s="2">
        <f ca="1">INT((TODAY()-Tabla3[[#This Row],[Año de Nacimiento]])/365)</f>
        <v>33</v>
      </c>
      <c r="D4" t="s">
        <v>14</v>
      </c>
      <c r="E4">
        <v>0</v>
      </c>
      <c r="F4" s="1">
        <v>41853</v>
      </c>
      <c r="G4" s="1">
        <f t="shared" ca="1" si="0"/>
        <v>44118</v>
      </c>
      <c r="H4" s="8">
        <f ca="1">(Tabla3[[#This Row],[Fecha Hoy]]-Tabla3[[#This Row],[Fecha Inicio de Contrato]])/30</f>
        <v>75.5</v>
      </c>
      <c r="I4" s="8">
        <f ca="1">Tabla3[[#This Row],[Antigüedad Meses]]/12</f>
        <v>6.291666666666667</v>
      </c>
      <c r="J4" s="1" t="s">
        <v>68</v>
      </c>
      <c r="K4" s="4">
        <v>2</v>
      </c>
      <c r="L4" s="1" t="s">
        <v>21</v>
      </c>
      <c r="M4" s="4">
        <v>0</v>
      </c>
      <c r="N4" s="4" t="s">
        <v>20</v>
      </c>
      <c r="O4" t="s">
        <v>34</v>
      </c>
      <c r="P4">
        <v>4</v>
      </c>
      <c r="Q4">
        <v>40</v>
      </c>
      <c r="R4">
        <f>Tabla3[[#This Row],[Horas Jornada]]*1/40</f>
        <v>1</v>
      </c>
      <c r="V4" s="4">
        <f>Tabla3[[#This Row],[Fecha Alta (Abs)]]-Tabla3[[#This Row],[Fecha de baja (Abs)]]</f>
        <v>0</v>
      </c>
      <c r="W4" s="4" t="s">
        <v>56</v>
      </c>
      <c r="X4" s="4">
        <v>5</v>
      </c>
      <c r="Y4" s="4">
        <v>1</v>
      </c>
      <c r="Z4" s="1">
        <v>43499</v>
      </c>
      <c r="AA4" t="s">
        <v>27</v>
      </c>
      <c r="AB4">
        <v>0</v>
      </c>
      <c r="AE4" s="7">
        <v>29686</v>
      </c>
      <c r="AF4" s="7">
        <v>29686</v>
      </c>
      <c r="AG4" s="7">
        <f>Tabla3[[#This Row],[Salario Anual Actual 2020]]-Tabla3[[#This Row],[Salario Anual Inicial 2020]]</f>
        <v>0</v>
      </c>
      <c r="AH4">
        <v>324</v>
      </c>
      <c r="AI4">
        <v>25</v>
      </c>
      <c r="AJ4">
        <v>6</v>
      </c>
      <c r="AK4">
        <v>4</v>
      </c>
      <c r="AL4">
        <v>0</v>
      </c>
      <c r="AM4">
        <v>5.66</v>
      </c>
      <c r="AN4">
        <v>6.46</v>
      </c>
      <c r="AO4">
        <v>3</v>
      </c>
      <c r="AP4">
        <v>5.15</v>
      </c>
      <c r="AQ4" s="8"/>
      <c r="AR4">
        <v>10</v>
      </c>
      <c r="AS4">
        <v>10</v>
      </c>
    </row>
    <row r="5" spans="1:45" x14ac:dyDescent="0.25">
      <c r="A5">
        <v>5</v>
      </c>
      <c r="B5" s="1">
        <v>23322</v>
      </c>
      <c r="C5" s="2">
        <f ca="1">INT((TODAY()-Tabla3[[#This Row],[Año de Nacimiento]])/365)</f>
        <v>56</v>
      </c>
      <c r="D5" t="s">
        <v>13</v>
      </c>
      <c r="E5">
        <v>1</v>
      </c>
      <c r="F5" s="1">
        <v>42255</v>
      </c>
      <c r="G5" s="1">
        <f t="shared" ca="1" si="0"/>
        <v>44118</v>
      </c>
      <c r="H5" s="8">
        <f ca="1">(Tabla3[[#This Row],[Fecha Hoy]]-Tabla3[[#This Row],[Fecha Inicio de Contrato]])/30</f>
        <v>62.1</v>
      </c>
      <c r="I5" s="8">
        <f ca="1">Tabla3[[#This Row],[Antigüedad Meses]]/12</f>
        <v>5.1749999999999998</v>
      </c>
      <c r="J5" s="1" t="s">
        <v>12</v>
      </c>
      <c r="K5" s="4">
        <v>3</v>
      </c>
      <c r="L5" s="1" t="s">
        <v>19</v>
      </c>
      <c r="M5" s="4">
        <v>1</v>
      </c>
      <c r="N5" s="4" t="s">
        <v>20</v>
      </c>
      <c r="O5" t="s">
        <v>32</v>
      </c>
      <c r="P5">
        <v>1</v>
      </c>
      <c r="Q5">
        <v>40</v>
      </c>
      <c r="R5">
        <f>Tabla3[[#This Row],[Horas Jornada]]*1/40</f>
        <v>1</v>
      </c>
      <c r="S5" t="s">
        <v>24</v>
      </c>
      <c r="T5" s="1">
        <v>43788</v>
      </c>
      <c r="U5" s="1">
        <v>43795</v>
      </c>
      <c r="V5" s="4">
        <f>Tabla3[[#This Row],[Fecha Alta (Abs)]]-Tabla3[[#This Row],[Fecha de baja (Abs)]]</f>
        <v>7</v>
      </c>
      <c r="W5" s="4" t="s">
        <v>56</v>
      </c>
      <c r="X5" s="4">
        <v>5</v>
      </c>
      <c r="Y5" s="4">
        <v>1</v>
      </c>
      <c r="Z5" s="1">
        <v>43641</v>
      </c>
      <c r="AA5" t="s">
        <v>27</v>
      </c>
      <c r="AB5">
        <v>0</v>
      </c>
      <c r="AE5" s="7">
        <v>19197</v>
      </c>
      <c r="AF5" s="7">
        <v>19197</v>
      </c>
      <c r="AG5" s="7">
        <f>Tabla3[[#This Row],[Salario Anual Actual 2020]]-Tabla3[[#This Row],[Salario Anual Inicial 2020]]</f>
        <v>0</v>
      </c>
      <c r="AH5">
        <v>114</v>
      </c>
      <c r="AI5">
        <v>6</v>
      </c>
      <c r="AK5">
        <v>4</v>
      </c>
      <c r="AL5">
        <v>0</v>
      </c>
      <c r="AR5">
        <v>4</v>
      </c>
      <c r="AS5">
        <v>7</v>
      </c>
    </row>
    <row r="6" spans="1:45" x14ac:dyDescent="0.25">
      <c r="A6">
        <v>67</v>
      </c>
      <c r="B6" s="1">
        <v>36012</v>
      </c>
      <c r="C6" s="2">
        <f ca="1">INT((TODAY()-Tabla3[[#This Row],[Año de Nacimiento]])/365)</f>
        <v>22</v>
      </c>
      <c r="D6" t="s">
        <v>13</v>
      </c>
      <c r="E6">
        <v>1</v>
      </c>
      <c r="F6" s="1">
        <v>43502</v>
      </c>
      <c r="G6" s="1">
        <f t="shared" ca="1" si="0"/>
        <v>44118</v>
      </c>
      <c r="H6" s="8">
        <f ca="1">(Tabla3[[#This Row],[Fecha Hoy]]-Tabla3[[#This Row],[Fecha Inicio de Contrato]])/30</f>
        <v>20.533333333333335</v>
      </c>
      <c r="I6" s="8">
        <f ca="1">Tabla3[[#This Row],[Antigüedad Meses]]/12</f>
        <v>1.7111111111111112</v>
      </c>
      <c r="J6" s="1" t="s">
        <v>8</v>
      </c>
      <c r="K6" s="4">
        <v>1</v>
      </c>
      <c r="L6" s="1" t="s">
        <v>21</v>
      </c>
      <c r="M6" s="4">
        <v>0</v>
      </c>
      <c r="N6" s="4" t="s">
        <v>20</v>
      </c>
      <c r="O6" t="s">
        <v>32</v>
      </c>
      <c r="P6">
        <v>1</v>
      </c>
      <c r="Q6">
        <v>40</v>
      </c>
      <c r="R6">
        <f>Tabla3[[#This Row],[Horas Jornada]]*1/40</f>
        <v>1</v>
      </c>
      <c r="S6" t="s">
        <v>24</v>
      </c>
      <c r="T6" s="1">
        <v>43792</v>
      </c>
      <c r="U6" s="1">
        <v>43839</v>
      </c>
      <c r="V6" s="4">
        <f>Tabla3[[#This Row],[Fecha Alta (Abs)]]-Tabla3[[#This Row],[Fecha de baja (Abs)]]</f>
        <v>47</v>
      </c>
      <c r="W6" s="4" t="s">
        <v>56</v>
      </c>
      <c r="X6" s="4">
        <v>5</v>
      </c>
      <c r="Y6" s="4">
        <v>1</v>
      </c>
      <c r="Z6" s="1">
        <v>43601</v>
      </c>
      <c r="AA6" t="s">
        <v>27</v>
      </c>
      <c r="AB6">
        <v>0</v>
      </c>
      <c r="AE6" s="7">
        <v>18864</v>
      </c>
      <c r="AF6" s="7">
        <v>18864</v>
      </c>
      <c r="AG6" s="7">
        <f>Tabla3[[#This Row],[Salario Anual Actual 2020]]-Tabla3[[#This Row],[Salario Anual Inicial 2020]]</f>
        <v>0</v>
      </c>
      <c r="AH6">
        <v>18</v>
      </c>
      <c r="AI6">
        <v>18</v>
      </c>
      <c r="AK6">
        <v>4</v>
      </c>
      <c r="AL6">
        <v>0</v>
      </c>
      <c r="AR6">
        <v>4</v>
      </c>
      <c r="AS6">
        <v>5</v>
      </c>
    </row>
    <row r="7" spans="1:45" x14ac:dyDescent="0.25">
      <c r="A7">
        <v>87</v>
      </c>
      <c r="B7" s="1">
        <v>26214</v>
      </c>
      <c r="C7" s="2">
        <f ca="1">INT((TODAY()-Tabla3[[#This Row],[Año de Nacimiento]])/365)</f>
        <v>49</v>
      </c>
      <c r="D7" t="s">
        <v>14</v>
      </c>
      <c r="E7">
        <v>0</v>
      </c>
      <c r="F7" s="1">
        <v>38853</v>
      </c>
      <c r="G7" s="1">
        <f t="shared" ca="1" si="0"/>
        <v>44118</v>
      </c>
      <c r="H7" s="8">
        <f ca="1">(Tabla3[[#This Row],[Fecha Hoy]]-Tabla3[[#This Row],[Fecha Inicio de Contrato]])/30</f>
        <v>175.5</v>
      </c>
      <c r="I7" s="8">
        <f ca="1">Tabla3[[#This Row],[Antigüedad Meses]]/12</f>
        <v>14.625</v>
      </c>
      <c r="J7" s="1" t="s">
        <v>68</v>
      </c>
      <c r="K7" s="4">
        <v>2</v>
      </c>
      <c r="L7" s="1"/>
      <c r="M7" s="4">
        <v>0</v>
      </c>
      <c r="N7" s="4" t="s">
        <v>20</v>
      </c>
      <c r="O7" t="s">
        <v>32</v>
      </c>
      <c r="P7">
        <v>1</v>
      </c>
      <c r="Q7">
        <v>20</v>
      </c>
      <c r="R7">
        <f>Tabla3[[#This Row],[Horas Jornada]]*1/40</f>
        <v>0.5</v>
      </c>
      <c r="V7" s="4">
        <f>Tabla3[[#This Row],[Fecha Alta (Abs)]]-Tabla3[[#This Row],[Fecha de baja (Abs)]]</f>
        <v>0</v>
      </c>
      <c r="W7" s="4" t="s">
        <v>56</v>
      </c>
      <c r="X7" s="4">
        <v>5</v>
      </c>
      <c r="Y7" s="4">
        <v>1</v>
      </c>
      <c r="Z7" s="1">
        <v>43675</v>
      </c>
      <c r="AA7" t="s">
        <v>31</v>
      </c>
      <c r="AB7">
        <v>0</v>
      </c>
      <c r="AE7" s="7">
        <v>18586</v>
      </c>
      <c r="AF7" s="7">
        <v>18586</v>
      </c>
      <c r="AG7" s="7">
        <f>Tabla3[[#This Row],[Salario Anual Actual 2020]]-Tabla3[[#This Row],[Salario Anual Inicial 2020]]</f>
        <v>0</v>
      </c>
      <c r="AH7">
        <v>252</v>
      </c>
      <c r="AI7">
        <v>0</v>
      </c>
      <c r="AK7">
        <v>4</v>
      </c>
      <c r="AL7">
        <v>0</v>
      </c>
      <c r="AR7">
        <v>10</v>
      </c>
      <c r="AS7">
        <v>10</v>
      </c>
    </row>
    <row r="8" spans="1:45" x14ac:dyDescent="0.25">
      <c r="A8">
        <v>98</v>
      </c>
      <c r="B8" s="1">
        <v>23463</v>
      </c>
      <c r="C8" s="2">
        <f ca="1">INT((TODAY()-Tabla3[[#This Row],[Año de Nacimiento]])/365)</f>
        <v>56</v>
      </c>
      <c r="D8" t="s">
        <v>13</v>
      </c>
      <c r="E8">
        <v>1</v>
      </c>
      <c r="F8" s="1">
        <v>43461</v>
      </c>
      <c r="G8" s="1">
        <f t="shared" ca="1" si="0"/>
        <v>44118</v>
      </c>
      <c r="H8" s="8">
        <f ca="1">(Tabla3[[#This Row],[Fecha Hoy]]-Tabla3[[#This Row],[Fecha Inicio de Contrato]])/30</f>
        <v>21.9</v>
      </c>
      <c r="I8" s="8">
        <f ca="1">Tabla3[[#This Row],[Antigüedad Meses]]/12</f>
        <v>1.825</v>
      </c>
      <c r="J8" s="1" t="s">
        <v>68</v>
      </c>
      <c r="K8" s="4">
        <v>2</v>
      </c>
      <c r="L8" s="1"/>
      <c r="M8" s="4"/>
      <c r="N8" s="4" t="s">
        <v>20</v>
      </c>
      <c r="O8" t="s">
        <v>32</v>
      </c>
      <c r="P8">
        <v>1</v>
      </c>
      <c r="Q8">
        <v>20</v>
      </c>
      <c r="R8">
        <f>Tabla3[[#This Row],[Horas Jornada]]*1/40</f>
        <v>0.5</v>
      </c>
      <c r="V8" s="4">
        <f>Tabla3[[#This Row],[Fecha Alta (Abs)]]-Tabla3[[#This Row],[Fecha de baja (Abs)]]</f>
        <v>0</v>
      </c>
      <c r="W8" s="4" t="s">
        <v>56</v>
      </c>
      <c r="X8" s="4">
        <v>5</v>
      </c>
      <c r="Y8" s="4">
        <v>1</v>
      </c>
      <c r="Z8" s="1">
        <v>43528</v>
      </c>
      <c r="AA8" t="s">
        <v>31</v>
      </c>
      <c r="AB8">
        <v>0</v>
      </c>
      <c r="AE8" s="7">
        <v>17955</v>
      </c>
      <c r="AF8" s="7">
        <v>17955</v>
      </c>
      <c r="AG8" s="7">
        <f>Tabla3[[#This Row],[Salario Anual Actual 2020]]-Tabla3[[#This Row],[Salario Anual Inicial 2020]]</f>
        <v>0</v>
      </c>
      <c r="AH8">
        <v>20</v>
      </c>
      <c r="AI8">
        <v>12</v>
      </c>
      <c r="AK8">
        <v>4</v>
      </c>
      <c r="AL8">
        <v>0</v>
      </c>
      <c r="AR8">
        <v>8</v>
      </c>
      <c r="AS8">
        <v>10</v>
      </c>
    </row>
    <row r="9" spans="1:45" x14ac:dyDescent="0.25">
      <c r="A9">
        <v>61</v>
      </c>
      <c r="B9" s="1">
        <v>35316</v>
      </c>
      <c r="C9" s="2">
        <f ca="1">INT((TODAY()-Tabla3[[#This Row],[Año de Nacimiento]])/365)</f>
        <v>24</v>
      </c>
      <c r="D9" t="s">
        <v>14</v>
      </c>
      <c r="E9">
        <v>0</v>
      </c>
      <c r="F9" s="1">
        <v>43362</v>
      </c>
      <c r="G9" s="1">
        <f t="shared" ca="1" si="0"/>
        <v>44118</v>
      </c>
      <c r="H9" s="8">
        <f ca="1">(Tabla3[[#This Row],[Fecha Hoy]]-Tabla3[[#This Row],[Fecha Inicio de Contrato]])/30</f>
        <v>25.2</v>
      </c>
      <c r="I9" s="8">
        <f ca="1">Tabla3[[#This Row],[Antigüedad Meses]]/12</f>
        <v>2.1</v>
      </c>
      <c r="J9" s="1" t="s">
        <v>68</v>
      </c>
      <c r="K9" s="4">
        <v>2</v>
      </c>
      <c r="L9" s="1" t="s">
        <v>19</v>
      </c>
      <c r="M9" s="4">
        <v>1</v>
      </c>
      <c r="N9" s="4" t="s">
        <v>20</v>
      </c>
      <c r="O9" t="s">
        <v>37</v>
      </c>
      <c r="P9">
        <v>2</v>
      </c>
      <c r="Q9">
        <v>40</v>
      </c>
      <c r="R9">
        <f>Tabla3[[#This Row],[Horas Jornada]]*1/40</f>
        <v>1</v>
      </c>
      <c r="S9" t="s">
        <v>25</v>
      </c>
      <c r="T9" s="1">
        <v>43837</v>
      </c>
      <c r="U9" s="1">
        <v>43839</v>
      </c>
      <c r="V9" s="4">
        <f>Tabla3[[#This Row],[Fecha Alta (Abs)]]-Tabla3[[#This Row],[Fecha de baja (Abs)]]</f>
        <v>2</v>
      </c>
      <c r="W9" s="4" t="s">
        <v>53</v>
      </c>
      <c r="X9" s="4">
        <v>2</v>
      </c>
      <c r="Y9" s="4">
        <v>1</v>
      </c>
      <c r="Z9" s="1">
        <v>43613</v>
      </c>
      <c r="AA9" t="s">
        <v>27</v>
      </c>
      <c r="AB9">
        <v>0</v>
      </c>
      <c r="AE9" s="7">
        <v>23814</v>
      </c>
      <c r="AF9" s="7">
        <v>23814</v>
      </c>
      <c r="AG9" s="7">
        <f>Tabla3[[#This Row],[Salario Anual Actual 2020]]-Tabla3[[#This Row],[Salario Anual Inicial 2020]]</f>
        <v>0</v>
      </c>
      <c r="AH9">
        <v>144</v>
      </c>
      <c r="AI9">
        <v>18</v>
      </c>
      <c r="AK9">
        <v>3</v>
      </c>
      <c r="AL9">
        <v>0</v>
      </c>
      <c r="AR9">
        <v>10</v>
      </c>
      <c r="AS9">
        <v>9</v>
      </c>
    </row>
    <row r="10" spans="1:45" x14ac:dyDescent="0.25">
      <c r="A10">
        <v>193</v>
      </c>
      <c r="B10" s="1">
        <v>31285</v>
      </c>
      <c r="C10" s="2">
        <f ca="1">INT((TODAY()-Tabla3[[#This Row],[Año de Nacimiento]])/365)</f>
        <v>35</v>
      </c>
      <c r="D10" t="s">
        <v>14</v>
      </c>
      <c r="E10">
        <v>0</v>
      </c>
      <c r="F10" s="1">
        <v>42558</v>
      </c>
      <c r="G10" s="1">
        <f t="shared" ca="1" si="0"/>
        <v>44118</v>
      </c>
      <c r="H10" s="8">
        <f ca="1">(Tabla3[[#This Row],[Fecha Hoy]]-Tabla3[[#This Row],[Fecha Inicio de Contrato]])/30</f>
        <v>52</v>
      </c>
      <c r="I10" s="8">
        <f ca="1">Tabla3[[#This Row],[Antigüedad Meses]]/12</f>
        <v>4.333333333333333</v>
      </c>
      <c r="J10" s="1" t="s">
        <v>8</v>
      </c>
      <c r="K10" s="4">
        <v>1</v>
      </c>
      <c r="L10" s="1" t="s">
        <v>21</v>
      </c>
      <c r="M10" s="4">
        <v>0</v>
      </c>
      <c r="N10" s="4" t="s">
        <v>20</v>
      </c>
      <c r="O10" t="s">
        <v>32</v>
      </c>
      <c r="P10">
        <v>1</v>
      </c>
      <c r="Q10">
        <v>40</v>
      </c>
      <c r="R10">
        <f>Tabla3[[#This Row],[Horas Jornada]]*1/40</f>
        <v>1</v>
      </c>
      <c r="V10" s="4">
        <f>Tabla3[[#This Row],[Fecha Alta (Abs)]]-Tabla3[[#This Row],[Fecha de baja (Abs)]]</f>
        <v>0</v>
      </c>
      <c r="W10" t="s">
        <v>58</v>
      </c>
      <c r="X10">
        <v>7</v>
      </c>
      <c r="Y10" s="4">
        <v>1</v>
      </c>
      <c r="Z10" s="1">
        <v>43545</v>
      </c>
      <c r="AA10" t="s">
        <v>31</v>
      </c>
      <c r="AB10">
        <v>0</v>
      </c>
      <c r="AE10" s="7">
        <v>19096</v>
      </c>
      <c r="AF10" s="7">
        <v>19096</v>
      </c>
      <c r="AG10" s="7">
        <f>Tabla3[[#This Row],[Salario Anual Actual 2020]]-Tabla3[[#This Row],[Salario Anual Inicial 2020]]</f>
        <v>0</v>
      </c>
      <c r="AH10">
        <v>35</v>
      </c>
      <c r="AI10">
        <v>0</v>
      </c>
      <c r="AK10">
        <v>3</v>
      </c>
      <c r="AL10">
        <v>0</v>
      </c>
      <c r="AR10">
        <v>9</v>
      </c>
      <c r="AS10">
        <v>5</v>
      </c>
    </row>
    <row r="11" spans="1:45" x14ac:dyDescent="0.25">
      <c r="A11">
        <v>288</v>
      </c>
      <c r="B11" s="1">
        <v>33955</v>
      </c>
      <c r="C11" s="2">
        <f ca="1">INT((TODAY()-Tabla3[[#This Row],[Año de Nacimiento]])/365)</f>
        <v>27</v>
      </c>
      <c r="D11" t="s">
        <v>13</v>
      </c>
      <c r="E11">
        <v>1</v>
      </c>
      <c r="F11" s="1">
        <v>42480</v>
      </c>
      <c r="G11" s="1">
        <f t="shared" ca="1" si="0"/>
        <v>44118</v>
      </c>
      <c r="H11" s="8">
        <f ca="1">(Tabla3[[#This Row],[Fecha Hoy]]-Tabla3[[#This Row],[Fecha Inicio de Contrato]])/30</f>
        <v>54.6</v>
      </c>
      <c r="I11" s="8">
        <f ca="1">Tabla3[[#This Row],[Antigüedad Meses]]/12</f>
        <v>4.55</v>
      </c>
      <c r="J11" s="1" t="s">
        <v>8</v>
      </c>
      <c r="K11" s="4">
        <v>1</v>
      </c>
      <c r="L11" s="1"/>
      <c r="M11" s="4">
        <v>0</v>
      </c>
      <c r="N11" s="4" t="s">
        <v>20</v>
      </c>
      <c r="O11" t="s">
        <v>32</v>
      </c>
      <c r="P11">
        <v>1</v>
      </c>
      <c r="Q11">
        <v>30</v>
      </c>
      <c r="R11">
        <f>Tabla3[[#This Row],[Horas Jornada]]*1/40</f>
        <v>0.75</v>
      </c>
      <c r="V11" s="4">
        <f>Tabla3[[#This Row],[Fecha Alta (Abs)]]-Tabla3[[#This Row],[Fecha de baja (Abs)]]</f>
        <v>0</v>
      </c>
      <c r="W11" t="s">
        <v>58</v>
      </c>
      <c r="X11">
        <v>7</v>
      </c>
      <c r="Y11" s="4">
        <v>1</v>
      </c>
      <c r="Z11" s="1">
        <v>43492</v>
      </c>
      <c r="AA11" t="s">
        <v>28</v>
      </c>
      <c r="AB11">
        <v>0</v>
      </c>
      <c r="AE11" s="7">
        <v>17034</v>
      </c>
      <c r="AF11" s="7">
        <v>17034</v>
      </c>
      <c r="AG11" s="7">
        <f>Tabla3[[#This Row],[Salario Anual Actual 2020]]-Tabla3[[#This Row],[Salario Anual Inicial 2020]]</f>
        <v>0</v>
      </c>
      <c r="AH11">
        <v>199</v>
      </c>
      <c r="AI11">
        <v>0</v>
      </c>
      <c r="AK11">
        <v>3</v>
      </c>
      <c r="AL11">
        <v>0</v>
      </c>
      <c r="AR11">
        <v>6</v>
      </c>
      <c r="AS11">
        <v>8</v>
      </c>
    </row>
    <row r="12" spans="1:45" x14ac:dyDescent="0.25">
      <c r="A12">
        <v>50</v>
      </c>
      <c r="B12" s="1">
        <v>36543</v>
      </c>
      <c r="C12" s="2">
        <f ca="1">INT((TODAY()-Tabla3[[#This Row],[Año de Nacimiento]])/365)</f>
        <v>20</v>
      </c>
      <c r="D12" t="s">
        <v>14</v>
      </c>
      <c r="E12">
        <v>0</v>
      </c>
      <c r="F12" s="1">
        <v>43540</v>
      </c>
      <c r="G12" s="1">
        <f t="shared" ca="1" si="0"/>
        <v>44118</v>
      </c>
      <c r="H12" s="8">
        <f ca="1">(Tabla3[[#This Row],[Fecha Hoy]]-Tabla3[[#This Row],[Fecha Inicio de Contrato]])/30</f>
        <v>19.266666666666666</v>
      </c>
      <c r="I12" s="8">
        <f ca="1">Tabla3[[#This Row],[Antigüedad Meses]]/12</f>
        <v>1.6055555555555554</v>
      </c>
      <c r="J12" s="1" t="s">
        <v>12</v>
      </c>
      <c r="K12" s="4">
        <v>3</v>
      </c>
      <c r="L12" s="1" t="s">
        <v>21</v>
      </c>
      <c r="M12" s="4">
        <v>0</v>
      </c>
      <c r="N12" s="4" t="s">
        <v>20</v>
      </c>
      <c r="O12" t="s">
        <v>32</v>
      </c>
      <c r="P12">
        <v>1</v>
      </c>
      <c r="Q12">
        <v>40</v>
      </c>
      <c r="R12">
        <f>Tabla3[[#This Row],[Horas Jornada]]*1/40</f>
        <v>1</v>
      </c>
      <c r="V12" s="4">
        <f>Tabla3[[#This Row],[Fecha Alta (Abs)]]-Tabla3[[#This Row],[Fecha de baja (Abs)]]</f>
        <v>0</v>
      </c>
      <c r="W12" s="4" t="s">
        <v>56</v>
      </c>
      <c r="X12" s="4">
        <v>5</v>
      </c>
      <c r="Y12" s="4">
        <v>1</v>
      </c>
      <c r="Z12" s="1">
        <v>43315</v>
      </c>
      <c r="AA12" t="s">
        <v>27</v>
      </c>
      <c r="AB12">
        <v>0</v>
      </c>
      <c r="AE12" s="7">
        <v>16419</v>
      </c>
      <c r="AF12" s="7">
        <v>16419</v>
      </c>
      <c r="AG12" s="7">
        <f>Tabla3[[#This Row],[Salario Anual Actual 2020]]-Tabla3[[#This Row],[Salario Anual Inicial 2020]]</f>
        <v>0</v>
      </c>
      <c r="AH12">
        <v>36</v>
      </c>
      <c r="AI12">
        <v>6</v>
      </c>
      <c r="AK12">
        <v>3</v>
      </c>
      <c r="AL12">
        <v>0</v>
      </c>
      <c r="AR12">
        <v>10</v>
      </c>
      <c r="AS12">
        <v>7</v>
      </c>
    </row>
    <row r="13" spans="1:45" x14ac:dyDescent="0.25">
      <c r="A13">
        <v>105</v>
      </c>
      <c r="B13" s="1">
        <v>28904</v>
      </c>
      <c r="C13" s="2">
        <f ca="1">INT((TODAY()-Tabla3[[#This Row],[Año de Nacimiento]])/365)</f>
        <v>41</v>
      </c>
      <c r="D13" t="s">
        <v>13</v>
      </c>
      <c r="E13">
        <v>1</v>
      </c>
      <c r="F13" s="1">
        <v>37904</v>
      </c>
      <c r="G13" s="1">
        <f t="shared" ca="1" si="0"/>
        <v>44118</v>
      </c>
      <c r="H13" s="8">
        <f ca="1">(Tabla3[[#This Row],[Fecha Hoy]]-Tabla3[[#This Row],[Fecha Inicio de Contrato]])/30</f>
        <v>207.13333333333333</v>
      </c>
      <c r="I13" s="8">
        <f ca="1">Tabla3[[#This Row],[Antigüedad Meses]]/12</f>
        <v>17.261111111111109</v>
      </c>
      <c r="J13" s="1" t="s">
        <v>68</v>
      </c>
      <c r="K13" s="4">
        <v>2</v>
      </c>
      <c r="L13" s="1"/>
      <c r="M13" s="4">
        <v>0</v>
      </c>
      <c r="N13" s="4" t="s">
        <v>20</v>
      </c>
      <c r="O13" t="s">
        <v>32</v>
      </c>
      <c r="P13">
        <v>1</v>
      </c>
      <c r="Q13">
        <v>30</v>
      </c>
      <c r="R13">
        <f>Tabla3[[#This Row],[Horas Jornada]]*1/40</f>
        <v>0.75</v>
      </c>
      <c r="V13" s="4">
        <f>Tabla3[[#This Row],[Fecha Alta (Abs)]]-Tabla3[[#This Row],[Fecha de baja (Abs)]]</f>
        <v>0</v>
      </c>
      <c r="W13" s="4" t="s">
        <v>56</v>
      </c>
      <c r="X13" s="4">
        <v>5</v>
      </c>
      <c r="Y13" s="4">
        <v>1</v>
      </c>
      <c r="Z13" s="1">
        <v>43111</v>
      </c>
      <c r="AA13" t="s">
        <v>27</v>
      </c>
      <c r="AB13">
        <v>0</v>
      </c>
      <c r="AE13" s="7">
        <v>19224</v>
      </c>
      <c r="AF13" s="7">
        <v>19224</v>
      </c>
      <c r="AG13" s="7">
        <f>Tabla3[[#This Row],[Salario Anual Actual 2020]]-Tabla3[[#This Row],[Salario Anual Inicial 2020]]</f>
        <v>0</v>
      </c>
      <c r="AH13">
        <v>438</v>
      </c>
      <c r="AI13">
        <v>12</v>
      </c>
      <c r="AK13">
        <v>3</v>
      </c>
      <c r="AL13">
        <v>0</v>
      </c>
      <c r="AR13">
        <v>6</v>
      </c>
      <c r="AS13">
        <v>6</v>
      </c>
    </row>
    <row r="14" spans="1:45" x14ac:dyDescent="0.25">
      <c r="A14">
        <v>69</v>
      </c>
      <c r="B14" s="1">
        <v>37126</v>
      </c>
      <c r="C14" s="2">
        <f ca="1">INT((TODAY()-Tabla3[[#This Row],[Año de Nacimiento]])/365)</f>
        <v>19</v>
      </c>
      <c r="D14" t="s">
        <v>14</v>
      </c>
      <c r="E14">
        <v>0</v>
      </c>
      <c r="F14" s="1">
        <v>43852</v>
      </c>
      <c r="G14" s="1">
        <f t="shared" ca="1" si="0"/>
        <v>44118</v>
      </c>
      <c r="H14" s="8">
        <f ca="1">(Tabla3[[#This Row],[Fecha Hoy]]-Tabla3[[#This Row],[Fecha Inicio de Contrato]])/30</f>
        <v>8.8666666666666671</v>
      </c>
      <c r="I14" s="8">
        <f ca="1">Tabla3[[#This Row],[Antigüedad Meses]]/12</f>
        <v>0.73888888888888893</v>
      </c>
      <c r="J14" s="1" t="s">
        <v>10</v>
      </c>
      <c r="K14" s="4">
        <v>5</v>
      </c>
      <c r="L14" s="1" t="s">
        <v>19</v>
      </c>
      <c r="M14" s="4">
        <v>2</v>
      </c>
      <c r="N14" s="4" t="s">
        <v>20</v>
      </c>
      <c r="O14" t="s">
        <v>37</v>
      </c>
      <c r="P14">
        <v>2</v>
      </c>
      <c r="Q14">
        <v>40</v>
      </c>
      <c r="R14">
        <f>Tabla3[[#This Row],[Horas Jornada]]*1/40</f>
        <v>1</v>
      </c>
      <c r="S14" t="s">
        <v>24</v>
      </c>
      <c r="T14" s="1">
        <v>43965</v>
      </c>
      <c r="U14" s="1">
        <v>43985</v>
      </c>
      <c r="V14" s="4">
        <f>Tabla3[[#This Row],[Fecha Alta (Abs)]]-Tabla3[[#This Row],[Fecha de baja (Abs)]]</f>
        <v>20</v>
      </c>
      <c r="W14" s="4" t="s">
        <v>53</v>
      </c>
      <c r="X14" s="4">
        <v>2</v>
      </c>
      <c r="Y14" s="4">
        <v>1</v>
      </c>
      <c r="Z14" s="1">
        <v>43275</v>
      </c>
      <c r="AA14" t="s">
        <v>31</v>
      </c>
      <c r="AB14">
        <v>0</v>
      </c>
      <c r="AC14" s="1"/>
      <c r="AE14" s="7">
        <v>19848</v>
      </c>
      <c r="AF14" s="7">
        <v>23587</v>
      </c>
      <c r="AG14" s="7">
        <f>Tabla3[[#This Row],[Salario Anual Actual 2020]]-Tabla3[[#This Row],[Salario Anual Inicial 2020]]</f>
        <v>3739</v>
      </c>
      <c r="AH14">
        <v>49</v>
      </c>
      <c r="AI14">
        <v>18</v>
      </c>
      <c r="AK14">
        <v>2</v>
      </c>
      <c r="AL14">
        <v>1</v>
      </c>
      <c r="AR14">
        <v>6</v>
      </c>
      <c r="AS14">
        <v>7</v>
      </c>
    </row>
    <row r="15" spans="1:45" x14ac:dyDescent="0.25">
      <c r="A15">
        <v>128</v>
      </c>
      <c r="B15" s="1">
        <v>28023</v>
      </c>
      <c r="C15" s="2">
        <f ca="1">INT((TODAY()-Tabla3[[#This Row],[Año de Nacimiento]])/365)</f>
        <v>44</v>
      </c>
      <c r="D15" t="s">
        <v>14</v>
      </c>
      <c r="E15">
        <v>0</v>
      </c>
      <c r="F15" s="1">
        <v>37151</v>
      </c>
      <c r="G15" s="1">
        <f t="shared" ca="1" si="0"/>
        <v>44118</v>
      </c>
      <c r="H15" s="8">
        <f ca="1">(Tabla3[[#This Row],[Fecha Hoy]]-Tabla3[[#This Row],[Fecha Inicio de Contrato]])/30</f>
        <v>232.23333333333332</v>
      </c>
      <c r="I15" s="8">
        <f ca="1">Tabla3[[#This Row],[Antigüedad Meses]]/12</f>
        <v>19.352777777777778</v>
      </c>
      <c r="J15" s="1" t="s">
        <v>68</v>
      </c>
      <c r="K15" s="4">
        <v>2</v>
      </c>
      <c r="L15" s="1" t="s">
        <v>22</v>
      </c>
      <c r="M15" s="4">
        <v>2</v>
      </c>
      <c r="N15" s="4" t="s">
        <v>20</v>
      </c>
      <c r="O15" t="s">
        <v>34</v>
      </c>
      <c r="P15">
        <v>4</v>
      </c>
      <c r="Q15">
        <v>40</v>
      </c>
      <c r="R15">
        <f>Tabla3[[#This Row],[Horas Jornada]]*1/40</f>
        <v>1</v>
      </c>
      <c r="V15" s="4">
        <f>Tabla3[[#This Row],[Fecha Alta (Abs)]]-Tabla3[[#This Row],[Fecha de baja (Abs)]]</f>
        <v>0</v>
      </c>
      <c r="W15" s="4" t="s">
        <v>59</v>
      </c>
      <c r="X15" s="4">
        <v>8</v>
      </c>
      <c r="Y15" s="4">
        <v>1</v>
      </c>
      <c r="Z15" s="1">
        <v>43256</v>
      </c>
      <c r="AA15" t="s">
        <v>30</v>
      </c>
      <c r="AB15">
        <v>0</v>
      </c>
      <c r="AE15" s="7">
        <v>33737</v>
      </c>
      <c r="AF15" s="7">
        <v>33737</v>
      </c>
      <c r="AG15" s="7">
        <f>Tabla3[[#This Row],[Salario Anual Actual 2020]]-Tabla3[[#This Row],[Salario Anual Inicial 2020]]</f>
        <v>0</v>
      </c>
      <c r="AH15">
        <v>302</v>
      </c>
      <c r="AI15">
        <v>35</v>
      </c>
      <c r="AJ15">
        <v>5</v>
      </c>
      <c r="AK15">
        <v>2</v>
      </c>
      <c r="AL15">
        <v>0</v>
      </c>
      <c r="AM15">
        <v>5.21</v>
      </c>
      <c r="AN15">
        <v>7.21</v>
      </c>
      <c r="AO15">
        <v>3</v>
      </c>
      <c r="AP15">
        <v>4.1500000000000004</v>
      </c>
      <c r="AQ15" s="8"/>
      <c r="AR15">
        <v>6</v>
      </c>
      <c r="AS15">
        <v>6</v>
      </c>
    </row>
    <row r="16" spans="1:45" x14ac:dyDescent="0.25">
      <c r="A16">
        <v>242</v>
      </c>
      <c r="B16" s="1">
        <v>29311</v>
      </c>
      <c r="C16" s="2">
        <f ca="1">INT((TODAY()-Tabla3[[#This Row],[Año de Nacimiento]])/365)</f>
        <v>40</v>
      </c>
      <c r="D16" t="s">
        <v>14</v>
      </c>
      <c r="E16">
        <v>0</v>
      </c>
      <c r="F16" s="1">
        <v>40438</v>
      </c>
      <c r="G16" s="1">
        <f t="shared" ca="1" si="0"/>
        <v>44118</v>
      </c>
      <c r="H16" s="8">
        <f ca="1">(Tabla3[[#This Row],[Fecha Hoy]]-Tabla3[[#This Row],[Fecha Inicio de Contrato]])/30</f>
        <v>122.66666666666667</v>
      </c>
      <c r="I16" s="8">
        <f ca="1">Tabla3[[#This Row],[Antigüedad Meses]]/12</f>
        <v>10.222222222222223</v>
      </c>
      <c r="J16" s="1" t="s">
        <v>9</v>
      </c>
      <c r="K16" s="4">
        <v>4</v>
      </c>
      <c r="L16" s="1" t="s">
        <v>21</v>
      </c>
      <c r="M16" s="4">
        <v>0</v>
      </c>
      <c r="N16" s="4" t="s">
        <v>20</v>
      </c>
      <c r="O16" t="s">
        <v>32</v>
      </c>
      <c r="P16">
        <v>1</v>
      </c>
      <c r="Q16">
        <v>40</v>
      </c>
      <c r="R16">
        <f>Tabla3[[#This Row],[Horas Jornada]]*1/40</f>
        <v>1</v>
      </c>
      <c r="S16" t="s">
        <v>24</v>
      </c>
      <c r="T16" s="1">
        <v>44009</v>
      </c>
      <c r="U16" s="1">
        <v>44010</v>
      </c>
      <c r="V16" s="4">
        <f>Tabla3[[#This Row],[Fecha Alta (Abs)]]-Tabla3[[#This Row],[Fecha de baja (Abs)]]</f>
        <v>1</v>
      </c>
      <c r="W16" t="s">
        <v>58</v>
      </c>
      <c r="X16">
        <v>7</v>
      </c>
      <c r="Y16" s="4">
        <v>1</v>
      </c>
      <c r="Z16" s="1">
        <v>43266</v>
      </c>
      <c r="AA16" t="s">
        <v>27</v>
      </c>
      <c r="AB16">
        <v>0</v>
      </c>
      <c r="AE16" s="7">
        <v>17798</v>
      </c>
      <c r="AF16" s="7">
        <v>17798</v>
      </c>
      <c r="AG16" s="7">
        <f>Tabla3[[#This Row],[Salario Anual Actual 2020]]-Tabla3[[#This Row],[Salario Anual Inicial 2020]]</f>
        <v>0</v>
      </c>
      <c r="AH16">
        <v>20</v>
      </c>
      <c r="AI16">
        <v>0</v>
      </c>
      <c r="AK16">
        <v>2</v>
      </c>
      <c r="AL16">
        <v>0</v>
      </c>
      <c r="AR16">
        <v>9</v>
      </c>
      <c r="AS16">
        <v>5</v>
      </c>
    </row>
    <row r="17" spans="1:45" x14ac:dyDescent="0.25">
      <c r="A17">
        <v>163</v>
      </c>
      <c r="B17" s="1">
        <v>28027</v>
      </c>
      <c r="C17" s="2">
        <f ca="1">INT((TODAY()-Tabla3[[#This Row],[Año de Nacimiento]])/365)</f>
        <v>44</v>
      </c>
      <c r="D17" t="s">
        <v>13</v>
      </c>
      <c r="E17">
        <v>1</v>
      </c>
      <c r="F17" s="1">
        <v>43759</v>
      </c>
      <c r="G17" s="1">
        <f t="shared" ca="1" si="0"/>
        <v>44118</v>
      </c>
      <c r="H17" s="8">
        <f ca="1">(Tabla3[[#This Row],[Fecha Hoy]]-Tabla3[[#This Row],[Fecha Inicio de Contrato]])/30</f>
        <v>11.966666666666667</v>
      </c>
      <c r="I17" s="8">
        <f ca="1">Tabla3[[#This Row],[Antigüedad Meses]]/12</f>
        <v>0.99722222222222223</v>
      </c>
      <c r="J17" s="1" t="s">
        <v>8</v>
      </c>
      <c r="K17" s="4">
        <v>1</v>
      </c>
      <c r="L17" s="1" t="s">
        <v>19</v>
      </c>
      <c r="M17" s="4">
        <v>0</v>
      </c>
      <c r="N17" s="4" t="s">
        <v>20</v>
      </c>
      <c r="O17" t="s">
        <v>32</v>
      </c>
      <c r="P17">
        <v>1</v>
      </c>
      <c r="Q17">
        <v>24</v>
      </c>
      <c r="R17">
        <f>Tabla3[[#This Row],[Horas Jornada]]*1/40</f>
        <v>0.6</v>
      </c>
      <c r="V17" s="4">
        <f>Tabla3[[#This Row],[Fecha Alta (Abs)]]-Tabla3[[#This Row],[Fecha de baja (Abs)]]</f>
        <v>0</v>
      </c>
      <c r="W17" t="s">
        <v>57</v>
      </c>
      <c r="X17" s="4">
        <v>6</v>
      </c>
      <c r="Y17" s="4">
        <v>1</v>
      </c>
      <c r="Z17" s="1">
        <v>43208</v>
      </c>
      <c r="AA17" t="s">
        <v>27</v>
      </c>
      <c r="AB17">
        <v>0</v>
      </c>
      <c r="AE17" s="7">
        <v>17782</v>
      </c>
      <c r="AF17" s="7">
        <v>17782</v>
      </c>
      <c r="AG17" s="7">
        <f>Tabla3[[#This Row],[Salario Anual Actual 2020]]-Tabla3[[#This Row],[Salario Anual Inicial 2020]]</f>
        <v>0</v>
      </c>
      <c r="AH17">
        <v>83</v>
      </c>
      <c r="AI17">
        <v>0</v>
      </c>
      <c r="AK17">
        <v>2</v>
      </c>
      <c r="AL17">
        <v>0</v>
      </c>
      <c r="AR17">
        <v>7</v>
      </c>
      <c r="AS17">
        <v>6</v>
      </c>
    </row>
    <row r="18" spans="1:45" x14ac:dyDescent="0.25">
      <c r="A18">
        <v>45</v>
      </c>
      <c r="B18" s="1">
        <v>26889</v>
      </c>
      <c r="C18" s="2">
        <f ca="1">INT((TODAY()-Tabla3[[#This Row],[Año de Nacimiento]])/365)</f>
        <v>47</v>
      </c>
      <c r="D18" t="s">
        <v>14</v>
      </c>
      <c r="E18">
        <v>0</v>
      </c>
      <c r="F18" s="1">
        <v>40002</v>
      </c>
      <c r="G18" s="1">
        <f t="shared" ca="1" si="0"/>
        <v>44118</v>
      </c>
      <c r="H18" s="8">
        <f ca="1">(Tabla3[[#This Row],[Fecha Hoy]]-Tabla3[[#This Row],[Fecha Inicio de Contrato]])/30</f>
        <v>137.19999999999999</v>
      </c>
      <c r="I18" s="8">
        <f ca="1">Tabla3[[#This Row],[Antigüedad Meses]]/12</f>
        <v>11.433333333333332</v>
      </c>
      <c r="J18" s="1" t="s">
        <v>8</v>
      </c>
      <c r="K18" s="4">
        <v>1</v>
      </c>
      <c r="L18" s="1" t="s">
        <v>21</v>
      </c>
      <c r="M18" s="4">
        <v>0</v>
      </c>
      <c r="N18" s="4" t="s">
        <v>20</v>
      </c>
      <c r="O18" t="s">
        <v>32</v>
      </c>
      <c r="P18">
        <v>1</v>
      </c>
      <c r="Q18">
        <v>30</v>
      </c>
      <c r="R18">
        <f>Tabla3[[#This Row],[Horas Jornada]]*1/40</f>
        <v>0.75</v>
      </c>
      <c r="V18" s="4">
        <f>Tabla3[[#This Row],[Fecha Alta (Abs)]]-Tabla3[[#This Row],[Fecha de baja (Abs)]]</f>
        <v>0</v>
      </c>
      <c r="W18" s="4" t="s">
        <v>56</v>
      </c>
      <c r="X18" s="4">
        <v>5</v>
      </c>
      <c r="Y18" s="4">
        <v>1</v>
      </c>
      <c r="Z18" s="1">
        <v>43229</v>
      </c>
      <c r="AA18" t="s">
        <v>30</v>
      </c>
      <c r="AB18">
        <v>0</v>
      </c>
      <c r="AE18" s="7">
        <v>16032</v>
      </c>
      <c r="AF18" s="7">
        <v>16032</v>
      </c>
      <c r="AG18" s="7">
        <f>Tabla3[[#This Row],[Salario Anual Actual 2020]]-Tabla3[[#This Row],[Salario Anual Inicial 2020]]</f>
        <v>0</v>
      </c>
      <c r="AH18">
        <v>32</v>
      </c>
      <c r="AI18">
        <v>0</v>
      </c>
      <c r="AK18">
        <v>2</v>
      </c>
      <c r="AL18">
        <v>0</v>
      </c>
      <c r="AR18">
        <v>10</v>
      </c>
      <c r="AS18">
        <v>10</v>
      </c>
    </row>
    <row r="19" spans="1:45" x14ac:dyDescent="0.25">
      <c r="A19">
        <v>99</v>
      </c>
      <c r="B19" s="1">
        <v>22217</v>
      </c>
      <c r="C19" s="2">
        <f ca="1">INT((TODAY()-Tabla3[[#This Row],[Año de Nacimiento]])/365)</f>
        <v>60</v>
      </c>
      <c r="D19" t="s">
        <v>14</v>
      </c>
      <c r="E19">
        <v>0</v>
      </c>
      <c r="F19" s="1">
        <v>42145</v>
      </c>
      <c r="G19" s="1">
        <f t="shared" ca="1" si="0"/>
        <v>44118</v>
      </c>
      <c r="H19" s="8">
        <f ca="1">(Tabla3[[#This Row],[Fecha Hoy]]-Tabla3[[#This Row],[Fecha Inicio de Contrato]])/30</f>
        <v>65.766666666666666</v>
      </c>
      <c r="I19" s="8">
        <f ca="1">Tabla3[[#This Row],[Antigüedad Meses]]/12</f>
        <v>5.4805555555555552</v>
      </c>
      <c r="J19" s="1" t="s">
        <v>10</v>
      </c>
      <c r="K19" s="4">
        <v>5</v>
      </c>
      <c r="L19" s="1"/>
      <c r="M19" s="4"/>
      <c r="N19" s="4" t="s">
        <v>20</v>
      </c>
      <c r="O19" t="s">
        <v>37</v>
      </c>
      <c r="P19">
        <v>2</v>
      </c>
      <c r="Q19">
        <v>20</v>
      </c>
      <c r="R19">
        <f>Tabla3[[#This Row],[Horas Jornada]]*1/40</f>
        <v>0.5</v>
      </c>
      <c r="V19" s="4">
        <f>Tabla3[[#This Row],[Fecha Alta (Abs)]]-Tabla3[[#This Row],[Fecha de baja (Abs)]]</f>
        <v>0</v>
      </c>
      <c r="W19" s="4" t="s">
        <v>54</v>
      </c>
      <c r="X19" s="4">
        <v>3</v>
      </c>
      <c r="Y19" s="4">
        <v>1</v>
      </c>
      <c r="Z19" s="1">
        <v>42896</v>
      </c>
      <c r="AA19" t="s">
        <v>27</v>
      </c>
      <c r="AB19">
        <v>0</v>
      </c>
      <c r="AE19" s="7">
        <v>18888</v>
      </c>
      <c r="AF19" s="7">
        <v>20029</v>
      </c>
      <c r="AG19" s="7">
        <f>Tabla3[[#This Row],[Salario Anual Actual 2020]]-Tabla3[[#This Row],[Salario Anual Inicial 2020]]</f>
        <v>1141</v>
      </c>
      <c r="AH19">
        <v>60</v>
      </c>
      <c r="AI19">
        <v>12</v>
      </c>
      <c r="AK19">
        <v>1</v>
      </c>
      <c r="AL19">
        <v>0</v>
      </c>
      <c r="AR19">
        <v>7</v>
      </c>
      <c r="AS19">
        <v>9</v>
      </c>
    </row>
    <row r="20" spans="1:45" x14ac:dyDescent="0.25">
      <c r="A20">
        <v>161</v>
      </c>
      <c r="B20" s="1">
        <v>30296</v>
      </c>
      <c r="C20" s="2">
        <f ca="1">INT((TODAY()-Tabla3[[#This Row],[Año de Nacimiento]])/365)</f>
        <v>37</v>
      </c>
      <c r="D20" t="s">
        <v>14</v>
      </c>
      <c r="E20">
        <v>0</v>
      </c>
      <c r="F20" s="1">
        <v>39485</v>
      </c>
      <c r="G20" s="1">
        <f t="shared" ca="1" si="0"/>
        <v>44118</v>
      </c>
      <c r="H20" s="8">
        <f ca="1">(Tabla3[[#This Row],[Fecha Hoy]]-Tabla3[[#This Row],[Fecha Inicio de Contrato]])/30</f>
        <v>154.43333333333334</v>
      </c>
      <c r="I20" s="8">
        <f ca="1">Tabla3[[#This Row],[Antigüedad Meses]]/12</f>
        <v>12.869444444444445</v>
      </c>
      <c r="J20" s="1" t="s">
        <v>12</v>
      </c>
      <c r="K20" s="4">
        <v>3</v>
      </c>
      <c r="L20" s="1" t="s">
        <v>19</v>
      </c>
      <c r="M20" s="4">
        <v>1</v>
      </c>
      <c r="N20" s="4" t="s">
        <v>20</v>
      </c>
      <c r="O20" t="s">
        <v>37</v>
      </c>
      <c r="P20">
        <v>2</v>
      </c>
      <c r="Q20">
        <v>40</v>
      </c>
      <c r="R20">
        <f>Tabla3[[#This Row],[Horas Jornada]]*1/40</f>
        <v>1</v>
      </c>
      <c r="S20" t="s">
        <v>24</v>
      </c>
      <c r="T20" s="1">
        <v>43725</v>
      </c>
      <c r="U20" s="1">
        <v>43836</v>
      </c>
      <c r="V20" s="4">
        <f>Tabla3[[#This Row],[Fecha Alta (Abs)]]-Tabla3[[#This Row],[Fecha de baja (Abs)]]</f>
        <v>111</v>
      </c>
      <c r="W20" t="s">
        <v>52</v>
      </c>
      <c r="X20" s="4">
        <v>1</v>
      </c>
      <c r="Y20" s="4">
        <v>1</v>
      </c>
      <c r="Z20" s="1">
        <v>42903</v>
      </c>
      <c r="AA20" t="s">
        <v>30</v>
      </c>
      <c r="AB20">
        <v>0</v>
      </c>
      <c r="AE20" s="7">
        <v>24353</v>
      </c>
      <c r="AF20" s="7">
        <v>24353</v>
      </c>
      <c r="AG20" s="7">
        <f>Tabla3[[#This Row],[Salario Anual Actual 2020]]-Tabla3[[#This Row],[Salario Anual Inicial 2020]]</f>
        <v>0</v>
      </c>
      <c r="AH20">
        <v>199</v>
      </c>
      <c r="AI20">
        <v>12</v>
      </c>
      <c r="AK20">
        <v>1</v>
      </c>
      <c r="AL20">
        <v>0</v>
      </c>
      <c r="AR20">
        <v>5</v>
      </c>
      <c r="AS20">
        <v>6</v>
      </c>
    </row>
    <row r="21" spans="1:45" x14ac:dyDescent="0.25">
      <c r="A21">
        <v>152</v>
      </c>
      <c r="B21" s="1">
        <v>22952</v>
      </c>
      <c r="C21" s="2">
        <f ca="1">INT((TODAY()-Tabla3[[#This Row],[Año de Nacimiento]])/365)</f>
        <v>57</v>
      </c>
      <c r="D21" t="s">
        <v>14</v>
      </c>
      <c r="E21">
        <v>0</v>
      </c>
      <c r="F21" s="1">
        <v>41814</v>
      </c>
      <c r="G21" s="1">
        <f t="shared" ca="1" si="0"/>
        <v>44118</v>
      </c>
      <c r="H21" s="8">
        <f ca="1">(Tabla3[[#This Row],[Fecha Hoy]]-Tabla3[[#This Row],[Fecha Inicio de Contrato]])/30</f>
        <v>76.8</v>
      </c>
      <c r="I21" s="8">
        <f ca="1">Tabla3[[#This Row],[Antigüedad Meses]]/12</f>
        <v>6.3999999999999995</v>
      </c>
      <c r="J21" s="1" t="s">
        <v>68</v>
      </c>
      <c r="K21" s="4">
        <v>2</v>
      </c>
      <c r="L21" s="1"/>
      <c r="M21" s="4"/>
      <c r="N21" s="4" t="s">
        <v>20</v>
      </c>
      <c r="O21" t="s">
        <v>37</v>
      </c>
      <c r="P21">
        <v>2</v>
      </c>
      <c r="Q21">
        <v>40</v>
      </c>
      <c r="R21">
        <f>Tabla3[[#This Row],[Horas Jornada]]*1/40</f>
        <v>1</v>
      </c>
      <c r="V21" s="4">
        <f>Tabla3[[#This Row],[Fecha Alta (Abs)]]-Tabla3[[#This Row],[Fecha de baja (Abs)]]</f>
        <v>0</v>
      </c>
      <c r="W21" t="s">
        <v>52</v>
      </c>
      <c r="X21" s="4">
        <v>1</v>
      </c>
      <c r="Y21" s="4">
        <v>1</v>
      </c>
      <c r="Z21" s="1">
        <v>42885</v>
      </c>
      <c r="AA21" t="s">
        <v>27</v>
      </c>
      <c r="AB21">
        <v>0</v>
      </c>
      <c r="AE21" s="7">
        <v>25464</v>
      </c>
      <c r="AF21" s="7">
        <v>25464</v>
      </c>
      <c r="AG21" s="7">
        <f>Tabla3[[#This Row],[Salario Anual Actual 2020]]-Tabla3[[#This Row],[Salario Anual Inicial 2020]]</f>
        <v>0</v>
      </c>
      <c r="AH21">
        <v>66</v>
      </c>
      <c r="AI21">
        <v>0</v>
      </c>
      <c r="AK21">
        <v>1</v>
      </c>
      <c r="AL21">
        <v>0</v>
      </c>
      <c r="AR21">
        <v>6</v>
      </c>
      <c r="AS21">
        <v>8</v>
      </c>
    </row>
    <row r="22" spans="1:45" x14ac:dyDescent="0.25">
      <c r="A22">
        <v>32</v>
      </c>
      <c r="B22" s="1">
        <v>27489</v>
      </c>
      <c r="C22" s="2">
        <f ca="1">INT((TODAY()-Tabla3[[#This Row],[Año de Nacimiento]])/365)</f>
        <v>45</v>
      </c>
      <c r="D22" t="s">
        <v>13</v>
      </c>
      <c r="E22">
        <v>1</v>
      </c>
      <c r="F22" s="1">
        <v>41012</v>
      </c>
      <c r="G22" s="1">
        <f t="shared" ca="1" si="0"/>
        <v>44118</v>
      </c>
      <c r="H22" s="8">
        <f ca="1">(Tabla3[[#This Row],[Fecha Hoy]]-Tabla3[[#This Row],[Fecha Inicio de Contrato]])/30</f>
        <v>103.53333333333333</v>
      </c>
      <c r="I22" s="8">
        <f ca="1">Tabla3[[#This Row],[Antigüedad Meses]]/12</f>
        <v>8.6277777777777782</v>
      </c>
      <c r="J22" s="1" t="s">
        <v>9</v>
      </c>
      <c r="K22" s="4">
        <v>4</v>
      </c>
      <c r="L22" s="1" t="s">
        <v>19</v>
      </c>
      <c r="M22" s="4">
        <v>2</v>
      </c>
      <c r="N22" s="4" t="s">
        <v>20</v>
      </c>
      <c r="O22" t="s">
        <v>35</v>
      </c>
      <c r="P22">
        <v>5</v>
      </c>
      <c r="Q22">
        <v>40</v>
      </c>
      <c r="R22">
        <f>Tabla3[[#This Row],[Horas Jornada]]*1/40</f>
        <v>1</v>
      </c>
      <c r="V22" s="4">
        <f>Tabla3[[#This Row],[Fecha Alta (Abs)]]-Tabla3[[#This Row],[Fecha de baja (Abs)]]</f>
        <v>0</v>
      </c>
      <c r="W22" s="4" t="s">
        <v>54</v>
      </c>
      <c r="X22" s="4">
        <v>3</v>
      </c>
      <c r="Y22" s="4">
        <v>1</v>
      </c>
      <c r="Z22" s="1">
        <v>42951</v>
      </c>
      <c r="AA22" t="s">
        <v>27</v>
      </c>
      <c r="AB22">
        <v>0</v>
      </c>
      <c r="AE22" s="7">
        <v>42512</v>
      </c>
      <c r="AF22" s="7">
        <v>42512</v>
      </c>
      <c r="AG22" s="7">
        <f>Tabla3[[#This Row],[Salario Anual Actual 2020]]-Tabla3[[#This Row],[Salario Anual Inicial 2020]]</f>
        <v>0</v>
      </c>
      <c r="AH22">
        <v>93</v>
      </c>
      <c r="AI22">
        <v>50</v>
      </c>
      <c r="AJ22">
        <v>5</v>
      </c>
      <c r="AK22">
        <v>1</v>
      </c>
      <c r="AL22">
        <v>0</v>
      </c>
      <c r="AM22">
        <v>7.4</v>
      </c>
      <c r="AN22">
        <v>8</v>
      </c>
      <c r="AO22">
        <v>2</v>
      </c>
      <c r="AP22">
        <v>4.37</v>
      </c>
      <c r="AQ22" s="8"/>
      <c r="AR22">
        <v>4</v>
      </c>
      <c r="AS22">
        <v>10</v>
      </c>
    </row>
    <row r="23" spans="1:45" x14ac:dyDescent="0.25">
      <c r="A23">
        <v>190</v>
      </c>
      <c r="B23" s="1">
        <v>24622</v>
      </c>
      <c r="C23" s="2">
        <f ca="1">INT((TODAY()-Tabla3[[#This Row],[Año de Nacimiento]])/365)</f>
        <v>53</v>
      </c>
      <c r="D23" t="s">
        <v>14</v>
      </c>
      <c r="E23">
        <v>0</v>
      </c>
      <c r="F23" s="1">
        <v>42296</v>
      </c>
      <c r="G23" s="1">
        <f t="shared" ca="1" si="0"/>
        <v>44118</v>
      </c>
      <c r="H23" s="8">
        <f ca="1">(Tabla3[[#This Row],[Fecha Hoy]]-Tabla3[[#This Row],[Fecha Inicio de Contrato]])/30</f>
        <v>60.733333333333334</v>
      </c>
      <c r="I23" s="8">
        <f ca="1">Tabla3[[#This Row],[Antigüedad Meses]]/12</f>
        <v>5.0611111111111109</v>
      </c>
      <c r="J23" s="1" t="s">
        <v>8</v>
      </c>
      <c r="K23" s="4">
        <v>1</v>
      </c>
      <c r="L23" s="1" t="s">
        <v>19</v>
      </c>
      <c r="M23" s="4">
        <v>1</v>
      </c>
      <c r="N23" s="4" t="s">
        <v>20</v>
      </c>
      <c r="O23" t="s">
        <v>32</v>
      </c>
      <c r="P23">
        <v>1</v>
      </c>
      <c r="Q23">
        <v>30</v>
      </c>
      <c r="R23">
        <f>Tabla3[[#This Row],[Horas Jornada]]*1/40</f>
        <v>0.75</v>
      </c>
      <c r="V23" s="4">
        <f>Tabla3[[#This Row],[Fecha Alta (Abs)]]-Tabla3[[#This Row],[Fecha de baja (Abs)]]</f>
        <v>0</v>
      </c>
      <c r="W23" t="s">
        <v>58</v>
      </c>
      <c r="X23">
        <v>7</v>
      </c>
      <c r="Y23" s="4">
        <v>1</v>
      </c>
      <c r="Z23" s="1">
        <v>42911</v>
      </c>
      <c r="AA23" t="s">
        <v>27</v>
      </c>
      <c r="AB23">
        <v>0</v>
      </c>
      <c r="AE23" s="7">
        <v>17084</v>
      </c>
      <c r="AF23" s="7">
        <v>17084</v>
      </c>
      <c r="AG23" s="7">
        <f>Tabla3[[#This Row],[Salario Anual Actual 2020]]-Tabla3[[#This Row],[Salario Anual Inicial 2020]]</f>
        <v>0</v>
      </c>
      <c r="AH23">
        <v>48</v>
      </c>
      <c r="AI23">
        <v>0</v>
      </c>
      <c r="AK23">
        <v>1</v>
      </c>
      <c r="AL23">
        <v>0</v>
      </c>
      <c r="AR23">
        <v>8</v>
      </c>
      <c r="AS23">
        <v>7</v>
      </c>
    </row>
    <row r="24" spans="1:45" x14ac:dyDescent="0.25">
      <c r="A24">
        <v>18</v>
      </c>
      <c r="B24" s="1">
        <v>36274</v>
      </c>
      <c r="C24" s="2">
        <f ca="1">INT((TODAY()-Tabla3[[#This Row],[Año de Nacimiento]])/365)</f>
        <v>21</v>
      </c>
      <c r="D24" t="s">
        <v>13</v>
      </c>
      <c r="E24">
        <v>1</v>
      </c>
      <c r="F24" s="1">
        <v>44011</v>
      </c>
      <c r="G24" s="1">
        <f t="shared" ca="1" si="0"/>
        <v>44118</v>
      </c>
      <c r="H24" s="8">
        <f ca="1">(Tabla3[[#This Row],[Fecha Hoy]]-Tabla3[[#This Row],[Fecha Inicio de Contrato]])/30</f>
        <v>3.5666666666666669</v>
      </c>
      <c r="I24" s="8">
        <f ca="1">Tabla3[[#This Row],[Antigüedad Meses]]/12</f>
        <v>0.29722222222222222</v>
      </c>
      <c r="J24" s="1" t="s">
        <v>12</v>
      </c>
      <c r="K24" s="4">
        <v>3</v>
      </c>
      <c r="L24" s="1" t="s">
        <v>19</v>
      </c>
      <c r="M24" s="4">
        <v>2</v>
      </c>
      <c r="N24" s="4" t="s">
        <v>20</v>
      </c>
      <c r="O24" t="s">
        <v>32</v>
      </c>
      <c r="P24">
        <v>1</v>
      </c>
      <c r="Q24">
        <v>30</v>
      </c>
      <c r="R24">
        <f>Tabla3[[#This Row],[Horas Jornada]]*1/40</f>
        <v>0.75</v>
      </c>
      <c r="S24" t="s">
        <v>24</v>
      </c>
      <c r="T24" s="1">
        <v>43772</v>
      </c>
      <c r="U24" s="1">
        <v>44013</v>
      </c>
      <c r="V24" s="4">
        <f>Tabla3[[#This Row],[Fecha Alta (Abs)]]-Tabla3[[#This Row],[Fecha de baja (Abs)]]</f>
        <v>241</v>
      </c>
      <c r="W24" s="4" t="s">
        <v>56</v>
      </c>
      <c r="X24" s="4">
        <v>5</v>
      </c>
      <c r="Y24" s="4">
        <v>1</v>
      </c>
      <c r="Z24" s="1">
        <v>42921</v>
      </c>
      <c r="AA24" t="s">
        <v>29</v>
      </c>
      <c r="AB24">
        <v>0</v>
      </c>
      <c r="AE24" s="7">
        <v>18730</v>
      </c>
      <c r="AF24" s="7">
        <v>18730</v>
      </c>
      <c r="AG24" s="7">
        <f>Tabla3[[#This Row],[Salario Anual Actual 2020]]-Tabla3[[#This Row],[Salario Anual Inicial 2020]]</f>
        <v>0</v>
      </c>
      <c r="AH24">
        <v>54</v>
      </c>
      <c r="AI24">
        <v>6</v>
      </c>
      <c r="AK24">
        <v>1</v>
      </c>
      <c r="AL24">
        <v>1</v>
      </c>
      <c r="AR24">
        <v>5</v>
      </c>
      <c r="AS24">
        <v>6</v>
      </c>
    </row>
    <row r="25" spans="1:45" x14ac:dyDescent="0.25">
      <c r="A25">
        <v>59</v>
      </c>
      <c r="B25" s="1">
        <v>33436</v>
      </c>
      <c r="C25" s="2">
        <f ca="1">INT((TODAY()-Tabla3[[#This Row],[Año de Nacimiento]])/365)</f>
        <v>29</v>
      </c>
      <c r="D25" t="s">
        <v>14</v>
      </c>
      <c r="E25">
        <v>0</v>
      </c>
      <c r="F25" s="1">
        <v>42388</v>
      </c>
      <c r="G25" s="1">
        <f t="shared" ca="1" si="0"/>
        <v>44118</v>
      </c>
      <c r="H25" s="8">
        <f ca="1">(Tabla3[[#This Row],[Fecha Hoy]]-Tabla3[[#This Row],[Fecha Inicio de Contrato]])/30</f>
        <v>57.666666666666664</v>
      </c>
      <c r="I25" s="8">
        <f ca="1">Tabla3[[#This Row],[Antigüedad Meses]]/12</f>
        <v>4.8055555555555554</v>
      </c>
      <c r="J25" s="1" t="s">
        <v>8</v>
      </c>
      <c r="K25" s="4">
        <v>1</v>
      </c>
      <c r="L25" s="1" t="s">
        <v>19</v>
      </c>
      <c r="M25" s="4">
        <v>2</v>
      </c>
      <c r="N25" s="4" t="s">
        <v>20</v>
      </c>
      <c r="O25" t="s">
        <v>32</v>
      </c>
      <c r="P25">
        <v>1</v>
      </c>
      <c r="Q25">
        <v>20</v>
      </c>
      <c r="R25">
        <f>Tabla3[[#This Row],[Horas Jornada]]*1/40</f>
        <v>0.5</v>
      </c>
      <c r="V25" s="4">
        <f>Tabla3[[#This Row],[Fecha Alta (Abs)]]-Tabla3[[#This Row],[Fecha de baja (Abs)]]</f>
        <v>0</v>
      </c>
      <c r="W25" s="4" t="s">
        <v>56</v>
      </c>
      <c r="X25" s="4">
        <v>5</v>
      </c>
      <c r="Y25" s="4">
        <v>1</v>
      </c>
      <c r="Z25" s="1">
        <v>42880</v>
      </c>
      <c r="AA25" t="s">
        <v>28</v>
      </c>
      <c r="AB25">
        <v>0</v>
      </c>
      <c r="AE25" s="7">
        <v>16483</v>
      </c>
      <c r="AF25" s="7">
        <v>16483</v>
      </c>
      <c r="AG25" s="7">
        <f>Tabla3[[#This Row],[Salario Anual Actual 2020]]-Tabla3[[#This Row],[Salario Anual Inicial 2020]]</f>
        <v>0</v>
      </c>
      <c r="AH25">
        <v>432</v>
      </c>
      <c r="AI25">
        <v>25</v>
      </c>
      <c r="AK25">
        <v>1</v>
      </c>
      <c r="AL25">
        <v>0</v>
      </c>
      <c r="AR25">
        <v>9</v>
      </c>
      <c r="AS25">
        <v>6</v>
      </c>
    </row>
    <row r="26" spans="1:45" x14ac:dyDescent="0.25">
      <c r="A26">
        <v>95</v>
      </c>
      <c r="B26" s="1">
        <v>31765</v>
      </c>
      <c r="C26" s="2">
        <f ca="1">INT((TODAY()-Tabla3[[#This Row],[Año de Nacimiento]])/365)</f>
        <v>33</v>
      </c>
      <c r="D26" t="s">
        <v>13</v>
      </c>
      <c r="E26">
        <v>1</v>
      </c>
      <c r="F26" s="1">
        <v>43297</v>
      </c>
      <c r="G26" s="1">
        <f t="shared" ca="1" si="0"/>
        <v>44118</v>
      </c>
      <c r="H26" s="8">
        <f ca="1">(Tabla3[[#This Row],[Fecha Hoy]]-Tabla3[[#This Row],[Fecha Inicio de Contrato]])/30</f>
        <v>27.366666666666667</v>
      </c>
      <c r="I26" s="8">
        <f ca="1">Tabla3[[#This Row],[Antigüedad Meses]]/12</f>
        <v>2.2805555555555554</v>
      </c>
      <c r="J26" s="1" t="s">
        <v>68</v>
      </c>
      <c r="K26" s="4">
        <v>2</v>
      </c>
      <c r="L26" s="1"/>
      <c r="M26" s="4"/>
      <c r="N26" s="4" t="s">
        <v>20</v>
      </c>
      <c r="O26" t="s">
        <v>32</v>
      </c>
      <c r="P26">
        <v>1</v>
      </c>
      <c r="Q26">
        <v>20</v>
      </c>
      <c r="R26">
        <f>Tabla3[[#This Row],[Horas Jornada]]*1/40</f>
        <v>0.5</v>
      </c>
      <c r="V26" s="4">
        <f>Tabla3[[#This Row],[Fecha Alta (Abs)]]-Tabla3[[#This Row],[Fecha de baja (Abs)]]</f>
        <v>0</v>
      </c>
      <c r="W26" s="4" t="s">
        <v>56</v>
      </c>
      <c r="X26" s="4">
        <v>5</v>
      </c>
      <c r="Y26" s="4">
        <v>1</v>
      </c>
      <c r="Z26" s="1">
        <v>42892</v>
      </c>
      <c r="AA26" t="s">
        <v>28</v>
      </c>
      <c r="AB26">
        <v>0</v>
      </c>
      <c r="AE26" s="7">
        <v>16017</v>
      </c>
      <c r="AF26" s="7">
        <v>16017</v>
      </c>
      <c r="AG26" s="7">
        <f>Tabla3[[#This Row],[Salario Anual Actual 2020]]-Tabla3[[#This Row],[Salario Anual Inicial 2020]]</f>
        <v>0</v>
      </c>
      <c r="AH26">
        <v>54</v>
      </c>
      <c r="AI26">
        <v>12</v>
      </c>
      <c r="AK26">
        <v>1</v>
      </c>
      <c r="AL26">
        <v>0</v>
      </c>
      <c r="AR26">
        <v>4</v>
      </c>
      <c r="AS26">
        <v>6</v>
      </c>
    </row>
    <row r="27" spans="1:45" x14ac:dyDescent="0.25">
      <c r="A27">
        <v>229</v>
      </c>
      <c r="B27" s="1">
        <v>27949</v>
      </c>
      <c r="C27" s="2">
        <f ca="1">INT((TODAY()-Tabla3[[#This Row],[Año de Nacimiento]])/365)</f>
        <v>44</v>
      </c>
      <c r="D27" t="s">
        <v>13</v>
      </c>
      <c r="E27">
        <v>1</v>
      </c>
      <c r="F27" s="1">
        <v>41442</v>
      </c>
      <c r="G27" s="1">
        <f t="shared" ca="1" si="0"/>
        <v>44118</v>
      </c>
      <c r="H27" s="8">
        <f ca="1">(Tabla3[[#This Row],[Fecha Hoy]]-Tabla3[[#This Row],[Fecha Inicio de Contrato]])/30</f>
        <v>89.2</v>
      </c>
      <c r="I27" s="8">
        <f ca="1">Tabla3[[#This Row],[Antigüedad Meses]]/12</f>
        <v>7.4333333333333336</v>
      </c>
      <c r="J27" s="1" t="s">
        <v>12</v>
      </c>
      <c r="K27" s="4">
        <v>3</v>
      </c>
      <c r="L27" s="1" t="s">
        <v>19</v>
      </c>
      <c r="M27" s="4">
        <v>0</v>
      </c>
      <c r="N27" s="4" t="s">
        <v>20</v>
      </c>
      <c r="O27" t="s">
        <v>33</v>
      </c>
      <c r="P27">
        <v>3</v>
      </c>
      <c r="Q27">
        <v>30</v>
      </c>
      <c r="R27">
        <f>Tabla3[[#This Row],[Horas Jornada]]*1/40</f>
        <v>0.75</v>
      </c>
      <c r="V27" s="4">
        <f>Tabla3[[#This Row],[Fecha Alta (Abs)]]-Tabla3[[#This Row],[Fecha de baja (Abs)]]</f>
        <v>0</v>
      </c>
      <c r="W27" t="s">
        <v>58</v>
      </c>
      <c r="X27">
        <v>7</v>
      </c>
      <c r="Y27" s="4">
        <v>1</v>
      </c>
      <c r="Z27" s="1">
        <v>42825</v>
      </c>
      <c r="AA27" t="s">
        <v>28</v>
      </c>
      <c r="AB27">
        <v>0</v>
      </c>
      <c r="AE27" s="7">
        <v>18811</v>
      </c>
      <c r="AF27" s="7">
        <v>18811</v>
      </c>
      <c r="AG27" s="7">
        <f>Tabla3[[#This Row],[Salario Anual Actual 2020]]-Tabla3[[#This Row],[Salario Anual Inicial 2020]]</f>
        <v>0</v>
      </c>
      <c r="AH27">
        <v>324</v>
      </c>
      <c r="AI27">
        <v>0</v>
      </c>
      <c r="AJ27">
        <v>8</v>
      </c>
      <c r="AK27">
        <v>1</v>
      </c>
      <c r="AL27">
        <v>0</v>
      </c>
      <c r="AM27">
        <v>7.22</v>
      </c>
      <c r="AN27">
        <v>6.92</v>
      </c>
      <c r="AO27">
        <v>9</v>
      </c>
      <c r="AP27">
        <v>3.14</v>
      </c>
      <c r="AQ27">
        <v>3.69</v>
      </c>
      <c r="AR27">
        <v>8</v>
      </c>
      <c r="AS27">
        <v>10</v>
      </c>
    </row>
    <row r="28" spans="1:45" x14ac:dyDescent="0.25">
      <c r="A28">
        <v>223</v>
      </c>
      <c r="B28" s="1">
        <v>28198</v>
      </c>
      <c r="C28" s="2">
        <f ca="1">INT((TODAY()-Tabla3[[#This Row],[Año de Nacimiento]])/365)</f>
        <v>43</v>
      </c>
      <c r="D28" t="s">
        <v>13</v>
      </c>
      <c r="E28">
        <v>1</v>
      </c>
      <c r="F28" s="1">
        <v>43003</v>
      </c>
      <c r="G28" s="1">
        <f t="shared" ca="1" si="0"/>
        <v>44118</v>
      </c>
      <c r="H28" s="8">
        <f ca="1">(Tabla3[[#This Row],[Fecha Hoy]]-Tabla3[[#This Row],[Fecha Inicio de Contrato]])/30</f>
        <v>37.166666666666664</v>
      </c>
      <c r="I28" s="8">
        <f ca="1">Tabla3[[#This Row],[Antigüedad Meses]]/12</f>
        <v>3.0972222222222219</v>
      </c>
      <c r="J28" s="1" t="s">
        <v>12</v>
      </c>
      <c r="K28" s="4">
        <v>3</v>
      </c>
      <c r="L28" s="1" t="s">
        <v>21</v>
      </c>
      <c r="M28" s="4">
        <v>0</v>
      </c>
      <c r="N28" s="4" t="s">
        <v>20</v>
      </c>
      <c r="O28" t="s">
        <v>37</v>
      </c>
      <c r="P28">
        <v>2</v>
      </c>
      <c r="Q28">
        <v>20</v>
      </c>
      <c r="R28">
        <f>Tabla3[[#This Row],[Horas Jornada]]*1/40</f>
        <v>0.5</v>
      </c>
      <c r="V28" s="4">
        <f>Tabla3[[#This Row],[Fecha Alta (Abs)]]-Tabla3[[#This Row],[Fecha de baja (Abs)]]</f>
        <v>0</v>
      </c>
      <c r="W28" t="s">
        <v>55</v>
      </c>
      <c r="X28" s="4">
        <v>4</v>
      </c>
      <c r="Y28" s="4">
        <v>0</v>
      </c>
      <c r="AB28">
        <v>0</v>
      </c>
      <c r="AE28" s="7">
        <v>26630</v>
      </c>
      <c r="AF28" s="7">
        <v>26630</v>
      </c>
      <c r="AG28" s="7">
        <f>Tabla3[[#This Row],[Salario Anual Actual 2020]]-Tabla3[[#This Row],[Salario Anual Inicial 2020]]</f>
        <v>0</v>
      </c>
      <c r="AH28">
        <v>209</v>
      </c>
      <c r="AI28">
        <v>0</v>
      </c>
      <c r="AK28">
        <v>0</v>
      </c>
      <c r="AL28">
        <v>0</v>
      </c>
      <c r="AR28">
        <v>7</v>
      </c>
      <c r="AS28">
        <v>10</v>
      </c>
    </row>
    <row r="29" spans="1:45" x14ac:dyDescent="0.25">
      <c r="A29">
        <v>226</v>
      </c>
      <c r="B29" s="1">
        <v>25251</v>
      </c>
      <c r="C29" s="2">
        <f ca="1">INT((TODAY()-Tabla3[[#This Row],[Año de Nacimiento]])/365)</f>
        <v>51</v>
      </c>
      <c r="D29" t="s">
        <v>14</v>
      </c>
      <c r="E29">
        <v>0</v>
      </c>
      <c r="F29" s="1">
        <v>41822</v>
      </c>
      <c r="G29" s="1">
        <f t="shared" ca="1" si="0"/>
        <v>44118</v>
      </c>
      <c r="H29" s="8">
        <f ca="1">(Tabla3[[#This Row],[Fecha Hoy]]-Tabla3[[#This Row],[Fecha Inicio de Contrato]])/30</f>
        <v>76.533333333333331</v>
      </c>
      <c r="I29" s="8">
        <f ca="1">Tabla3[[#This Row],[Antigüedad Meses]]/12</f>
        <v>6.3777777777777773</v>
      </c>
      <c r="J29" s="1" t="s">
        <v>68</v>
      </c>
      <c r="K29" s="4">
        <v>2</v>
      </c>
      <c r="L29" s="1"/>
      <c r="M29" s="4">
        <v>1</v>
      </c>
      <c r="N29" s="4" t="s">
        <v>20</v>
      </c>
      <c r="O29" t="s">
        <v>37</v>
      </c>
      <c r="P29">
        <v>2</v>
      </c>
      <c r="Q29">
        <v>20</v>
      </c>
      <c r="R29">
        <f>Tabla3[[#This Row],[Horas Jornada]]*1/40</f>
        <v>0.5</v>
      </c>
      <c r="V29" s="4">
        <f>Tabla3[[#This Row],[Fecha Alta (Abs)]]-Tabla3[[#This Row],[Fecha de baja (Abs)]]</f>
        <v>0</v>
      </c>
      <c r="W29" t="s">
        <v>55</v>
      </c>
      <c r="X29" s="4">
        <v>4</v>
      </c>
      <c r="Y29" s="4">
        <v>0</v>
      </c>
      <c r="AB29">
        <v>0</v>
      </c>
      <c r="AE29" s="7">
        <v>17333</v>
      </c>
      <c r="AF29" s="7">
        <v>17333</v>
      </c>
      <c r="AG29" s="7">
        <f>Tabla3[[#This Row],[Salario Anual Actual 2020]]-Tabla3[[#This Row],[Salario Anual Inicial 2020]]</f>
        <v>0</v>
      </c>
      <c r="AH29">
        <v>22</v>
      </c>
      <c r="AI29">
        <v>0</v>
      </c>
      <c r="AK29">
        <v>0</v>
      </c>
      <c r="AL29">
        <v>0</v>
      </c>
      <c r="AR29">
        <v>9</v>
      </c>
      <c r="AS29">
        <v>6</v>
      </c>
    </row>
    <row r="30" spans="1:45" x14ac:dyDescent="0.25">
      <c r="A30">
        <v>233</v>
      </c>
      <c r="B30" s="1">
        <v>21706</v>
      </c>
      <c r="C30" s="2">
        <f ca="1">INT((TODAY()-Tabla3[[#This Row],[Año de Nacimiento]])/365)</f>
        <v>61</v>
      </c>
      <c r="D30" t="s">
        <v>14</v>
      </c>
      <c r="E30">
        <v>0</v>
      </c>
      <c r="F30" s="1">
        <v>42003</v>
      </c>
      <c r="G30" s="1">
        <f t="shared" ca="1" si="0"/>
        <v>44118</v>
      </c>
      <c r="H30" s="8">
        <f ca="1">(Tabla3[[#This Row],[Fecha Hoy]]-Tabla3[[#This Row],[Fecha Inicio de Contrato]])/30</f>
        <v>70.5</v>
      </c>
      <c r="I30" s="8">
        <f ca="1">Tabla3[[#This Row],[Antigüedad Meses]]/12</f>
        <v>5.875</v>
      </c>
      <c r="J30" s="1" t="s">
        <v>10</v>
      </c>
      <c r="K30" s="4">
        <v>5</v>
      </c>
      <c r="L30" s="1" t="s">
        <v>19</v>
      </c>
      <c r="M30" s="4">
        <v>1</v>
      </c>
      <c r="N30" s="4" t="s">
        <v>20</v>
      </c>
      <c r="O30" t="s">
        <v>37</v>
      </c>
      <c r="P30">
        <v>2</v>
      </c>
      <c r="Q30">
        <v>30</v>
      </c>
      <c r="R30">
        <f>Tabla3[[#This Row],[Horas Jornada]]*1/40</f>
        <v>0.75</v>
      </c>
      <c r="V30" s="4">
        <f>Tabla3[[#This Row],[Fecha Alta (Abs)]]-Tabla3[[#This Row],[Fecha de baja (Abs)]]</f>
        <v>0</v>
      </c>
      <c r="W30" t="s">
        <v>55</v>
      </c>
      <c r="X30" s="4">
        <v>4</v>
      </c>
      <c r="Y30" s="4">
        <v>0</v>
      </c>
      <c r="AB30">
        <v>0</v>
      </c>
      <c r="AE30" s="7">
        <v>22230</v>
      </c>
      <c r="AF30" s="7">
        <v>22230</v>
      </c>
      <c r="AG30" s="7">
        <f>Tabla3[[#This Row],[Salario Anual Actual 2020]]-Tabla3[[#This Row],[Salario Anual Inicial 2020]]</f>
        <v>0</v>
      </c>
      <c r="AH30">
        <v>182</v>
      </c>
      <c r="AI30">
        <v>0</v>
      </c>
      <c r="AK30">
        <v>0</v>
      </c>
      <c r="AL30">
        <v>0</v>
      </c>
      <c r="AR30">
        <v>5</v>
      </c>
      <c r="AS30">
        <v>7</v>
      </c>
    </row>
    <row r="31" spans="1:45" x14ac:dyDescent="0.25">
      <c r="A31">
        <v>234</v>
      </c>
      <c r="B31" s="1">
        <v>36742</v>
      </c>
      <c r="C31" s="2">
        <f ca="1">INT((TODAY()-Tabla3[[#This Row],[Año de Nacimiento]])/365)</f>
        <v>20</v>
      </c>
      <c r="D31" t="s">
        <v>14</v>
      </c>
      <c r="E31">
        <v>0</v>
      </c>
      <c r="F31" s="1">
        <v>43227</v>
      </c>
      <c r="G31" s="1">
        <f t="shared" ca="1" si="0"/>
        <v>44118</v>
      </c>
      <c r="H31" s="8">
        <f ca="1">(Tabla3[[#This Row],[Fecha Hoy]]-Tabla3[[#This Row],[Fecha Inicio de Contrato]])/30</f>
        <v>29.7</v>
      </c>
      <c r="I31" s="8">
        <f ca="1">Tabla3[[#This Row],[Antigüedad Meses]]/12</f>
        <v>2.4750000000000001</v>
      </c>
      <c r="J31" s="1" t="s">
        <v>9</v>
      </c>
      <c r="K31" s="4">
        <v>4</v>
      </c>
      <c r="L31" s="1" t="s">
        <v>19</v>
      </c>
      <c r="M31" s="4">
        <v>0</v>
      </c>
      <c r="N31" s="4" t="s">
        <v>20</v>
      </c>
      <c r="O31" t="s">
        <v>37</v>
      </c>
      <c r="P31">
        <v>2</v>
      </c>
      <c r="Q31">
        <v>30</v>
      </c>
      <c r="R31">
        <f>Tabla3[[#This Row],[Horas Jornada]]*1/40</f>
        <v>0.75</v>
      </c>
      <c r="V31" s="4">
        <f>Tabla3[[#This Row],[Fecha Alta (Abs)]]-Tabla3[[#This Row],[Fecha de baja (Abs)]]</f>
        <v>0</v>
      </c>
      <c r="W31" t="s">
        <v>55</v>
      </c>
      <c r="X31" s="4">
        <v>4</v>
      </c>
      <c r="Y31" s="4">
        <v>0</v>
      </c>
      <c r="AB31">
        <v>0</v>
      </c>
      <c r="AE31" s="7">
        <v>16158</v>
      </c>
      <c r="AF31" s="7">
        <v>16158</v>
      </c>
      <c r="AG31" s="7">
        <f>Tabla3[[#This Row],[Salario Anual Actual 2020]]-Tabla3[[#This Row],[Salario Anual Inicial 2020]]</f>
        <v>0</v>
      </c>
      <c r="AH31">
        <v>359</v>
      </c>
      <c r="AI31">
        <v>0</v>
      </c>
      <c r="AK31">
        <v>0</v>
      </c>
      <c r="AL31">
        <v>0</v>
      </c>
      <c r="AR31">
        <v>6</v>
      </c>
      <c r="AS31">
        <v>9</v>
      </c>
    </row>
    <row r="32" spans="1:45" x14ac:dyDescent="0.25">
      <c r="A32">
        <v>236</v>
      </c>
      <c r="B32" s="1">
        <v>29813</v>
      </c>
      <c r="C32" s="2">
        <f ca="1">INT((TODAY()-Tabla3[[#This Row],[Año de Nacimiento]])/365)</f>
        <v>39</v>
      </c>
      <c r="D32" t="s">
        <v>14</v>
      </c>
      <c r="E32">
        <v>0</v>
      </c>
      <c r="F32" s="1">
        <v>43043</v>
      </c>
      <c r="G32" s="1">
        <f t="shared" ca="1" si="0"/>
        <v>44118</v>
      </c>
      <c r="H32" s="8">
        <f ca="1">(Tabla3[[#This Row],[Fecha Hoy]]-Tabla3[[#This Row],[Fecha Inicio de Contrato]])/30</f>
        <v>35.833333333333336</v>
      </c>
      <c r="I32" s="8">
        <f ca="1">Tabla3[[#This Row],[Antigüedad Meses]]/12</f>
        <v>2.9861111111111112</v>
      </c>
      <c r="J32" s="1" t="s">
        <v>12</v>
      </c>
      <c r="K32" s="4">
        <v>3</v>
      </c>
      <c r="L32" s="1" t="s">
        <v>22</v>
      </c>
      <c r="M32" s="4">
        <v>1</v>
      </c>
      <c r="N32" s="4" t="s">
        <v>20</v>
      </c>
      <c r="O32" t="s">
        <v>37</v>
      </c>
      <c r="P32">
        <v>2</v>
      </c>
      <c r="Q32">
        <v>20</v>
      </c>
      <c r="R32">
        <f>Tabla3[[#This Row],[Horas Jornada]]*1/40</f>
        <v>0.5</v>
      </c>
      <c r="V32" s="4">
        <f>Tabla3[[#This Row],[Fecha Alta (Abs)]]-Tabla3[[#This Row],[Fecha de baja (Abs)]]</f>
        <v>0</v>
      </c>
      <c r="W32" t="s">
        <v>55</v>
      </c>
      <c r="X32" s="4">
        <v>4</v>
      </c>
      <c r="Y32" s="4">
        <v>1</v>
      </c>
      <c r="Z32" s="1">
        <v>42943</v>
      </c>
      <c r="AA32" t="s">
        <v>26</v>
      </c>
      <c r="AB32">
        <v>0</v>
      </c>
      <c r="AE32" s="7">
        <v>19392</v>
      </c>
      <c r="AF32" s="7">
        <v>19392</v>
      </c>
      <c r="AG32" s="7">
        <f>Tabla3[[#This Row],[Salario Anual Actual 2020]]-Tabla3[[#This Row],[Salario Anual Inicial 2020]]</f>
        <v>0</v>
      </c>
      <c r="AH32">
        <v>143</v>
      </c>
      <c r="AI32">
        <v>0</v>
      </c>
      <c r="AK32">
        <v>0</v>
      </c>
      <c r="AL32">
        <v>0</v>
      </c>
      <c r="AR32">
        <v>7</v>
      </c>
      <c r="AS32">
        <v>8</v>
      </c>
    </row>
    <row r="33" spans="1:45" x14ac:dyDescent="0.25">
      <c r="A33">
        <v>238</v>
      </c>
      <c r="B33" s="1">
        <v>25642</v>
      </c>
      <c r="C33" s="2">
        <f ca="1">INT((TODAY()-Tabla3[[#This Row],[Año de Nacimiento]])/365)</f>
        <v>50</v>
      </c>
      <c r="D33" t="s">
        <v>14</v>
      </c>
      <c r="E33">
        <v>0</v>
      </c>
      <c r="F33" s="1">
        <v>41934</v>
      </c>
      <c r="G33" s="1">
        <f t="shared" ca="1" si="0"/>
        <v>44118</v>
      </c>
      <c r="H33" s="8">
        <f ca="1">(Tabla3[[#This Row],[Fecha Hoy]]-Tabla3[[#This Row],[Fecha Inicio de Contrato]])/30</f>
        <v>72.8</v>
      </c>
      <c r="I33" s="8">
        <f ca="1">Tabla3[[#This Row],[Antigüedad Meses]]/12</f>
        <v>6.0666666666666664</v>
      </c>
      <c r="J33" s="1" t="s">
        <v>9</v>
      </c>
      <c r="K33" s="4">
        <v>4</v>
      </c>
      <c r="L33" s="1" t="s">
        <v>19</v>
      </c>
      <c r="M33" s="4">
        <v>1</v>
      </c>
      <c r="N33" s="4" t="s">
        <v>20</v>
      </c>
      <c r="O33" t="s">
        <v>37</v>
      </c>
      <c r="P33">
        <v>2</v>
      </c>
      <c r="Q33">
        <v>40</v>
      </c>
      <c r="R33">
        <f>Tabla3[[#This Row],[Horas Jornada]]*1/40</f>
        <v>1</v>
      </c>
      <c r="V33" s="4">
        <f>Tabla3[[#This Row],[Fecha Alta (Abs)]]-Tabla3[[#This Row],[Fecha de baja (Abs)]]</f>
        <v>0</v>
      </c>
      <c r="W33" t="s">
        <v>55</v>
      </c>
      <c r="X33" s="4">
        <v>4</v>
      </c>
      <c r="Y33" s="4">
        <v>0</v>
      </c>
      <c r="AB33">
        <v>0</v>
      </c>
      <c r="AE33" s="7">
        <v>16528</v>
      </c>
      <c r="AF33" s="7">
        <v>16528</v>
      </c>
      <c r="AG33" s="7">
        <f>Tabla3[[#This Row],[Salario Anual Actual 2020]]-Tabla3[[#This Row],[Salario Anual Inicial 2020]]</f>
        <v>0</v>
      </c>
      <c r="AH33">
        <v>451</v>
      </c>
      <c r="AI33">
        <v>0</v>
      </c>
      <c r="AK33">
        <v>0</v>
      </c>
      <c r="AL33">
        <v>0</v>
      </c>
      <c r="AR33">
        <v>8</v>
      </c>
      <c r="AS33">
        <v>10</v>
      </c>
    </row>
    <row r="34" spans="1:45" x14ac:dyDescent="0.25">
      <c r="A34">
        <v>239</v>
      </c>
      <c r="B34" s="1">
        <v>27281</v>
      </c>
      <c r="C34" s="2">
        <f ca="1">INT((TODAY()-Tabla3[[#This Row],[Año de Nacimiento]])/365)</f>
        <v>46</v>
      </c>
      <c r="D34" t="s">
        <v>13</v>
      </c>
      <c r="E34">
        <v>1</v>
      </c>
      <c r="F34" s="1">
        <v>43425</v>
      </c>
      <c r="G34" s="1">
        <f t="shared" ca="1" si="0"/>
        <v>44118</v>
      </c>
      <c r="H34" s="8">
        <f ca="1">(Tabla3[[#This Row],[Fecha Hoy]]-Tabla3[[#This Row],[Fecha Inicio de Contrato]])/30</f>
        <v>23.1</v>
      </c>
      <c r="I34" s="8">
        <f ca="1">Tabla3[[#This Row],[Antigüedad Meses]]/12</f>
        <v>1.925</v>
      </c>
      <c r="J34" s="1" t="s">
        <v>12</v>
      </c>
      <c r="K34" s="4">
        <v>3</v>
      </c>
      <c r="L34" s="1" t="s">
        <v>19</v>
      </c>
      <c r="M34" s="4">
        <v>4</v>
      </c>
      <c r="N34" s="4" t="s">
        <v>20</v>
      </c>
      <c r="O34" t="s">
        <v>37</v>
      </c>
      <c r="P34">
        <v>2</v>
      </c>
      <c r="Q34">
        <v>40</v>
      </c>
      <c r="R34">
        <f>Tabla3[[#This Row],[Horas Jornada]]*1/40</f>
        <v>1</v>
      </c>
      <c r="V34" s="4">
        <f>Tabla3[[#This Row],[Fecha Alta (Abs)]]-Tabla3[[#This Row],[Fecha de baja (Abs)]]</f>
        <v>0</v>
      </c>
      <c r="W34" t="s">
        <v>55</v>
      </c>
      <c r="X34" s="4">
        <v>4</v>
      </c>
      <c r="Y34" s="4">
        <v>0</v>
      </c>
      <c r="AB34">
        <v>0</v>
      </c>
      <c r="AE34" s="7">
        <v>24761</v>
      </c>
      <c r="AF34" s="7">
        <v>24761</v>
      </c>
      <c r="AG34" s="7">
        <f>Tabla3[[#This Row],[Salario Anual Actual 2020]]-Tabla3[[#This Row],[Salario Anual Inicial 2020]]</f>
        <v>0</v>
      </c>
      <c r="AH34">
        <v>54</v>
      </c>
      <c r="AI34">
        <v>0</v>
      </c>
      <c r="AK34">
        <v>0</v>
      </c>
      <c r="AL34">
        <v>0</v>
      </c>
      <c r="AR34">
        <v>9</v>
      </c>
      <c r="AS34">
        <v>10</v>
      </c>
    </row>
    <row r="35" spans="1:45" x14ac:dyDescent="0.25">
      <c r="A35">
        <v>240</v>
      </c>
      <c r="B35" s="1">
        <v>34628</v>
      </c>
      <c r="C35" s="2">
        <f ca="1">INT((TODAY()-Tabla3[[#This Row],[Año de Nacimiento]])/365)</f>
        <v>26</v>
      </c>
      <c r="D35" t="s">
        <v>13</v>
      </c>
      <c r="E35">
        <v>1</v>
      </c>
      <c r="F35" s="1">
        <v>42456</v>
      </c>
      <c r="G35" s="1">
        <f t="shared" ca="1" si="0"/>
        <v>44118</v>
      </c>
      <c r="H35" s="8">
        <f ca="1">(Tabla3[[#This Row],[Fecha Hoy]]-Tabla3[[#This Row],[Fecha Inicio de Contrato]])/30</f>
        <v>55.4</v>
      </c>
      <c r="I35" s="8">
        <f ca="1">Tabla3[[#This Row],[Antigüedad Meses]]/12</f>
        <v>4.6166666666666663</v>
      </c>
      <c r="J35" s="1" t="s">
        <v>10</v>
      </c>
      <c r="K35" s="4">
        <v>5</v>
      </c>
      <c r="L35" s="1" t="s">
        <v>22</v>
      </c>
      <c r="M35" s="4">
        <v>2</v>
      </c>
      <c r="N35" s="4" t="s">
        <v>20</v>
      </c>
      <c r="O35" t="s">
        <v>37</v>
      </c>
      <c r="P35">
        <v>2</v>
      </c>
      <c r="Q35">
        <v>30</v>
      </c>
      <c r="R35">
        <f>Tabla3[[#This Row],[Horas Jornada]]*1/40</f>
        <v>0.75</v>
      </c>
      <c r="V35" s="4">
        <f>Tabla3[[#This Row],[Fecha Alta (Abs)]]-Tabla3[[#This Row],[Fecha de baja (Abs)]]</f>
        <v>0</v>
      </c>
      <c r="W35" t="s">
        <v>55</v>
      </c>
      <c r="X35" s="4">
        <v>4</v>
      </c>
      <c r="Y35" s="4">
        <v>0</v>
      </c>
      <c r="AB35">
        <v>0</v>
      </c>
      <c r="AE35" s="7">
        <v>19087</v>
      </c>
      <c r="AF35" s="7">
        <v>19087</v>
      </c>
      <c r="AG35" s="7">
        <f>Tabla3[[#This Row],[Salario Anual Actual 2020]]-Tabla3[[#This Row],[Salario Anual Inicial 2020]]</f>
        <v>0</v>
      </c>
      <c r="AH35">
        <v>56</v>
      </c>
      <c r="AI35">
        <v>0</v>
      </c>
      <c r="AK35">
        <v>0</v>
      </c>
      <c r="AL35">
        <v>0</v>
      </c>
      <c r="AR35">
        <v>4</v>
      </c>
      <c r="AS35">
        <v>5</v>
      </c>
    </row>
    <row r="36" spans="1:45" x14ac:dyDescent="0.25">
      <c r="A36">
        <v>244</v>
      </c>
      <c r="B36" s="1">
        <v>21608</v>
      </c>
      <c r="C36" s="2">
        <f ca="1">INT((TODAY()-Tabla3[[#This Row],[Año de Nacimiento]])/365)</f>
        <v>61</v>
      </c>
      <c r="D36" t="s">
        <v>13</v>
      </c>
      <c r="E36">
        <v>1</v>
      </c>
      <c r="F36" s="1">
        <v>42984</v>
      </c>
      <c r="G36" s="1">
        <f t="shared" ca="1" si="0"/>
        <v>44118</v>
      </c>
      <c r="H36" s="8">
        <f ca="1">(Tabla3[[#This Row],[Fecha Hoy]]-Tabla3[[#This Row],[Fecha Inicio de Contrato]])/30</f>
        <v>37.799999999999997</v>
      </c>
      <c r="I36" s="8">
        <f ca="1">Tabla3[[#This Row],[Antigüedad Meses]]/12</f>
        <v>3.15</v>
      </c>
      <c r="J36" s="1" t="s">
        <v>12</v>
      </c>
      <c r="K36" s="4">
        <v>3</v>
      </c>
      <c r="L36" s="1" t="s">
        <v>19</v>
      </c>
      <c r="M36" s="4">
        <v>2</v>
      </c>
      <c r="N36" s="4" t="s">
        <v>20</v>
      </c>
      <c r="O36" t="s">
        <v>37</v>
      </c>
      <c r="P36">
        <v>2</v>
      </c>
      <c r="Q36">
        <v>40</v>
      </c>
      <c r="R36">
        <f>Tabla3[[#This Row],[Horas Jornada]]*1/40</f>
        <v>1</v>
      </c>
      <c r="V36" s="4">
        <f>Tabla3[[#This Row],[Fecha Alta (Abs)]]-Tabla3[[#This Row],[Fecha de baja (Abs)]]</f>
        <v>0</v>
      </c>
      <c r="W36" t="s">
        <v>55</v>
      </c>
      <c r="X36" s="4">
        <v>4</v>
      </c>
      <c r="Y36" s="4">
        <v>0</v>
      </c>
      <c r="AB36">
        <v>0</v>
      </c>
      <c r="AE36" s="7">
        <v>24323</v>
      </c>
      <c r="AF36" s="7">
        <v>24323</v>
      </c>
      <c r="AG36" s="7">
        <f>Tabla3[[#This Row],[Salario Anual Actual 2020]]-Tabla3[[#This Row],[Salario Anual Inicial 2020]]</f>
        <v>0</v>
      </c>
      <c r="AH36">
        <v>25</v>
      </c>
      <c r="AI36">
        <v>0</v>
      </c>
      <c r="AK36">
        <v>0</v>
      </c>
      <c r="AL36">
        <v>0</v>
      </c>
      <c r="AR36">
        <v>6</v>
      </c>
      <c r="AS36">
        <v>10</v>
      </c>
    </row>
    <row r="37" spans="1:45" x14ac:dyDescent="0.25">
      <c r="A37">
        <v>245</v>
      </c>
      <c r="B37" s="1">
        <v>31761</v>
      </c>
      <c r="C37" s="2">
        <f ca="1">INT((TODAY()-Tabla3[[#This Row],[Año de Nacimiento]])/365)</f>
        <v>33</v>
      </c>
      <c r="D37" t="s">
        <v>13</v>
      </c>
      <c r="E37">
        <v>1</v>
      </c>
      <c r="F37" s="1">
        <v>42333</v>
      </c>
      <c r="G37" s="1">
        <f t="shared" ca="1" si="0"/>
        <v>44118</v>
      </c>
      <c r="H37" s="8">
        <f ca="1">(Tabla3[[#This Row],[Fecha Hoy]]-Tabla3[[#This Row],[Fecha Inicio de Contrato]])/30</f>
        <v>59.5</v>
      </c>
      <c r="I37" s="8">
        <f ca="1">Tabla3[[#This Row],[Antigüedad Meses]]/12</f>
        <v>4.958333333333333</v>
      </c>
      <c r="J37" s="1" t="s">
        <v>12</v>
      </c>
      <c r="K37" s="4">
        <v>3</v>
      </c>
      <c r="L37" s="1" t="s">
        <v>19</v>
      </c>
      <c r="M37" s="4">
        <v>1</v>
      </c>
      <c r="N37" s="4" t="s">
        <v>20</v>
      </c>
      <c r="O37" t="s">
        <v>37</v>
      </c>
      <c r="P37">
        <v>2</v>
      </c>
      <c r="Q37">
        <v>40</v>
      </c>
      <c r="R37">
        <f>Tabla3[[#This Row],[Horas Jornada]]*1/40</f>
        <v>1</v>
      </c>
      <c r="V37" s="4">
        <f>Tabla3[[#This Row],[Fecha Alta (Abs)]]-Tabla3[[#This Row],[Fecha de baja (Abs)]]</f>
        <v>0</v>
      </c>
      <c r="W37" t="s">
        <v>55</v>
      </c>
      <c r="X37" s="4">
        <v>4</v>
      </c>
      <c r="Y37" s="4">
        <v>0</v>
      </c>
      <c r="AB37">
        <v>0</v>
      </c>
      <c r="AE37" s="7">
        <v>18629</v>
      </c>
      <c r="AF37" s="7">
        <v>18629</v>
      </c>
      <c r="AG37" s="7">
        <f>Tabla3[[#This Row],[Salario Anual Actual 2020]]-Tabla3[[#This Row],[Salario Anual Inicial 2020]]</f>
        <v>0</v>
      </c>
      <c r="AH37">
        <v>37</v>
      </c>
      <c r="AI37">
        <v>0</v>
      </c>
      <c r="AK37">
        <v>0</v>
      </c>
      <c r="AL37">
        <v>0</v>
      </c>
      <c r="AR37">
        <v>4</v>
      </c>
      <c r="AS37">
        <v>6</v>
      </c>
    </row>
    <row r="38" spans="1:45" x14ac:dyDescent="0.25">
      <c r="A38">
        <v>247</v>
      </c>
      <c r="B38" s="1">
        <v>22735</v>
      </c>
      <c r="C38" s="2">
        <f ca="1">INT((TODAY()-Tabla3[[#This Row],[Año de Nacimiento]])/365)</f>
        <v>58</v>
      </c>
      <c r="D38" t="s">
        <v>13</v>
      </c>
      <c r="E38">
        <v>1</v>
      </c>
      <c r="F38" s="1">
        <v>41917</v>
      </c>
      <c r="G38" s="1">
        <f t="shared" ca="1" si="0"/>
        <v>44118</v>
      </c>
      <c r="H38" s="8">
        <f ca="1">(Tabla3[[#This Row],[Fecha Hoy]]-Tabla3[[#This Row],[Fecha Inicio de Contrato]])/30</f>
        <v>73.36666666666666</v>
      </c>
      <c r="I38" s="8">
        <f ca="1">Tabla3[[#This Row],[Antigüedad Meses]]/12</f>
        <v>6.113888888888888</v>
      </c>
      <c r="J38" s="1" t="s">
        <v>12</v>
      </c>
      <c r="K38" s="4">
        <v>3</v>
      </c>
      <c r="L38" s="1" t="s">
        <v>19</v>
      </c>
      <c r="M38" s="4">
        <v>3</v>
      </c>
      <c r="N38" s="4" t="s">
        <v>20</v>
      </c>
      <c r="O38" t="s">
        <v>37</v>
      </c>
      <c r="P38">
        <v>2</v>
      </c>
      <c r="Q38">
        <v>40</v>
      </c>
      <c r="R38">
        <f>Tabla3[[#This Row],[Horas Jornada]]*1/40</f>
        <v>1</v>
      </c>
      <c r="V38" s="4">
        <f>Tabla3[[#This Row],[Fecha Alta (Abs)]]-Tabla3[[#This Row],[Fecha de baja (Abs)]]</f>
        <v>0</v>
      </c>
      <c r="W38" t="s">
        <v>55</v>
      </c>
      <c r="X38" s="4">
        <v>4</v>
      </c>
      <c r="Y38" s="4">
        <v>0</v>
      </c>
      <c r="AB38">
        <v>0</v>
      </c>
      <c r="AE38" s="7">
        <v>21770</v>
      </c>
      <c r="AF38" s="7">
        <v>21770</v>
      </c>
      <c r="AG38" s="7">
        <f>Tabla3[[#This Row],[Salario Anual Actual 2020]]-Tabla3[[#This Row],[Salario Anual Inicial 2020]]</f>
        <v>0</v>
      </c>
      <c r="AH38">
        <v>367</v>
      </c>
      <c r="AI38">
        <v>0</v>
      </c>
      <c r="AK38">
        <v>0</v>
      </c>
      <c r="AL38">
        <v>0</v>
      </c>
      <c r="AR38">
        <v>4</v>
      </c>
      <c r="AS38">
        <v>8</v>
      </c>
    </row>
    <row r="39" spans="1:45" x14ac:dyDescent="0.25">
      <c r="A39">
        <v>248</v>
      </c>
      <c r="B39" s="1">
        <v>26032</v>
      </c>
      <c r="C39" s="2">
        <f ca="1">INT((TODAY()-Tabla3[[#This Row],[Año de Nacimiento]])/365)</f>
        <v>49</v>
      </c>
      <c r="D39" t="s">
        <v>14</v>
      </c>
      <c r="E39">
        <v>0</v>
      </c>
      <c r="F39" s="1">
        <v>39225</v>
      </c>
      <c r="G39" s="1">
        <f t="shared" ca="1" si="0"/>
        <v>44118</v>
      </c>
      <c r="H39" s="8">
        <f ca="1">(Tabla3[[#This Row],[Fecha Hoy]]-Tabla3[[#This Row],[Fecha Inicio de Contrato]])/30</f>
        <v>163.1</v>
      </c>
      <c r="I39" s="8">
        <f ca="1">Tabla3[[#This Row],[Antigüedad Meses]]/12</f>
        <v>13.591666666666667</v>
      </c>
      <c r="J39" s="1" t="s">
        <v>68</v>
      </c>
      <c r="K39" s="4">
        <v>2</v>
      </c>
      <c r="L39" s="1"/>
      <c r="M39" s="4">
        <v>2</v>
      </c>
      <c r="N39" s="4" t="s">
        <v>20</v>
      </c>
      <c r="O39" t="s">
        <v>37</v>
      </c>
      <c r="P39">
        <v>2</v>
      </c>
      <c r="Q39">
        <v>35</v>
      </c>
      <c r="R39">
        <f>Tabla3[[#This Row],[Horas Jornada]]*1/40</f>
        <v>0.875</v>
      </c>
      <c r="V39" s="4">
        <f>Tabla3[[#This Row],[Fecha Alta (Abs)]]-Tabla3[[#This Row],[Fecha de baja (Abs)]]</f>
        <v>0</v>
      </c>
      <c r="W39" t="s">
        <v>55</v>
      </c>
      <c r="X39" s="4">
        <v>4</v>
      </c>
      <c r="Y39" s="4">
        <v>0</v>
      </c>
      <c r="AB39">
        <v>0</v>
      </c>
      <c r="AE39" s="7">
        <v>27858</v>
      </c>
      <c r="AF39" s="7">
        <v>27858</v>
      </c>
      <c r="AG39" s="7">
        <f>Tabla3[[#This Row],[Salario Anual Actual 2020]]-Tabla3[[#This Row],[Salario Anual Inicial 2020]]</f>
        <v>0</v>
      </c>
      <c r="AH39">
        <v>134</v>
      </c>
      <c r="AI39">
        <v>0</v>
      </c>
      <c r="AK39">
        <v>0</v>
      </c>
      <c r="AL39">
        <v>0</v>
      </c>
      <c r="AR39">
        <v>5</v>
      </c>
      <c r="AS39">
        <v>5</v>
      </c>
    </row>
    <row r="40" spans="1:45" x14ac:dyDescent="0.25">
      <c r="A40">
        <v>252</v>
      </c>
      <c r="B40" s="1">
        <v>23156</v>
      </c>
      <c r="C40" s="2">
        <f ca="1">INT((TODAY()-Tabla3[[#This Row],[Año de Nacimiento]])/365)</f>
        <v>57</v>
      </c>
      <c r="D40" t="s">
        <v>13</v>
      </c>
      <c r="E40">
        <v>1</v>
      </c>
      <c r="F40" s="1">
        <v>42366</v>
      </c>
      <c r="G40" s="1">
        <f t="shared" ca="1" si="0"/>
        <v>44118</v>
      </c>
      <c r="H40" s="8">
        <f ca="1">(Tabla3[[#This Row],[Fecha Hoy]]-Tabla3[[#This Row],[Fecha Inicio de Contrato]])/30</f>
        <v>58.4</v>
      </c>
      <c r="I40" s="8">
        <f ca="1">Tabla3[[#This Row],[Antigüedad Meses]]/12</f>
        <v>4.8666666666666663</v>
      </c>
      <c r="J40" s="1" t="s">
        <v>68</v>
      </c>
      <c r="K40" s="4">
        <v>2</v>
      </c>
      <c r="L40" s="1" t="s">
        <v>19</v>
      </c>
      <c r="M40" s="4">
        <v>1</v>
      </c>
      <c r="N40" s="4" t="s">
        <v>20</v>
      </c>
      <c r="O40" t="s">
        <v>37</v>
      </c>
      <c r="P40">
        <v>2</v>
      </c>
      <c r="Q40">
        <v>40</v>
      </c>
      <c r="R40">
        <f>Tabla3[[#This Row],[Horas Jornada]]*1/40</f>
        <v>1</v>
      </c>
      <c r="V40" s="4">
        <f>Tabla3[[#This Row],[Fecha Alta (Abs)]]-Tabla3[[#This Row],[Fecha de baja (Abs)]]</f>
        <v>0</v>
      </c>
      <c r="W40" t="s">
        <v>55</v>
      </c>
      <c r="X40" s="4">
        <v>4</v>
      </c>
      <c r="Y40" s="4">
        <v>0</v>
      </c>
      <c r="AB40">
        <v>0</v>
      </c>
      <c r="AE40" s="7">
        <v>17902</v>
      </c>
      <c r="AF40" s="7">
        <v>17902</v>
      </c>
      <c r="AG40" s="7">
        <f>Tabla3[[#This Row],[Salario Anual Actual 2020]]-Tabla3[[#This Row],[Salario Anual Inicial 2020]]</f>
        <v>0</v>
      </c>
      <c r="AH40">
        <v>72</v>
      </c>
      <c r="AI40">
        <v>0</v>
      </c>
      <c r="AK40">
        <v>0</v>
      </c>
      <c r="AL40">
        <v>0</v>
      </c>
      <c r="AR40">
        <v>7</v>
      </c>
      <c r="AS40">
        <v>7</v>
      </c>
    </row>
    <row r="41" spans="1:45" x14ac:dyDescent="0.25">
      <c r="A41">
        <v>255</v>
      </c>
      <c r="B41" s="1">
        <v>31216</v>
      </c>
      <c r="C41" s="2">
        <f ca="1">INT((TODAY()-Tabla3[[#This Row],[Año de Nacimiento]])/365)</f>
        <v>35</v>
      </c>
      <c r="D41" t="s">
        <v>13</v>
      </c>
      <c r="E41">
        <v>1</v>
      </c>
      <c r="F41" s="1">
        <v>43090</v>
      </c>
      <c r="G41" s="1">
        <f t="shared" ca="1" si="0"/>
        <v>44118</v>
      </c>
      <c r="H41" s="8">
        <f ca="1">(Tabla3[[#This Row],[Fecha Hoy]]-Tabla3[[#This Row],[Fecha Inicio de Contrato]])/30</f>
        <v>34.266666666666666</v>
      </c>
      <c r="I41" s="8">
        <f ca="1">Tabla3[[#This Row],[Antigüedad Meses]]/12</f>
        <v>2.8555555555555556</v>
      </c>
      <c r="J41" s="1" t="s">
        <v>8</v>
      </c>
      <c r="K41" s="4">
        <v>1</v>
      </c>
      <c r="L41" s="1" t="s">
        <v>21</v>
      </c>
      <c r="M41" s="4">
        <v>0</v>
      </c>
      <c r="N41" s="4" t="s">
        <v>20</v>
      </c>
      <c r="O41" t="s">
        <v>37</v>
      </c>
      <c r="P41">
        <v>2</v>
      </c>
      <c r="Q41">
        <v>40</v>
      </c>
      <c r="R41">
        <f>Tabla3[[#This Row],[Horas Jornada]]*1/40</f>
        <v>1</v>
      </c>
      <c r="V41" s="4">
        <f>Tabla3[[#This Row],[Fecha Alta (Abs)]]-Tabla3[[#This Row],[Fecha de baja (Abs)]]</f>
        <v>0</v>
      </c>
      <c r="W41" t="s">
        <v>55</v>
      </c>
      <c r="X41" s="4">
        <v>4</v>
      </c>
      <c r="Y41" s="4">
        <v>0</v>
      </c>
      <c r="AB41">
        <v>0</v>
      </c>
      <c r="AE41" s="7">
        <v>20891</v>
      </c>
      <c r="AF41" s="7">
        <v>20891</v>
      </c>
      <c r="AG41" s="7">
        <f>Tabla3[[#This Row],[Salario Anual Actual 2020]]-Tabla3[[#This Row],[Salario Anual Inicial 2020]]</f>
        <v>0</v>
      </c>
      <c r="AH41">
        <v>33</v>
      </c>
      <c r="AI41">
        <v>0</v>
      </c>
      <c r="AK41">
        <v>0</v>
      </c>
      <c r="AL41">
        <v>0</v>
      </c>
      <c r="AR41">
        <v>10</v>
      </c>
      <c r="AS41">
        <v>6</v>
      </c>
    </row>
    <row r="42" spans="1:45" x14ac:dyDescent="0.25">
      <c r="A42">
        <v>262</v>
      </c>
      <c r="B42" s="1">
        <v>37269</v>
      </c>
      <c r="C42" s="2">
        <f ca="1">INT((TODAY()-Tabla3[[#This Row],[Año de Nacimiento]])/365)</f>
        <v>18</v>
      </c>
      <c r="D42" t="s">
        <v>14</v>
      </c>
      <c r="E42">
        <v>0</v>
      </c>
      <c r="F42" s="1">
        <v>43956</v>
      </c>
      <c r="G42" s="1">
        <f t="shared" ca="1" si="0"/>
        <v>44118</v>
      </c>
      <c r="H42" s="8">
        <f ca="1">(Tabla3[[#This Row],[Fecha Hoy]]-Tabla3[[#This Row],[Fecha Inicio de Contrato]])/30</f>
        <v>5.4</v>
      </c>
      <c r="I42" s="8">
        <f ca="1">Tabla3[[#This Row],[Antigüedad Meses]]/12</f>
        <v>0.45</v>
      </c>
      <c r="J42" s="1" t="s">
        <v>10</v>
      </c>
      <c r="K42" s="4">
        <v>5</v>
      </c>
      <c r="L42" s="1"/>
      <c r="M42" s="4"/>
      <c r="N42" s="4" t="s">
        <v>20</v>
      </c>
      <c r="O42" t="s">
        <v>37</v>
      </c>
      <c r="P42">
        <v>2</v>
      </c>
      <c r="Q42">
        <v>20</v>
      </c>
      <c r="R42">
        <f>Tabla3[[#This Row],[Horas Jornada]]*1/40</f>
        <v>0.5</v>
      </c>
      <c r="V42" s="4">
        <f>Tabla3[[#This Row],[Fecha Alta (Abs)]]-Tabla3[[#This Row],[Fecha de baja (Abs)]]</f>
        <v>0</v>
      </c>
      <c r="W42" t="s">
        <v>55</v>
      </c>
      <c r="X42" s="4">
        <v>4</v>
      </c>
      <c r="Y42" s="4">
        <v>1</v>
      </c>
      <c r="Z42" s="1">
        <v>42859</v>
      </c>
      <c r="AA42" t="s">
        <v>28</v>
      </c>
      <c r="AB42">
        <v>0</v>
      </c>
      <c r="AE42" s="7">
        <v>26461</v>
      </c>
      <c r="AF42" s="7">
        <v>26461</v>
      </c>
      <c r="AG42" s="7">
        <f>Tabla3[[#This Row],[Salario Anual Actual 2020]]-Tabla3[[#This Row],[Salario Anual Inicial 2020]]</f>
        <v>0</v>
      </c>
      <c r="AH42">
        <v>150</v>
      </c>
      <c r="AI42">
        <v>0</v>
      </c>
      <c r="AK42">
        <v>0</v>
      </c>
      <c r="AL42">
        <v>1</v>
      </c>
      <c r="AR42">
        <v>7</v>
      </c>
      <c r="AS42">
        <v>5</v>
      </c>
    </row>
    <row r="43" spans="1:45" x14ac:dyDescent="0.25">
      <c r="A43">
        <v>270</v>
      </c>
      <c r="B43" s="1">
        <v>35822</v>
      </c>
      <c r="C43" s="2">
        <f ca="1">INT((TODAY()-Tabla3[[#This Row],[Año de Nacimiento]])/365)</f>
        <v>22</v>
      </c>
      <c r="D43" t="s">
        <v>13</v>
      </c>
      <c r="E43">
        <v>1</v>
      </c>
      <c r="F43" s="1">
        <v>37069</v>
      </c>
      <c r="G43" s="1">
        <f t="shared" ca="1" si="0"/>
        <v>44118</v>
      </c>
      <c r="H43" s="8">
        <f ca="1">(Tabla3[[#This Row],[Fecha Hoy]]-Tabla3[[#This Row],[Fecha Inicio de Contrato]])/30</f>
        <v>234.96666666666667</v>
      </c>
      <c r="I43" s="8">
        <f ca="1">Tabla3[[#This Row],[Antigüedad Meses]]/12</f>
        <v>19.580555555555556</v>
      </c>
      <c r="J43" s="1" t="s">
        <v>12</v>
      </c>
      <c r="K43" s="4">
        <v>3</v>
      </c>
      <c r="L43" s="1" t="s">
        <v>19</v>
      </c>
      <c r="M43" s="4">
        <v>2</v>
      </c>
      <c r="N43" s="4" t="s">
        <v>20</v>
      </c>
      <c r="O43" t="s">
        <v>37</v>
      </c>
      <c r="P43">
        <v>2</v>
      </c>
      <c r="Q43">
        <v>40</v>
      </c>
      <c r="R43">
        <f>Tabla3[[#This Row],[Horas Jornada]]*1/40</f>
        <v>1</v>
      </c>
      <c r="V43" s="4">
        <f>Tabla3[[#This Row],[Fecha Alta (Abs)]]-Tabla3[[#This Row],[Fecha de baja (Abs)]]</f>
        <v>0</v>
      </c>
      <c r="W43" t="s">
        <v>55</v>
      </c>
      <c r="X43" s="4">
        <v>4</v>
      </c>
      <c r="Y43" s="4">
        <v>0</v>
      </c>
      <c r="AB43">
        <v>0</v>
      </c>
      <c r="AE43" s="7">
        <v>20799</v>
      </c>
      <c r="AF43" s="7">
        <v>20799</v>
      </c>
      <c r="AG43" s="7">
        <f>Tabla3[[#This Row],[Salario Anual Actual 2020]]-Tabla3[[#This Row],[Salario Anual Inicial 2020]]</f>
        <v>0</v>
      </c>
      <c r="AH43">
        <v>108</v>
      </c>
      <c r="AI43">
        <v>0</v>
      </c>
      <c r="AK43">
        <v>0</v>
      </c>
      <c r="AL43">
        <v>0</v>
      </c>
      <c r="AR43">
        <v>9</v>
      </c>
      <c r="AS43">
        <v>6</v>
      </c>
    </row>
    <row r="44" spans="1:45" x14ac:dyDescent="0.25">
      <c r="A44">
        <v>271</v>
      </c>
      <c r="B44" s="1">
        <v>30490</v>
      </c>
      <c r="C44" s="2">
        <f ca="1">INT((TODAY()-Tabla3[[#This Row],[Año de Nacimiento]])/365)</f>
        <v>37</v>
      </c>
      <c r="D44" t="s">
        <v>14</v>
      </c>
      <c r="E44">
        <v>0</v>
      </c>
      <c r="F44" s="1">
        <v>41683</v>
      </c>
      <c r="G44" s="1">
        <f t="shared" ca="1" si="0"/>
        <v>44118</v>
      </c>
      <c r="H44" s="8">
        <f ca="1">(Tabla3[[#This Row],[Fecha Hoy]]-Tabla3[[#This Row],[Fecha Inicio de Contrato]])/30</f>
        <v>81.166666666666671</v>
      </c>
      <c r="I44" s="8">
        <f ca="1">Tabla3[[#This Row],[Antigüedad Meses]]/12</f>
        <v>6.7638888888888893</v>
      </c>
      <c r="J44" s="1" t="s">
        <v>68</v>
      </c>
      <c r="K44" s="4">
        <v>2</v>
      </c>
      <c r="L44" s="1" t="s">
        <v>19</v>
      </c>
      <c r="M44" s="4">
        <v>0</v>
      </c>
      <c r="N44" s="4" t="s">
        <v>20</v>
      </c>
      <c r="O44" t="s">
        <v>37</v>
      </c>
      <c r="P44">
        <v>2</v>
      </c>
      <c r="Q44">
        <v>40</v>
      </c>
      <c r="R44">
        <f>Tabla3[[#This Row],[Horas Jornada]]*1/40</f>
        <v>1</v>
      </c>
      <c r="V44" s="4">
        <f>Tabla3[[#This Row],[Fecha Alta (Abs)]]-Tabla3[[#This Row],[Fecha de baja (Abs)]]</f>
        <v>0</v>
      </c>
      <c r="W44" t="s">
        <v>55</v>
      </c>
      <c r="X44" s="4">
        <v>4</v>
      </c>
      <c r="Y44" s="4">
        <v>0</v>
      </c>
      <c r="AB44">
        <v>0</v>
      </c>
      <c r="AE44" s="7">
        <v>24175</v>
      </c>
      <c r="AF44" s="7">
        <v>29519</v>
      </c>
      <c r="AG44" s="7">
        <f>Tabla3[[#This Row],[Salario Anual Actual 2020]]-Tabla3[[#This Row],[Salario Anual Inicial 2020]]</f>
        <v>5344</v>
      </c>
      <c r="AH44">
        <v>64</v>
      </c>
      <c r="AI44">
        <v>0</v>
      </c>
      <c r="AK44">
        <v>0</v>
      </c>
      <c r="AL44">
        <v>0</v>
      </c>
      <c r="AR44">
        <v>7</v>
      </c>
      <c r="AS44">
        <v>9</v>
      </c>
    </row>
    <row r="45" spans="1:45" x14ac:dyDescent="0.25">
      <c r="A45">
        <v>272</v>
      </c>
      <c r="B45" s="1">
        <v>23322</v>
      </c>
      <c r="C45" s="2">
        <f ca="1">INT((TODAY()-Tabla3[[#This Row],[Año de Nacimiento]])/365)</f>
        <v>56</v>
      </c>
      <c r="D45" t="s">
        <v>13</v>
      </c>
      <c r="E45">
        <v>1</v>
      </c>
      <c r="F45" s="1">
        <v>42207</v>
      </c>
      <c r="G45" s="1">
        <f t="shared" ca="1" si="0"/>
        <v>44118</v>
      </c>
      <c r="H45" s="8">
        <f ca="1">(Tabla3[[#This Row],[Fecha Hoy]]-Tabla3[[#This Row],[Fecha Inicio de Contrato]])/30</f>
        <v>63.7</v>
      </c>
      <c r="I45" s="8">
        <f ca="1">Tabla3[[#This Row],[Antigüedad Meses]]/12</f>
        <v>5.3083333333333336</v>
      </c>
      <c r="J45" s="1" t="s">
        <v>8</v>
      </c>
      <c r="K45" s="4">
        <v>1</v>
      </c>
      <c r="L45" s="1" t="s">
        <v>19</v>
      </c>
      <c r="M45" s="4">
        <v>1</v>
      </c>
      <c r="N45" s="4" t="s">
        <v>20</v>
      </c>
      <c r="O45" t="s">
        <v>37</v>
      </c>
      <c r="P45">
        <v>2</v>
      </c>
      <c r="Q45">
        <v>40</v>
      </c>
      <c r="R45">
        <f>Tabla3[[#This Row],[Horas Jornada]]*1/40</f>
        <v>1</v>
      </c>
      <c r="V45" s="4">
        <f>Tabla3[[#This Row],[Fecha Alta (Abs)]]-Tabla3[[#This Row],[Fecha de baja (Abs)]]</f>
        <v>0</v>
      </c>
      <c r="W45" t="s">
        <v>55</v>
      </c>
      <c r="X45" s="4">
        <v>4</v>
      </c>
      <c r="Y45" s="4">
        <v>0</v>
      </c>
      <c r="AB45">
        <v>0</v>
      </c>
      <c r="AE45" s="7">
        <v>20934</v>
      </c>
      <c r="AF45" s="7">
        <v>20934</v>
      </c>
      <c r="AG45" s="7">
        <f>Tabla3[[#This Row],[Salario Anual Actual 2020]]-Tabla3[[#This Row],[Salario Anual Inicial 2020]]</f>
        <v>0</v>
      </c>
      <c r="AH45">
        <v>302</v>
      </c>
      <c r="AI45">
        <v>0</v>
      </c>
      <c r="AK45">
        <v>0</v>
      </c>
      <c r="AL45">
        <v>0</v>
      </c>
      <c r="AR45">
        <v>7</v>
      </c>
      <c r="AS45">
        <v>8</v>
      </c>
    </row>
    <row r="46" spans="1:45" x14ac:dyDescent="0.25">
      <c r="A46">
        <v>273</v>
      </c>
      <c r="B46" s="1">
        <v>36786</v>
      </c>
      <c r="C46" s="2">
        <f ca="1">INT((TODAY()-Tabla3[[#This Row],[Año de Nacimiento]])/365)</f>
        <v>20</v>
      </c>
      <c r="D46" t="s">
        <v>13</v>
      </c>
      <c r="E46">
        <v>1</v>
      </c>
      <c r="F46" s="1">
        <v>43864</v>
      </c>
      <c r="G46" s="1">
        <f t="shared" ca="1" si="0"/>
        <v>44118</v>
      </c>
      <c r="H46" s="8">
        <f ca="1">(Tabla3[[#This Row],[Fecha Hoy]]-Tabla3[[#This Row],[Fecha Inicio de Contrato]])/30</f>
        <v>8.4666666666666668</v>
      </c>
      <c r="I46" s="8">
        <f ca="1">Tabla3[[#This Row],[Antigüedad Meses]]/12</f>
        <v>0.7055555555555556</v>
      </c>
      <c r="J46" s="1" t="s">
        <v>68</v>
      </c>
      <c r="K46" s="4">
        <v>2</v>
      </c>
      <c r="L46" s="1"/>
      <c r="M46" s="4">
        <v>0</v>
      </c>
      <c r="N46" s="4" t="s">
        <v>20</v>
      </c>
      <c r="O46" t="s">
        <v>37</v>
      </c>
      <c r="P46">
        <v>2</v>
      </c>
      <c r="Q46">
        <v>40</v>
      </c>
      <c r="R46">
        <f>Tabla3[[#This Row],[Horas Jornada]]*1/40</f>
        <v>1</v>
      </c>
      <c r="V46" s="4">
        <f>Tabla3[[#This Row],[Fecha Alta (Abs)]]-Tabla3[[#This Row],[Fecha de baja (Abs)]]</f>
        <v>0</v>
      </c>
      <c r="W46" t="s">
        <v>55</v>
      </c>
      <c r="X46" s="4">
        <v>4</v>
      </c>
      <c r="Y46" s="4">
        <v>0</v>
      </c>
      <c r="AB46">
        <v>0</v>
      </c>
      <c r="AE46" s="7">
        <v>22800</v>
      </c>
      <c r="AF46" s="7">
        <v>26315</v>
      </c>
      <c r="AG46" s="7">
        <f>Tabla3[[#This Row],[Salario Anual Actual 2020]]-Tabla3[[#This Row],[Salario Anual Inicial 2020]]</f>
        <v>3515</v>
      </c>
      <c r="AH46">
        <v>72</v>
      </c>
      <c r="AI46">
        <v>0</v>
      </c>
      <c r="AK46">
        <v>0</v>
      </c>
      <c r="AL46">
        <v>1</v>
      </c>
      <c r="AR46">
        <v>6</v>
      </c>
      <c r="AS46">
        <v>10</v>
      </c>
    </row>
    <row r="47" spans="1:45" x14ac:dyDescent="0.25">
      <c r="A47">
        <v>274</v>
      </c>
      <c r="B47" s="1">
        <v>28849</v>
      </c>
      <c r="C47" s="2">
        <f ca="1">INT((TODAY()-Tabla3[[#This Row],[Año de Nacimiento]])/365)</f>
        <v>41</v>
      </c>
      <c r="D47" t="s">
        <v>13</v>
      </c>
      <c r="E47">
        <v>1</v>
      </c>
      <c r="F47" s="1">
        <v>42019</v>
      </c>
      <c r="G47" s="1">
        <f t="shared" ca="1" si="0"/>
        <v>44118</v>
      </c>
      <c r="H47" s="8">
        <f ca="1">(Tabla3[[#This Row],[Fecha Hoy]]-Tabla3[[#This Row],[Fecha Inicio de Contrato]])/30</f>
        <v>69.966666666666669</v>
      </c>
      <c r="I47" s="8">
        <f ca="1">Tabla3[[#This Row],[Antigüedad Meses]]/12</f>
        <v>5.8305555555555557</v>
      </c>
      <c r="J47" s="1" t="s">
        <v>8</v>
      </c>
      <c r="K47" s="4">
        <v>1</v>
      </c>
      <c r="L47" s="1" t="s">
        <v>19</v>
      </c>
      <c r="M47" s="4">
        <v>1</v>
      </c>
      <c r="N47" s="4" t="s">
        <v>20</v>
      </c>
      <c r="O47" t="s">
        <v>37</v>
      </c>
      <c r="P47">
        <v>2</v>
      </c>
      <c r="Q47">
        <v>40</v>
      </c>
      <c r="R47">
        <f>Tabla3[[#This Row],[Horas Jornada]]*1/40</f>
        <v>1</v>
      </c>
      <c r="V47" s="4">
        <f>Tabla3[[#This Row],[Fecha Alta (Abs)]]-Tabla3[[#This Row],[Fecha de baja (Abs)]]</f>
        <v>0</v>
      </c>
      <c r="W47" t="s">
        <v>55</v>
      </c>
      <c r="X47" s="4">
        <v>4</v>
      </c>
      <c r="Y47" s="4">
        <v>0</v>
      </c>
      <c r="AB47">
        <v>0</v>
      </c>
      <c r="AE47" s="7">
        <v>23345</v>
      </c>
      <c r="AF47" s="7">
        <v>24506</v>
      </c>
      <c r="AG47" s="7">
        <f>Tabla3[[#This Row],[Salario Anual Actual 2020]]-Tabla3[[#This Row],[Salario Anual Inicial 2020]]</f>
        <v>1161</v>
      </c>
      <c r="AH47">
        <v>149</v>
      </c>
      <c r="AI47">
        <v>0</v>
      </c>
      <c r="AK47">
        <v>0</v>
      </c>
      <c r="AL47">
        <v>0</v>
      </c>
      <c r="AR47">
        <v>10</v>
      </c>
      <c r="AS47">
        <v>7</v>
      </c>
    </row>
    <row r="48" spans="1:45" x14ac:dyDescent="0.25">
      <c r="A48">
        <v>278</v>
      </c>
      <c r="B48" s="1">
        <v>25706</v>
      </c>
      <c r="C48" s="2">
        <f ca="1">INT((TODAY()-Tabla3[[#This Row],[Año de Nacimiento]])/365)</f>
        <v>50</v>
      </c>
      <c r="D48" t="s">
        <v>14</v>
      </c>
      <c r="E48">
        <v>0</v>
      </c>
      <c r="F48" s="1">
        <v>42267</v>
      </c>
      <c r="G48" s="1">
        <f t="shared" ca="1" si="0"/>
        <v>44118</v>
      </c>
      <c r="H48" s="8">
        <f ca="1">(Tabla3[[#This Row],[Fecha Hoy]]-Tabla3[[#This Row],[Fecha Inicio de Contrato]])/30</f>
        <v>61.7</v>
      </c>
      <c r="I48" s="8">
        <f ca="1">Tabla3[[#This Row],[Antigüedad Meses]]/12</f>
        <v>5.1416666666666666</v>
      </c>
      <c r="J48" s="1" t="s">
        <v>8</v>
      </c>
      <c r="K48" s="4">
        <v>1</v>
      </c>
      <c r="L48" s="1" t="s">
        <v>21</v>
      </c>
      <c r="M48" s="4">
        <v>0</v>
      </c>
      <c r="N48" s="4" t="s">
        <v>20</v>
      </c>
      <c r="O48" t="s">
        <v>37</v>
      </c>
      <c r="P48">
        <v>2</v>
      </c>
      <c r="Q48">
        <v>40</v>
      </c>
      <c r="R48">
        <f>Tabla3[[#This Row],[Horas Jornada]]*1/40</f>
        <v>1</v>
      </c>
      <c r="V48" s="4">
        <f>Tabla3[[#This Row],[Fecha Alta (Abs)]]-Tabla3[[#This Row],[Fecha de baja (Abs)]]</f>
        <v>0</v>
      </c>
      <c r="W48" t="s">
        <v>55</v>
      </c>
      <c r="X48" s="4">
        <v>4</v>
      </c>
      <c r="Y48" s="4">
        <v>0</v>
      </c>
      <c r="AB48">
        <v>0</v>
      </c>
      <c r="AE48" s="7">
        <v>18076</v>
      </c>
      <c r="AF48" s="7">
        <v>25616</v>
      </c>
      <c r="AG48" s="7">
        <f>Tabla3[[#This Row],[Salario Anual Actual 2020]]-Tabla3[[#This Row],[Salario Anual Inicial 2020]]</f>
        <v>7540</v>
      </c>
      <c r="AH48">
        <v>371</v>
      </c>
      <c r="AI48">
        <v>0</v>
      </c>
      <c r="AK48">
        <v>0</v>
      </c>
      <c r="AL48">
        <v>0</v>
      </c>
      <c r="AR48">
        <v>7</v>
      </c>
      <c r="AS48">
        <v>9</v>
      </c>
    </row>
    <row r="49" spans="1:45" x14ac:dyDescent="0.25">
      <c r="A49">
        <v>295</v>
      </c>
      <c r="B49" s="1">
        <v>20600</v>
      </c>
      <c r="C49" s="2">
        <f ca="1">INT((TODAY()-Tabla3[[#This Row],[Año de Nacimiento]])/365)</f>
        <v>64</v>
      </c>
      <c r="D49" t="s">
        <v>13</v>
      </c>
      <c r="E49">
        <v>1</v>
      </c>
      <c r="F49" s="1">
        <v>41971</v>
      </c>
      <c r="G49" s="1">
        <f t="shared" ca="1" si="0"/>
        <v>44118</v>
      </c>
      <c r="H49" s="8">
        <f ca="1">(Tabla3[[#This Row],[Fecha Hoy]]-Tabla3[[#This Row],[Fecha Inicio de Contrato]])/30</f>
        <v>71.566666666666663</v>
      </c>
      <c r="I49" s="8">
        <f ca="1">Tabla3[[#This Row],[Antigüedad Meses]]/12</f>
        <v>5.9638888888888886</v>
      </c>
      <c r="J49" s="1" t="s">
        <v>8</v>
      </c>
      <c r="K49" s="4">
        <v>1</v>
      </c>
      <c r="L49" s="1"/>
      <c r="M49" s="4"/>
      <c r="N49" s="4" t="s">
        <v>20</v>
      </c>
      <c r="O49" t="s">
        <v>37</v>
      </c>
      <c r="P49">
        <v>2</v>
      </c>
      <c r="Q49">
        <v>40</v>
      </c>
      <c r="R49">
        <f>Tabla3[[#This Row],[Horas Jornada]]*1/40</f>
        <v>1</v>
      </c>
      <c r="V49" s="4">
        <f>Tabla3[[#This Row],[Fecha Alta (Abs)]]-Tabla3[[#This Row],[Fecha de baja (Abs)]]</f>
        <v>0</v>
      </c>
      <c r="W49" t="s">
        <v>55</v>
      </c>
      <c r="X49" s="4">
        <v>4</v>
      </c>
      <c r="Y49" s="4">
        <v>0</v>
      </c>
      <c r="AB49">
        <v>0</v>
      </c>
      <c r="AE49" s="7">
        <v>26405</v>
      </c>
      <c r="AF49" s="7">
        <v>29511</v>
      </c>
      <c r="AG49" s="7">
        <f>Tabla3[[#This Row],[Salario Anual Actual 2020]]-Tabla3[[#This Row],[Salario Anual Inicial 2020]]</f>
        <v>3106</v>
      </c>
      <c r="AH49">
        <v>34</v>
      </c>
      <c r="AI49">
        <v>0</v>
      </c>
      <c r="AK49">
        <v>0</v>
      </c>
      <c r="AL49">
        <v>0</v>
      </c>
      <c r="AR49">
        <v>9</v>
      </c>
      <c r="AS49">
        <v>10</v>
      </c>
    </row>
    <row r="50" spans="1:45" x14ac:dyDescent="0.25">
      <c r="A50">
        <v>297</v>
      </c>
      <c r="B50" s="1">
        <v>27308</v>
      </c>
      <c r="C50" s="2">
        <f ca="1">INT((TODAY()-Tabla3[[#This Row],[Año de Nacimiento]])/365)</f>
        <v>46</v>
      </c>
      <c r="D50" t="s">
        <v>13</v>
      </c>
      <c r="E50">
        <v>1</v>
      </c>
      <c r="F50" s="1">
        <v>42495</v>
      </c>
      <c r="G50" s="1">
        <f t="shared" ca="1" si="0"/>
        <v>44118</v>
      </c>
      <c r="H50" s="8">
        <f ca="1">(Tabla3[[#This Row],[Fecha Hoy]]-Tabla3[[#This Row],[Fecha Inicio de Contrato]])/30</f>
        <v>54.1</v>
      </c>
      <c r="I50" s="8">
        <f ca="1">Tabla3[[#This Row],[Antigüedad Meses]]/12</f>
        <v>4.5083333333333337</v>
      </c>
      <c r="J50" s="1" t="s">
        <v>8</v>
      </c>
      <c r="K50" s="4">
        <v>1</v>
      </c>
      <c r="L50" s="1" t="s">
        <v>21</v>
      </c>
      <c r="M50" s="4">
        <v>0</v>
      </c>
      <c r="N50" s="4" t="s">
        <v>20</v>
      </c>
      <c r="O50" t="s">
        <v>37</v>
      </c>
      <c r="P50">
        <v>2</v>
      </c>
      <c r="Q50">
        <v>40</v>
      </c>
      <c r="R50">
        <f>Tabla3[[#This Row],[Horas Jornada]]*1/40</f>
        <v>1</v>
      </c>
      <c r="V50" s="4">
        <f>Tabla3[[#This Row],[Fecha Alta (Abs)]]-Tabla3[[#This Row],[Fecha de baja (Abs)]]</f>
        <v>0</v>
      </c>
      <c r="W50" t="s">
        <v>55</v>
      </c>
      <c r="X50" s="4">
        <v>4</v>
      </c>
      <c r="Y50" s="4">
        <v>0</v>
      </c>
      <c r="AB50">
        <v>0</v>
      </c>
      <c r="AE50" s="7">
        <v>24262</v>
      </c>
      <c r="AF50" s="7">
        <v>24262</v>
      </c>
      <c r="AG50" s="7">
        <f>Tabla3[[#This Row],[Salario Anual Actual 2020]]-Tabla3[[#This Row],[Salario Anual Inicial 2020]]</f>
        <v>0</v>
      </c>
      <c r="AH50">
        <v>24</v>
      </c>
      <c r="AI50">
        <v>35</v>
      </c>
      <c r="AK50">
        <v>0</v>
      </c>
      <c r="AL50">
        <v>0</v>
      </c>
      <c r="AR50">
        <v>4</v>
      </c>
      <c r="AS50">
        <v>6</v>
      </c>
    </row>
    <row r="51" spans="1:45" x14ac:dyDescent="0.25">
      <c r="A51">
        <v>299</v>
      </c>
      <c r="B51" s="1">
        <v>36767</v>
      </c>
      <c r="C51" s="2">
        <f ca="1">INT((TODAY()-Tabla3[[#This Row],[Año de Nacimiento]])/365)</f>
        <v>20</v>
      </c>
      <c r="D51" t="s">
        <v>14</v>
      </c>
      <c r="E51">
        <v>0</v>
      </c>
      <c r="F51" s="1">
        <v>43931</v>
      </c>
      <c r="G51" s="1">
        <f t="shared" ca="1" si="0"/>
        <v>44118</v>
      </c>
      <c r="H51" s="8">
        <f ca="1">(Tabla3[[#This Row],[Fecha Hoy]]-Tabla3[[#This Row],[Fecha Inicio de Contrato]])/30</f>
        <v>6.2333333333333334</v>
      </c>
      <c r="I51" s="8">
        <f ca="1">Tabla3[[#This Row],[Antigüedad Meses]]/12</f>
        <v>0.51944444444444449</v>
      </c>
      <c r="J51" s="1" t="s">
        <v>8</v>
      </c>
      <c r="K51" s="4">
        <v>1</v>
      </c>
      <c r="L51" s="1" t="s">
        <v>21</v>
      </c>
      <c r="M51" s="4">
        <v>0</v>
      </c>
      <c r="N51" s="4" t="s">
        <v>20</v>
      </c>
      <c r="O51" t="s">
        <v>37</v>
      </c>
      <c r="P51">
        <v>2</v>
      </c>
      <c r="Q51">
        <v>40</v>
      </c>
      <c r="R51">
        <f>Tabla3[[#This Row],[Horas Jornada]]*1/40</f>
        <v>1</v>
      </c>
      <c r="V51" s="4">
        <f>Tabla3[[#This Row],[Fecha Alta (Abs)]]-Tabla3[[#This Row],[Fecha de baja (Abs)]]</f>
        <v>0</v>
      </c>
      <c r="W51" t="s">
        <v>55</v>
      </c>
      <c r="X51" s="4">
        <v>4</v>
      </c>
      <c r="Y51" s="4">
        <v>1</v>
      </c>
      <c r="Z51" s="1">
        <v>42554</v>
      </c>
      <c r="AA51" t="s">
        <v>26</v>
      </c>
      <c r="AB51">
        <v>0</v>
      </c>
      <c r="AE51" s="7">
        <v>26062</v>
      </c>
      <c r="AF51" s="7">
        <v>26062</v>
      </c>
      <c r="AG51" s="7">
        <f>Tabla3[[#This Row],[Salario Anual Actual 2020]]-Tabla3[[#This Row],[Salario Anual Inicial 2020]]</f>
        <v>0</v>
      </c>
      <c r="AH51">
        <v>70</v>
      </c>
      <c r="AI51">
        <v>6</v>
      </c>
      <c r="AK51">
        <v>0</v>
      </c>
      <c r="AL51">
        <v>1</v>
      </c>
      <c r="AR51">
        <v>6</v>
      </c>
      <c r="AS51">
        <v>6</v>
      </c>
    </row>
    <row r="52" spans="1:45" x14ac:dyDescent="0.25">
      <c r="A52">
        <v>301</v>
      </c>
      <c r="B52" s="1">
        <v>24500</v>
      </c>
      <c r="C52" s="2">
        <f ca="1">INT((TODAY()-Tabla3[[#This Row],[Año de Nacimiento]])/365)</f>
        <v>53</v>
      </c>
      <c r="D52" t="s">
        <v>14</v>
      </c>
      <c r="E52">
        <v>0</v>
      </c>
      <c r="F52" s="1">
        <v>40820</v>
      </c>
      <c r="G52" s="1">
        <f t="shared" ca="1" si="0"/>
        <v>44118</v>
      </c>
      <c r="H52" s="8">
        <f ca="1">(Tabla3[[#This Row],[Fecha Hoy]]-Tabla3[[#This Row],[Fecha Inicio de Contrato]])/30</f>
        <v>109.93333333333334</v>
      </c>
      <c r="I52" s="8">
        <f ca="1">Tabla3[[#This Row],[Antigüedad Meses]]/12</f>
        <v>9.1611111111111114</v>
      </c>
      <c r="J52" s="1" t="s">
        <v>68</v>
      </c>
      <c r="K52" s="4">
        <v>2</v>
      </c>
      <c r="L52" s="1" t="s">
        <v>19</v>
      </c>
      <c r="M52" s="4">
        <v>2</v>
      </c>
      <c r="N52" s="4" t="s">
        <v>20</v>
      </c>
      <c r="O52" t="s">
        <v>37</v>
      </c>
      <c r="P52">
        <v>2</v>
      </c>
      <c r="Q52">
        <v>40</v>
      </c>
      <c r="R52">
        <f>Tabla3[[#This Row],[Horas Jornada]]*1/40</f>
        <v>1</v>
      </c>
      <c r="V52" s="4">
        <f>Tabla3[[#This Row],[Fecha Alta (Abs)]]-Tabla3[[#This Row],[Fecha de baja (Abs)]]</f>
        <v>0</v>
      </c>
      <c r="W52" t="s">
        <v>55</v>
      </c>
      <c r="X52" s="4">
        <v>4</v>
      </c>
      <c r="Y52" s="4">
        <v>0</v>
      </c>
      <c r="AB52">
        <v>0</v>
      </c>
      <c r="AE52" s="7">
        <v>23828</v>
      </c>
      <c r="AF52" s="7">
        <v>23828</v>
      </c>
      <c r="AG52" s="7">
        <f>Tabla3[[#This Row],[Salario Anual Actual 2020]]-Tabla3[[#This Row],[Salario Anual Inicial 2020]]</f>
        <v>0</v>
      </c>
      <c r="AH52">
        <v>315</v>
      </c>
      <c r="AI52">
        <v>6</v>
      </c>
      <c r="AK52">
        <v>0</v>
      </c>
      <c r="AL52">
        <v>0</v>
      </c>
      <c r="AR52">
        <v>4</v>
      </c>
      <c r="AS52">
        <v>8</v>
      </c>
    </row>
    <row r="53" spans="1:45" x14ac:dyDescent="0.25">
      <c r="A53">
        <v>308</v>
      </c>
      <c r="B53" s="1">
        <v>36869</v>
      </c>
      <c r="C53" s="2">
        <f ca="1">INT((TODAY()-Tabla3[[#This Row],[Año de Nacimiento]])/365)</f>
        <v>19</v>
      </c>
      <c r="D53" t="s">
        <v>14</v>
      </c>
      <c r="E53">
        <v>0</v>
      </c>
      <c r="F53" s="1">
        <v>43937</v>
      </c>
      <c r="G53" s="1">
        <f t="shared" ca="1" si="0"/>
        <v>44118</v>
      </c>
      <c r="H53" s="8">
        <f ca="1">(Tabla3[[#This Row],[Fecha Hoy]]-Tabla3[[#This Row],[Fecha Inicio de Contrato]])/30</f>
        <v>6.0333333333333332</v>
      </c>
      <c r="I53" s="8">
        <f ca="1">Tabla3[[#This Row],[Antigüedad Meses]]/12</f>
        <v>0.50277777777777777</v>
      </c>
      <c r="J53" s="1" t="s">
        <v>68</v>
      </c>
      <c r="K53" s="4">
        <v>2</v>
      </c>
      <c r="L53" s="1"/>
      <c r="M53" s="4">
        <v>0</v>
      </c>
      <c r="N53" s="4" t="s">
        <v>20</v>
      </c>
      <c r="O53" t="s">
        <v>37</v>
      </c>
      <c r="P53">
        <v>2</v>
      </c>
      <c r="Q53">
        <v>40</v>
      </c>
      <c r="R53">
        <f>Tabla3[[#This Row],[Horas Jornada]]*1/40</f>
        <v>1</v>
      </c>
      <c r="V53" s="4">
        <f>Tabla3[[#This Row],[Fecha Alta (Abs)]]-Tabla3[[#This Row],[Fecha de baja (Abs)]]</f>
        <v>0</v>
      </c>
      <c r="W53" t="s">
        <v>55</v>
      </c>
      <c r="X53" s="4">
        <v>4</v>
      </c>
      <c r="Y53" s="4">
        <v>0</v>
      </c>
      <c r="AB53">
        <v>0</v>
      </c>
      <c r="AE53" s="7">
        <v>22911</v>
      </c>
      <c r="AF53" s="7">
        <v>22911</v>
      </c>
      <c r="AG53" s="7">
        <f>Tabla3[[#This Row],[Salario Anual Actual 2020]]-Tabla3[[#This Row],[Salario Anual Inicial 2020]]</f>
        <v>0</v>
      </c>
      <c r="AH53">
        <v>120</v>
      </c>
      <c r="AI53">
        <v>6</v>
      </c>
      <c r="AK53">
        <v>0</v>
      </c>
      <c r="AL53">
        <v>1</v>
      </c>
      <c r="AR53">
        <v>6</v>
      </c>
      <c r="AS53">
        <v>10</v>
      </c>
    </row>
    <row r="54" spans="1:45" x14ac:dyDescent="0.25">
      <c r="A54">
        <v>116</v>
      </c>
      <c r="B54" s="1">
        <v>34953</v>
      </c>
      <c r="C54" s="2">
        <f ca="1">INT((TODAY()-Tabla3[[#This Row],[Año de Nacimiento]])/365)</f>
        <v>25</v>
      </c>
      <c r="D54" t="s">
        <v>14</v>
      </c>
      <c r="E54">
        <v>0</v>
      </c>
      <c r="F54" s="1">
        <v>43245</v>
      </c>
      <c r="G54" s="1">
        <f t="shared" ca="1" si="0"/>
        <v>44118</v>
      </c>
      <c r="H54" s="8">
        <f ca="1">(Tabla3[[#This Row],[Fecha Hoy]]-Tabla3[[#This Row],[Fecha Inicio de Contrato]])/30</f>
        <v>29.1</v>
      </c>
      <c r="I54" s="8">
        <f ca="1">Tabla3[[#This Row],[Antigüedad Meses]]/12</f>
        <v>2.4250000000000003</v>
      </c>
      <c r="J54" s="1" t="s">
        <v>12</v>
      </c>
      <c r="K54" s="4">
        <v>3</v>
      </c>
      <c r="L54" s="1" t="s">
        <v>21</v>
      </c>
      <c r="M54" s="4">
        <v>0</v>
      </c>
      <c r="N54" s="4" t="s">
        <v>20</v>
      </c>
      <c r="O54" t="s">
        <v>37</v>
      </c>
      <c r="P54">
        <v>2</v>
      </c>
      <c r="Q54">
        <v>40</v>
      </c>
      <c r="R54">
        <f>Tabla3[[#This Row],[Horas Jornada]]*1/40</f>
        <v>1</v>
      </c>
      <c r="S54" t="s">
        <v>24</v>
      </c>
      <c r="T54" s="1">
        <v>44065</v>
      </c>
      <c r="U54" s="1">
        <v>44066</v>
      </c>
      <c r="V54" s="4">
        <f>Tabla3[[#This Row],[Fecha Alta (Abs)]]-Tabla3[[#This Row],[Fecha de baja (Abs)]]</f>
        <v>1</v>
      </c>
      <c r="W54" s="4" t="s">
        <v>54</v>
      </c>
      <c r="X54" s="4">
        <v>3</v>
      </c>
      <c r="Y54" s="4">
        <v>0</v>
      </c>
      <c r="AB54">
        <v>0</v>
      </c>
      <c r="AE54" s="7">
        <v>21551</v>
      </c>
      <c r="AF54" s="7">
        <v>21551</v>
      </c>
      <c r="AG54" s="7">
        <f>Tabla3[[#This Row],[Salario Anual Actual 2020]]-Tabla3[[#This Row],[Salario Anual Inicial 2020]]</f>
        <v>0</v>
      </c>
      <c r="AH54">
        <v>69</v>
      </c>
      <c r="AI54">
        <v>0</v>
      </c>
      <c r="AK54">
        <v>0</v>
      </c>
      <c r="AL54">
        <v>0</v>
      </c>
      <c r="AR54">
        <v>6</v>
      </c>
      <c r="AS54">
        <v>8</v>
      </c>
    </row>
    <row r="55" spans="1:45" x14ac:dyDescent="0.25">
      <c r="A55">
        <v>79</v>
      </c>
      <c r="B55" s="1">
        <v>32502</v>
      </c>
      <c r="C55" s="2">
        <f ca="1">INT((TODAY()-Tabla3[[#This Row],[Año de Nacimiento]])/365)</f>
        <v>31</v>
      </c>
      <c r="D55" t="s">
        <v>13</v>
      </c>
      <c r="E55">
        <v>1</v>
      </c>
      <c r="F55" s="1">
        <v>36991</v>
      </c>
      <c r="G55" s="1">
        <f t="shared" ca="1" si="0"/>
        <v>44118</v>
      </c>
      <c r="H55" s="8">
        <f ca="1">(Tabla3[[#This Row],[Fecha Hoy]]-Tabla3[[#This Row],[Fecha Inicio de Contrato]])/30</f>
        <v>237.56666666666666</v>
      </c>
      <c r="I55" s="8">
        <f ca="1">Tabla3[[#This Row],[Antigüedad Meses]]/12</f>
        <v>19.797222222222221</v>
      </c>
      <c r="J55" s="1" t="s">
        <v>10</v>
      </c>
      <c r="K55" s="4">
        <v>5</v>
      </c>
      <c r="L55" s="1" t="s">
        <v>21</v>
      </c>
      <c r="M55" s="4">
        <v>0</v>
      </c>
      <c r="N55" s="4" t="s">
        <v>20</v>
      </c>
      <c r="O55" t="s">
        <v>37</v>
      </c>
      <c r="P55">
        <v>2</v>
      </c>
      <c r="Q55">
        <v>24</v>
      </c>
      <c r="R55">
        <f>Tabla3[[#This Row],[Horas Jornada]]*1/40</f>
        <v>0.6</v>
      </c>
      <c r="S55" t="s">
        <v>24</v>
      </c>
      <c r="T55" s="1">
        <v>43621</v>
      </c>
      <c r="U55" s="1">
        <v>43624</v>
      </c>
      <c r="V55" s="4">
        <f>Tabla3[[#This Row],[Fecha Alta (Abs)]]-Tabla3[[#This Row],[Fecha de baja (Abs)]]</f>
        <v>3</v>
      </c>
      <c r="W55" s="4" t="s">
        <v>54</v>
      </c>
      <c r="X55" s="4">
        <v>3</v>
      </c>
      <c r="Y55" s="4">
        <v>0</v>
      </c>
      <c r="Z55" s="4"/>
      <c r="AB55">
        <v>0</v>
      </c>
      <c r="AE55" s="7">
        <v>25886</v>
      </c>
      <c r="AF55" s="7">
        <v>29758</v>
      </c>
      <c r="AG55" s="7">
        <f>Tabla3[[#This Row],[Salario Anual Actual 2020]]-Tabla3[[#This Row],[Salario Anual Inicial 2020]]</f>
        <v>3872</v>
      </c>
      <c r="AH55">
        <v>209</v>
      </c>
      <c r="AI55">
        <v>35</v>
      </c>
      <c r="AK55">
        <v>0</v>
      </c>
      <c r="AL55">
        <v>0</v>
      </c>
      <c r="AR55">
        <v>6</v>
      </c>
      <c r="AS55">
        <v>9</v>
      </c>
    </row>
    <row r="56" spans="1:45" x14ac:dyDescent="0.25">
      <c r="A56">
        <v>132</v>
      </c>
      <c r="B56" s="1">
        <v>24551</v>
      </c>
      <c r="C56" s="2">
        <f ca="1">INT((TODAY()-Tabla3[[#This Row],[Año de Nacimiento]])/365)</f>
        <v>53</v>
      </c>
      <c r="D56" t="s">
        <v>14</v>
      </c>
      <c r="E56">
        <v>0</v>
      </c>
      <c r="F56" s="1">
        <v>43277</v>
      </c>
      <c r="G56" s="1">
        <f t="shared" ca="1" si="0"/>
        <v>44118</v>
      </c>
      <c r="H56" s="8">
        <f ca="1">(Tabla3[[#This Row],[Fecha Hoy]]-Tabla3[[#This Row],[Fecha Inicio de Contrato]])/30</f>
        <v>28.033333333333335</v>
      </c>
      <c r="I56" s="8">
        <f ca="1">Tabla3[[#This Row],[Antigüedad Meses]]/12</f>
        <v>2.3361111111111112</v>
      </c>
      <c r="J56" s="1" t="s">
        <v>12</v>
      </c>
      <c r="K56" s="4">
        <v>3</v>
      </c>
      <c r="L56" s="1" t="s">
        <v>22</v>
      </c>
      <c r="M56" s="4">
        <v>2</v>
      </c>
      <c r="N56" s="4" t="s">
        <v>20</v>
      </c>
      <c r="O56" t="s">
        <v>37</v>
      </c>
      <c r="P56">
        <v>2</v>
      </c>
      <c r="Q56">
        <v>40</v>
      </c>
      <c r="R56">
        <f>Tabla3[[#This Row],[Horas Jornada]]*1/40</f>
        <v>1</v>
      </c>
      <c r="S56" t="s">
        <v>25</v>
      </c>
      <c r="T56" s="1">
        <v>44070</v>
      </c>
      <c r="U56" s="1">
        <v>44091</v>
      </c>
      <c r="V56" s="4">
        <f>Tabla3[[#This Row],[Fecha Alta (Abs)]]-Tabla3[[#This Row],[Fecha de baja (Abs)]]</f>
        <v>21</v>
      </c>
      <c r="W56" s="4" t="s">
        <v>54</v>
      </c>
      <c r="X56" s="4">
        <v>3</v>
      </c>
      <c r="Y56" s="4">
        <v>0</v>
      </c>
      <c r="AB56">
        <v>0</v>
      </c>
      <c r="AE56" s="7">
        <v>17850</v>
      </c>
      <c r="AF56" s="7">
        <v>17850</v>
      </c>
      <c r="AG56" s="7">
        <f>Tabla3[[#This Row],[Salario Anual Actual 2020]]-Tabla3[[#This Row],[Salario Anual Inicial 2020]]</f>
        <v>0</v>
      </c>
      <c r="AH56">
        <v>32</v>
      </c>
      <c r="AI56">
        <v>0</v>
      </c>
      <c r="AK56">
        <v>0</v>
      </c>
      <c r="AL56">
        <v>0</v>
      </c>
      <c r="AR56">
        <v>6</v>
      </c>
      <c r="AS56">
        <v>6</v>
      </c>
    </row>
    <row r="57" spans="1:45" x14ac:dyDescent="0.25">
      <c r="A57">
        <v>124</v>
      </c>
      <c r="B57" s="1">
        <v>22595</v>
      </c>
      <c r="C57" s="2">
        <f ca="1">INT((TODAY()-Tabla3[[#This Row],[Año de Nacimiento]])/365)</f>
        <v>58</v>
      </c>
      <c r="D57" t="s">
        <v>14</v>
      </c>
      <c r="E57">
        <v>0</v>
      </c>
      <c r="F57" s="1">
        <v>42936</v>
      </c>
      <c r="G57" s="1">
        <f t="shared" ca="1" si="0"/>
        <v>44118</v>
      </c>
      <c r="H57" s="8">
        <f ca="1">(Tabla3[[#This Row],[Fecha Hoy]]-Tabla3[[#This Row],[Fecha Inicio de Contrato]])/30</f>
        <v>39.4</v>
      </c>
      <c r="I57" s="8">
        <f ca="1">Tabla3[[#This Row],[Antigüedad Meses]]/12</f>
        <v>3.2833333333333332</v>
      </c>
      <c r="J57" s="1" t="s">
        <v>68</v>
      </c>
      <c r="K57" s="4">
        <v>2</v>
      </c>
      <c r="L57" s="1" t="s">
        <v>21</v>
      </c>
      <c r="M57" s="4">
        <v>0</v>
      </c>
      <c r="N57" s="4" t="s">
        <v>20</v>
      </c>
      <c r="O57" t="s">
        <v>37</v>
      </c>
      <c r="P57">
        <v>2</v>
      </c>
      <c r="Q57">
        <v>40</v>
      </c>
      <c r="R57">
        <f>Tabla3[[#This Row],[Horas Jornada]]*1/40</f>
        <v>1</v>
      </c>
      <c r="S57" t="s">
        <v>24</v>
      </c>
      <c r="T57" s="1">
        <v>43714</v>
      </c>
      <c r="U57" s="1">
        <v>43762</v>
      </c>
      <c r="V57" s="4">
        <f>Tabla3[[#This Row],[Fecha Alta (Abs)]]-Tabla3[[#This Row],[Fecha de baja (Abs)]]</f>
        <v>48</v>
      </c>
      <c r="W57" s="4" t="s">
        <v>54</v>
      </c>
      <c r="X57" s="4">
        <v>3</v>
      </c>
      <c r="Y57" s="4">
        <v>0</v>
      </c>
      <c r="AB57">
        <v>0</v>
      </c>
      <c r="AE57" s="7">
        <v>23993</v>
      </c>
      <c r="AF57" s="7">
        <v>23993</v>
      </c>
      <c r="AG57" s="7">
        <f>Tabla3[[#This Row],[Salario Anual Actual 2020]]-Tabla3[[#This Row],[Salario Anual Inicial 2020]]</f>
        <v>0</v>
      </c>
      <c r="AH57">
        <v>91</v>
      </c>
      <c r="AI57">
        <v>0</v>
      </c>
      <c r="AK57">
        <v>0</v>
      </c>
      <c r="AL57">
        <v>0</v>
      </c>
      <c r="AR57">
        <v>6</v>
      </c>
      <c r="AS57">
        <v>6</v>
      </c>
    </row>
    <row r="58" spans="1:45" x14ac:dyDescent="0.25">
      <c r="A58">
        <v>74</v>
      </c>
      <c r="B58" s="1">
        <v>24550</v>
      </c>
      <c r="C58" s="2">
        <f ca="1">INT((TODAY()-Tabla3[[#This Row],[Año de Nacimiento]])/365)</f>
        <v>53</v>
      </c>
      <c r="D58" t="s">
        <v>13</v>
      </c>
      <c r="E58">
        <v>1</v>
      </c>
      <c r="F58" s="1">
        <v>42243</v>
      </c>
      <c r="G58" s="1">
        <f t="shared" ca="1" si="0"/>
        <v>44118</v>
      </c>
      <c r="H58" s="8">
        <f ca="1">(Tabla3[[#This Row],[Fecha Hoy]]-Tabla3[[#This Row],[Fecha Inicio de Contrato]])/30</f>
        <v>62.5</v>
      </c>
      <c r="I58" s="8">
        <f ca="1">Tabla3[[#This Row],[Antigüedad Meses]]/12</f>
        <v>5.208333333333333</v>
      </c>
      <c r="J58" s="1" t="s">
        <v>8</v>
      </c>
      <c r="K58" s="4">
        <v>1</v>
      </c>
      <c r="L58" s="1"/>
      <c r="M58" s="4">
        <v>0</v>
      </c>
      <c r="N58" s="4" t="s">
        <v>20</v>
      </c>
      <c r="O58" t="s">
        <v>37</v>
      </c>
      <c r="P58">
        <v>2</v>
      </c>
      <c r="Q58">
        <v>20</v>
      </c>
      <c r="R58">
        <f>Tabla3[[#This Row],[Horas Jornada]]*1/40</f>
        <v>0.5</v>
      </c>
      <c r="S58" t="s">
        <v>24</v>
      </c>
      <c r="T58" s="1">
        <v>44063</v>
      </c>
      <c r="U58" s="1">
        <v>44115</v>
      </c>
      <c r="V58" s="4">
        <f>Tabla3[[#This Row],[Fecha Alta (Abs)]]-Tabla3[[#This Row],[Fecha de baja (Abs)]]</f>
        <v>52</v>
      </c>
      <c r="W58" s="4" t="s">
        <v>54</v>
      </c>
      <c r="X58" s="4">
        <v>3</v>
      </c>
      <c r="Y58" s="4">
        <v>0</v>
      </c>
      <c r="Z58" s="4"/>
      <c r="AB58">
        <v>0</v>
      </c>
      <c r="AE58" s="7">
        <v>27531</v>
      </c>
      <c r="AF58" s="7">
        <v>29108</v>
      </c>
      <c r="AG58" s="7">
        <f>Tabla3[[#This Row],[Salario Anual Actual 2020]]-Tabla3[[#This Row],[Salario Anual Inicial 2020]]</f>
        <v>1577</v>
      </c>
      <c r="AH58">
        <v>60</v>
      </c>
      <c r="AI58">
        <v>50</v>
      </c>
      <c r="AK58">
        <v>0</v>
      </c>
      <c r="AL58">
        <v>0</v>
      </c>
      <c r="AR58">
        <v>9</v>
      </c>
      <c r="AS58">
        <v>7</v>
      </c>
    </row>
    <row r="59" spans="1:45" x14ac:dyDescent="0.25">
      <c r="A59">
        <v>78</v>
      </c>
      <c r="B59" s="1">
        <v>22415</v>
      </c>
      <c r="C59" s="2">
        <f ca="1">INT((TODAY()-Tabla3[[#This Row],[Año de Nacimiento]])/365)</f>
        <v>59</v>
      </c>
      <c r="D59" t="s">
        <v>14</v>
      </c>
      <c r="E59">
        <v>0</v>
      </c>
      <c r="F59" s="1">
        <v>42789</v>
      </c>
      <c r="G59" s="1">
        <f t="shared" ca="1" si="0"/>
        <v>44118</v>
      </c>
      <c r="H59" s="8">
        <f ca="1">(Tabla3[[#This Row],[Fecha Hoy]]-Tabla3[[#This Row],[Fecha Inicio de Contrato]])/30</f>
        <v>44.3</v>
      </c>
      <c r="I59" s="8">
        <f ca="1">Tabla3[[#This Row],[Antigüedad Meses]]/12</f>
        <v>3.6916666666666664</v>
      </c>
      <c r="J59" s="1" t="s">
        <v>10</v>
      </c>
      <c r="K59" s="4">
        <v>5</v>
      </c>
      <c r="L59" s="1" t="s">
        <v>19</v>
      </c>
      <c r="M59" s="4">
        <v>2</v>
      </c>
      <c r="N59" s="4" t="s">
        <v>20</v>
      </c>
      <c r="O59" t="s">
        <v>37</v>
      </c>
      <c r="P59">
        <v>2</v>
      </c>
      <c r="Q59">
        <v>40</v>
      </c>
      <c r="R59">
        <f>Tabla3[[#This Row],[Horas Jornada]]*1/40</f>
        <v>1</v>
      </c>
      <c r="S59" t="s">
        <v>39</v>
      </c>
      <c r="T59" s="1">
        <v>43590</v>
      </c>
      <c r="U59" s="1">
        <v>43701</v>
      </c>
      <c r="V59" s="4">
        <f>Tabla3[[#This Row],[Fecha Alta (Abs)]]-Tabla3[[#This Row],[Fecha de baja (Abs)]]</f>
        <v>111</v>
      </c>
      <c r="W59" s="4" t="s">
        <v>54</v>
      </c>
      <c r="X59" s="4">
        <v>3</v>
      </c>
      <c r="Y59" s="4">
        <v>0</v>
      </c>
      <c r="Z59" s="4"/>
      <c r="AB59">
        <v>1</v>
      </c>
      <c r="AC59" s="1">
        <v>43982</v>
      </c>
      <c r="AD59" t="s">
        <v>42</v>
      </c>
      <c r="AE59" s="7">
        <v>21031</v>
      </c>
      <c r="AF59" s="7">
        <v>26747</v>
      </c>
      <c r="AG59" s="7">
        <f>Tabla3[[#This Row],[Salario Anual Actual 2020]]-Tabla3[[#This Row],[Salario Anual Inicial 2020]]</f>
        <v>5716</v>
      </c>
      <c r="AH59">
        <v>191</v>
      </c>
      <c r="AI59">
        <v>18</v>
      </c>
      <c r="AK59">
        <v>0</v>
      </c>
      <c r="AL59">
        <v>0</v>
      </c>
      <c r="AR59">
        <v>6</v>
      </c>
      <c r="AS59">
        <v>10</v>
      </c>
    </row>
    <row r="60" spans="1:45" x14ac:dyDescent="0.25">
      <c r="A60">
        <v>97</v>
      </c>
      <c r="B60" s="1">
        <v>21551</v>
      </c>
      <c r="C60" s="2">
        <f ca="1">INT((TODAY()-Tabla3[[#This Row],[Año de Nacimiento]])/365)</f>
        <v>61</v>
      </c>
      <c r="D60" t="s">
        <v>14</v>
      </c>
      <c r="E60">
        <v>0</v>
      </c>
      <c r="F60" s="1">
        <v>39233</v>
      </c>
      <c r="G60" s="1">
        <f t="shared" ca="1" si="0"/>
        <v>44118</v>
      </c>
      <c r="H60" s="8">
        <f ca="1">(Tabla3[[#This Row],[Fecha Hoy]]-Tabla3[[#This Row],[Fecha Inicio de Contrato]])/30</f>
        <v>162.83333333333334</v>
      </c>
      <c r="I60" s="8">
        <f ca="1">Tabla3[[#This Row],[Antigüedad Meses]]/12</f>
        <v>13.569444444444445</v>
      </c>
      <c r="J60" s="1" t="s">
        <v>8</v>
      </c>
      <c r="K60" s="4">
        <v>1</v>
      </c>
      <c r="L60" s="1"/>
      <c r="M60" s="4"/>
      <c r="N60" s="4" t="s">
        <v>20</v>
      </c>
      <c r="O60" t="s">
        <v>37</v>
      </c>
      <c r="P60">
        <v>2</v>
      </c>
      <c r="Q60">
        <v>20</v>
      </c>
      <c r="R60">
        <f>Tabla3[[#This Row],[Horas Jornada]]*1/40</f>
        <v>0.5</v>
      </c>
      <c r="V60" s="4">
        <f>Tabla3[[#This Row],[Fecha Alta (Abs)]]-Tabla3[[#This Row],[Fecha de baja (Abs)]]</f>
        <v>0</v>
      </c>
      <c r="W60" s="4" t="s">
        <v>54</v>
      </c>
      <c r="X60" s="4">
        <v>3</v>
      </c>
      <c r="Y60" s="4">
        <v>0</v>
      </c>
      <c r="AB60">
        <v>0</v>
      </c>
      <c r="AE60" s="7">
        <v>24766</v>
      </c>
      <c r="AF60" s="7">
        <v>30123</v>
      </c>
      <c r="AG60" s="7">
        <f>Tabla3[[#This Row],[Salario Anual Actual 2020]]-Tabla3[[#This Row],[Salario Anual Inicial 2020]]</f>
        <v>5357</v>
      </c>
      <c r="AH60">
        <v>150</v>
      </c>
      <c r="AI60">
        <v>12</v>
      </c>
      <c r="AK60">
        <v>0</v>
      </c>
      <c r="AL60">
        <v>0</v>
      </c>
      <c r="AR60">
        <v>10</v>
      </c>
      <c r="AS60">
        <v>8</v>
      </c>
    </row>
    <row r="61" spans="1:45" x14ac:dyDescent="0.25">
      <c r="A61">
        <v>103</v>
      </c>
      <c r="B61" s="1">
        <v>29533</v>
      </c>
      <c r="C61" s="2">
        <f ca="1">INT((TODAY()-Tabla3[[#This Row],[Año de Nacimiento]])/365)</f>
        <v>39</v>
      </c>
      <c r="D61" t="s">
        <v>13</v>
      </c>
      <c r="E61">
        <v>1</v>
      </c>
      <c r="F61" s="1">
        <v>42380</v>
      </c>
      <c r="G61" s="1">
        <f t="shared" ca="1" si="0"/>
        <v>44118</v>
      </c>
      <c r="H61" s="8">
        <f ca="1">(Tabla3[[#This Row],[Fecha Hoy]]-Tabla3[[#This Row],[Fecha Inicio de Contrato]])/30</f>
        <v>57.93333333333333</v>
      </c>
      <c r="I61" s="8">
        <f ca="1">Tabla3[[#This Row],[Antigüedad Meses]]/12</f>
        <v>4.8277777777777775</v>
      </c>
      <c r="J61" s="1" t="s">
        <v>8</v>
      </c>
      <c r="K61" s="4">
        <v>1</v>
      </c>
      <c r="L61" s="1" t="s">
        <v>22</v>
      </c>
      <c r="M61" s="4">
        <v>2</v>
      </c>
      <c r="N61" s="4" t="s">
        <v>20</v>
      </c>
      <c r="O61" t="s">
        <v>37</v>
      </c>
      <c r="P61">
        <v>2</v>
      </c>
      <c r="Q61">
        <v>40</v>
      </c>
      <c r="R61">
        <f>Tabla3[[#This Row],[Horas Jornada]]*1/40</f>
        <v>1</v>
      </c>
      <c r="V61" s="4">
        <f>Tabla3[[#This Row],[Fecha Alta (Abs)]]-Tabla3[[#This Row],[Fecha de baja (Abs)]]</f>
        <v>0</v>
      </c>
      <c r="W61" s="4" t="s">
        <v>54</v>
      </c>
      <c r="X61" s="4">
        <v>3</v>
      </c>
      <c r="Y61" s="4">
        <v>1</v>
      </c>
      <c r="Z61" s="1">
        <v>42455</v>
      </c>
      <c r="AA61" t="s">
        <v>26</v>
      </c>
      <c r="AB61">
        <v>0</v>
      </c>
      <c r="AE61" s="7">
        <v>26858</v>
      </c>
      <c r="AF61" s="7">
        <v>26858</v>
      </c>
      <c r="AG61" s="7">
        <f>Tabla3[[#This Row],[Salario Anual Actual 2020]]-Tabla3[[#This Row],[Salario Anual Inicial 2020]]</f>
        <v>0</v>
      </c>
      <c r="AH61">
        <v>367</v>
      </c>
      <c r="AI61">
        <v>12</v>
      </c>
      <c r="AK61">
        <v>0</v>
      </c>
      <c r="AL61">
        <v>0</v>
      </c>
      <c r="AR61">
        <v>4</v>
      </c>
      <c r="AS61">
        <v>10</v>
      </c>
    </row>
    <row r="62" spans="1:45" x14ac:dyDescent="0.25">
      <c r="A62">
        <v>109</v>
      </c>
      <c r="B62" s="1">
        <v>25955</v>
      </c>
      <c r="C62" s="2">
        <f ca="1">INT((TODAY()-Tabla3[[#This Row],[Año de Nacimiento]])/365)</f>
        <v>49</v>
      </c>
      <c r="D62" t="s">
        <v>14</v>
      </c>
      <c r="E62">
        <v>0</v>
      </c>
      <c r="F62" s="1">
        <v>41233</v>
      </c>
      <c r="G62" s="1">
        <f t="shared" ca="1" si="0"/>
        <v>44118</v>
      </c>
      <c r="H62" s="8">
        <f ca="1">(Tabla3[[#This Row],[Fecha Hoy]]-Tabla3[[#This Row],[Fecha Inicio de Contrato]])/30</f>
        <v>96.166666666666671</v>
      </c>
      <c r="I62" s="8">
        <f ca="1">Tabla3[[#This Row],[Antigüedad Meses]]/12</f>
        <v>8.0138888888888893</v>
      </c>
      <c r="J62" s="1" t="s">
        <v>68</v>
      </c>
      <c r="K62" s="4">
        <v>2</v>
      </c>
      <c r="L62" s="1"/>
      <c r="M62" s="4">
        <v>1</v>
      </c>
      <c r="N62" s="4" t="s">
        <v>20</v>
      </c>
      <c r="O62" t="s">
        <v>37</v>
      </c>
      <c r="P62">
        <v>2</v>
      </c>
      <c r="Q62">
        <v>40</v>
      </c>
      <c r="R62">
        <f>Tabla3[[#This Row],[Horas Jornada]]*1/40</f>
        <v>1</v>
      </c>
      <c r="V62" s="4">
        <f>Tabla3[[#This Row],[Fecha Alta (Abs)]]-Tabla3[[#This Row],[Fecha de baja (Abs)]]</f>
        <v>0</v>
      </c>
      <c r="W62" s="4" t="s">
        <v>54</v>
      </c>
      <c r="X62" s="4">
        <v>3</v>
      </c>
      <c r="Y62" s="4">
        <v>0</v>
      </c>
      <c r="AB62">
        <v>0</v>
      </c>
      <c r="AE62" s="7">
        <v>22271</v>
      </c>
      <c r="AF62" s="7">
        <v>22271</v>
      </c>
      <c r="AG62" s="7">
        <f>Tabla3[[#This Row],[Salario Anual Actual 2020]]-Tabla3[[#This Row],[Salario Anual Inicial 2020]]</f>
        <v>0</v>
      </c>
      <c r="AH62">
        <v>53</v>
      </c>
      <c r="AI62">
        <v>12</v>
      </c>
      <c r="AK62">
        <v>0</v>
      </c>
      <c r="AL62">
        <v>0</v>
      </c>
      <c r="AR62">
        <v>4</v>
      </c>
      <c r="AS62">
        <v>9</v>
      </c>
    </row>
    <row r="63" spans="1:45" x14ac:dyDescent="0.25">
      <c r="A63">
        <v>110</v>
      </c>
      <c r="B63" s="1">
        <v>31831</v>
      </c>
      <c r="C63" s="2">
        <f ca="1">INT((TODAY()-Tabla3[[#This Row],[Año de Nacimiento]])/365)</f>
        <v>33</v>
      </c>
      <c r="D63" t="s">
        <v>14</v>
      </c>
      <c r="E63">
        <v>0</v>
      </c>
      <c r="F63" s="1">
        <v>42101</v>
      </c>
      <c r="G63" s="1">
        <f t="shared" ca="1" si="0"/>
        <v>44118</v>
      </c>
      <c r="H63" s="8">
        <f ca="1">(Tabla3[[#This Row],[Fecha Hoy]]-Tabla3[[#This Row],[Fecha Inicio de Contrato]])/30</f>
        <v>67.233333333333334</v>
      </c>
      <c r="I63" s="8">
        <f ca="1">Tabla3[[#This Row],[Antigüedad Meses]]/12</f>
        <v>5.6027777777777779</v>
      </c>
      <c r="J63" s="1" t="s">
        <v>12</v>
      </c>
      <c r="K63" s="4">
        <v>3</v>
      </c>
      <c r="L63" s="1" t="s">
        <v>21</v>
      </c>
      <c r="M63" s="4">
        <v>0</v>
      </c>
      <c r="N63" s="4" t="s">
        <v>20</v>
      </c>
      <c r="O63" t="s">
        <v>37</v>
      </c>
      <c r="P63">
        <v>2</v>
      </c>
      <c r="Q63">
        <v>40</v>
      </c>
      <c r="R63">
        <f>Tabla3[[#This Row],[Horas Jornada]]*1/40</f>
        <v>1</v>
      </c>
      <c r="S63" t="s">
        <v>25</v>
      </c>
      <c r="T63" s="1">
        <v>43875</v>
      </c>
      <c r="U63" s="1">
        <f ca="1">TODAY()</f>
        <v>44118</v>
      </c>
      <c r="V63" s="4">
        <f ca="1">Tabla3[[#This Row],[Fecha Alta (Abs)]]-Tabla3[[#This Row],[Fecha de baja (Abs)]]</f>
        <v>243</v>
      </c>
      <c r="W63" s="4" t="s">
        <v>54</v>
      </c>
      <c r="X63" s="4">
        <v>3</v>
      </c>
      <c r="Y63" s="4">
        <v>0</v>
      </c>
      <c r="AB63">
        <v>0</v>
      </c>
      <c r="AE63" s="7">
        <v>19838</v>
      </c>
      <c r="AF63" s="7">
        <v>19838</v>
      </c>
      <c r="AG63" s="7">
        <f>Tabla3[[#This Row],[Salario Anual Actual 2020]]-Tabla3[[#This Row],[Salario Anual Inicial 2020]]</f>
        <v>0</v>
      </c>
      <c r="AH63">
        <v>380</v>
      </c>
      <c r="AI63">
        <v>12</v>
      </c>
      <c r="AK63">
        <v>0</v>
      </c>
      <c r="AL63">
        <v>0</v>
      </c>
      <c r="AR63">
        <v>7</v>
      </c>
      <c r="AS63">
        <v>6</v>
      </c>
    </row>
    <row r="64" spans="1:45" x14ac:dyDescent="0.25">
      <c r="A64">
        <v>117</v>
      </c>
      <c r="B64" s="1">
        <v>22328</v>
      </c>
      <c r="C64" s="2">
        <f ca="1">INT((TODAY()-Tabla3[[#This Row],[Año de Nacimiento]])/365)</f>
        <v>59</v>
      </c>
      <c r="D64" t="s">
        <v>13</v>
      </c>
      <c r="E64">
        <v>1</v>
      </c>
      <c r="F64" s="1">
        <v>42253</v>
      </c>
      <c r="G64" s="1">
        <f t="shared" ca="1" si="0"/>
        <v>44118</v>
      </c>
      <c r="H64" s="8">
        <f ca="1">(Tabla3[[#This Row],[Fecha Hoy]]-Tabla3[[#This Row],[Fecha Inicio de Contrato]])/30</f>
        <v>62.166666666666664</v>
      </c>
      <c r="I64" s="8">
        <f ca="1">Tabla3[[#This Row],[Antigüedad Meses]]/12</f>
        <v>5.1805555555555554</v>
      </c>
      <c r="J64" s="1" t="s">
        <v>68</v>
      </c>
      <c r="K64" s="4">
        <v>2</v>
      </c>
      <c r="L64" s="1" t="s">
        <v>19</v>
      </c>
      <c r="M64" s="4">
        <v>0</v>
      </c>
      <c r="N64" s="4" t="s">
        <v>20</v>
      </c>
      <c r="O64" t="s">
        <v>37</v>
      </c>
      <c r="P64">
        <v>2</v>
      </c>
      <c r="Q64">
        <v>40</v>
      </c>
      <c r="R64">
        <f>Tabla3[[#This Row],[Horas Jornada]]*1/40</f>
        <v>1</v>
      </c>
      <c r="V64" s="4">
        <f>Tabla3[[#This Row],[Fecha Alta (Abs)]]-Tabla3[[#This Row],[Fecha de baja (Abs)]]</f>
        <v>0</v>
      </c>
      <c r="W64" s="4" t="s">
        <v>54</v>
      </c>
      <c r="X64" s="4">
        <v>3</v>
      </c>
      <c r="Y64" s="4">
        <v>0</v>
      </c>
      <c r="AB64">
        <v>0</v>
      </c>
      <c r="AE64" s="7">
        <v>24976</v>
      </c>
      <c r="AF64" s="7">
        <v>24976</v>
      </c>
      <c r="AG64" s="7">
        <f>Tabla3[[#This Row],[Salario Anual Actual 2020]]-Tabla3[[#This Row],[Salario Anual Inicial 2020]]</f>
        <v>0</v>
      </c>
      <c r="AH64">
        <v>9</v>
      </c>
      <c r="AI64">
        <v>0</v>
      </c>
      <c r="AK64">
        <v>0</v>
      </c>
      <c r="AL64">
        <v>0</v>
      </c>
      <c r="AR64">
        <v>7</v>
      </c>
      <c r="AS64">
        <v>10</v>
      </c>
    </row>
    <row r="65" spans="1:45" x14ac:dyDescent="0.25">
      <c r="A65">
        <v>120</v>
      </c>
      <c r="B65" s="1">
        <v>30848</v>
      </c>
      <c r="C65" s="2">
        <f ca="1">INT((TODAY()-Tabla3[[#This Row],[Año de Nacimiento]])/365)</f>
        <v>36</v>
      </c>
      <c r="D65" t="s">
        <v>13</v>
      </c>
      <c r="E65">
        <v>1</v>
      </c>
      <c r="F65" s="1">
        <v>38929</v>
      </c>
      <c r="G65" s="1">
        <f t="shared" ca="1" si="0"/>
        <v>44118</v>
      </c>
      <c r="H65" s="8">
        <f ca="1">(Tabla3[[#This Row],[Fecha Hoy]]-Tabla3[[#This Row],[Fecha Inicio de Contrato]])/30</f>
        <v>172.96666666666667</v>
      </c>
      <c r="I65" s="8">
        <f ca="1">Tabla3[[#This Row],[Antigüedad Meses]]/12</f>
        <v>14.41388888888889</v>
      </c>
      <c r="J65" s="1" t="s">
        <v>8</v>
      </c>
      <c r="K65" s="4">
        <v>1</v>
      </c>
      <c r="L65" s="1"/>
      <c r="M65" s="4">
        <v>0</v>
      </c>
      <c r="N65" s="4" t="s">
        <v>20</v>
      </c>
      <c r="O65" t="s">
        <v>37</v>
      </c>
      <c r="P65">
        <v>2</v>
      </c>
      <c r="Q65">
        <v>40</v>
      </c>
      <c r="R65">
        <f>Tabla3[[#This Row],[Horas Jornada]]*1/40</f>
        <v>1</v>
      </c>
      <c r="V65" s="4">
        <f>Tabla3[[#This Row],[Fecha Alta (Abs)]]-Tabla3[[#This Row],[Fecha de baja (Abs)]]</f>
        <v>0</v>
      </c>
      <c r="W65" s="4" t="s">
        <v>54</v>
      </c>
      <c r="X65" s="4">
        <v>3</v>
      </c>
      <c r="Y65" s="4">
        <v>0</v>
      </c>
      <c r="AB65">
        <v>0</v>
      </c>
      <c r="AE65" s="7">
        <v>18129</v>
      </c>
      <c r="AF65" s="7">
        <v>18129</v>
      </c>
      <c r="AG65" s="7">
        <f>Tabla3[[#This Row],[Salario Anual Actual 2020]]-Tabla3[[#This Row],[Salario Anual Inicial 2020]]</f>
        <v>0</v>
      </c>
      <c r="AH65">
        <v>50</v>
      </c>
      <c r="AI65">
        <v>0</v>
      </c>
      <c r="AK65">
        <v>0</v>
      </c>
      <c r="AL65">
        <v>0</v>
      </c>
      <c r="AR65">
        <v>5</v>
      </c>
      <c r="AS65">
        <v>7</v>
      </c>
    </row>
    <row r="66" spans="1:45" x14ac:dyDescent="0.25">
      <c r="A66">
        <v>138</v>
      </c>
      <c r="B66" s="1">
        <v>33494</v>
      </c>
      <c r="C66" s="2">
        <f ca="1">INT((TODAY()-Tabla3[[#This Row],[Año de Nacimiento]])/365)</f>
        <v>29</v>
      </c>
      <c r="D66" t="s">
        <v>13</v>
      </c>
      <c r="E66">
        <v>1</v>
      </c>
      <c r="F66" s="1">
        <v>42814</v>
      </c>
      <c r="G66" s="1">
        <f t="shared" ref="G66:G129" ca="1" si="1">TODAY()</f>
        <v>44118</v>
      </c>
      <c r="H66" s="8">
        <f ca="1">(Tabla3[[#This Row],[Fecha Hoy]]-Tabla3[[#This Row],[Fecha Inicio de Contrato]])/30</f>
        <v>43.466666666666669</v>
      </c>
      <c r="I66" s="8">
        <f ca="1">Tabla3[[#This Row],[Antigüedad Meses]]/12</f>
        <v>3.6222222222222222</v>
      </c>
      <c r="J66" s="1" t="s">
        <v>8</v>
      </c>
      <c r="K66" s="4">
        <v>1</v>
      </c>
      <c r="L66" s="1" t="s">
        <v>21</v>
      </c>
      <c r="M66" s="4">
        <v>0</v>
      </c>
      <c r="N66" s="4" t="s">
        <v>20</v>
      </c>
      <c r="O66" t="s">
        <v>37</v>
      </c>
      <c r="P66">
        <v>2</v>
      </c>
      <c r="Q66">
        <v>30</v>
      </c>
      <c r="R66">
        <f>Tabla3[[#This Row],[Horas Jornada]]*1/40</f>
        <v>0.75</v>
      </c>
      <c r="V66" s="4">
        <f>Tabla3[[#This Row],[Fecha Alta (Abs)]]-Tabla3[[#This Row],[Fecha de baja (Abs)]]</f>
        <v>0</v>
      </c>
      <c r="W66" s="4" t="s">
        <v>54</v>
      </c>
      <c r="X66" s="4">
        <v>3</v>
      </c>
      <c r="Y66" s="4">
        <v>0</v>
      </c>
      <c r="AB66">
        <v>0</v>
      </c>
      <c r="AE66" s="7">
        <v>22477</v>
      </c>
      <c r="AF66" s="7">
        <v>22477</v>
      </c>
      <c r="AG66" s="7">
        <f>Tabla3[[#This Row],[Salario Anual Actual 2020]]-Tabla3[[#This Row],[Salario Anual Inicial 2020]]</f>
        <v>0</v>
      </c>
      <c r="AH66">
        <v>44</v>
      </c>
      <c r="AI66">
        <v>0</v>
      </c>
      <c r="AK66">
        <v>0</v>
      </c>
      <c r="AL66">
        <v>0</v>
      </c>
      <c r="AR66">
        <v>7</v>
      </c>
      <c r="AS66">
        <v>9</v>
      </c>
    </row>
    <row r="67" spans="1:45" x14ac:dyDescent="0.25">
      <c r="A67">
        <v>47</v>
      </c>
      <c r="B67" s="1">
        <v>32845</v>
      </c>
      <c r="C67" s="2">
        <f ca="1">INT((TODAY()-Tabla3[[#This Row],[Año de Nacimiento]])/365)</f>
        <v>30</v>
      </c>
      <c r="D67" t="s">
        <v>14</v>
      </c>
      <c r="E67">
        <v>0</v>
      </c>
      <c r="F67" s="1">
        <v>42505</v>
      </c>
      <c r="G67" s="1">
        <f t="shared" ca="1" si="1"/>
        <v>44118</v>
      </c>
      <c r="H67" s="8">
        <f ca="1">(Tabla3[[#This Row],[Fecha Hoy]]-Tabla3[[#This Row],[Fecha Inicio de Contrato]])/30</f>
        <v>53.766666666666666</v>
      </c>
      <c r="I67" s="8">
        <f ca="1">Tabla3[[#This Row],[Antigüedad Meses]]/12</f>
        <v>4.4805555555555552</v>
      </c>
      <c r="J67" s="1" t="s">
        <v>12</v>
      </c>
      <c r="K67" s="4">
        <v>3</v>
      </c>
      <c r="L67" s="1" t="s">
        <v>21</v>
      </c>
      <c r="M67" s="4">
        <v>0</v>
      </c>
      <c r="N67" s="4" t="s">
        <v>20</v>
      </c>
      <c r="O67" t="s">
        <v>37</v>
      </c>
      <c r="P67">
        <v>2</v>
      </c>
      <c r="Q67">
        <v>20</v>
      </c>
      <c r="R67">
        <f>Tabla3[[#This Row],[Horas Jornada]]*1/40</f>
        <v>0.5</v>
      </c>
      <c r="S67" t="s">
        <v>24</v>
      </c>
      <c r="T67" s="1">
        <v>43983</v>
      </c>
      <c r="U67" s="1">
        <v>43984</v>
      </c>
      <c r="V67" s="4">
        <f>Tabla3[[#This Row],[Fecha Alta (Abs)]]-Tabla3[[#This Row],[Fecha de baja (Abs)]]</f>
        <v>1</v>
      </c>
      <c r="W67" s="4" t="s">
        <v>53</v>
      </c>
      <c r="X67" s="4">
        <v>2</v>
      </c>
      <c r="Y67" s="4">
        <v>0</v>
      </c>
      <c r="Z67" s="4"/>
      <c r="AB67">
        <v>0</v>
      </c>
      <c r="AE67" s="7">
        <v>19069</v>
      </c>
      <c r="AF67" s="7">
        <v>19069</v>
      </c>
      <c r="AG67" s="7">
        <f>Tabla3[[#This Row],[Salario Anual Actual 2020]]-Tabla3[[#This Row],[Salario Anual Inicial 2020]]</f>
        <v>0</v>
      </c>
      <c r="AH67">
        <v>41</v>
      </c>
      <c r="AI67">
        <v>12</v>
      </c>
      <c r="AK67">
        <v>0</v>
      </c>
      <c r="AL67">
        <v>0</v>
      </c>
      <c r="AR67">
        <v>7</v>
      </c>
      <c r="AS67">
        <v>9</v>
      </c>
    </row>
    <row r="68" spans="1:45" x14ac:dyDescent="0.25">
      <c r="A68">
        <v>41</v>
      </c>
      <c r="B68" s="1">
        <v>21268</v>
      </c>
      <c r="C68" s="2">
        <f ca="1">INT((TODAY()-Tabla3[[#This Row],[Año de Nacimiento]])/365)</f>
        <v>62</v>
      </c>
      <c r="D68" t="s">
        <v>14</v>
      </c>
      <c r="E68">
        <v>0</v>
      </c>
      <c r="F68" s="1">
        <v>41527</v>
      </c>
      <c r="G68" s="1">
        <f t="shared" ca="1" si="1"/>
        <v>44118</v>
      </c>
      <c r="H68" s="8">
        <f ca="1">(Tabla3[[#This Row],[Fecha Hoy]]-Tabla3[[#This Row],[Fecha Inicio de Contrato]])/30</f>
        <v>86.36666666666666</v>
      </c>
      <c r="I68" s="8">
        <f ca="1">Tabla3[[#This Row],[Antigüedad Meses]]/12</f>
        <v>7.197222222222222</v>
      </c>
      <c r="J68" s="1" t="s">
        <v>9</v>
      </c>
      <c r="K68" s="4">
        <v>4</v>
      </c>
      <c r="L68" s="1"/>
      <c r="M68" s="4">
        <v>0</v>
      </c>
      <c r="N68" s="4" t="s">
        <v>20</v>
      </c>
      <c r="O68" t="s">
        <v>37</v>
      </c>
      <c r="P68">
        <v>2</v>
      </c>
      <c r="Q68">
        <v>40</v>
      </c>
      <c r="R68">
        <f>Tabla3[[#This Row],[Horas Jornada]]*1/40</f>
        <v>1</v>
      </c>
      <c r="S68" t="s">
        <v>24</v>
      </c>
      <c r="T68" s="1">
        <v>43876</v>
      </c>
      <c r="U68" s="1">
        <v>43881</v>
      </c>
      <c r="V68" s="4">
        <f>Tabla3[[#This Row],[Fecha Alta (Abs)]]-Tabla3[[#This Row],[Fecha de baja (Abs)]]</f>
        <v>5</v>
      </c>
      <c r="W68" s="4" t="s">
        <v>53</v>
      </c>
      <c r="X68" s="4">
        <v>2</v>
      </c>
      <c r="Y68" s="4">
        <v>0</v>
      </c>
      <c r="Z68" s="4"/>
      <c r="AB68">
        <v>0</v>
      </c>
      <c r="AE68" s="7">
        <v>25646</v>
      </c>
      <c r="AF68" s="7">
        <v>29094</v>
      </c>
      <c r="AG68" s="7">
        <f>Tabla3[[#This Row],[Salario Anual Actual 2020]]-Tabla3[[#This Row],[Salario Anual Inicial 2020]]</f>
        <v>3448</v>
      </c>
      <c r="AH68">
        <v>36</v>
      </c>
      <c r="AI68">
        <v>18</v>
      </c>
      <c r="AK68">
        <v>0</v>
      </c>
      <c r="AL68">
        <v>0</v>
      </c>
      <c r="AR68">
        <v>7</v>
      </c>
      <c r="AS68">
        <v>6</v>
      </c>
    </row>
    <row r="69" spans="1:45" x14ac:dyDescent="0.25">
      <c r="A69">
        <v>63</v>
      </c>
      <c r="B69" s="1">
        <v>28042</v>
      </c>
      <c r="C69" s="2">
        <f ca="1">INT((TODAY()-Tabla3[[#This Row],[Año de Nacimiento]])/365)</f>
        <v>44</v>
      </c>
      <c r="D69" t="s">
        <v>13</v>
      </c>
      <c r="E69">
        <v>1</v>
      </c>
      <c r="F69" s="1">
        <v>43478</v>
      </c>
      <c r="G69" s="1">
        <f t="shared" ca="1" si="1"/>
        <v>44118</v>
      </c>
      <c r="H69" s="8">
        <f ca="1">(Tabla3[[#This Row],[Fecha Hoy]]-Tabla3[[#This Row],[Fecha Inicio de Contrato]])/30</f>
        <v>21.333333333333332</v>
      </c>
      <c r="I69" s="8">
        <f ca="1">Tabla3[[#This Row],[Antigüedad Meses]]/12</f>
        <v>1.7777777777777777</v>
      </c>
      <c r="J69" s="1" t="s">
        <v>8</v>
      </c>
      <c r="K69" s="4">
        <v>1</v>
      </c>
      <c r="L69" s="1" t="s">
        <v>19</v>
      </c>
      <c r="M69" s="4">
        <v>2</v>
      </c>
      <c r="N69" s="4" t="s">
        <v>20</v>
      </c>
      <c r="O69" t="s">
        <v>37</v>
      </c>
      <c r="P69">
        <v>2</v>
      </c>
      <c r="Q69">
        <v>40</v>
      </c>
      <c r="R69">
        <f>Tabla3[[#This Row],[Horas Jornada]]*1/40</f>
        <v>1</v>
      </c>
      <c r="S69" t="s">
        <v>24</v>
      </c>
      <c r="T69" s="1">
        <v>43924</v>
      </c>
      <c r="U69" s="1">
        <v>43993</v>
      </c>
      <c r="V69" s="4">
        <f>Tabla3[[#This Row],[Fecha Alta (Abs)]]-Tabla3[[#This Row],[Fecha de baja (Abs)]]</f>
        <v>69</v>
      </c>
      <c r="W69" s="4" t="s">
        <v>53</v>
      </c>
      <c r="X69" s="4">
        <v>2</v>
      </c>
      <c r="Y69" s="4">
        <v>1</v>
      </c>
      <c r="Z69" s="1">
        <v>42512</v>
      </c>
      <c r="AA69" t="s">
        <v>26</v>
      </c>
      <c r="AB69">
        <v>0</v>
      </c>
      <c r="AE69" s="7">
        <v>17410</v>
      </c>
      <c r="AF69" s="7">
        <v>17410</v>
      </c>
      <c r="AG69" s="7">
        <f>Tabla3[[#This Row],[Salario Anual Actual 2020]]-Tabla3[[#This Row],[Salario Anual Inicial 2020]]</f>
        <v>0</v>
      </c>
      <c r="AH69">
        <v>44</v>
      </c>
      <c r="AI69">
        <v>45</v>
      </c>
      <c r="AK69">
        <v>0</v>
      </c>
      <c r="AL69">
        <v>0</v>
      </c>
      <c r="AR69">
        <v>7</v>
      </c>
      <c r="AS69">
        <v>8</v>
      </c>
    </row>
    <row r="70" spans="1:45" x14ac:dyDescent="0.25">
      <c r="A70">
        <v>38</v>
      </c>
      <c r="B70" s="1">
        <v>36406</v>
      </c>
      <c r="C70" s="2">
        <f ca="1">INT((TODAY()-Tabla3[[#This Row],[Año de Nacimiento]])/365)</f>
        <v>21</v>
      </c>
      <c r="D70" t="s">
        <v>14</v>
      </c>
      <c r="E70">
        <v>0</v>
      </c>
      <c r="F70" s="1">
        <v>44098</v>
      </c>
      <c r="G70" s="1">
        <f t="shared" ca="1" si="1"/>
        <v>44118</v>
      </c>
      <c r="H70" s="8">
        <f ca="1">(Tabla3[[#This Row],[Fecha Hoy]]-Tabla3[[#This Row],[Fecha Inicio de Contrato]])/30</f>
        <v>0.66666666666666663</v>
      </c>
      <c r="I70" s="8">
        <f ca="1">Tabla3[[#This Row],[Antigüedad Meses]]/12</f>
        <v>5.5555555555555552E-2</v>
      </c>
      <c r="J70" s="1" t="s">
        <v>9</v>
      </c>
      <c r="K70" s="4">
        <v>4</v>
      </c>
      <c r="L70" s="1" t="s">
        <v>22</v>
      </c>
      <c r="M70" s="4">
        <v>1</v>
      </c>
      <c r="N70" s="4" t="s">
        <v>20</v>
      </c>
      <c r="O70" t="s">
        <v>37</v>
      </c>
      <c r="P70">
        <v>2</v>
      </c>
      <c r="Q70">
        <v>40</v>
      </c>
      <c r="R70">
        <f>Tabla3[[#This Row],[Horas Jornada]]*1/40</f>
        <v>1</v>
      </c>
      <c r="S70" t="s">
        <v>24</v>
      </c>
      <c r="T70" s="1">
        <v>43848</v>
      </c>
      <c r="U70" s="1">
        <v>44090</v>
      </c>
      <c r="V70" s="4">
        <f>Tabla3[[#This Row],[Fecha Alta (Abs)]]-Tabla3[[#This Row],[Fecha de baja (Abs)]]</f>
        <v>242</v>
      </c>
      <c r="W70" s="4" t="s">
        <v>53</v>
      </c>
      <c r="X70" s="4">
        <v>2</v>
      </c>
      <c r="Y70" s="4">
        <v>1</v>
      </c>
      <c r="Z70" s="1">
        <v>42586</v>
      </c>
      <c r="AA70" t="s">
        <v>29</v>
      </c>
      <c r="AB70">
        <v>0</v>
      </c>
      <c r="AE70" s="7">
        <v>21230</v>
      </c>
      <c r="AF70" s="7">
        <v>21230</v>
      </c>
      <c r="AG70" s="7">
        <f>Tabla3[[#This Row],[Salario Anual Actual 2020]]-Tabla3[[#This Row],[Salario Anual Inicial 2020]]</f>
        <v>0</v>
      </c>
      <c r="AH70">
        <v>120</v>
      </c>
      <c r="AI70">
        <v>0</v>
      </c>
      <c r="AK70">
        <v>0</v>
      </c>
      <c r="AL70">
        <v>1</v>
      </c>
      <c r="AR70">
        <v>7</v>
      </c>
      <c r="AS70">
        <v>10</v>
      </c>
    </row>
    <row r="71" spans="1:45" x14ac:dyDescent="0.25">
      <c r="A71">
        <v>51</v>
      </c>
      <c r="B71" s="1">
        <v>34381</v>
      </c>
      <c r="C71" s="2">
        <f ca="1">INT((TODAY()-Tabla3[[#This Row],[Año de Nacimiento]])/365)</f>
        <v>26</v>
      </c>
      <c r="D71" t="s">
        <v>13</v>
      </c>
      <c r="E71">
        <v>1</v>
      </c>
      <c r="F71" s="1">
        <v>41868</v>
      </c>
      <c r="G71" s="1">
        <f t="shared" ca="1" si="1"/>
        <v>44118</v>
      </c>
      <c r="H71" s="8">
        <f ca="1">(Tabla3[[#This Row],[Fecha Hoy]]-Tabla3[[#This Row],[Fecha Inicio de Contrato]])/30</f>
        <v>75</v>
      </c>
      <c r="I71" s="8">
        <f ca="1">Tabla3[[#This Row],[Antigüedad Meses]]/12</f>
        <v>6.25</v>
      </c>
      <c r="J71" s="1" t="s">
        <v>10</v>
      </c>
      <c r="K71" s="4">
        <v>5</v>
      </c>
      <c r="L71" s="1"/>
      <c r="M71" s="4"/>
      <c r="O71" t="s">
        <v>37</v>
      </c>
      <c r="P71">
        <v>2</v>
      </c>
      <c r="Q71">
        <v>30</v>
      </c>
      <c r="R71">
        <f>Tabla3[[#This Row],[Horas Jornada]]*1/40</f>
        <v>0.75</v>
      </c>
      <c r="V71" s="4">
        <f>Tabla3[[#This Row],[Fecha Alta (Abs)]]-Tabla3[[#This Row],[Fecha de baja (Abs)]]</f>
        <v>0</v>
      </c>
      <c r="W71" s="4" t="s">
        <v>53</v>
      </c>
      <c r="X71" s="4">
        <v>2</v>
      </c>
      <c r="Y71" s="4">
        <v>0</v>
      </c>
      <c r="Z71" s="4"/>
      <c r="AB71">
        <v>1</v>
      </c>
      <c r="AC71" s="1">
        <v>43897</v>
      </c>
      <c r="AD71" t="s">
        <v>42</v>
      </c>
      <c r="AE71" s="7">
        <v>20653</v>
      </c>
      <c r="AF71" s="7">
        <v>20653</v>
      </c>
      <c r="AG71" s="7">
        <f>Tabla3[[#This Row],[Salario Anual Actual 2020]]-Tabla3[[#This Row],[Salario Anual Inicial 2020]]</f>
        <v>0</v>
      </c>
      <c r="AH71">
        <v>34</v>
      </c>
      <c r="AI71">
        <v>0</v>
      </c>
      <c r="AK71">
        <v>0</v>
      </c>
      <c r="AL71">
        <v>0</v>
      </c>
      <c r="AR71">
        <v>10</v>
      </c>
      <c r="AS71">
        <v>8</v>
      </c>
    </row>
    <row r="72" spans="1:45" x14ac:dyDescent="0.25">
      <c r="A72">
        <v>57</v>
      </c>
      <c r="B72" s="1">
        <v>30289</v>
      </c>
      <c r="C72" s="2">
        <f ca="1">INT((TODAY()-Tabla3[[#This Row],[Año de Nacimiento]])/365)</f>
        <v>37</v>
      </c>
      <c r="D72" t="s">
        <v>13</v>
      </c>
      <c r="E72">
        <v>1</v>
      </c>
      <c r="F72" s="1">
        <v>41789</v>
      </c>
      <c r="G72" s="1">
        <f t="shared" ca="1" si="1"/>
        <v>44118</v>
      </c>
      <c r="H72" s="8">
        <f ca="1">(Tabla3[[#This Row],[Fecha Hoy]]-Tabla3[[#This Row],[Fecha Inicio de Contrato]])/30</f>
        <v>77.63333333333334</v>
      </c>
      <c r="I72" s="8">
        <f ca="1">Tabla3[[#This Row],[Antigüedad Meses]]/12</f>
        <v>6.469444444444445</v>
      </c>
      <c r="J72" s="1" t="s">
        <v>8</v>
      </c>
      <c r="K72" s="4">
        <v>1</v>
      </c>
      <c r="L72" s="1" t="s">
        <v>21</v>
      </c>
      <c r="M72" s="4">
        <v>0</v>
      </c>
      <c r="N72" s="4" t="s">
        <v>20</v>
      </c>
      <c r="O72" t="s">
        <v>37</v>
      </c>
      <c r="P72">
        <v>2</v>
      </c>
      <c r="Q72">
        <v>40</v>
      </c>
      <c r="R72">
        <f>Tabla3[[#This Row],[Horas Jornada]]*1/40</f>
        <v>1</v>
      </c>
      <c r="V72" s="4">
        <f>Tabla3[[#This Row],[Fecha Alta (Abs)]]-Tabla3[[#This Row],[Fecha de baja (Abs)]]</f>
        <v>0</v>
      </c>
      <c r="W72" s="4" t="s">
        <v>53</v>
      </c>
      <c r="X72" s="4">
        <v>2</v>
      </c>
      <c r="Y72" s="4">
        <v>0</v>
      </c>
      <c r="Z72" s="4"/>
      <c r="AB72">
        <v>0</v>
      </c>
      <c r="AE72" s="7">
        <v>22530</v>
      </c>
      <c r="AF72" s="7">
        <v>22530</v>
      </c>
      <c r="AG72" s="7">
        <f>Tabla3[[#This Row],[Salario Anual Actual 2020]]-Tabla3[[#This Row],[Salario Anual Inicial 2020]]</f>
        <v>0</v>
      </c>
      <c r="AH72">
        <v>10</v>
      </c>
      <c r="AI72">
        <v>18</v>
      </c>
      <c r="AK72">
        <v>0</v>
      </c>
      <c r="AL72">
        <v>0</v>
      </c>
      <c r="AR72">
        <v>5</v>
      </c>
      <c r="AS72">
        <v>10</v>
      </c>
    </row>
    <row r="73" spans="1:45" x14ac:dyDescent="0.25">
      <c r="A73">
        <v>158</v>
      </c>
      <c r="B73" s="1">
        <v>35023</v>
      </c>
      <c r="C73" s="2">
        <f ca="1">INT((TODAY()-Tabla3[[#This Row],[Año de Nacimiento]])/365)</f>
        <v>24</v>
      </c>
      <c r="D73" t="s">
        <v>14</v>
      </c>
      <c r="E73">
        <v>0</v>
      </c>
      <c r="F73" s="1">
        <v>42804</v>
      </c>
      <c r="G73" s="1">
        <f t="shared" ca="1" si="1"/>
        <v>44118</v>
      </c>
      <c r="H73" s="8">
        <f ca="1">(Tabla3[[#This Row],[Fecha Hoy]]-Tabla3[[#This Row],[Fecha Inicio de Contrato]])/30</f>
        <v>43.8</v>
      </c>
      <c r="I73" s="8">
        <f ca="1">Tabla3[[#This Row],[Antigüedad Meses]]/12</f>
        <v>3.65</v>
      </c>
      <c r="J73" s="1" t="s">
        <v>12</v>
      </c>
      <c r="K73" s="4">
        <v>3</v>
      </c>
      <c r="L73" s="1" t="s">
        <v>19</v>
      </c>
      <c r="M73" s="4">
        <v>0</v>
      </c>
      <c r="N73" s="4" t="s">
        <v>20</v>
      </c>
      <c r="O73" t="s">
        <v>37</v>
      </c>
      <c r="P73">
        <v>2</v>
      </c>
      <c r="Q73">
        <v>28</v>
      </c>
      <c r="R73">
        <f>Tabla3[[#This Row],[Horas Jornada]]*1/40</f>
        <v>0.7</v>
      </c>
      <c r="S73" t="s">
        <v>24</v>
      </c>
      <c r="T73" s="1">
        <v>44011</v>
      </c>
      <c r="U73" s="1">
        <v>44018</v>
      </c>
      <c r="V73" s="4">
        <f>Tabla3[[#This Row],[Fecha Alta (Abs)]]-Tabla3[[#This Row],[Fecha de baja (Abs)]]</f>
        <v>7</v>
      </c>
      <c r="W73" t="s">
        <v>52</v>
      </c>
      <c r="X73" s="4">
        <v>1</v>
      </c>
      <c r="Y73" s="4">
        <v>0</v>
      </c>
      <c r="AB73">
        <v>0</v>
      </c>
      <c r="AE73" s="7">
        <v>17630</v>
      </c>
      <c r="AF73" s="7">
        <v>17630</v>
      </c>
      <c r="AG73" s="7">
        <f>Tabla3[[#This Row],[Salario Anual Actual 2020]]-Tabla3[[#This Row],[Salario Anual Inicial 2020]]</f>
        <v>0</v>
      </c>
      <c r="AH73">
        <v>14</v>
      </c>
      <c r="AI73">
        <v>0</v>
      </c>
      <c r="AK73">
        <v>0</v>
      </c>
      <c r="AL73">
        <v>0</v>
      </c>
      <c r="AR73">
        <v>9</v>
      </c>
      <c r="AS73">
        <v>10</v>
      </c>
    </row>
    <row r="74" spans="1:45" x14ac:dyDescent="0.25">
      <c r="A74">
        <v>37</v>
      </c>
      <c r="B74" s="1">
        <v>27378</v>
      </c>
      <c r="C74" s="2">
        <f ca="1">INT((TODAY()-Tabla3[[#This Row],[Año de Nacimiento]])/365)</f>
        <v>45</v>
      </c>
      <c r="D74" t="s">
        <v>14</v>
      </c>
      <c r="E74">
        <v>0</v>
      </c>
      <c r="F74" s="1">
        <v>37465</v>
      </c>
      <c r="G74" s="1">
        <f t="shared" ca="1" si="1"/>
        <v>44118</v>
      </c>
      <c r="H74" s="8">
        <f ca="1">(Tabla3[[#This Row],[Fecha Hoy]]-Tabla3[[#This Row],[Fecha Inicio de Contrato]])/30</f>
        <v>221.76666666666668</v>
      </c>
      <c r="I74" s="8">
        <f ca="1">Tabla3[[#This Row],[Antigüedad Meses]]/12</f>
        <v>18.480555555555558</v>
      </c>
      <c r="J74" s="1" t="s">
        <v>68</v>
      </c>
      <c r="K74" s="4">
        <v>2</v>
      </c>
      <c r="L74" s="1" t="s">
        <v>21</v>
      </c>
      <c r="M74" s="4">
        <v>0</v>
      </c>
      <c r="N74" s="4" t="s">
        <v>20</v>
      </c>
      <c r="O74" t="s">
        <v>37</v>
      </c>
      <c r="P74">
        <v>2</v>
      </c>
      <c r="Q74">
        <v>40</v>
      </c>
      <c r="R74">
        <f>Tabla3[[#This Row],[Horas Jornada]]*1/40</f>
        <v>1</v>
      </c>
      <c r="S74" t="s">
        <v>24</v>
      </c>
      <c r="T74" s="1">
        <v>43843</v>
      </c>
      <c r="U74" s="1">
        <v>43853</v>
      </c>
      <c r="V74" s="4">
        <f>Tabla3[[#This Row],[Fecha Alta (Abs)]]-Tabla3[[#This Row],[Fecha de baja (Abs)]]</f>
        <v>10</v>
      </c>
      <c r="W74" s="4" t="s">
        <v>52</v>
      </c>
      <c r="X74" s="4">
        <v>1</v>
      </c>
      <c r="Y74" s="4">
        <v>0</v>
      </c>
      <c r="Z74" s="4"/>
      <c r="AB74">
        <v>0</v>
      </c>
      <c r="AE74" s="7">
        <v>20162</v>
      </c>
      <c r="AF74" s="7">
        <v>20162</v>
      </c>
      <c r="AG74" s="7">
        <f>Tabla3[[#This Row],[Salario Anual Actual 2020]]-Tabla3[[#This Row],[Salario Anual Inicial 2020]]</f>
        <v>0</v>
      </c>
      <c r="AH74">
        <v>444</v>
      </c>
      <c r="AI74">
        <v>0</v>
      </c>
      <c r="AK74">
        <v>0</v>
      </c>
      <c r="AL74">
        <v>0</v>
      </c>
      <c r="AR74">
        <v>8</v>
      </c>
      <c r="AS74">
        <v>5</v>
      </c>
    </row>
    <row r="75" spans="1:45" x14ac:dyDescent="0.25">
      <c r="A75">
        <v>16</v>
      </c>
      <c r="B75" s="1">
        <v>28734</v>
      </c>
      <c r="C75" s="2">
        <f ca="1">INT((TODAY()-Tabla3[[#This Row],[Año de Nacimiento]])/365)</f>
        <v>42</v>
      </c>
      <c r="D75" t="s">
        <v>13</v>
      </c>
      <c r="E75">
        <v>1</v>
      </c>
      <c r="F75" s="1">
        <v>39681</v>
      </c>
      <c r="G75" s="1">
        <f t="shared" ca="1" si="1"/>
        <v>44118</v>
      </c>
      <c r="H75" s="8">
        <f ca="1">(Tabla3[[#This Row],[Fecha Hoy]]-Tabla3[[#This Row],[Fecha Inicio de Contrato]])/30</f>
        <v>147.9</v>
      </c>
      <c r="I75" s="8">
        <f ca="1">Tabla3[[#This Row],[Antigüedad Meses]]/12</f>
        <v>12.325000000000001</v>
      </c>
      <c r="J75" s="1" t="s">
        <v>10</v>
      </c>
      <c r="K75" s="4">
        <v>5</v>
      </c>
      <c r="L75" s="1"/>
      <c r="M75" s="4">
        <v>0</v>
      </c>
      <c r="N75" s="4" t="s">
        <v>20</v>
      </c>
      <c r="O75" t="s">
        <v>37</v>
      </c>
      <c r="P75">
        <v>2</v>
      </c>
      <c r="Q75">
        <v>40</v>
      </c>
      <c r="R75">
        <f>Tabla3[[#This Row],[Horas Jornada]]*1/40</f>
        <v>1</v>
      </c>
      <c r="S75" t="s">
        <v>24</v>
      </c>
      <c r="T75" s="1">
        <v>43792</v>
      </c>
      <c r="U75" s="1">
        <v>43816</v>
      </c>
      <c r="V75" s="4">
        <f>Tabla3[[#This Row],[Fecha Alta (Abs)]]-Tabla3[[#This Row],[Fecha de baja (Abs)]]</f>
        <v>24</v>
      </c>
      <c r="W75" s="4" t="s">
        <v>52</v>
      </c>
      <c r="X75" s="4">
        <v>1</v>
      </c>
      <c r="Y75" s="4">
        <v>0</v>
      </c>
      <c r="Z75" s="4"/>
      <c r="AB75">
        <v>1</v>
      </c>
      <c r="AC75" s="1">
        <v>44023</v>
      </c>
      <c r="AD75" t="s">
        <v>42</v>
      </c>
      <c r="AE75" s="7">
        <v>28517</v>
      </c>
      <c r="AF75" s="7">
        <v>28517</v>
      </c>
      <c r="AG75" s="7">
        <f>Tabla3[[#This Row],[Salario Anual Actual 2020]]-Tabla3[[#This Row],[Salario Anual Inicial 2020]]</f>
        <v>0</v>
      </c>
      <c r="AH75">
        <v>43</v>
      </c>
      <c r="AI75">
        <v>6</v>
      </c>
      <c r="AK75">
        <v>0</v>
      </c>
      <c r="AL75">
        <v>0</v>
      </c>
      <c r="AR75">
        <v>9</v>
      </c>
      <c r="AS75">
        <v>6</v>
      </c>
    </row>
    <row r="76" spans="1:45" x14ac:dyDescent="0.25">
      <c r="A76">
        <v>1</v>
      </c>
      <c r="B76" s="1">
        <v>35056</v>
      </c>
      <c r="C76" s="2">
        <f ca="1">INT((TODAY()-Tabla3[[#This Row],[Año de Nacimiento]])/365)</f>
        <v>24</v>
      </c>
      <c r="D76" t="s">
        <v>13</v>
      </c>
      <c r="E76">
        <v>1</v>
      </c>
      <c r="F76" s="1">
        <v>42916</v>
      </c>
      <c r="G76" s="1">
        <f t="shared" ca="1" si="1"/>
        <v>44118</v>
      </c>
      <c r="H76" s="8">
        <f ca="1">(Tabla3[[#This Row],[Fecha Hoy]]-Tabla3[[#This Row],[Fecha Inicio de Contrato]])/30</f>
        <v>40.06666666666667</v>
      </c>
      <c r="I76" s="8">
        <f ca="1">Tabla3[[#This Row],[Antigüedad Meses]]/12</f>
        <v>3.338888888888889</v>
      </c>
      <c r="J76" s="1" t="s">
        <v>8</v>
      </c>
      <c r="K76" s="4">
        <v>1</v>
      </c>
      <c r="L76" s="1" t="s">
        <v>19</v>
      </c>
      <c r="M76" s="4">
        <v>0</v>
      </c>
      <c r="N76" s="4" t="s">
        <v>20</v>
      </c>
      <c r="O76" t="s">
        <v>37</v>
      </c>
      <c r="P76">
        <v>2</v>
      </c>
      <c r="Q76">
        <v>40</v>
      </c>
      <c r="R76">
        <f>Tabla3[[#This Row],[Horas Jornada]]*1/40</f>
        <v>1</v>
      </c>
      <c r="V76" s="4">
        <f>Tabla3[[#This Row],[Fecha Alta (Abs)]]-Tabla3[[#This Row],[Fecha de baja (Abs)]]</f>
        <v>0</v>
      </c>
      <c r="W76" s="4" t="s">
        <v>52</v>
      </c>
      <c r="X76" s="4">
        <v>1</v>
      </c>
      <c r="Y76" s="4">
        <v>0</v>
      </c>
      <c r="Z76" s="4"/>
      <c r="AB76">
        <v>1</v>
      </c>
      <c r="AC76" s="1">
        <v>44053</v>
      </c>
      <c r="AD76" t="s">
        <v>41</v>
      </c>
      <c r="AE76" s="7">
        <v>17112</v>
      </c>
      <c r="AF76" s="7">
        <v>21573</v>
      </c>
      <c r="AG76" s="7">
        <f>Tabla3[[#This Row],[Salario Anual Actual 2020]]-Tabla3[[#This Row],[Salario Anual Inicial 2020]]</f>
        <v>4461</v>
      </c>
      <c r="AH76">
        <v>144</v>
      </c>
      <c r="AI76">
        <v>6</v>
      </c>
      <c r="AK76">
        <v>0</v>
      </c>
      <c r="AL76">
        <v>0</v>
      </c>
      <c r="AR76">
        <v>10</v>
      </c>
      <c r="AS76">
        <v>10</v>
      </c>
    </row>
    <row r="77" spans="1:45" x14ac:dyDescent="0.25">
      <c r="A77">
        <v>4</v>
      </c>
      <c r="B77" s="1">
        <v>23259</v>
      </c>
      <c r="C77" s="2">
        <f ca="1">INT((TODAY()-Tabla3[[#This Row],[Año de Nacimiento]])/365)</f>
        <v>57</v>
      </c>
      <c r="D77" t="s">
        <v>13</v>
      </c>
      <c r="E77">
        <v>1</v>
      </c>
      <c r="F77" s="1">
        <v>41643</v>
      </c>
      <c r="G77" s="1">
        <f t="shared" ca="1" si="1"/>
        <v>44118</v>
      </c>
      <c r="H77" s="8">
        <f ca="1">(Tabla3[[#This Row],[Fecha Hoy]]-Tabla3[[#This Row],[Fecha Inicio de Contrato]])/30</f>
        <v>82.5</v>
      </c>
      <c r="I77" s="8">
        <f ca="1">Tabla3[[#This Row],[Antigüedad Meses]]/12</f>
        <v>6.875</v>
      </c>
      <c r="J77" s="1" t="s">
        <v>12</v>
      </c>
      <c r="K77" s="4">
        <v>3</v>
      </c>
      <c r="L77" s="1" t="s">
        <v>22</v>
      </c>
      <c r="M77" s="4">
        <v>1</v>
      </c>
      <c r="N77" s="4" t="s">
        <v>20</v>
      </c>
      <c r="O77" t="s">
        <v>37</v>
      </c>
      <c r="P77">
        <v>2</v>
      </c>
      <c r="Q77">
        <v>35</v>
      </c>
      <c r="R77">
        <f>Tabla3[[#This Row],[Horas Jornada]]*1/40</f>
        <v>0.875</v>
      </c>
      <c r="V77" s="4">
        <f>Tabla3[[#This Row],[Fecha Alta (Abs)]]-Tabla3[[#This Row],[Fecha de baja (Abs)]]</f>
        <v>0</v>
      </c>
      <c r="W77" s="4" t="s">
        <v>52</v>
      </c>
      <c r="X77" s="4">
        <v>1</v>
      </c>
      <c r="Y77" s="4">
        <v>0</v>
      </c>
      <c r="Z77" s="4"/>
      <c r="AB77">
        <v>0</v>
      </c>
      <c r="AE77" s="7">
        <v>20731</v>
      </c>
      <c r="AF77" s="7">
        <v>20731</v>
      </c>
      <c r="AG77" s="7">
        <f>Tabla3[[#This Row],[Salario Anual Actual 2020]]-Tabla3[[#This Row],[Salario Anual Inicial 2020]]</f>
        <v>0</v>
      </c>
      <c r="AH77">
        <v>67</v>
      </c>
      <c r="AI77">
        <v>6</v>
      </c>
      <c r="AK77">
        <v>0</v>
      </c>
      <c r="AL77">
        <v>0</v>
      </c>
      <c r="AR77">
        <v>7</v>
      </c>
      <c r="AS77">
        <v>9</v>
      </c>
    </row>
    <row r="78" spans="1:45" x14ac:dyDescent="0.25">
      <c r="A78">
        <v>14</v>
      </c>
      <c r="B78" s="1">
        <v>22852</v>
      </c>
      <c r="C78" s="2">
        <f ca="1">INT((TODAY()-Tabla3[[#This Row],[Año de Nacimiento]])/365)</f>
        <v>58</v>
      </c>
      <c r="D78" t="s">
        <v>14</v>
      </c>
      <c r="E78">
        <v>0</v>
      </c>
      <c r="F78" s="1">
        <v>41705</v>
      </c>
      <c r="G78" s="1">
        <f t="shared" ca="1" si="1"/>
        <v>44118</v>
      </c>
      <c r="H78" s="8">
        <f ca="1">(Tabla3[[#This Row],[Fecha Hoy]]-Tabla3[[#This Row],[Fecha Inicio de Contrato]])/30</f>
        <v>80.433333333333337</v>
      </c>
      <c r="I78" s="8">
        <f ca="1">Tabla3[[#This Row],[Antigüedad Meses]]/12</f>
        <v>6.7027777777777784</v>
      </c>
      <c r="J78" s="1" t="s">
        <v>8</v>
      </c>
      <c r="K78" s="4">
        <v>1</v>
      </c>
      <c r="L78" s="1" t="s">
        <v>21</v>
      </c>
      <c r="M78" s="4">
        <v>0</v>
      </c>
      <c r="N78" s="4" t="s">
        <v>20</v>
      </c>
      <c r="O78" t="s">
        <v>37</v>
      </c>
      <c r="P78">
        <v>2</v>
      </c>
      <c r="Q78">
        <v>20</v>
      </c>
      <c r="R78">
        <f>Tabla3[[#This Row],[Horas Jornada]]*1/40</f>
        <v>0.5</v>
      </c>
      <c r="S78" t="s">
        <v>25</v>
      </c>
      <c r="T78" s="1">
        <v>43986</v>
      </c>
      <c r="U78" s="1">
        <f ca="1">TODAY()</f>
        <v>44118</v>
      </c>
      <c r="V78" s="4">
        <f ca="1">Tabla3[[#This Row],[Fecha Alta (Abs)]]-Tabla3[[#This Row],[Fecha de baja (Abs)]]</f>
        <v>132</v>
      </c>
      <c r="W78" s="4" t="s">
        <v>52</v>
      </c>
      <c r="X78" s="4">
        <v>1</v>
      </c>
      <c r="Y78" s="4">
        <v>0</v>
      </c>
      <c r="Z78" s="4"/>
      <c r="AB78">
        <v>0</v>
      </c>
      <c r="AE78" s="7">
        <v>23064</v>
      </c>
      <c r="AF78" s="7">
        <v>23064</v>
      </c>
      <c r="AG78" s="7">
        <f>Tabla3[[#This Row],[Salario Anual Actual 2020]]-Tabla3[[#This Row],[Salario Anual Inicial 2020]]</f>
        <v>0</v>
      </c>
      <c r="AH78">
        <v>14</v>
      </c>
      <c r="AI78">
        <v>6</v>
      </c>
      <c r="AK78">
        <v>0</v>
      </c>
      <c r="AL78">
        <v>0</v>
      </c>
      <c r="AR78">
        <v>6</v>
      </c>
      <c r="AS78">
        <v>8</v>
      </c>
    </row>
    <row r="79" spans="1:45" x14ac:dyDescent="0.25">
      <c r="A79">
        <v>23</v>
      </c>
      <c r="B79" s="1">
        <v>36752</v>
      </c>
      <c r="C79" s="2">
        <f ca="1">INT((TODAY()-Tabla3[[#This Row],[Año de Nacimiento]])/365)</f>
        <v>20</v>
      </c>
      <c r="D79" t="s">
        <v>14</v>
      </c>
      <c r="E79">
        <v>0</v>
      </c>
      <c r="F79" s="1">
        <v>43401</v>
      </c>
      <c r="G79" s="1">
        <f t="shared" ca="1" si="1"/>
        <v>44118</v>
      </c>
      <c r="H79" s="8">
        <f ca="1">(Tabla3[[#This Row],[Fecha Hoy]]-Tabla3[[#This Row],[Fecha Inicio de Contrato]])/30</f>
        <v>23.9</v>
      </c>
      <c r="I79" s="8">
        <f ca="1">Tabla3[[#This Row],[Antigüedad Meses]]/12</f>
        <v>1.9916666666666665</v>
      </c>
      <c r="J79" s="1" t="s">
        <v>12</v>
      </c>
      <c r="K79" s="4">
        <v>3</v>
      </c>
      <c r="L79" s="1" t="s">
        <v>21</v>
      </c>
      <c r="M79" s="4">
        <v>0</v>
      </c>
      <c r="N79" s="4" t="s">
        <v>20</v>
      </c>
      <c r="O79" t="s">
        <v>37</v>
      </c>
      <c r="P79">
        <v>2</v>
      </c>
      <c r="Q79">
        <v>40</v>
      </c>
      <c r="R79">
        <f>Tabla3[[#This Row],[Horas Jornada]]*1/40</f>
        <v>1</v>
      </c>
      <c r="S79" t="s">
        <v>25</v>
      </c>
      <c r="T79" s="1">
        <v>43687</v>
      </c>
      <c r="U79" s="1">
        <f ca="1">TODAY()</f>
        <v>44118</v>
      </c>
      <c r="V79" s="4">
        <f ca="1">Tabla3[[#This Row],[Fecha Alta (Abs)]]-Tabla3[[#This Row],[Fecha de baja (Abs)]]</f>
        <v>431</v>
      </c>
      <c r="W79" s="4" t="s">
        <v>52</v>
      </c>
      <c r="X79" s="4">
        <v>1</v>
      </c>
      <c r="Y79" s="4">
        <v>0</v>
      </c>
      <c r="Z79" s="4"/>
      <c r="AB79">
        <v>0</v>
      </c>
      <c r="AE79" s="7">
        <v>28145</v>
      </c>
      <c r="AF79" s="7">
        <v>28145</v>
      </c>
      <c r="AG79" s="7">
        <f>Tabla3[[#This Row],[Salario Anual Actual 2020]]-Tabla3[[#This Row],[Salario Anual Inicial 2020]]</f>
        <v>0</v>
      </c>
      <c r="AH79">
        <v>18</v>
      </c>
      <c r="AI79">
        <v>15</v>
      </c>
      <c r="AK79">
        <v>0</v>
      </c>
      <c r="AL79">
        <v>0</v>
      </c>
      <c r="AR79">
        <v>6</v>
      </c>
      <c r="AS79">
        <v>10</v>
      </c>
    </row>
    <row r="80" spans="1:45" x14ac:dyDescent="0.25">
      <c r="A80">
        <v>24</v>
      </c>
      <c r="B80" s="1">
        <v>36569</v>
      </c>
      <c r="C80" s="2">
        <f ca="1">INT((TODAY()-Tabla3[[#This Row],[Año de Nacimiento]])/365)</f>
        <v>20</v>
      </c>
      <c r="D80" t="s">
        <v>13</v>
      </c>
      <c r="E80">
        <v>1</v>
      </c>
      <c r="F80" s="1">
        <v>42616</v>
      </c>
      <c r="G80" s="1">
        <f t="shared" ca="1" si="1"/>
        <v>44118</v>
      </c>
      <c r="H80" s="8">
        <f ca="1">(Tabla3[[#This Row],[Fecha Hoy]]-Tabla3[[#This Row],[Fecha Inicio de Contrato]])/30</f>
        <v>50.06666666666667</v>
      </c>
      <c r="I80" s="8">
        <f ca="1">Tabla3[[#This Row],[Antigüedad Meses]]/12</f>
        <v>4.1722222222222225</v>
      </c>
      <c r="J80" s="1" t="s">
        <v>12</v>
      </c>
      <c r="K80" s="4">
        <v>3</v>
      </c>
      <c r="L80" s="1" t="s">
        <v>19</v>
      </c>
      <c r="M80" s="4">
        <v>2</v>
      </c>
      <c r="N80" s="4" t="s">
        <v>20</v>
      </c>
      <c r="O80" t="s">
        <v>37</v>
      </c>
      <c r="P80">
        <v>2</v>
      </c>
      <c r="Q80">
        <v>40</v>
      </c>
      <c r="R80">
        <f>Tabla3[[#This Row],[Horas Jornada]]*1/40</f>
        <v>1</v>
      </c>
      <c r="V80" s="4">
        <f>Tabla3[[#This Row],[Fecha Alta (Abs)]]-Tabla3[[#This Row],[Fecha de baja (Abs)]]</f>
        <v>0</v>
      </c>
      <c r="W80" s="4" t="s">
        <v>52</v>
      </c>
      <c r="X80" s="4">
        <v>1</v>
      </c>
      <c r="Y80" s="4">
        <v>0</v>
      </c>
      <c r="Z80" s="4"/>
      <c r="AB80">
        <v>0</v>
      </c>
      <c r="AE80" s="7">
        <v>28134</v>
      </c>
      <c r="AF80" s="7">
        <v>28134</v>
      </c>
      <c r="AG80" s="7">
        <f>Tabla3[[#This Row],[Salario Anual Actual 2020]]-Tabla3[[#This Row],[Salario Anual Inicial 2020]]</f>
        <v>0</v>
      </c>
      <c r="AH80">
        <v>113</v>
      </c>
      <c r="AI80">
        <v>15</v>
      </c>
      <c r="AK80">
        <v>0</v>
      </c>
      <c r="AL80">
        <v>0</v>
      </c>
      <c r="AR80">
        <v>8</v>
      </c>
      <c r="AS80">
        <v>7</v>
      </c>
    </row>
    <row r="81" spans="1:45" x14ac:dyDescent="0.25">
      <c r="A81">
        <v>25</v>
      </c>
      <c r="B81" s="1">
        <v>35809</v>
      </c>
      <c r="C81" s="2">
        <f ca="1">INT((TODAY()-Tabla3[[#This Row],[Año de Nacimiento]])/365)</f>
        <v>22</v>
      </c>
      <c r="D81" t="s">
        <v>13</v>
      </c>
      <c r="E81">
        <v>1</v>
      </c>
      <c r="F81" s="1">
        <v>43997</v>
      </c>
      <c r="G81" s="1">
        <f t="shared" ca="1" si="1"/>
        <v>44118</v>
      </c>
      <c r="H81" s="8">
        <f ca="1">(Tabla3[[#This Row],[Fecha Hoy]]-Tabla3[[#This Row],[Fecha Inicio de Contrato]])/30</f>
        <v>4.0333333333333332</v>
      </c>
      <c r="I81" s="8">
        <f ca="1">Tabla3[[#This Row],[Antigüedad Meses]]/12</f>
        <v>0.33611111111111108</v>
      </c>
      <c r="J81" s="1" t="s">
        <v>12</v>
      </c>
      <c r="K81" s="4">
        <v>3</v>
      </c>
      <c r="L81" s="1" t="s">
        <v>19</v>
      </c>
      <c r="M81" s="4">
        <v>1</v>
      </c>
      <c r="N81" s="4" t="s">
        <v>20</v>
      </c>
      <c r="O81" t="s">
        <v>37</v>
      </c>
      <c r="P81">
        <v>2</v>
      </c>
      <c r="Q81">
        <v>20</v>
      </c>
      <c r="R81">
        <f>Tabla3[[#This Row],[Horas Jornada]]*1/40</f>
        <v>0.5</v>
      </c>
      <c r="V81" s="4">
        <f>Tabla3[[#This Row],[Fecha Alta (Abs)]]-Tabla3[[#This Row],[Fecha de baja (Abs)]]</f>
        <v>0</v>
      </c>
      <c r="W81" s="4" t="s">
        <v>52</v>
      </c>
      <c r="X81" s="4">
        <v>1</v>
      </c>
      <c r="Y81" s="4">
        <v>1</v>
      </c>
      <c r="Z81" s="1">
        <v>42582</v>
      </c>
      <c r="AA81" t="s">
        <v>29</v>
      </c>
      <c r="AB81">
        <v>0</v>
      </c>
      <c r="AE81" s="7">
        <v>28457</v>
      </c>
      <c r="AF81" s="7">
        <v>28457</v>
      </c>
      <c r="AG81" s="7">
        <f>Tabla3[[#This Row],[Salario Anual Actual 2020]]-Tabla3[[#This Row],[Salario Anual Inicial 2020]]</f>
        <v>0</v>
      </c>
      <c r="AH81">
        <v>49</v>
      </c>
      <c r="AI81">
        <v>0</v>
      </c>
      <c r="AK81">
        <v>0</v>
      </c>
      <c r="AL81">
        <v>1</v>
      </c>
      <c r="AR81">
        <v>5</v>
      </c>
      <c r="AS81">
        <v>7</v>
      </c>
    </row>
    <row r="82" spans="1:45" x14ac:dyDescent="0.25">
      <c r="A82">
        <v>30</v>
      </c>
      <c r="B82" s="1">
        <v>31073</v>
      </c>
      <c r="C82" s="2">
        <f ca="1">INT((TODAY()-Tabla3[[#This Row],[Año de Nacimiento]])/365)</f>
        <v>35</v>
      </c>
      <c r="D82" t="s">
        <v>14</v>
      </c>
      <c r="E82">
        <v>0</v>
      </c>
      <c r="F82" s="1">
        <v>42092</v>
      </c>
      <c r="G82" s="1">
        <f t="shared" ca="1" si="1"/>
        <v>44118</v>
      </c>
      <c r="H82" s="8">
        <f ca="1">(Tabla3[[#This Row],[Fecha Hoy]]-Tabla3[[#This Row],[Fecha Inicio de Contrato]])/30</f>
        <v>67.533333333333331</v>
      </c>
      <c r="I82" s="8">
        <f ca="1">Tabla3[[#This Row],[Antigüedad Meses]]/12</f>
        <v>5.6277777777777773</v>
      </c>
      <c r="J82" s="1" t="s">
        <v>10</v>
      </c>
      <c r="K82" s="4">
        <v>5</v>
      </c>
      <c r="L82" s="1"/>
      <c r="M82" s="4">
        <v>3</v>
      </c>
      <c r="N82" s="4" t="s">
        <v>20</v>
      </c>
      <c r="O82" t="s">
        <v>37</v>
      </c>
      <c r="P82">
        <v>2</v>
      </c>
      <c r="Q82">
        <v>40</v>
      </c>
      <c r="R82">
        <f>Tabla3[[#This Row],[Horas Jornada]]*1/40</f>
        <v>1</v>
      </c>
      <c r="S82" t="s">
        <v>25</v>
      </c>
      <c r="T82" s="1">
        <v>43855</v>
      </c>
      <c r="U82" s="1">
        <f ca="1">TODAY()</f>
        <v>44118</v>
      </c>
      <c r="V82" s="4">
        <f ca="1">Tabla3[[#This Row],[Fecha Alta (Abs)]]-Tabla3[[#This Row],[Fecha de baja (Abs)]]</f>
        <v>263</v>
      </c>
      <c r="W82" s="4" t="s">
        <v>52</v>
      </c>
      <c r="X82" s="4">
        <v>1</v>
      </c>
      <c r="Y82" s="4">
        <v>0</v>
      </c>
      <c r="Z82" s="4"/>
      <c r="AB82">
        <v>1</v>
      </c>
      <c r="AC82" s="1">
        <v>44070</v>
      </c>
      <c r="AD82" t="s">
        <v>42</v>
      </c>
      <c r="AE82" s="7">
        <v>18308</v>
      </c>
      <c r="AF82" s="7">
        <v>18308</v>
      </c>
      <c r="AG82" s="7">
        <f>Tabla3[[#This Row],[Salario Anual Actual 2020]]-Tabla3[[#This Row],[Salario Anual Inicial 2020]]</f>
        <v>0</v>
      </c>
      <c r="AH82">
        <v>307</v>
      </c>
      <c r="AI82">
        <v>0</v>
      </c>
      <c r="AK82">
        <v>0</v>
      </c>
      <c r="AL82">
        <v>0</v>
      </c>
      <c r="AR82">
        <v>4</v>
      </c>
      <c r="AS82">
        <v>7</v>
      </c>
    </row>
    <row r="83" spans="1:45" x14ac:dyDescent="0.25">
      <c r="A83">
        <v>140</v>
      </c>
      <c r="B83" s="1">
        <v>28633</v>
      </c>
      <c r="C83" s="2">
        <f ca="1">INT((TODAY()-Tabla3[[#This Row],[Año de Nacimiento]])/365)</f>
        <v>42</v>
      </c>
      <c r="D83" t="s">
        <v>13</v>
      </c>
      <c r="E83">
        <v>1</v>
      </c>
      <c r="F83" s="1">
        <v>36705</v>
      </c>
      <c r="G83" s="1">
        <f t="shared" ca="1" si="1"/>
        <v>44118</v>
      </c>
      <c r="H83" s="8">
        <f ca="1">(Tabla3[[#This Row],[Fecha Hoy]]-Tabla3[[#This Row],[Fecha Inicio de Contrato]])/30</f>
        <v>247.1</v>
      </c>
      <c r="I83" s="8">
        <f ca="1">Tabla3[[#This Row],[Antigüedad Meses]]/12</f>
        <v>20.591666666666665</v>
      </c>
      <c r="J83" s="1" t="s">
        <v>9</v>
      </c>
      <c r="K83" s="4">
        <v>4</v>
      </c>
      <c r="L83" s="1"/>
      <c r="M83" s="4">
        <v>1</v>
      </c>
      <c r="N83" s="4" t="s">
        <v>20</v>
      </c>
      <c r="O83" t="s">
        <v>37</v>
      </c>
      <c r="P83">
        <v>2</v>
      </c>
      <c r="Q83">
        <v>30</v>
      </c>
      <c r="R83">
        <f>Tabla3[[#This Row],[Horas Jornada]]*1/40</f>
        <v>0.75</v>
      </c>
      <c r="V83" s="4">
        <f>Tabla3[[#This Row],[Fecha Alta (Abs)]]-Tabla3[[#This Row],[Fecha de baja (Abs)]]</f>
        <v>0</v>
      </c>
      <c r="W83" t="s">
        <v>52</v>
      </c>
      <c r="X83" s="4">
        <v>1</v>
      </c>
      <c r="Y83" s="4">
        <v>0</v>
      </c>
      <c r="AB83">
        <v>0</v>
      </c>
      <c r="AE83" s="7">
        <v>25049</v>
      </c>
      <c r="AF83" s="7">
        <v>25049</v>
      </c>
      <c r="AG83" s="7">
        <f>Tabla3[[#This Row],[Salario Anual Actual 2020]]-Tabla3[[#This Row],[Salario Anual Inicial 2020]]</f>
        <v>0</v>
      </c>
      <c r="AH83">
        <v>9</v>
      </c>
      <c r="AI83">
        <v>0</v>
      </c>
      <c r="AK83">
        <v>0</v>
      </c>
      <c r="AL83">
        <v>0</v>
      </c>
      <c r="AR83">
        <v>6</v>
      </c>
      <c r="AS83">
        <v>9</v>
      </c>
    </row>
    <row r="84" spans="1:45" x14ac:dyDescent="0.25">
      <c r="A84">
        <v>142</v>
      </c>
      <c r="B84" s="1">
        <v>24590</v>
      </c>
      <c r="C84" s="2">
        <f ca="1">INT((TODAY()-Tabla3[[#This Row],[Año de Nacimiento]])/365)</f>
        <v>53</v>
      </c>
      <c r="D84" t="s">
        <v>13</v>
      </c>
      <c r="E84">
        <v>1</v>
      </c>
      <c r="F84" s="1">
        <v>43163</v>
      </c>
      <c r="G84" s="1">
        <f t="shared" ca="1" si="1"/>
        <v>44118</v>
      </c>
      <c r="H84" s="8">
        <f ca="1">(Tabla3[[#This Row],[Fecha Hoy]]-Tabla3[[#This Row],[Fecha Inicio de Contrato]])/30</f>
        <v>31.833333333333332</v>
      </c>
      <c r="I84" s="8">
        <f ca="1">Tabla3[[#This Row],[Antigüedad Meses]]/12</f>
        <v>2.6527777777777777</v>
      </c>
      <c r="J84" s="1" t="s">
        <v>68</v>
      </c>
      <c r="K84" s="4">
        <v>2</v>
      </c>
      <c r="L84" s="1" t="s">
        <v>21</v>
      </c>
      <c r="M84" s="4">
        <v>0</v>
      </c>
      <c r="N84" s="4" t="s">
        <v>20</v>
      </c>
      <c r="O84" t="s">
        <v>37</v>
      </c>
      <c r="P84">
        <v>2</v>
      </c>
      <c r="Q84">
        <v>20</v>
      </c>
      <c r="R84">
        <f>Tabla3[[#This Row],[Horas Jornada]]*1/40</f>
        <v>0.5</v>
      </c>
      <c r="V84" s="4">
        <f>Tabla3[[#This Row],[Fecha Alta (Abs)]]-Tabla3[[#This Row],[Fecha de baja (Abs)]]</f>
        <v>0</v>
      </c>
      <c r="W84" t="s">
        <v>52</v>
      </c>
      <c r="X84" s="4">
        <v>1</v>
      </c>
      <c r="Y84" s="4">
        <v>0</v>
      </c>
      <c r="AB84">
        <v>0</v>
      </c>
      <c r="AE84" s="7">
        <v>18479</v>
      </c>
      <c r="AF84" s="7">
        <v>18479</v>
      </c>
      <c r="AG84" s="7">
        <f>Tabla3[[#This Row],[Salario Anual Actual 2020]]-Tabla3[[#This Row],[Salario Anual Inicial 2020]]</f>
        <v>0</v>
      </c>
      <c r="AH84">
        <v>460</v>
      </c>
      <c r="AI84">
        <v>0</v>
      </c>
      <c r="AK84">
        <v>0</v>
      </c>
      <c r="AL84">
        <v>0</v>
      </c>
      <c r="AR84">
        <v>10</v>
      </c>
      <c r="AS84">
        <v>5</v>
      </c>
    </row>
    <row r="85" spans="1:45" x14ac:dyDescent="0.25">
      <c r="A85">
        <v>148</v>
      </c>
      <c r="B85" s="1">
        <v>28401</v>
      </c>
      <c r="C85" s="2">
        <f ca="1">INT((TODAY()-Tabla3[[#This Row],[Año de Nacimiento]])/365)</f>
        <v>43</v>
      </c>
      <c r="D85" t="s">
        <v>13</v>
      </c>
      <c r="E85">
        <v>1</v>
      </c>
      <c r="F85" s="1">
        <v>37136</v>
      </c>
      <c r="G85" s="1">
        <f t="shared" ca="1" si="1"/>
        <v>44118</v>
      </c>
      <c r="H85" s="8">
        <f ca="1">(Tabla3[[#This Row],[Fecha Hoy]]-Tabla3[[#This Row],[Fecha Inicio de Contrato]])/30</f>
        <v>232.73333333333332</v>
      </c>
      <c r="I85" s="8">
        <f ca="1">Tabla3[[#This Row],[Antigüedad Meses]]/12</f>
        <v>19.394444444444442</v>
      </c>
      <c r="J85" s="1" t="s">
        <v>10</v>
      </c>
      <c r="K85" s="4">
        <v>5</v>
      </c>
      <c r="L85" s="1"/>
      <c r="M85" s="4">
        <v>2</v>
      </c>
      <c r="N85" s="4" t="s">
        <v>20</v>
      </c>
      <c r="O85" t="s">
        <v>37</v>
      </c>
      <c r="P85">
        <v>2</v>
      </c>
      <c r="Q85">
        <v>20</v>
      </c>
      <c r="R85">
        <f>Tabla3[[#This Row],[Horas Jornada]]*1/40</f>
        <v>0.5</v>
      </c>
      <c r="V85" s="4">
        <f>Tabla3[[#This Row],[Fecha Alta (Abs)]]-Tabla3[[#This Row],[Fecha de baja (Abs)]]</f>
        <v>0</v>
      </c>
      <c r="W85" t="s">
        <v>52</v>
      </c>
      <c r="X85" s="4">
        <v>1</v>
      </c>
      <c r="Y85" s="4">
        <v>0</v>
      </c>
      <c r="AB85">
        <v>1</v>
      </c>
      <c r="AC85" s="1">
        <v>44035</v>
      </c>
      <c r="AD85" t="s">
        <v>42</v>
      </c>
      <c r="AE85" s="7">
        <v>19731</v>
      </c>
      <c r="AF85" s="7">
        <v>19731</v>
      </c>
      <c r="AG85" s="7">
        <f>Tabla3[[#This Row],[Salario Anual Actual 2020]]-Tabla3[[#This Row],[Salario Anual Inicial 2020]]</f>
        <v>0</v>
      </c>
      <c r="AH85">
        <v>67</v>
      </c>
      <c r="AI85">
        <v>35</v>
      </c>
      <c r="AK85">
        <v>0</v>
      </c>
      <c r="AL85">
        <v>0</v>
      </c>
      <c r="AR85">
        <v>4</v>
      </c>
      <c r="AS85">
        <v>7</v>
      </c>
    </row>
    <row r="86" spans="1:45" x14ac:dyDescent="0.25">
      <c r="A86">
        <v>153</v>
      </c>
      <c r="B86" s="1">
        <v>26776</v>
      </c>
      <c r="C86" s="2">
        <f ca="1">INT((TODAY()-Tabla3[[#This Row],[Año de Nacimiento]])/365)</f>
        <v>47</v>
      </c>
      <c r="D86" t="s">
        <v>13</v>
      </c>
      <c r="E86">
        <v>1</v>
      </c>
      <c r="F86" s="1">
        <v>42730</v>
      </c>
      <c r="G86" s="1">
        <f t="shared" ca="1" si="1"/>
        <v>44118</v>
      </c>
      <c r="H86" s="8">
        <f ca="1">(Tabla3[[#This Row],[Fecha Hoy]]-Tabla3[[#This Row],[Fecha Inicio de Contrato]])/30</f>
        <v>46.266666666666666</v>
      </c>
      <c r="I86" s="8">
        <f ca="1">Tabla3[[#This Row],[Antigüedad Meses]]/12</f>
        <v>3.8555555555555556</v>
      </c>
      <c r="J86" s="1" t="s">
        <v>8</v>
      </c>
      <c r="K86" s="4">
        <v>1</v>
      </c>
      <c r="L86" s="1"/>
      <c r="M86" s="4"/>
      <c r="N86" s="4" t="s">
        <v>20</v>
      </c>
      <c r="O86" t="s">
        <v>37</v>
      </c>
      <c r="P86">
        <v>2</v>
      </c>
      <c r="Q86">
        <v>40</v>
      </c>
      <c r="R86">
        <f>Tabla3[[#This Row],[Horas Jornada]]*1/40</f>
        <v>1</v>
      </c>
      <c r="V86" s="4">
        <f>Tabla3[[#This Row],[Fecha Alta (Abs)]]-Tabla3[[#This Row],[Fecha de baja (Abs)]]</f>
        <v>0</v>
      </c>
      <c r="W86" t="s">
        <v>52</v>
      </c>
      <c r="X86" s="4">
        <v>1</v>
      </c>
      <c r="Y86" s="4">
        <v>0</v>
      </c>
      <c r="AB86">
        <v>0</v>
      </c>
      <c r="AE86" s="7">
        <v>18826</v>
      </c>
      <c r="AF86" s="7">
        <v>18826</v>
      </c>
      <c r="AG86" s="7">
        <f>Tabla3[[#This Row],[Salario Anual Actual 2020]]-Tabla3[[#This Row],[Salario Anual Inicial 2020]]</f>
        <v>0</v>
      </c>
      <c r="AH86">
        <v>24</v>
      </c>
      <c r="AI86">
        <v>0</v>
      </c>
      <c r="AK86">
        <v>0</v>
      </c>
      <c r="AL86">
        <v>0</v>
      </c>
      <c r="AR86">
        <v>8</v>
      </c>
      <c r="AS86">
        <v>10</v>
      </c>
    </row>
    <row r="87" spans="1:45" x14ac:dyDescent="0.25">
      <c r="A87">
        <v>165</v>
      </c>
      <c r="B87" s="1">
        <v>22154</v>
      </c>
      <c r="C87" s="2">
        <f ca="1">INT((TODAY()-Tabla3[[#This Row],[Año de Nacimiento]])/365)</f>
        <v>60</v>
      </c>
      <c r="D87" t="s">
        <v>14</v>
      </c>
      <c r="E87">
        <v>0</v>
      </c>
      <c r="F87" s="1">
        <v>41838</v>
      </c>
      <c r="G87" s="1">
        <f t="shared" ca="1" si="1"/>
        <v>44118</v>
      </c>
      <c r="H87" s="8">
        <f ca="1">(Tabla3[[#This Row],[Fecha Hoy]]-Tabla3[[#This Row],[Fecha Inicio de Contrato]])/30</f>
        <v>76</v>
      </c>
      <c r="I87" s="8">
        <f ca="1">Tabla3[[#This Row],[Antigüedad Meses]]/12</f>
        <v>6.333333333333333</v>
      </c>
      <c r="J87" s="1" t="s">
        <v>68</v>
      </c>
      <c r="K87" s="4">
        <v>2</v>
      </c>
      <c r="L87" s="1"/>
      <c r="M87" s="4">
        <v>0</v>
      </c>
      <c r="N87" s="4" t="s">
        <v>20</v>
      </c>
      <c r="O87" t="s">
        <v>37</v>
      </c>
      <c r="P87">
        <v>2</v>
      </c>
      <c r="Q87">
        <v>20</v>
      </c>
      <c r="R87">
        <f>Tabla3[[#This Row],[Horas Jornada]]*1/40</f>
        <v>0.5</v>
      </c>
      <c r="V87" s="4">
        <f>Tabla3[[#This Row],[Fecha Alta (Abs)]]-Tabla3[[#This Row],[Fecha de baja (Abs)]]</f>
        <v>0</v>
      </c>
      <c r="W87" t="s">
        <v>52</v>
      </c>
      <c r="X87" s="4">
        <v>1</v>
      </c>
      <c r="Y87" s="4">
        <v>0</v>
      </c>
      <c r="AB87">
        <v>0</v>
      </c>
      <c r="AE87" s="7">
        <v>26530</v>
      </c>
      <c r="AF87" s="7">
        <v>26530</v>
      </c>
      <c r="AG87" s="7">
        <f>Tabla3[[#This Row],[Salario Anual Actual 2020]]-Tabla3[[#This Row],[Salario Anual Inicial 2020]]</f>
        <v>0</v>
      </c>
      <c r="AH87">
        <v>68</v>
      </c>
      <c r="AI87">
        <v>35</v>
      </c>
      <c r="AK87">
        <v>0</v>
      </c>
      <c r="AL87">
        <v>0</v>
      </c>
      <c r="AR87">
        <v>7</v>
      </c>
      <c r="AS87">
        <v>7</v>
      </c>
    </row>
    <row r="88" spans="1:45" x14ac:dyDescent="0.25">
      <c r="A88">
        <v>167</v>
      </c>
      <c r="B88" s="1">
        <v>20843</v>
      </c>
      <c r="C88" s="2">
        <f ca="1">INT((TODAY()-Tabla3[[#This Row],[Año de Nacimiento]])/365)</f>
        <v>63</v>
      </c>
      <c r="D88" t="s">
        <v>13</v>
      </c>
      <c r="E88">
        <v>1</v>
      </c>
      <c r="F88" s="1">
        <v>37133</v>
      </c>
      <c r="G88" s="1">
        <f t="shared" ca="1" si="1"/>
        <v>44118</v>
      </c>
      <c r="H88" s="8">
        <f ca="1">(Tabla3[[#This Row],[Fecha Hoy]]-Tabla3[[#This Row],[Fecha Inicio de Contrato]])/30</f>
        <v>232.83333333333334</v>
      </c>
      <c r="I88" s="8">
        <f ca="1">Tabla3[[#This Row],[Antigüedad Meses]]/12</f>
        <v>19.402777777777779</v>
      </c>
      <c r="J88" s="1" t="s">
        <v>10</v>
      </c>
      <c r="K88" s="4">
        <v>5</v>
      </c>
      <c r="L88" s="1"/>
      <c r="M88" s="4"/>
      <c r="N88" s="4" t="s">
        <v>20</v>
      </c>
      <c r="O88" t="s">
        <v>37</v>
      </c>
      <c r="P88">
        <v>2</v>
      </c>
      <c r="Q88">
        <v>24</v>
      </c>
      <c r="R88">
        <f>Tabla3[[#This Row],[Horas Jornada]]*1/40</f>
        <v>0.6</v>
      </c>
      <c r="V88" s="4">
        <f>Tabla3[[#This Row],[Fecha Alta (Abs)]]-Tabla3[[#This Row],[Fecha de baja (Abs)]]</f>
        <v>0</v>
      </c>
      <c r="W88" t="s">
        <v>52</v>
      </c>
      <c r="X88" s="4">
        <v>1</v>
      </c>
      <c r="Y88" s="4">
        <v>0</v>
      </c>
      <c r="AB88">
        <v>1</v>
      </c>
      <c r="AC88" s="1">
        <v>43943</v>
      </c>
      <c r="AD88" t="s">
        <v>42</v>
      </c>
      <c r="AE88" s="7">
        <v>17109</v>
      </c>
      <c r="AF88" s="7">
        <v>17109</v>
      </c>
      <c r="AG88" s="7">
        <f>Tabla3[[#This Row],[Salario Anual Actual 2020]]-Tabla3[[#This Row],[Salario Anual Inicial 2020]]</f>
        <v>0</v>
      </c>
      <c r="AH88">
        <v>18</v>
      </c>
      <c r="AI88">
        <v>0</v>
      </c>
      <c r="AK88">
        <v>0</v>
      </c>
      <c r="AL88">
        <v>0</v>
      </c>
      <c r="AR88">
        <v>6</v>
      </c>
      <c r="AS88">
        <v>8</v>
      </c>
    </row>
    <row r="89" spans="1:45" x14ac:dyDescent="0.25">
      <c r="A89">
        <v>168</v>
      </c>
      <c r="B89" s="1">
        <v>28226</v>
      </c>
      <c r="C89" s="2">
        <f ca="1">INT((TODAY()-Tabla3[[#This Row],[Año de Nacimiento]])/365)</f>
        <v>43</v>
      </c>
      <c r="D89" t="s">
        <v>13</v>
      </c>
      <c r="E89">
        <v>1</v>
      </c>
      <c r="F89" s="1">
        <v>42593</v>
      </c>
      <c r="G89" s="1">
        <f t="shared" ca="1" si="1"/>
        <v>44118</v>
      </c>
      <c r="H89" s="8">
        <f ca="1">(Tabla3[[#This Row],[Fecha Hoy]]-Tabla3[[#This Row],[Fecha Inicio de Contrato]])/30</f>
        <v>50.833333333333336</v>
      </c>
      <c r="I89" s="8">
        <f ca="1">Tabla3[[#This Row],[Antigüedad Meses]]/12</f>
        <v>4.2361111111111116</v>
      </c>
      <c r="J89" s="1" t="s">
        <v>12</v>
      </c>
      <c r="K89" s="4">
        <v>3</v>
      </c>
      <c r="L89" s="1" t="s">
        <v>21</v>
      </c>
      <c r="M89" s="4">
        <v>0</v>
      </c>
      <c r="N89" s="4" t="s">
        <v>20</v>
      </c>
      <c r="O89" t="s">
        <v>37</v>
      </c>
      <c r="P89">
        <v>2</v>
      </c>
      <c r="Q89">
        <v>20</v>
      </c>
      <c r="R89">
        <f>Tabla3[[#This Row],[Horas Jornada]]*1/40</f>
        <v>0.5</v>
      </c>
      <c r="V89" s="4">
        <f>Tabla3[[#This Row],[Fecha Alta (Abs)]]-Tabla3[[#This Row],[Fecha de baja (Abs)]]</f>
        <v>0</v>
      </c>
      <c r="W89" t="s">
        <v>52</v>
      </c>
      <c r="X89" s="4">
        <v>1</v>
      </c>
      <c r="Y89" s="4">
        <v>0</v>
      </c>
      <c r="AB89">
        <v>0</v>
      </c>
      <c r="AE89" s="7">
        <v>18840</v>
      </c>
      <c r="AF89" s="7">
        <v>18840</v>
      </c>
      <c r="AG89" s="7">
        <f>Tabla3[[#This Row],[Salario Anual Actual 2020]]-Tabla3[[#This Row],[Salario Anual Inicial 2020]]</f>
        <v>0</v>
      </c>
      <c r="AH89">
        <v>113</v>
      </c>
      <c r="AI89">
        <v>35</v>
      </c>
      <c r="AK89">
        <v>0</v>
      </c>
      <c r="AL89">
        <v>0</v>
      </c>
      <c r="AR89">
        <v>7</v>
      </c>
      <c r="AS89">
        <v>7</v>
      </c>
    </row>
    <row r="90" spans="1:45" x14ac:dyDescent="0.25">
      <c r="A90">
        <v>175</v>
      </c>
      <c r="B90" s="1">
        <v>22216</v>
      </c>
      <c r="C90" s="2">
        <f ca="1">INT((TODAY()-Tabla3[[#This Row],[Año de Nacimiento]])/365)</f>
        <v>60</v>
      </c>
      <c r="D90" t="s">
        <v>13</v>
      </c>
      <c r="E90">
        <v>1</v>
      </c>
      <c r="F90" s="1">
        <v>43338</v>
      </c>
      <c r="G90" s="1">
        <f t="shared" ca="1" si="1"/>
        <v>44118</v>
      </c>
      <c r="H90" s="8">
        <f ca="1">(Tabla3[[#This Row],[Fecha Hoy]]-Tabla3[[#This Row],[Fecha Inicio de Contrato]])/30</f>
        <v>26</v>
      </c>
      <c r="I90" s="8">
        <f ca="1">Tabla3[[#This Row],[Antigüedad Meses]]/12</f>
        <v>2.1666666666666665</v>
      </c>
      <c r="J90" s="1" t="s">
        <v>10</v>
      </c>
      <c r="K90" s="4">
        <v>5</v>
      </c>
      <c r="L90" s="1"/>
      <c r="M90" s="4">
        <v>0</v>
      </c>
      <c r="N90" s="4" t="s">
        <v>20</v>
      </c>
      <c r="O90" t="s">
        <v>37</v>
      </c>
      <c r="P90">
        <v>2</v>
      </c>
      <c r="Q90">
        <v>30</v>
      </c>
      <c r="R90">
        <f>Tabla3[[#This Row],[Horas Jornada]]*1/40</f>
        <v>0.75</v>
      </c>
      <c r="V90" s="4">
        <f>Tabla3[[#This Row],[Fecha Alta (Abs)]]-Tabla3[[#This Row],[Fecha de baja (Abs)]]</f>
        <v>0</v>
      </c>
      <c r="W90" t="s">
        <v>52</v>
      </c>
      <c r="X90" s="4">
        <v>1</v>
      </c>
      <c r="Y90" s="4">
        <v>0</v>
      </c>
      <c r="AB90">
        <v>1</v>
      </c>
      <c r="AC90" s="1">
        <v>43976</v>
      </c>
      <c r="AD90" t="s">
        <v>42</v>
      </c>
      <c r="AE90" s="7">
        <v>22442</v>
      </c>
      <c r="AF90" s="7">
        <v>22442</v>
      </c>
      <c r="AG90" s="7">
        <f>Tabla3[[#This Row],[Salario Anual Actual 2020]]-Tabla3[[#This Row],[Salario Anual Inicial 2020]]</f>
        <v>0</v>
      </c>
      <c r="AH90">
        <v>240</v>
      </c>
      <c r="AI90">
        <v>0</v>
      </c>
      <c r="AK90">
        <v>0</v>
      </c>
      <c r="AL90">
        <v>0</v>
      </c>
      <c r="AR90">
        <v>10</v>
      </c>
      <c r="AS90">
        <v>9</v>
      </c>
    </row>
    <row r="91" spans="1:45" x14ac:dyDescent="0.25">
      <c r="A91">
        <v>180</v>
      </c>
      <c r="B91" s="1">
        <v>23438</v>
      </c>
      <c r="C91" s="2">
        <f ca="1">INT((TODAY()-Tabla3[[#This Row],[Año de Nacimiento]])/365)</f>
        <v>56</v>
      </c>
      <c r="D91" t="s">
        <v>14</v>
      </c>
      <c r="E91">
        <v>0</v>
      </c>
      <c r="F91" s="1">
        <v>43116</v>
      </c>
      <c r="G91" s="1">
        <f t="shared" ca="1" si="1"/>
        <v>44118</v>
      </c>
      <c r="H91" s="8">
        <f ca="1">(Tabla3[[#This Row],[Fecha Hoy]]-Tabla3[[#This Row],[Fecha Inicio de Contrato]])/30</f>
        <v>33.4</v>
      </c>
      <c r="I91" s="8">
        <f ca="1">Tabla3[[#This Row],[Antigüedad Meses]]/12</f>
        <v>2.7833333333333332</v>
      </c>
      <c r="J91" s="1" t="s">
        <v>12</v>
      </c>
      <c r="K91" s="4">
        <v>3</v>
      </c>
      <c r="L91" s="1" t="s">
        <v>21</v>
      </c>
      <c r="M91" s="4">
        <v>0</v>
      </c>
      <c r="N91" s="4" t="s">
        <v>20</v>
      </c>
      <c r="O91" t="s">
        <v>37</v>
      </c>
      <c r="P91">
        <v>2</v>
      </c>
      <c r="Q91">
        <v>24</v>
      </c>
      <c r="R91">
        <f>Tabla3[[#This Row],[Horas Jornada]]*1/40</f>
        <v>0.6</v>
      </c>
      <c r="V91" s="4">
        <f>Tabla3[[#This Row],[Fecha Alta (Abs)]]-Tabla3[[#This Row],[Fecha de baja (Abs)]]</f>
        <v>0</v>
      </c>
      <c r="W91" t="s">
        <v>52</v>
      </c>
      <c r="X91" s="4">
        <v>1</v>
      </c>
      <c r="Y91" s="4">
        <v>1</v>
      </c>
      <c r="Z91" s="1">
        <v>42058</v>
      </c>
      <c r="AA91" t="s">
        <v>26</v>
      </c>
      <c r="AB91">
        <v>0</v>
      </c>
      <c r="AE91" s="7">
        <v>26436</v>
      </c>
      <c r="AF91" s="7">
        <v>26436</v>
      </c>
      <c r="AG91" s="7">
        <f>Tabla3[[#This Row],[Salario Anual Actual 2020]]-Tabla3[[#This Row],[Salario Anual Inicial 2020]]</f>
        <v>0</v>
      </c>
      <c r="AH91">
        <v>56</v>
      </c>
      <c r="AI91">
        <v>35</v>
      </c>
      <c r="AK91">
        <v>0</v>
      </c>
      <c r="AL91">
        <v>0</v>
      </c>
      <c r="AR91">
        <v>7</v>
      </c>
      <c r="AS91">
        <v>9</v>
      </c>
    </row>
    <row r="92" spans="1:45" x14ac:dyDescent="0.25">
      <c r="A92">
        <v>186</v>
      </c>
      <c r="B92" s="1">
        <v>32527</v>
      </c>
      <c r="C92" s="2">
        <f ca="1">INT((TODAY()-Tabla3[[#This Row],[Año de Nacimiento]])/365)</f>
        <v>31</v>
      </c>
      <c r="D92" t="s">
        <v>13</v>
      </c>
      <c r="E92">
        <v>1</v>
      </c>
      <c r="F92" s="1">
        <v>42477</v>
      </c>
      <c r="G92" s="1">
        <f t="shared" ca="1" si="1"/>
        <v>44118</v>
      </c>
      <c r="H92" s="8">
        <f ca="1">(Tabla3[[#This Row],[Fecha Hoy]]-Tabla3[[#This Row],[Fecha Inicio de Contrato]])/30</f>
        <v>54.7</v>
      </c>
      <c r="I92" s="8">
        <f ca="1">Tabla3[[#This Row],[Antigüedad Meses]]/12</f>
        <v>4.5583333333333336</v>
      </c>
      <c r="J92" s="1" t="s">
        <v>12</v>
      </c>
      <c r="K92" s="4">
        <v>3</v>
      </c>
      <c r="L92" s="1" t="s">
        <v>19</v>
      </c>
      <c r="M92" s="4">
        <v>2</v>
      </c>
      <c r="N92" s="4" t="s">
        <v>20</v>
      </c>
      <c r="O92" t="s">
        <v>37</v>
      </c>
      <c r="P92">
        <v>2</v>
      </c>
      <c r="Q92">
        <v>40</v>
      </c>
      <c r="R92">
        <f>Tabla3[[#This Row],[Horas Jornada]]*1/40</f>
        <v>1</v>
      </c>
      <c r="V92" s="4">
        <f>Tabla3[[#This Row],[Fecha Alta (Abs)]]-Tabla3[[#This Row],[Fecha de baja (Abs)]]</f>
        <v>0</v>
      </c>
      <c r="W92" t="s">
        <v>52</v>
      </c>
      <c r="X92" s="4">
        <v>1</v>
      </c>
      <c r="Y92" s="4">
        <v>0</v>
      </c>
      <c r="AB92">
        <v>0</v>
      </c>
      <c r="AE92" s="7">
        <v>25191</v>
      </c>
      <c r="AF92" s="7">
        <v>25191</v>
      </c>
      <c r="AG92" s="7">
        <f>Tabla3[[#This Row],[Salario Anual Actual 2020]]-Tabla3[[#This Row],[Salario Anual Inicial 2020]]</f>
        <v>0</v>
      </c>
      <c r="AH92">
        <v>102</v>
      </c>
      <c r="AI92">
        <v>0</v>
      </c>
      <c r="AK92">
        <v>0</v>
      </c>
      <c r="AL92">
        <v>0</v>
      </c>
      <c r="AR92">
        <v>10</v>
      </c>
      <c r="AS92">
        <v>9</v>
      </c>
    </row>
    <row r="93" spans="1:45" x14ac:dyDescent="0.25">
      <c r="A93">
        <v>196</v>
      </c>
      <c r="B93" s="1">
        <v>34212</v>
      </c>
      <c r="C93" s="2">
        <f ca="1">INT((TODAY()-Tabla3[[#This Row],[Año de Nacimiento]])/365)</f>
        <v>27</v>
      </c>
      <c r="D93" t="s">
        <v>14</v>
      </c>
      <c r="E93">
        <v>0</v>
      </c>
      <c r="F93" s="1">
        <v>43035</v>
      </c>
      <c r="G93" s="1">
        <f t="shared" ca="1" si="1"/>
        <v>44118</v>
      </c>
      <c r="H93" s="8">
        <f ca="1">(Tabla3[[#This Row],[Fecha Hoy]]-Tabla3[[#This Row],[Fecha Inicio de Contrato]])/30</f>
        <v>36.1</v>
      </c>
      <c r="I93" s="8">
        <f ca="1">Tabla3[[#This Row],[Antigüedad Meses]]/12</f>
        <v>3.0083333333333333</v>
      </c>
      <c r="J93" s="1" t="s">
        <v>68</v>
      </c>
      <c r="K93" s="4">
        <v>2</v>
      </c>
      <c r="L93" s="1" t="s">
        <v>21</v>
      </c>
      <c r="M93" s="4">
        <v>0</v>
      </c>
      <c r="N93" s="4" t="s">
        <v>20</v>
      </c>
      <c r="O93" t="s">
        <v>37</v>
      </c>
      <c r="P93">
        <v>2</v>
      </c>
      <c r="Q93">
        <v>40</v>
      </c>
      <c r="R93">
        <f>Tabla3[[#This Row],[Horas Jornada]]*1/40</f>
        <v>1</v>
      </c>
      <c r="V93" s="4">
        <f>Tabla3[[#This Row],[Fecha Alta (Abs)]]-Tabla3[[#This Row],[Fecha de baja (Abs)]]</f>
        <v>0</v>
      </c>
      <c r="W93" t="s">
        <v>52</v>
      </c>
      <c r="X93" s="4">
        <v>1</v>
      </c>
      <c r="Y93" s="4">
        <v>0</v>
      </c>
      <c r="AB93">
        <v>0</v>
      </c>
      <c r="AE93" s="7">
        <v>28728</v>
      </c>
      <c r="AF93" s="7">
        <v>28728</v>
      </c>
      <c r="AG93" s="7">
        <f>Tabla3[[#This Row],[Salario Anual Actual 2020]]-Tabla3[[#This Row],[Salario Anual Inicial 2020]]</f>
        <v>0</v>
      </c>
      <c r="AH93">
        <v>27</v>
      </c>
      <c r="AI93">
        <v>0</v>
      </c>
      <c r="AK93">
        <v>0</v>
      </c>
      <c r="AL93">
        <v>0</v>
      </c>
      <c r="AR93">
        <v>10</v>
      </c>
      <c r="AS93">
        <v>6</v>
      </c>
    </row>
    <row r="94" spans="1:45" x14ac:dyDescent="0.25">
      <c r="A94">
        <v>203</v>
      </c>
      <c r="B94" s="1">
        <v>26389</v>
      </c>
      <c r="C94" s="2">
        <f ca="1">INT((TODAY()-Tabla3[[#This Row],[Año de Nacimiento]])/365)</f>
        <v>48</v>
      </c>
      <c r="D94" t="s">
        <v>14</v>
      </c>
      <c r="E94">
        <v>0</v>
      </c>
      <c r="F94" s="1">
        <v>42018</v>
      </c>
      <c r="G94" s="1">
        <f t="shared" ca="1" si="1"/>
        <v>44118</v>
      </c>
      <c r="H94" s="8">
        <f ca="1">(Tabla3[[#This Row],[Fecha Hoy]]-Tabla3[[#This Row],[Fecha Inicio de Contrato]])/30</f>
        <v>70</v>
      </c>
      <c r="I94" s="8">
        <f ca="1">Tabla3[[#This Row],[Antigüedad Meses]]/12</f>
        <v>5.833333333333333</v>
      </c>
      <c r="J94" s="1" t="s">
        <v>8</v>
      </c>
      <c r="K94" s="4">
        <v>1</v>
      </c>
      <c r="L94" s="1" t="s">
        <v>19</v>
      </c>
      <c r="M94" s="4">
        <v>2</v>
      </c>
      <c r="N94" s="4" t="s">
        <v>20</v>
      </c>
      <c r="O94" t="s">
        <v>37</v>
      </c>
      <c r="P94">
        <v>2</v>
      </c>
      <c r="Q94">
        <v>40</v>
      </c>
      <c r="R94">
        <f>Tabla3[[#This Row],[Horas Jornada]]*1/40</f>
        <v>1</v>
      </c>
      <c r="V94" s="4">
        <f>Tabla3[[#This Row],[Fecha Alta (Abs)]]-Tabla3[[#This Row],[Fecha de baja (Abs)]]</f>
        <v>0</v>
      </c>
      <c r="W94" t="s">
        <v>52</v>
      </c>
      <c r="X94" s="4">
        <v>1</v>
      </c>
      <c r="Y94" s="4">
        <v>0</v>
      </c>
      <c r="AB94">
        <v>0</v>
      </c>
      <c r="AE94" s="7">
        <v>16755</v>
      </c>
      <c r="AF94" s="7">
        <v>16755</v>
      </c>
      <c r="AG94" s="7">
        <f>Tabla3[[#This Row],[Salario Anual Actual 2020]]-Tabla3[[#This Row],[Salario Anual Inicial 2020]]</f>
        <v>0</v>
      </c>
      <c r="AH94">
        <v>432</v>
      </c>
      <c r="AI94">
        <v>0</v>
      </c>
      <c r="AK94">
        <v>0</v>
      </c>
      <c r="AL94">
        <v>0</v>
      </c>
      <c r="AR94">
        <v>10</v>
      </c>
      <c r="AS94">
        <v>8</v>
      </c>
    </row>
    <row r="95" spans="1:45" x14ac:dyDescent="0.25">
      <c r="A95">
        <v>205</v>
      </c>
      <c r="B95" s="1">
        <v>20479</v>
      </c>
      <c r="C95" s="2">
        <f ca="1">INT((TODAY()-Tabla3[[#This Row],[Año de Nacimiento]])/365)</f>
        <v>64</v>
      </c>
      <c r="D95" t="s">
        <v>13</v>
      </c>
      <c r="E95">
        <v>1</v>
      </c>
      <c r="F95" s="1">
        <v>42333</v>
      </c>
      <c r="G95" s="1">
        <f t="shared" ca="1" si="1"/>
        <v>44118</v>
      </c>
      <c r="H95" s="8">
        <f ca="1">(Tabla3[[#This Row],[Fecha Hoy]]-Tabla3[[#This Row],[Fecha Inicio de Contrato]])/30</f>
        <v>59.5</v>
      </c>
      <c r="I95" s="8">
        <f ca="1">Tabla3[[#This Row],[Antigüedad Meses]]/12</f>
        <v>4.958333333333333</v>
      </c>
      <c r="J95" s="1" t="s">
        <v>68</v>
      </c>
      <c r="K95" s="4">
        <v>2</v>
      </c>
      <c r="L95" s="1" t="s">
        <v>19</v>
      </c>
      <c r="M95" s="4">
        <v>1</v>
      </c>
      <c r="N95" s="4" t="s">
        <v>20</v>
      </c>
      <c r="O95" t="s">
        <v>37</v>
      </c>
      <c r="P95">
        <v>2</v>
      </c>
      <c r="Q95">
        <v>40</v>
      </c>
      <c r="R95">
        <f>Tabla3[[#This Row],[Horas Jornada]]*1/40</f>
        <v>1</v>
      </c>
      <c r="V95" s="4">
        <f>Tabla3[[#This Row],[Fecha Alta (Abs)]]-Tabla3[[#This Row],[Fecha de baja (Abs)]]</f>
        <v>0</v>
      </c>
      <c r="W95" t="s">
        <v>52</v>
      </c>
      <c r="X95" s="4">
        <v>1</v>
      </c>
      <c r="Y95" s="4">
        <v>0</v>
      </c>
      <c r="AB95">
        <v>0</v>
      </c>
      <c r="AE95" s="7">
        <v>21773</v>
      </c>
      <c r="AF95" s="7">
        <v>21773</v>
      </c>
      <c r="AG95" s="7">
        <f>Tabla3[[#This Row],[Salario Anual Actual 2020]]-Tabla3[[#This Row],[Salario Anual Inicial 2020]]</f>
        <v>0</v>
      </c>
      <c r="AH95">
        <v>144</v>
      </c>
      <c r="AI95">
        <v>0</v>
      </c>
      <c r="AK95">
        <v>0</v>
      </c>
      <c r="AL95">
        <v>0</v>
      </c>
      <c r="AR95">
        <v>10</v>
      </c>
      <c r="AS95">
        <v>5</v>
      </c>
    </row>
    <row r="96" spans="1:45" x14ac:dyDescent="0.25">
      <c r="A96">
        <v>212</v>
      </c>
      <c r="B96" s="1">
        <v>24643</v>
      </c>
      <c r="C96" s="2">
        <f ca="1">INT((TODAY()-Tabla3[[#This Row],[Año de Nacimiento]])/365)</f>
        <v>53</v>
      </c>
      <c r="D96" t="s">
        <v>14</v>
      </c>
      <c r="E96">
        <v>0</v>
      </c>
      <c r="F96" s="1">
        <v>41873</v>
      </c>
      <c r="G96" s="1">
        <f t="shared" ca="1" si="1"/>
        <v>44118</v>
      </c>
      <c r="H96" s="8">
        <f ca="1">(Tabla3[[#This Row],[Fecha Hoy]]-Tabla3[[#This Row],[Fecha Inicio de Contrato]])/30</f>
        <v>74.833333333333329</v>
      </c>
      <c r="I96" s="8">
        <f ca="1">Tabla3[[#This Row],[Antigüedad Meses]]/12</f>
        <v>6.2361111111111107</v>
      </c>
      <c r="J96" s="1" t="s">
        <v>8</v>
      </c>
      <c r="K96" s="4">
        <v>1</v>
      </c>
      <c r="L96" s="1" t="s">
        <v>19</v>
      </c>
      <c r="M96" s="4">
        <v>0</v>
      </c>
      <c r="N96" s="4" t="s">
        <v>20</v>
      </c>
      <c r="O96" t="s">
        <v>37</v>
      </c>
      <c r="P96">
        <v>2</v>
      </c>
      <c r="Q96">
        <v>20</v>
      </c>
      <c r="R96">
        <f>Tabla3[[#This Row],[Horas Jornada]]*1/40</f>
        <v>0.5</v>
      </c>
      <c r="V96" s="4">
        <f>Tabla3[[#This Row],[Fecha Alta (Abs)]]-Tabla3[[#This Row],[Fecha de baja (Abs)]]</f>
        <v>0</v>
      </c>
      <c r="W96" t="s">
        <v>52</v>
      </c>
      <c r="X96" s="4">
        <v>1</v>
      </c>
      <c r="Y96" s="4">
        <v>0</v>
      </c>
      <c r="AB96">
        <v>0</v>
      </c>
      <c r="AE96" s="7">
        <v>19160</v>
      </c>
      <c r="AF96" s="7">
        <v>19160</v>
      </c>
      <c r="AG96" s="7">
        <f>Tabla3[[#This Row],[Salario Anual Actual 2020]]-Tabla3[[#This Row],[Salario Anual Inicial 2020]]</f>
        <v>0</v>
      </c>
      <c r="AH96">
        <v>23</v>
      </c>
      <c r="AI96">
        <v>0</v>
      </c>
      <c r="AK96">
        <v>0</v>
      </c>
      <c r="AL96">
        <v>0</v>
      </c>
      <c r="AR96">
        <v>6</v>
      </c>
      <c r="AS96">
        <v>7</v>
      </c>
    </row>
    <row r="97" spans="1:45" x14ac:dyDescent="0.25">
      <c r="A97">
        <v>216</v>
      </c>
      <c r="B97" s="1">
        <v>29053</v>
      </c>
      <c r="C97" s="2">
        <f ca="1">INT((TODAY()-Tabla3[[#This Row],[Año de Nacimiento]])/365)</f>
        <v>41</v>
      </c>
      <c r="D97" t="s">
        <v>13</v>
      </c>
      <c r="E97">
        <v>1</v>
      </c>
      <c r="F97" s="1">
        <v>38389</v>
      </c>
      <c r="G97" s="1">
        <f t="shared" ca="1" si="1"/>
        <v>44118</v>
      </c>
      <c r="H97" s="8">
        <f ca="1">(Tabla3[[#This Row],[Fecha Hoy]]-Tabla3[[#This Row],[Fecha Inicio de Contrato]])/30</f>
        <v>190.96666666666667</v>
      </c>
      <c r="I97" s="8">
        <f ca="1">Tabla3[[#This Row],[Antigüedad Meses]]/12</f>
        <v>15.91388888888889</v>
      </c>
      <c r="J97" s="1" t="s">
        <v>8</v>
      </c>
      <c r="K97" s="4">
        <v>1</v>
      </c>
      <c r="L97" s="1" t="s">
        <v>21</v>
      </c>
      <c r="M97" s="4">
        <v>1</v>
      </c>
      <c r="N97" s="4" t="s">
        <v>20</v>
      </c>
      <c r="O97" t="s">
        <v>37</v>
      </c>
      <c r="P97">
        <v>2</v>
      </c>
      <c r="Q97">
        <v>40</v>
      </c>
      <c r="R97">
        <f>Tabla3[[#This Row],[Horas Jornada]]*1/40</f>
        <v>1</v>
      </c>
      <c r="V97" s="4">
        <f>Tabla3[[#This Row],[Fecha Alta (Abs)]]-Tabla3[[#This Row],[Fecha de baja (Abs)]]</f>
        <v>0</v>
      </c>
      <c r="W97" t="s">
        <v>52</v>
      </c>
      <c r="X97" s="4">
        <v>1</v>
      </c>
      <c r="Y97" s="4">
        <v>0</v>
      </c>
      <c r="AB97">
        <v>0</v>
      </c>
      <c r="AE97" s="7">
        <v>27328</v>
      </c>
      <c r="AF97" s="7">
        <v>27328</v>
      </c>
      <c r="AG97" s="7">
        <f>Tabla3[[#This Row],[Salario Anual Actual 2020]]-Tabla3[[#This Row],[Salario Anual Inicial 2020]]</f>
        <v>0</v>
      </c>
      <c r="AH97">
        <v>240</v>
      </c>
      <c r="AI97">
        <v>0</v>
      </c>
      <c r="AK97">
        <v>0</v>
      </c>
      <c r="AL97">
        <v>0</v>
      </c>
      <c r="AR97">
        <v>5</v>
      </c>
      <c r="AS97">
        <v>5</v>
      </c>
    </row>
    <row r="98" spans="1:45" x14ac:dyDescent="0.25">
      <c r="A98">
        <v>220</v>
      </c>
      <c r="B98" s="1">
        <v>28006</v>
      </c>
      <c r="C98" s="2">
        <f ca="1">INT((TODAY()-Tabla3[[#This Row],[Año de Nacimiento]])/365)</f>
        <v>44</v>
      </c>
      <c r="D98" t="s">
        <v>13</v>
      </c>
      <c r="E98">
        <v>1</v>
      </c>
      <c r="F98" s="1">
        <v>41603</v>
      </c>
      <c r="G98" s="1">
        <f t="shared" ca="1" si="1"/>
        <v>44118</v>
      </c>
      <c r="H98" s="8">
        <f ca="1">(Tabla3[[#This Row],[Fecha Hoy]]-Tabla3[[#This Row],[Fecha Inicio de Contrato]])/30</f>
        <v>83.833333333333329</v>
      </c>
      <c r="I98" s="8">
        <f ca="1">Tabla3[[#This Row],[Antigüedad Meses]]/12</f>
        <v>6.9861111111111107</v>
      </c>
      <c r="J98" s="1" t="s">
        <v>10</v>
      </c>
      <c r="K98" s="4">
        <v>5</v>
      </c>
      <c r="L98" s="1" t="s">
        <v>21</v>
      </c>
      <c r="M98" s="4">
        <v>0</v>
      </c>
      <c r="N98" s="4" t="s">
        <v>20</v>
      </c>
      <c r="O98" t="s">
        <v>37</v>
      </c>
      <c r="P98">
        <v>2</v>
      </c>
      <c r="Q98">
        <v>20</v>
      </c>
      <c r="R98">
        <f>Tabla3[[#This Row],[Horas Jornada]]*1/40</f>
        <v>0.5</v>
      </c>
      <c r="V98" s="4">
        <f>Tabla3[[#This Row],[Fecha Alta (Abs)]]-Tabla3[[#This Row],[Fecha de baja (Abs)]]</f>
        <v>0</v>
      </c>
      <c r="W98" t="s">
        <v>52</v>
      </c>
      <c r="X98" s="4">
        <v>1</v>
      </c>
      <c r="Y98" s="4">
        <v>0</v>
      </c>
      <c r="AB98">
        <v>0</v>
      </c>
      <c r="AE98" s="7">
        <v>16925</v>
      </c>
      <c r="AF98" s="7">
        <v>16925</v>
      </c>
      <c r="AG98" s="7">
        <f>Tabla3[[#This Row],[Salario Anual Actual 2020]]-Tabla3[[#This Row],[Salario Anual Inicial 2020]]</f>
        <v>0</v>
      </c>
      <c r="AH98">
        <v>16</v>
      </c>
      <c r="AI98">
        <v>0</v>
      </c>
      <c r="AK98">
        <v>0</v>
      </c>
      <c r="AL98">
        <v>0</v>
      </c>
      <c r="AR98">
        <v>6</v>
      </c>
      <c r="AS98">
        <v>9</v>
      </c>
    </row>
    <row r="99" spans="1:45" x14ac:dyDescent="0.25">
      <c r="A99">
        <v>7</v>
      </c>
      <c r="B99" s="1">
        <v>24797</v>
      </c>
      <c r="C99" s="2">
        <f ca="1">INT((TODAY()-Tabla3[[#This Row],[Año de Nacimiento]])/365)</f>
        <v>52</v>
      </c>
      <c r="D99" t="s">
        <v>13</v>
      </c>
      <c r="E99">
        <v>1</v>
      </c>
      <c r="F99" s="1">
        <v>37943</v>
      </c>
      <c r="G99" s="1">
        <f t="shared" ca="1" si="1"/>
        <v>44118</v>
      </c>
      <c r="H99" s="8">
        <f ca="1">(Tabla3[[#This Row],[Fecha Hoy]]-Tabla3[[#This Row],[Fecha Inicio de Contrato]])/30</f>
        <v>205.83333333333334</v>
      </c>
      <c r="I99" s="8">
        <f ca="1">Tabla3[[#This Row],[Antigüedad Meses]]/12</f>
        <v>17.152777777777779</v>
      </c>
      <c r="J99" s="1" t="s">
        <v>8</v>
      </c>
      <c r="K99" s="4">
        <v>1</v>
      </c>
      <c r="L99" s="1" t="s">
        <v>21</v>
      </c>
      <c r="M99" s="4">
        <v>0</v>
      </c>
      <c r="N99" s="4" t="s">
        <v>20</v>
      </c>
      <c r="O99" t="s">
        <v>38</v>
      </c>
      <c r="P99">
        <v>7</v>
      </c>
      <c r="Q99">
        <v>40</v>
      </c>
      <c r="R99">
        <f>Tabla3[[#This Row],[Horas Jornada]]*1/40</f>
        <v>1</v>
      </c>
      <c r="V99" s="4">
        <f>Tabla3[[#This Row],[Fecha Alta (Abs)]]-Tabla3[[#This Row],[Fecha de baja (Abs)]]</f>
        <v>0</v>
      </c>
      <c r="W99" s="4" t="s">
        <v>38</v>
      </c>
      <c r="X99" s="4">
        <v>9</v>
      </c>
      <c r="Y99" s="4">
        <v>0</v>
      </c>
      <c r="Z99" s="4"/>
      <c r="AB99">
        <v>1</v>
      </c>
      <c r="AC99" s="1">
        <v>44010</v>
      </c>
      <c r="AD99" t="s">
        <v>41</v>
      </c>
      <c r="AE99" s="7">
        <v>47414</v>
      </c>
      <c r="AF99" s="7">
        <v>47414</v>
      </c>
      <c r="AG99" s="7">
        <f>Tabla3[[#This Row],[Salario Anual Actual 2020]]-Tabla3[[#This Row],[Salario Anual Inicial 2020]]</f>
        <v>0</v>
      </c>
      <c r="AH99">
        <v>34</v>
      </c>
      <c r="AI99">
        <v>50</v>
      </c>
      <c r="AJ99">
        <v>5</v>
      </c>
      <c r="AK99">
        <v>0</v>
      </c>
      <c r="AL99">
        <v>0</v>
      </c>
      <c r="AM99">
        <v>6.31</v>
      </c>
      <c r="AN99">
        <v>7</v>
      </c>
      <c r="AO99">
        <v>3</v>
      </c>
      <c r="AP99">
        <v>5.26</v>
      </c>
      <c r="AQ99">
        <v>5.0199999999999996</v>
      </c>
      <c r="AR99">
        <v>9</v>
      </c>
      <c r="AS99">
        <v>9</v>
      </c>
    </row>
    <row r="100" spans="1:45" x14ac:dyDescent="0.25">
      <c r="A100">
        <v>21</v>
      </c>
      <c r="B100" s="1">
        <v>26867</v>
      </c>
      <c r="C100" s="2">
        <f ca="1">INT((TODAY()-Tabla3[[#This Row],[Año de Nacimiento]])/365)</f>
        <v>47</v>
      </c>
      <c r="D100" t="s">
        <v>13</v>
      </c>
      <c r="E100">
        <v>1</v>
      </c>
      <c r="F100" s="1">
        <v>39318</v>
      </c>
      <c r="G100" s="1">
        <f t="shared" ca="1" si="1"/>
        <v>44118</v>
      </c>
      <c r="H100" s="8">
        <f ca="1">(Tabla3[[#This Row],[Fecha Hoy]]-Tabla3[[#This Row],[Fecha Inicio de Contrato]])/30</f>
        <v>160</v>
      </c>
      <c r="I100" s="8">
        <f ca="1">Tabla3[[#This Row],[Antigüedad Meses]]/12</f>
        <v>13.333333333333334</v>
      </c>
      <c r="J100" s="1" t="s">
        <v>8</v>
      </c>
      <c r="K100" s="4">
        <v>1</v>
      </c>
      <c r="L100" s="1"/>
      <c r="M100" s="4"/>
      <c r="O100" t="s">
        <v>38</v>
      </c>
      <c r="P100">
        <v>7</v>
      </c>
      <c r="Q100">
        <v>40</v>
      </c>
      <c r="R100">
        <f>Tabla3[[#This Row],[Horas Jornada]]*1/40</f>
        <v>1</v>
      </c>
      <c r="V100" s="4">
        <f>Tabla3[[#This Row],[Fecha Alta (Abs)]]-Tabla3[[#This Row],[Fecha de baja (Abs)]]</f>
        <v>0</v>
      </c>
      <c r="W100" s="4" t="s">
        <v>38</v>
      </c>
      <c r="X100" s="4">
        <v>9</v>
      </c>
      <c r="Y100" s="4">
        <v>0</v>
      </c>
      <c r="Z100" s="4"/>
      <c r="AB100">
        <v>0</v>
      </c>
      <c r="AE100" s="7">
        <v>66273</v>
      </c>
      <c r="AF100" s="7">
        <v>66273</v>
      </c>
      <c r="AG100" s="7">
        <f>Tabla3[[#This Row],[Salario Anual Actual 2020]]-Tabla3[[#This Row],[Salario Anual Inicial 2020]]</f>
        <v>0</v>
      </c>
      <c r="AH100">
        <v>68</v>
      </c>
      <c r="AI100">
        <v>50</v>
      </c>
      <c r="AJ100">
        <v>6</v>
      </c>
      <c r="AK100">
        <v>0</v>
      </c>
      <c r="AL100">
        <v>0</v>
      </c>
      <c r="AM100">
        <v>7.35</v>
      </c>
      <c r="AN100">
        <v>8</v>
      </c>
      <c r="AO100">
        <v>1</v>
      </c>
      <c r="AP100">
        <v>5.43</v>
      </c>
      <c r="AQ100">
        <v>5.35</v>
      </c>
      <c r="AR100">
        <v>9</v>
      </c>
      <c r="AS100">
        <v>7</v>
      </c>
    </row>
    <row r="101" spans="1:45" x14ac:dyDescent="0.25">
      <c r="A101">
        <v>27</v>
      </c>
      <c r="B101" s="1">
        <v>28824</v>
      </c>
      <c r="C101" s="2">
        <f ca="1">INT((TODAY()-Tabla3[[#This Row],[Año de Nacimiento]])/365)</f>
        <v>41</v>
      </c>
      <c r="D101" t="s">
        <v>13</v>
      </c>
      <c r="E101">
        <v>1</v>
      </c>
      <c r="F101" s="1">
        <v>42254</v>
      </c>
      <c r="G101" s="1">
        <f t="shared" ca="1" si="1"/>
        <v>44118</v>
      </c>
      <c r="H101" s="8">
        <f ca="1">(Tabla3[[#This Row],[Fecha Hoy]]-Tabla3[[#This Row],[Fecha Inicio de Contrato]])/30</f>
        <v>62.133333333333333</v>
      </c>
      <c r="I101" s="8">
        <f ca="1">Tabla3[[#This Row],[Antigüedad Meses]]/12</f>
        <v>5.177777777777778</v>
      </c>
      <c r="J101" s="1" t="s">
        <v>10</v>
      </c>
      <c r="K101" s="4">
        <v>5</v>
      </c>
      <c r="L101" s="1" t="s">
        <v>22</v>
      </c>
      <c r="M101" s="4">
        <v>2</v>
      </c>
      <c r="N101" s="4" t="s">
        <v>20</v>
      </c>
      <c r="O101" t="s">
        <v>38</v>
      </c>
      <c r="P101">
        <v>7</v>
      </c>
      <c r="Q101">
        <v>40</v>
      </c>
      <c r="R101">
        <f>Tabla3[[#This Row],[Horas Jornada]]*1/40</f>
        <v>1</v>
      </c>
      <c r="V101" s="4">
        <f>Tabla3[[#This Row],[Fecha Alta (Abs)]]-Tabla3[[#This Row],[Fecha de baja (Abs)]]</f>
        <v>0</v>
      </c>
      <c r="W101" s="4" t="s">
        <v>38</v>
      </c>
      <c r="X101" s="4">
        <v>9</v>
      </c>
      <c r="Y101" s="4">
        <v>0</v>
      </c>
      <c r="Z101" s="4"/>
      <c r="AB101">
        <v>1</v>
      </c>
      <c r="AC101" s="1">
        <v>43916</v>
      </c>
      <c r="AD101" t="s">
        <v>42</v>
      </c>
      <c r="AE101" s="7">
        <v>53535</v>
      </c>
      <c r="AF101" s="7">
        <v>53535</v>
      </c>
      <c r="AG101" s="7">
        <f>Tabla3[[#This Row],[Salario Anual Actual 2020]]-Tabla3[[#This Row],[Salario Anual Inicial 2020]]</f>
        <v>0</v>
      </c>
      <c r="AH101">
        <v>90</v>
      </c>
      <c r="AI101">
        <v>50</v>
      </c>
      <c r="AJ101">
        <v>5</v>
      </c>
      <c r="AK101">
        <v>0</v>
      </c>
      <c r="AL101">
        <v>0</v>
      </c>
      <c r="AM101">
        <v>8.35</v>
      </c>
      <c r="AN101">
        <v>8.4</v>
      </c>
      <c r="AO101">
        <v>2</v>
      </c>
      <c r="AP101">
        <v>5.67</v>
      </c>
      <c r="AQ101">
        <v>5.47</v>
      </c>
      <c r="AR101">
        <v>9</v>
      </c>
      <c r="AS101">
        <v>8</v>
      </c>
    </row>
    <row r="102" spans="1:45" x14ac:dyDescent="0.25">
      <c r="A102">
        <v>48</v>
      </c>
      <c r="B102" s="1">
        <v>25168</v>
      </c>
      <c r="C102" s="2">
        <f ca="1">INT((TODAY()-Tabla3[[#This Row],[Año de Nacimiento]])/365)</f>
        <v>51</v>
      </c>
      <c r="D102" t="s">
        <v>13</v>
      </c>
      <c r="E102">
        <v>1</v>
      </c>
      <c r="F102" s="1">
        <v>41737</v>
      </c>
      <c r="G102" s="1">
        <f t="shared" ca="1" si="1"/>
        <v>44118</v>
      </c>
      <c r="H102" s="8">
        <f ca="1">(Tabla3[[#This Row],[Fecha Hoy]]-Tabla3[[#This Row],[Fecha Inicio de Contrato]])/30</f>
        <v>79.36666666666666</v>
      </c>
      <c r="I102" s="8">
        <f ca="1">Tabla3[[#This Row],[Antigüedad Meses]]/12</f>
        <v>6.613888888888888</v>
      </c>
      <c r="J102" s="1" t="s">
        <v>10</v>
      </c>
      <c r="K102" s="4">
        <v>5</v>
      </c>
      <c r="L102" s="1" t="s">
        <v>22</v>
      </c>
      <c r="M102" s="4">
        <v>1</v>
      </c>
      <c r="N102" s="4" t="s">
        <v>20</v>
      </c>
      <c r="O102" t="s">
        <v>38</v>
      </c>
      <c r="P102">
        <v>7</v>
      </c>
      <c r="Q102">
        <v>40</v>
      </c>
      <c r="R102">
        <f>Tabla3[[#This Row],[Horas Jornada]]*1/40</f>
        <v>1</v>
      </c>
      <c r="V102" s="4">
        <f>Tabla3[[#This Row],[Fecha Alta (Abs)]]-Tabla3[[#This Row],[Fecha de baja (Abs)]]</f>
        <v>0</v>
      </c>
      <c r="W102" s="4" t="s">
        <v>38</v>
      </c>
      <c r="X102" s="4">
        <v>9</v>
      </c>
      <c r="Y102" s="4">
        <v>0</v>
      </c>
      <c r="Z102" s="4"/>
      <c r="AB102">
        <v>1</v>
      </c>
      <c r="AC102" s="1">
        <v>43950</v>
      </c>
      <c r="AD102" t="s">
        <v>42</v>
      </c>
      <c r="AE102" s="7">
        <v>65648</v>
      </c>
      <c r="AF102" s="7">
        <v>65648</v>
      </c>
      <c r="AG102" s="7">
        <f>Tabla3[[#This Row],[Salario Anual Actual 2020]]-Tabla3[[#This Row],[Salario Anual Inicial 2020]]</f>
        <v>0</v>
      </c>
      <c r="AH102">
        <v>7</v>
      </c>
      <c r="AI102">
        <v>50</v>
      </c>
      <c r="AJ102">
        <v>8</v>
      </c>
      <c r="AK102">
        <v>0</v>
      </c>
      <c r="AL102">
        <v>0</v>
      </c>
      <c r="AM102">
        <v>6.73</v>
      </c>
      <c r="AN102">
        <v>7</v>
      </c>
      <c r="AO102">
        <v>1</v>
      </c>
      <c r="AP102">
        <v>5.37</v>
      </c>
      <c r="AQ102">
        <v>5.26</v>
      </c>
      <c r="AR102">
        <v>10</v>
      </c>
      <c r="AS102">
        <v>5</v>
      </c>
    </row>
    <row r="103" spans="1:45" x14ac:dyDescent="0.25">
      <c r="A103">
        <v>104</v>
      </c>
      <c r="B103" s="1">
        <v>26489</v>
      </c>
      <c r="C103" s="2">
        <f ca="1">INT((TODAY()-Tabla3[[#This Row],[Año de Nacimiento]])/365)</f>
        <v>48</v>
      </c>
      <c r="D103" t="s">
        <v>14</v>
      </c>
      <c r="E103">
        <v>0</v>
      </c>
      <c r="F103" s="1">
        <v>41925</v>
      </c>
      <c r="G103" s="1">
        <f t="shared" ca="1" si="1"/>
        <v>44118</v>
      </c>
      <c r="H103" s="8">
        <f ca="1">(Tabla3[[#This Row],[Fecha Hoy]]-Tabla3[[#This Row],[Fecha Inicio de Contrato]])/30</f>
        <v>73.099999999999994</v>
      </c>
      <c r="I103" s="8">
        <f ca="1">Tabla3[[#This Row],[Antigüedad Meses]]/12</f>
        <v>6.0916666666666659</v>
      </c>
      <c r="J103" s="1" t="s">
        <v>10</v>
      </c>
      <c r="K103" s="4">
        <v>5</v>
      </c>
      <c r="L103" s="1" t="s">
        <v>19</v>
      </c>
      <c r="M103" s="4">
        <v>3</v>
      </c>
      <c r="N103" s="4" t="s">
        <v>20</v>
      </c>
      <c r="O103" t="s">
        <v>38</v>
      </c>
      <c r="P103">
        <v>7</v>
      </c>
      <c r="Q103">
        <v>40</v>
      </c>
      <c r="R103">
        <f>Tabla3[[#This Row],[Horas Jornada]]*1/40</f>
        <v>1</v>
      </c>
      <c r="V103" s="4">
        <f>Tabla3[[#This Row],[Fecha Alta (Abs)]]-Tabla3[[#This Row],[Fecha de baja (Abs)]]</f>
        <v>0</v>
      </c>
      <c r="W103" s="4" t="s">
        <v>38</v>
      </c>
      <c r="X103" s="4">
        <v>9</v>
      </c>
      <c r="Y103" s="4">
        <v>0</v>
      </c>
      <c r="AB103">
        <v>1</v>
      </c>
      <c r="AC103" s="1">
        <v>44038</v>
      </c>
      <c r="AD103" t="s">
        <v>41</v>
      </c>
      <c r="AE103" s="7">
        <v>46921</v>
      </c>
      <c r="AF103" s="7">
        <v>46921</v>
      </c>
      <c r="AG103" s="7">
        <f>Tabla3[[#This Row],[Salario Anual Actual 2020]]-Tabla3[[#This Row],[Salario Anual Inicial 2020]]</f>
        <v>0</v>
      </c>
      <c r="AH103">
        <v>134</v>
      </c>
      <c r="AI103">
        <v>50</v>
      </c>
      <c r="AJ103">
        <v>8</v>
      </c>
      <c r="AK103">
        <v>0</v>
      </c>
      <c r="AL103">
        <v>0</v>
      </c>
      <c r="AM103">
        <v>5.0999999999999996</v>
      </c>
      <c r="AN103">
        <v>6</v>
      </c>
      <c r="AO103">
        <v>1</v>
      </c>
      <c r="AP103">
        <v>5.54</v>
      </c>
      <c r="AQ103">
        <v>5.37</v>
      </c>
      <c r="AR103">
        <v>9</v>
      </c>
      <c r="AS103">
        <v>9</v>
      </c>
    </row>
    <row r="104" spans="1:45" x14ac:dyDescent="0.25">
      <c r="A104">
        <v>146</v>
      </c>
      <c r="B104" s="1">
        <v>23174</v>
      </c>
      <c r="C104" s="2">
        <f ca="1">INT((TODAY()-Tabla3[[#This Row],[Año de Nacimiento]])/365)</f>
        <v>57</v>
      </c>
      <c r="D104" t="s">
        <v>13</v>
      </c>
      <c r="E104">
        <v>1</v>
      </c>
      <c r="F104" s="1">
        <v>39079</v>
      </c>
      <c r="G104" s="1">
        <f t="shared" ca="1" si="1"/>
        <v>44118</v>
      </c>
      <c r="H104" s="8">
        <f ca="1">(Tabla3[[#This Row],[Fecha Hoy]]-Tabla3[[#This Row],[Fecha Inicio de Contrato]])/30</f>
        <v>167.96666666666667</v>
      </c>
      <c r="I104" s="8">
        <f ca="1">Tabla3[[#This Row],[Antigüedad Meses]]/12</f>
        <v>13.997222222222222</v>
      </c>
      <c r="J104" s="1" t="s">
        <v>10</v>
      </c>
      <c r="K104" s="4">
        <v>5</v>
      </c>
      <c r="L104" s="1"/>
      <c r="M104" s="4">
        <v>0</v>
      </c>
      <c r="N104" s="4" t="s">
        <v>20</v>
      </c>
      <c r="O104" t="s">
        <v>38</v>
      </c>
      <c r="P104">
        <v>7</v>
      </c>
      <c r="Q104">
        <v>30</v>
      </c>
      <c r="R104">
        <f>Tabla3[[#This Row],[Horas Jornada]]*1/40</f>
        <v>0.75</v>
      </c>
      <c r="V104" s="4">
        <f>Tabla3[[#This Row],[Fecha Alta (Abs)]]-Tabla3[[#This Row],[Fecha de baja (Abs)]]</f>
        <v>0</v>
      </c>
      <c r="W104" s="4" t="s">
        <v>38</v>
      </c>
      <c r="X104" s="4">
        <v>9</v>
      </c>
      <c r="Y104" s="4">
        <v>0</v>
      </c>
      <c r="AB104">
        <v>1</v>
      </c>
      <c r="AC104" s="1">
        <v>44003</v>
      </c>
      <c r="AD104" t="s">
        <v>42</v>
      </c>
      <c r="AE104" s="7">
        <v>58990</v>
      </c>
      <c r="AF104" s="7">
        <v>58990</v>
      </c>
      <c r="AG104" s="7">
        <f>Tabla3[[#This Row],[Salario Anual Actual 2020]]-Tabla3[[#This Row],[Salario Anual Inicial 2020]]</f>
        <v>0</v>
      </c>
      <c r="AH104">
        <v>36</v>
      </c>
      <c r="AI104">
        <v>50</v>
      </c>
      <c r="AJ104">
        <v>6</v>
      </c>
      <c r="AK104">
        <v>0</v>
      </c>
      <c r="AL104">
        <v>0</v>
      </c>
      <c r="AM104">
        <v>5.3</v>
      </c>
      <c r="AN104">
        <v>6.3</v>
      </c>
      <c r="AO104">
        <v>2</v>
      </c>
      <c r="AP104">
        <v>5.27</v>
      </c>
      <c r="AQ104">
        <v>5.24</v>
      </c>
      <c r="AR104">
        <v>9</v>
      </c>
      <c r="AS104">
        <v>6</v>
      </c>
    </row>
    <row r="105" spans="1:45" x14ac:dyDescent="0.25">
      <c r="A105">
        <v>174</v>
      </c>
      <c r="B105" s="1">
        <v>26982</v>
      </c>
      <c r="C105" s="2">
        <f ca="1">INT((TODAY()-Tabla3[[#This Row],[Año de Nacimiento]])/365)</f>
        <v>46</v>
      </c>
      <c r="D105" t="s">
        <v>14</v>
      </c>
      <c r="E105">
        <v>0</v>
      </c>
      <c r="F105" s="1">
        <v>41733</v>
      </c>
      <c r="G105" s="1">
        <f t="shared" ca="1" si="1"/>
        <v>44118</v>
      </c>
      <c r="H105" s="8">
        <f ca="1">(Tabla3[[#This Row],[Fecha Hoy]]-Tabla3[[#This Row],[Fecha Inicio de Contrato]])/30</f>
        <v>79.5</v>
      </c>
      <c r="I105" s="8">
        <f ca="1">Tabla3[[#This Row],[Antigüedad Meses]]/12</f>
        <v>6.625</v>
      </c>
      <c r="J105" s="1" t="s">
        <v>10</v>
      </c>
      <c r="K105" s="4">
        <v>5</v>
      </c>
      <c r="L105" s="1"/>
      <c r="M105" s="4"/>
      <c r="N105" s="4" t="s">
        <v>20</v>
      </c>
      <c r="O105" t="s">
        <v>38</v>
      </c>
      <c r="P105">
        <v>7</v>
      </c>
      <c r="Q105">
        <v>28</v>
      </c>
      <c r="R105">
        <f>Tabla3[[#This Row],[Horas Jornada]]*1/40</f>
        <v>0.7</v>
      </c>
      <c r="V105" s="4">
        <f>Tabla3[[#This Row],[Fecha Alta (Abs)]]-Tabla3[[#This Row],[Fecha de baja (Abs)]]</f>
        <v>0</v>
      </c>
      <c r="W105" s="4" t="s">
        <v>38</v>
      </c>
      <c r="X105" s="4">
        <v>9</v>
      </c>
      <c r="Y105" s="4">
        <v>0</v>
      </c>
      <c r="AB105">
        <v>1</v>
      </c>
      <c r="AC105" s="1">
        <v>43983</v>
      </c>
      <c r="AD105" t="s">
        <v>42</v>
      </c>
      <c r="AE105" s="7">
        <v>47978</v>
      </c>
      <c r="AF105" s="7">
        <v>47978</v>
      </c>
      <c r="AG105" s="7">
        <f>Tabla3[[#This Row],[Salario Anual Actual 2020]]-Tabla3[[#This Row],[Salario Anual Inicial 2020]]</f>
        <v>0</v>
      </c>
      <c r="AH105">
        <v>307</v>
      </c>
      <c r="AI105">
        <v>50</v>
      </c>
      <c r="AJ105">
        <v>7</v>
      </c>
      <c r="AK105">
        <v>0</v>
      </c>
      <c r="AL105">
        <v>0</v>
      </c>
      <c r="AM105">
        <v>5.16</v>
      </c>
      <c r="AN105">
        <v>6.16</v>
      </c>
      <c r="AO105">
        <v>2</v>
      </c>
      <c r="AP105">
        <v>5.5</v>
      </c>
      <c r="AQ105">
        <v>5.63</v>
      </c>
      <c r="AR105">
        <v>9</v>
      </c>
      <c r="AS105">
        <v>10</v>
      </c>
    </row>
    <row r="106" spans="1:45" x14ac:dyDescent="0.25">
      <c r="A106">
        <v>215</v>
      </c>
      <c r="B106" s="1">
        <v>23666</v>
      </c>
      <c r="C106" s="2">
        <f ca="1">INT((TODAY()-Tabla3[[#This Row],[Año de Nacimiento]])/365)</f>
        <v>56</v>
      </c>
      <c r="D106" t="s">
        <v>13</v>
      </c>
      <c r="E106">
        <v>1</v>
      </c>
      <c r="F106" s="1">
        <v>40404</v>
      </c>
      <c r="G106" s="1">
        <f t="shared" ca="1" si="1"/>
        <v>44118</v>
      </c>
      <c r="H106" s="8">
        <f ca="1">(Tabla3[[#This Row],[Fecha Hoy]]-Tabla3[[#This Row],[Fecha Inicio de Contrato]])/30</f>
        <v>123.8</v>
      </c>
      <c r="I106" s="8">
        <f ca="1">Tabla3[[#This Row],[Antigüedad Meses]]/12</f>
        <v>10.316666666666666</v>
      </c>
      <c r="J106" s="1" t="s">
        <v>9</v>
      </c>
      <c r="K106" s="4">
        <v>4</v>
      </c>
      <c r="L106" s="1" t="s">
        <v>19</v>
      </c>
      <c r="M106" s="4">
        <v>2</v>
      </c>
      <c r="N106" s="4" t="s">
        <v>20</v>
      </c>
      <c r="O106" t="s">
        <v>38</v>
      </c>
      <c r="P106">
        <v>7</v>
      </c>
      <c r="Q106">
        <v>40</v>
      </c>
      <c r="R106">
        <f>Tabla3[[#This Row],[Horas Jornada]]*1/40</f>
        <v>1</v>
      </c>
      <c r="V106" s="4">
        <f>Tabla3[[#This Row],[Fecha Alta (Abs)]]-Tabla3[[#This Row],[Fecha de baja (Abs)]]</f>
        <v>0</v>
      </c>
      <c r="W106" s="4" t="s">
        <v>38</v>
      </c>
      <c r="X106" s="4">
        <v>9</v>
      </c>
      <c r="Y106" s="4">
        <v>0</v>
      </c>
      <c r="AB106">
        <v>0</v>
      </c>
      <c r="AE106" s="7">
        <v>60996</v>
      </c>
      <c r="AF106" s="7">
        <v>60996</v>
      </c>
      <c r="AG106" s="7">
        <f>Tabla3[[#This Row],[Salario Anual Actual 2020]]-Tabla3[[#This Row],[Salario Anual Inicial 2020]]</f>
        <v>0</v>
      </c>
      <c r="AH106">
        <v>314</v>
      </c>
      <c r="AI106">
        <v>50</v>
      </c>
      <c r="AJ106">
        <v>7</v>
      </c>
      <c r="AK106">
        <v>0</v>
      </c>
      <c r="AL106">
        <v>0</v>
      </c>
      <c r="AM106">
        <v>7.12</v>
      </c>
      <c r="AN106">
        <v>8</v>
      </c>
      <c r="AO106">
        <v>1</v>
      </c>
      <c r="AP106">
        <v>5.72</v>
      </c>
      <c r="AQ106">
        <v>5.77</v>
      </c>
      <c r="AR106">
        <v>9</v>
      </c>
      <c r="AS106">
        <v>6</v>
      </c>
    </row>
    <row r="107" spans="1:45" x14ac:dyDescent="0.25">
      <c r="A107">
        <v>283</v>
      </c>
      <c r="B107" s="1">
        <v>28769</v>
      </c>
      <c r="C107" s="2">
        <f ca="1">INT((TODAY()-Tabla3[[#This Row],[Año de Nacimiento]])/365)</f>
        <v>42</v>
      </c>
      <c r="D107" t="s">
        <v>13</v>
      </c>
      <c r="E107">
        <v>1</v>
      </c>
      <c r="F107" s="1">
        <v>41475</v>
      </c>
      <c r="G107" s="1">
        <f t="shared" ca="1" si="1"/>
        <v>44118</v>
      </c>
      <c r="H107" s="8">
        <f ca="1">(Tabla3[[#This Row],[Fecha Hoy]]-Tabla3[[#This Row],[Fecha Inicio de Contrato]])/30</f>
        <v>88.1</v>
      </c>
      <c r="I107" s="8">
        <f ca="1">Tabla3[[#This Row],[Antigüedad Meses]]/12</f>
        <v>7.3416666666666659</v>
      </c>
      <c r="J107" s="1" t="s">
        <v>9</v>
      </c>
      <c r="K107" s="4">
        <v>4</v>
      </c>
      <c r="L107" s="1"/>
      <c r="M107" s="4"/>
      <c r="N107" s="4" t="s">
        <v>20</v>
      </c>
      <c r="O107" t="s">
        <v>38</v>
      </c>
      <c r="P107">
        <v>7</v>
      </c>
      <c r="Q107">
        <v>25</v>
      </c>
      <c r="R107">
        <f>Tabla3[[#This Row],[Horas Jornada]]*1/40</f>
        <v>0.625</v>
      </c>
      <c r="V107" s="4">
        <f>Tabla3[[#This Row],[Fecha Alta (Abs)]]-Tabla3[[#This Row],[Fecha de baja (Abs)]]</f>
        <v>0</v>
      </c>
      <c r="W107" s="4" t="s">
        <v>38</v>
      </c>
      <c r="X107" s="4">
        <v>9</v>
      </c>
      <c r="Y107" s="4">
        <v>0</v>
      </c>
      <c r="AB107">
        <v>1</v>
      </c>
      <c r="AC107" s="1">
        <v>44046</v>
      </c>
      <c r="AD107" t="s">
        <v>41</v>
      </c>
      <c r="AE107" s="7">
        <v>52958</v>
      </c>
      <c r="AF107" s="7">
        <v>52958</v>
      </c>
      <c r="AG107" s="7">
        <f>Tabla3[[#This Row],[Salario Anual Actual 2020]]-Tabla3[[#This Row],[Salario Anual Inicial 2020]]</f>
        <v>0</v>
      </c>
      <c r="AH107">
        <v>13</v>
      </c>
      <c r="AI107">
        <v>50</v>
      </c>
      <c r="AJ107">
        <v>6</v>
      </c>
      <c r="AK107">
        <v>0</v>
      </c>
      <c r="AL107">
        <v>0</v>
      </c>
      <c r="AM107">
        <v>8.64</v>
      </c>
      <c r="AN107">
        <v>8.6</v>
      </c>
      <c r="AO107">
        <v>1</v>
      </c>
      <c r="AP107">
        <v>5.36</v>
      </c>
      <c r="AQ107">
        <v>5.25</v>
      </c>
      <c r="AR107">
        <v>9</v>
      </c>
      <c r="AS107">
        <v>8</v>
      </c>
    </row>
    <row r="108" spans="1:45" x14ac:dyDescent="0.25">
      <c r="A108">
        <v>302</v>
      </c>
      <c r="B108" s="1">
        <v>23174</v>
      </c>
      <c r="C108" s="2">
        <f ca="1">INT((TODAY()-Tabla3[[#This Row],[Año de Nacimiento]])/365)</f>
        <v>57</v>
      </c>
      <c r="D108" t="s">
        <v>13</v>
      </c>
      <c r="E108">
        <v>1</v>
      </c>
      <c r="F108" s="1">
        <v>41126</v>
      </c>
      <c r="G108" s="1">
        <f t="shared" ca="1" si="1"/>
        <v>44118</v>
      </c>
      <c r="H108" s="8">
        <f ca="1">(Tabla3[[#This Row],[Fecha Hoy]]-Tabla3[[#This Row],[Fecha Inicio de Contrato]])/30</f>
        <v>99.733333333333334</v>
      </c>
      <c r="I108" s="8">
        <f ca="1">Tabla3[[#This Row],[Antigüedad Meses]]/12</f>
        <v>8.3111111111111118</v>
      </c>
      <c r="J108" s="1" t="s">
        <v>10</v>
      </c>
      <c r="K108" s="4">
        <v>5</v>
      </c>
      <c r="L108" s="1" t="s">
        <v>19</v>
      </c>
      <c r="M108" s="4">
        <v>1</v>
      </c>
      <c r="N108" s="4" t="s">
        <v>20</v>
      </c>
      <c r="O108" t="s">
        <v>38</v>
      </c>
      <c r="P108">
        <v>7</v>
      </c>
      <c r="Q108">
        <v>35</v>
      </c>
      <c r="R108">
        <f>Tabla3[[#This Row],[Horas Jornada]]*1/40</f>
        <v>0.875</v>
      </c>
      <c r="V108" s="4">
        <f>Tabla3[[#This Row],[Fecha Alta (Abs)]]-Tabla3[[#This Row],[Fecha de baja (Abs)]]</f>
        <v>0</v>
      </c>
      <c r="W108" s="4" t="s">
        <v>38</v>
      </c>
      <c r="X108" s="4">
        <v>9</v>
      </c>
      <c r="Y108" s="4">
        <v>0</v>
      </c>
      <c r="AB108">
        <v>0</v>
      </c>
      <c r="AE108" s="7">
        <v>60942</v>
      </c>
      <c r="AF108" s="7">
        <v>60942</v>
      </c>
      <c r="AG108" s="7">
        <f>Tabla3[[#This Row],[Salario Anual Actual 2020]]-Tabla3[[#This Row],[Salario Anual Inicial 2020]]</f>
        <v>0</v>
      </c>
      <c r="AH108">
        <v>14</v>
      </c>
      <c r="AI108">
        <v>50</v>
      </c>
      <c r="AJ108">
        <v>5</v>
      </c>
      <c r="AK108">
        <v>0</v>
      </c>
      <c r="AL108">
        <v>0</v>
      </c>
      <c r="AM108">
        <v>8.0299999999999994</v>
      </c>
      <c r="AN108">
        <v>8</v>
      </c>
      <c r="AO108">
        <v>2</v>
      </c>
      <c r="AP108">
        <v>5.34</v>
      </c>
      <c r="AQ108">
        <v>5.23</v>
      </c>
      <c r="AR108">
        <v>9</v>
      </c>
      <c r="AS108">
        <v>5</v>
      </c>
    </row>
    <row r="109" spans="1:45" x14ac:dyDescent="0.25">
      <c r="A109">
        <v>293</v>
      </c>
      <c r="B109" s="1">
        <v>25772</v>
      </c>
      <c r="C109" s="2">
        <f ca="1">INT((TODAY()-Tabla3[[#This Row],[Año de Nacimiento]])/365)</f>
        <v>50</v>
      </c>
      <c r="D109" t="s">
        <v>13</v>
      </c>
      <c r="E109">
        <v>1</v>
      </c>
      <c r="F109" s="1">
        <v>37777</v>
      </c>
      <c r="G109" s="1">
        <f t="shared" ca="1" si="1"/>
        <v>44118</v>
      </c>
      <c r="H109" s="8">
        <f ca="1">(Tabla3[[#This Row],[Fecha Hoy]]-Tabla3[[#This Row],[Fecha Inicio de Contrato]])/30</f>
        <v>211.36666666666667</v>
      </c>
      <c r="I109" s="8">
        <f ca="1">Tabla3[[#This Row],[Antigüedad Meses]]/12</f>
        <v>17.613888888888891</v>
      </c>
      <c r="J109" s="1" t="s">
        <v>8</v>
      </c>
      <c r="K109" s="4">
        <v>1</v>
      </c>
      <c r="L109" s="1"/>
      <c r="M109" s="4">
        <v>0</v>
      </c>
      <c r="N109" s="4" t="s">
        <v>20</v>
      </c>
      <c r="O109" t="s">
        <v>35</v>
      </c>
      <c r="P109">
        <v>5</v>
      </c>
      <c r="Q109">
        <v>40</v>
      </c>
      <c r="R109">
        <f>Tabla3[[#This Row],[Horas Jornada]]*1/40</f>
        <v>1</v>
      </c>
      <c r="V109" s="4">
        <f>Tabla3[[#This Row],[Fecha Alta (Abs)]]-Tabla3[[#This Row],[Fecha de baja (Abs)]]</f>
        <v>0</v>
      </c>
      <c r="W109" s="4" t="s">
        <v>59</v>
      </c>
      <c r="X109" s="4">
        <v>8</v>
      </c>
      <c r="Y109" s="4">
        <v>0</v>
      </c>
      <c r="AB109">
        <v>0</v>
      </c>
      <c r="AE109" s="7">
        <v>37659</v>
      </c>
      <c r="AF109" s="7">
        <v>37659</v>
      </c>
      <c r="AG109" s="7">
        <f>Tabla3[[#This Row],[Salario Anual Actual 2020]]-Tabla3[[#This Row],[Salario Anual Inicial 2020]]</f>
        <v>0</v>
      </c>
      <c r="AH109">
        <v>114</v>
      </c>
      <c r="AI109">
        <v>50</v>
      </c>
      <c r="AJ109">
        <v>5</v>
      </c>
      <c r="AK109">
        <v>0</v>
      </c>
      <c r="AL109">
        <v>0</v>
      </c>
      <c r="AM109">
        <v>4.97</v>
      </c>
      <c r="AN109">
        <v>7.97</v>
      </c>
      <c r="AO109">
        <v>3</v>
      </c>
      <c r="AP109">
        <v>4.5999999999999996</v>
      </c>
      <c r="AQ109" s="8">
        <f>AVERAGE(AP117:AP120)</f>
        <v>4.5424999999999995</v>
      </c>
      <c r="AR109">
        <v>5</v>
      </c>
      <c r="AS109">
        <v>10</v>
      </c>
    </row>
    <row r="110" spans="1:45" x14ac:dyDescent="0.25">
      <c r="A110">
        <v>284</v>
      </c>
      <c r="B110" s="1">
        <v>24610</v>
      </c>
      <c r="C110" s="2">
        <f ca="1">INT((TODAY()-Tabla3[[#This Row],[Año de Nacimiento]])/365)</f>
        <v>53</v>
      </c>
      <c r="D110" t="s">
        <v>14</v>
      </c>
      <c r="E110">
        <v>0</v>
      </c>
      <c r="F110" s="1">
        <v>38273</v>
      </c>
      <c r="G110" s="1">
        <f t="shared" ca="1" si="1"/>
        <v>44118</v>
      </c>
      <c r="H110" s="8">
        <f ca="1">(Tabla3[[#This Row],[Fecha Hoy]]-Tabla3[[#This Row],[Fecha Inicio de Contrato]])/30</f>
        <v>194.83333333333334</v>
      </c>
      <c r="I110" s="8">
        <f ca="1">Tabla3[[#This Row],[Antigüedad Meses]]/12</f>
        <v>16.236111111111111</v>
      </c>
      <c r="J110" s="1" t="s">
        <v>68</v>
      </c>
      <c r="K110" s="4">
        <v>2</v>
      </c>
      <c r="L110" s="1" t="s">
        <v>21</v>
      </c>
      <c r="M110" s="4">
        <v>0</v>
      </c>
      <c r="N110" s="4" t="s">
        <v>20</v>
      </c>
      <c r="O110" t="s">
        <v>35</v>
      </c>
      <c r="P110">
        <v>5</v>
      </c>
      <c r="Q110">
        <v>40</v>
      </c>
      <c r="R110">
        <f>Tabla3[[#This Row],[Horas Jornada]]*1/40</f>
        <v>1</v>
      </c>
      <c r="V110" s="4">
        <f>Tabla3[[#This Row],[Fecha Alta (Abs)]]-Tabla3[[#This Row],[Fecha de baja (Abs)]]</f>
        <v>0</v>
      </c>
      <c r="W110" t="s">
        <v>58</v>
      </c>
      <c r="X110">
        <v>7</v>
      </c>
      <c r="Y110" s="4">
        <v>0</v>
      </c>
      <c r="AB110">
        <v>0</v>
      </c>
      <c r="AE110" s="7">
        <v>48391</v>
      </c>
      <c r="AF110" s="7">
        <v>48391</v>
      </c>
      <c r="AG110" s="7">
        <f>Tabla3[[#This Row],[Salario Anual Actual 2020]]-Tabla3[[#This Row],[Salario Anual Inicial 2020]]</f>
        <v>0</v>
      </c>
      <c r="AH110">
        <v>9</v>
      </c>
      <c r="AI110">
        <v>50</v>
      </c>
      <c r="AJ110">
        <v>9</v>
      </c>
      <c r="AK110">
        <v>0</v>
      </c>
      <c r="AL110">
        <v>0</v>
      </c>
      <c r="AM110">
        <v>8.2899999999999991</v>
      </c>
      <c r="AN110">
        <v>8.2899999999999991</v>
      </c>
      <c r="AO110">
        <v>2</v>
      </c>
      <c r="AP110">
        <v>4.6500000000000004</v>
      </c>
      <c r="AQ110" s="8">
        <f>AVERAGE(AP121:AP122)</f>
        <v>4.54</v>
      </c>
      <c r="AR110">
        <v>9</v>
      </c>
      <c r="AS110">
        <v>8</v>
      </c>
    </row>
    <row r="111" spans="1:45" x14ac:dyDescent="0.25">
      <c r="A111">
        <v>282</v>
      </c>
      <c r="B111" s="1">
        <v>34810</v>
      </c>
      <c r="C111" s="2">
        <f ca="1">INT((TODAY()-Tabla3[[#This Row],[Año de Nacimiento]])/365)</f>
        <v>25</v>
      </c>
      <c r="D111" t="s">
        <v>13</v>
      </c>
      <c r="E111">
        <v>1</v>
      </c>
      <c r="F111" s="1">
        <v>43823</v>
      </c>
      <c r="G111" s="1">
        <f t="shared" ca="1" si="1"/>
        <v>44118</v>
      </c>
      <c r="H111" s="8">
        <f ca="1">(Tabla3[[#This Row],[Fecha Hoy]]-Tabla3[[#This Row],[Fecha Inicio de Contrato]])/30</f>
        <v>9.8333333333333339</v>
      </c>
      <c r="I111" s="8">
        <f ca="1">Tabla3[[#This Row],[Antigüedad Meses]]/12</f>
        <v>0.81944444444444453</v>
      </c>
      <c r="J111" s="1" t="s">
        <v>68</v>
      </c>
      <c r="K111" s="4">
        <v>2</v>
      </c>
      <c r="L111" s="1" t="s">
        <v>21</v>
      </c>
      <c r="M111" s="4">
        <v>0</v>
      </c>
      <c r="N111" s="4" t="s">
        <v>20</v>
      </c>
      <c r="O111" t="s">
        <v>35</v>
      </c>
      <c r="P111">
        <v>5</v>
      </c>
      <c r="Q111">
        <v>40</v>
      </c>
      <c r="R111">
        <f>Tabla3[[#This Row],[Horas Jornada]]*1/40</f>
        <v>1</v>
      </c>
      <c r="V111" s="4">
        <f>Tabla3[[#This Row],[Fecha Alta (Abs)]]-Tabla3[[#This Row],[Fecha de baja (Abs)]]</f>
        <v>0</v>
      </c>
      <c r="W111" s="4" t="s">
        <v>57</v>
      </c>
      <c r="X111" s="4">
        <v>6</v>
      </c>
      <c r="Y111" s="4">
        <v>0</v>
      </c>
      <c r="AB111">
        <v>0</v>
      </c>
      <c r="AE111" s="7">
        <v>46791</v>
      </c>
      <c r="AF111" s="7">
        <v>46791</v>
      </c>
      <c r="AG111" s="7">
        <f>Tabla3[[#This Row],[Salario Anual Actual 2020]]-Tabla3[[#This Row],[Salario Anual Inicial 2020]]</f>
        <v>0</v>
      </c>
      <c r="AH111">
        <v>44</v>
      </c>
      <c r="AI111">
        <v>50</v>
      </c>
      <c r="AJ111">
        <v>5</v>
      </c>
      <c r="AK111">
        <v>0</v>
      </c>
      <c r="AL111">
        <v>0</v>
      </c>
      <c r="AM111">
        <v>5.83</v>
      </c>
      <c r="AN111">
        <v>6.83</v>
      </c>
      <c r="AO111">
        <v>2</v>
      </c>
      <c r="AP111">
        <v>4.88</v>
      </c>
      <c r="AQ111" s="8">
        <f>AVERAGE(AP123:AP124)</f>
        <v>4.9800000000000004</v>
      </c>
      <c r="AR111">
        <v>6</v>
      </c>
      <c r="AS111">
        <v>5</v>
      </c>
    </row>
    <row r="112" spans="1:45" x14ac:dyDescent="0.25">
      <c r="A112">
        <v>195</v>
      </c>
      <c r="B112" s="1">
        <v>29616</v>
      </c>
      <c r="C112" s="2">
        <f ca="1">INT((TODAY()-Tabla3[[#This Row],[Año de Nacimiento]])/365)</f>
        <v>39</v>
      </c>
      <c r="D112" t="s">
        <v>14</v>
      </c>
      <c r="E112">
        <v>0</v>
      </c>
      <c r="F112" s="1">
        <v>42546</v>
      </c>
      <c r="G112" s="1">
        <f t="shared" ca="1" si="1"/>
        <v>44118</v>
      </c>
      <c r="H112" s="8">
        <f ca="1">(Tabla3[[#This Row],[Fecha Hoy]]-Tabla3[[#This Row],[Fecha Inicio de Contrato]])/30</f>
        <v>52.4</v>
      </c>
      <c r="I112" s="8">
        <f ca="1">Tabla3[[#This Row],[Antigüedad Meses]]/12</f>
        <v>4.3666666666666663</v>
      </c>
      <c r="J112" s="1" t="s">
        <v>12</v>
      </c>
      <c r="K112" s="4">
        <v>3</v>
      </c>
      <c r="L112" s="1" t="s">
        <v>19</v>
      </c>
      <c r="M112" s="4">
        <v>0</v>
      </c>
      <c r="N112" s="4" t="s">
        <v>20</v>
      </c>
      <c r="O112" t="s">
        <v>35</v>
      </c>
      <c r="P112">
        <v>5</v>
      </c>
      <c r="Q112">
        <v>40</v>
      </c>
      <c r="R112">
        <f>Tabla3[[#This Row],[Horas Jornada]]*1/40</f>
        <v>1</v>
      </c>
      <c r="V112" s="4">
        <f>Tabla3[[#This Row],[Fecha Alta (Abs)]]-Tabla3[[#This Row],[Fecha de baja (Abs)]]</f>
        <v>0</v>
      </c>
      <c r="W112" s="4" t="s">
        <v>56</v>
      </c>
      <c r="X112" s="4">
        <v>5</v>
      </c>
      <c r="Y112" s="4">
        <v>0</v>
      </c>
      <c r="AB112">
        <v>0</v>
      </c>
      <c r="AE112" s="7">
        <v>41237</v>
      </c>
      <c r="AF112" s="7">
        <v>41237</v>
      </c>
      <c r="AG112" s="7">
        <f>Tabla3[[#This Row],[Salario Anual Actual 2020]]-Tabla3[[#This Row],[Salario Anual Inicial 2020]]</f>
        <v>0</v>
      </c>
      <c r="AH112">
        <v>34</v>
      </c>
      <c r="AI112">
        <v>50</v>
      </c>
      <c r="AJ112">
        <v>5</v>
      </c>
      <c r="AK112">
        <v>0</v>
      </c>
      <c r="AL112">
        <v>0</v>
      </c>
      <c r="AM112">
        <v>5.52</v>
      </c>
      <c r="AN112">
        <v>6.52</v>
      </c>
      <c r="AO112">
        <v>3</v>
      </c>
      <c r="AP112">
        <v>5.13</v>
      </c>
      <c r="AQ112" s="8">
        <f>AVERAGE(AP125:AP127)</f>
        <v>3.9233333333333333</v>
      </c>
      <c r="AR112">
        <v>5</v>
      </c>
      <c r="AS112">
        <v>10</v>
      </c>
    </row>
    <row r="113" spans="1:45" x14ac:dyDescent="0.25">
      <c r="A113">
        <v>49</v>
      </c>
      <c r="B113" s="1">
        <v>25092</v>
      </c>
      <c r="C113" s="2">
        <f ca="1">INT((TODAY()-Tabla3[[#This Row],[Año de Nacimiento]])/365)</f>
        <v>52</v>
      </c>
      <c r="D113" t="s">
        <v>14</v>
      </c>
      <c r="E113">
        <v>0</v>
      </c>
      <c r="F113" s="1">
        <v>40772</v>
      </c>
      <c r="G113" s="1">
        <f t="shared" ca="1" si="1"/>
        <v>44118</v>
      </c>
      <c r="H113" s="8">
        <f ca="1">(Tabla3[[#This Row],[Fecha Hoy]]-Tabla3[[#This Row],[Fecha Inicio de Contrato]])/30</f>
        <v>111.53333333333333</v>
      </c>
      <c r="I113" s="8">
        <f ca="1">Tabla3[[#This Row],[Antigüedad Meses]]/12</f>
        <v>9.2944444444444443</v>
      </c>
      <c r="J113" s="1" t="s">
        <v>10</v>
      </c>
      <c r="K113" s="4">
        <v>5</v>
      </c>
      <c r="L113" s="1" t="s">
        <v>21</v>
      </c>
      <c r="M113" s="4">
        <v>0</v>
      </c>
      <c r="N113" s="4" t="s">
        <v>20</v>
      </c>
      <c r="O113" t="s">
        <v>35</v>
      </c>
      <c r="P113">
        <v>5</v>
      </c>
      <c r="Q113">
        <v>40</v>
      </c>
      <c r="R113">
        <f>Tabla3[[#This Row],[Horas Jornada]]*1/40</f>
        <v>1</v>
      </c>
      <c r="V113" s="4">
        <f>Tabla3[[#This Row],[Fecha Alta (Abs)]]-Tabla3[[#This Row],[Fecha de baja (Abs)]]</f>
        <v>0</v>
      </c>
      <c r="W113" s="4" t="s">
        <v>55</v>
      </c>
      <c r="X113" s="4">
        <v>4</v>
      </c>
      <c r="Y113" s="4">
        <v>0</v>
      </c>
      <c r="Z113" s="4"/>
      <c r="AB113">
        <v>1</v>
      </c>
      <c r="AC113" s="1">
        <v>43966</v>
      </c>
      <c r="AD113" t="s">
        <v>42</v>
      </c>
      <c r="AE113" s="7">
        <v>36322</v>
      </c>
      <c r="AF113" s="7">
        <v>36322</v>
      </c>
      <c r="AG113" s="7">
        <f>Tabla3[[#This Row],[Salario Anual Actual 2020]]-Tabla3[[#This Row],[Salario Anual Inicial 2020]]</f>
        <v>0</v>
      </c>
      <c r="AH113">
        <v>35</v>
      </c>
      <c r="AI113">
        <v>50</v>
      </c>
      <c r="AJ113">
        <v>7</v>
      </c>
      <c r="AK113">
        <v>0</v>
      </c>
      <c r="AL113">
        <v>0</v>
      </c>
      <c r="AM113">
        <v>7.4</v>
      </c>
      <c r="AN113">
        <v>8.4</v>
      </c>
      <c r="AO113">
        <v>1</v>
      </c>
      <c r="AP113">
        <v>4.6900000000000004</v>
      </c>
      <c r="AQ113">
        <f>AVERAGE(AP128)</f>
        <v>3.55</v>
      </c>
      <c r="AR113">
        <v>7</v>
      </c>
      <c r="AS113">
        <v>8</v>
      </c>
    </row>
    <row r="114" spans="1:45" x14ac:dyDescent="0.25">
      <c r="A114">
        <v>3</v>
      </c>
      <c r="B114" s="1">
        <v>21626</v>
      </c>
      <c r="C114" s="2">
        <f ca="1">INT((TODAY()-Tabla3[[#This Row],[Año de Nacimiento]])/365)</f>
        <v>61</v>
      </c>
      <c r="D114" t="s">
        <v>13</v>
      </c>
      <c r="E114">
        <v>1</v>
      </c>
      <c r="F114" s="1">
        <v>38859</v>
      </c>
      <c r="G114" s="1">
        <f t="shared" ca="1" si="1"/>
        <v>44118</v>
      </c>
      <c r="H114" s="8">
        <f ca="1">(Tabla3[[#This Row],[Fecha Hoy]]-Tabla3[[#This Row],[Fecha Inicio de Contrato]])/30</f>
        <v>175.3</v>
      </c>
      <c r="I114" s="8">
        <f ca="1">Tabla3[[#This Row],[Antigüedad Meses]]/12</f>
        <v>14.608333333333334</v>
      </c>
      <c r="J114" s="1" t="s">
        <v>11</v>
      </c>
      <c r="K114" s="4">
        <v>6</v>
      </c>
      <c r="L114" s="1" t="s">
        <v>21</v>
      </c>
      <c r="M114" s="4">
        <v>0</v>
      </c>
      <c r="N114" s="4" t="s">
        <v>20</v>
      </c>
      <c r="O114" t="s">
        <v>35</v>
      </c>
      <c r="P114">
        <v>5</v>
      </c>
      <c r="Q114">
        <v>40</v>
      </c>
      <c r="R114">
        <f>Tabla3[[#This Row],[Horas Jornada]]*1/40</f>
        <v>1</v>
      </c>
      <c r="V114" s="4">
        <f>Tabla3[[#This Row],[Fecha Alta (Abs)]]-Tabla3[[#This Row],[Fecha de baja (Abs)]]</f>
        <v>0</v>
      </c>
      <c r="W114" s="4" t="s">
        <v>53</v>
      </c>
      <c r="X114" s="4">
        <v>2</v>
      </c>
      <c r="Y114" s="4">
        <v>0</v>
      </c>
      <c r="Z114" s="4"/>
      <c r="AB114">
        <v>0</v>
      </c>
      <c r="AE114" s="7">
        <v>44072</v>
      </c>
      <c r="AF114" s="7">
        <v>44072</v>
      </c>
      <c r="AG114" s="7">
        <f>Tabla3[[#This Row],[Salario Anual Actual 2020]]-Tabla3[[#This Row],[Salario Anual Inicial 2020]]</f>
        <v>0</v>
      </c>
      <c r="AH114">
        <v>138</v>
      </c>
      <c r="AI114">
        <v>50</v>
      </c>
      <c r="AJ114">
        <v>9</v>
      </c>
      <c r="AK114">
        <v>0</v>
      </c>
      <c r="AL114">
        <v>0</v>
      </c>
      <c r="AM114">
        <v>8.27</v>
      </c>
      <c r="AN114">
        <v>8.0500000000000007</v>
      </c>
      <c r="AO114">
        <v>1</v>
      </c>
      <c r="AP114">
        <v>4.4000000000000004</v>
      </c>
      <c r="AQ114">
        <v>3.55</v>
      </c>
      <c r="AR114">
        <v>10</v>
      </c>
      <c r="AS114">
        <v>9</v>
      </c>
    </row>
    <row r="115" spans="1:45" x14ac:dyDescent="0.25">
      <c r="A115">
        <v>2</v>
      </c>
      <c r="B115" s="1">
        <v>25859</v>
      </c>
      <c r="C115" s="2">
        <f ca="1">INT((TODAY()-Tabla3[[#This Row],[Año de Nacimiento]])/365)</f>
        <v>50</v>
      </c>
      <c r="D115" t="s">
        <v>14</v>
      </c>
      <c r="E115">
        <v>0</v>
      </c>
      <c r="F115" s="1">
        <v>41665</v>
      </c>
      <c r="G115" s="1">
        <f t="shared" ca="1" si="1"/>
        <v>44118</v>
      </c>
      <c r="H115" s="8">
        <f ca="1">(Tabla3[[#This Row],[Fecha Hoy]]-Tabla3[[#This Row],[Fecha Inicio de Contrato]])/30</f>
        <v>81.766666666666666</v>
      </c>
      <c r="I115" s="8">
        <f ca="1">Tabla3[[#This Row],[Antigüedad Meses]]/12</f>
        <v>6.8138888888888891</v>
      </c>
      <c r="J115" s="1" t="s">
        <v>68</v>
      </c>
      <c r="K115" s="4">
        <v>2</v>
      </c>
      <c r="L115" s="1"/>
      <c r="M115" s="4">
        <v>1</v>
      </c>
      <c r="N115" s="4" t="s">
        <v>20</v>
      </c>
      <c r="O115" t="s">
        <v>35</v>
      </c>
      <c r="P115">
        <v>5</v>
      </c>
      <c r="Q115">
        <v>40</v>
      </c>
      <c r="R115">
        <f>Tabla3[[#This Row],[Horas Jornada]]*1/40</f>
        <v>1</v>
      </c>
      <c r="V115" s="4">
        <f>Tabla3[[#This Row],[Fecha Alta (Abs)]]-Tabla3[[#This Row],[Fecha de baja (Abs)]]</f>
        <v>0</v>
      </c>
      <c r="W115" s="4" t="s">
        <v>52</v>
      </c>
      <c r="X115" s="4">
        <v>1</v>
      </c>
      <c r="Y115" s="4">
        <v>0</v>
      </c>
      <c r="Z115" s="4"/>
      <c r="AB115">
        <v>0</v>
      </c>
      <c r="AE115" s="7">
        <v>45970</v>
      </c>
      <c r="AF115" s="7">
        <v>45970</v>
      </c>
      <c r="AG115" s="7">
        <f>Tabla3[[#This Row],[Salario Anual Actual 2020]]-Tabla3[[#This Row],[Salario Anual Inicial 2020]]</f>
        <v>0</v>
      </c>
      <c r="AH115">
        <v>36</v>
      </c>
      <c r="AI115">
        <v>50</v>
      </c>
      <c r="AJ115">
        <v>5</v>
      </c>
      <c r="AK115">
        <v>0</v>
      </c>
      <c r="AL115">
        <v>0</v>
      </c>
      <c r="AM115">
        <v>7.74</v>
      </c>
      <c r="AN115">
        <v>7.5</v>
      </c>
      <c r="AO115">
        <v>1</v>
      </c>
      <c r="AP115">
        <v>4.2699999999999996</v>
      </c>
      <c r="AQ115">
        <v>3.19</v>
      </c>
      <c r="AR115">
        <v>10</v>
      </c>
      <c r="AS115">
        <v>6</v>
      </c>
    </row>
    <row r="116" spans="1:45" x14ac:dyDescent="0.25">
      <c r="A116">
        <v>54</v>
      </c>
      <c r="B116" s="1">
        <v>27351</v>
      </c>
      <c r="C116" s="2">
        <f ca="1">INT((TODAY()-Tabla3[[#This Row],[Año de Nacimiento]])/365)</f>
        <v>45</v>
      </c>
      <c r="D116" t="s">
        <v>13</v>
      </c>
      <c r="E116">
        <v>1</v>
      </c>
      <c r="F116" s="1">
        <v>39282</v>
      </c>
      <c r="G116" s="1">
        <f t="shared" ca="1" si="1"/>
        <v>44118</v>
      </c>
      <c r="H116" s="8">
        <f ca="1">(Tabla3[[#This Row],[Fecha Hoy]]-Tabla3[[#This Row],[Fecha Inicio de Contrato]])/30</f>
        <v>161.19999999999999</v>
      </c>
      <c r="I116" s="8">
        <f ca="1">Tabla3[[#This Row],[Antigüedad Meses]]/12</f>
        <v>13.433333333333332</v>
      </c>
      <c r="J116" s="1" t="s">
        <v>8</v>
      </c>
      <c r="K116" s="4">
        <v>1</v>
      </c>
      <c r="L116" s="1" t="s">
        <v>19</v>
      </c>
      <c r="M116" s="4">
        <v>2</v>
      </c>
      <c r="N116" s="4" t="s">
        <v>20</v>
      </c>
      <c r="O116" t="s">
        <v>36</v>
      </c>
      <c r="P116">
        <v>6</v>
      </c>
      <c r="Q116">
        <v>40</v>
      </c>
      <c r="R116">
        <f>Tabla3[[#This Row],[Horas Jornada]]*1/40</f>
        <v>1</v>
      </c>
      <c r="V116" s="4">
        <f>Tabla3[[#This Row],[Fecha Alta (Abs)]]-Tabla3[[#This Row],[Fecha de baja (Abs)]]</f>
        <v>0</v>
      </c>
      <c r="W116" s="4" t="s">
        <v>59</v>
      </c>
      <c r="X116" s="4">
        <v>8</v>
      </c>
      <c r="Y116" s="4">
        <v>0</v>
      </c>
      <c r="Z116" s="4"/>
      <c r="AB116">
        <v>0</v>
      </c>
      <c r="AE116" s="7">
        <v>48565</v>
      </c>
      <c r="AF116" s="7">
        <v>48565</v>
      </c>
      <c r="AG116" s="7">
        <f>Tabla3[[#This Row],[Salario Anual Actual 2020]]-Tabla3[[#This Row],[Salario Anual Inicial 2020]]</f>
        <v>0</v>
      </c>
      <c r="AH116">
        <v>42</v>
      </c>
      <c r="AI116">
        <v>35</v>
      </c>
      <c r="AJ116">
        <v>9</v>
      </c>
      <c r="AK116">
        <v>0</v>
      </c>
      <c r="AL116">
        <v>0</v>
      </c>
      <c r="AM116">
        <v>6.55</v>
      </c>
      <c r="AN116">
        <v>6.85</v>
      </c>
      <c r="AO116">
        <v>8</v>
      </c>
      <c r="AP116">
        <v>3.91</v>
      </c>
      <c r="AQ116" s="8">
        <f>AVERAGE(AP108:AP115)</f>
        <v>4.7449999999999992</v>
      </c>
      <c r="AR116">
        <v>7</v>
      </c>
      <c r="AS116">
        <v>8</v>
      </c>
    </row>
    <row r="117" spans="1:45" x14ac:dyDescent="0.25">
      <c r="A117">
        <v>72</v>
      </c>
      <c r="B117" s="1">
        <v>28163</v>
      </c>
      <c r="C117" s="2">
        <f ca="1">INT((TODAY()-Tabla3[[#This Row],[Año de Nacimiento]])/365)</f>
        <v>43</v>
      </c>
      <c r="D117" t="s">
        <v>13</v>
      </c>
      <c r="E117">
        <v>1</v>
      </c>
      <c r="F117" s="1">
        <v>40590</v>
      </c>
      <c r="G117" s="1">
        <f t="shared" ca="1" si="1"/>
        <v>44118</v>
      </c>
      <c r="H117" s="8">
        <f ca="1">(Tabla3[[#This Row],[Fecha Hoy]]-Tabla3[[#This Row],[Fecha Inicio de Contrato]])/30</f>
        <v>117.6</v>
      </c>
      <c r="I117" s="8">
        <f ca="1">Tabla3[[#This Row],[Antigüedad Meses]]/12</f>
        <v>9.7999999999999989</v>
      </c>
      <c r="J117" s="1" t="s">
        <v>12</v>
      </c>
      <c r="K117" s="4">
        <v>3</v>
      </c>
      <c r="L117" s="1"/>
      <c r="M117" s="4"/>
      <c r="N117" s="4" t="s">
        <v>20</v>
      </c>
      <c r="O117" t="s">
        <v>34</v>
      </c>
      <c r="P117">
        <v>4</v>
      </c>
      <c r="Q117">
        <v>30</v>
      </c>
      <c r="R117">
        <f>Tabla3[[#This Row],[Horas Jornada]]*1/40</f>
        <v>0.75</v>
      </c>
      <c r="V117" s="4">
        <f>Tabla3[[#This Row],[Fecha Alta (Abs)]]-Tabla3[[#This Row],[Fecha de baja (Abs)]]</f>
        <v>0</v>
      </c>
      <c r="W117" s="4" t="s">
        <v>59</v>
      </c>
      <c r="X117" s="4">
        <v>8</v>
      </c>
      <c r="Y117" s="4">
        <v>0</v>
      </c>
      <c r="Z117" s="4"/>
      <c r="AB117">
        <v>0</v>
      </c>
      <c r="AE117" s="7">
        <v>32511</v>
      </c>
      <c r="AF117" s="7">
        <v>32511</v>
      </c>
      <c r="AG117" s="7">
        <f>Tabla3[[#This Row],[Salario Anual Actual 2020]]-Tabla3[[#This Row],[Salario Anual Inicial 2020]]</f>
        <v>0</v>
      </c>
      <c r="AH117">
        <v>240</v>
      </c>
      <c r="AI117">
        <v>35</v>
      </c>
      <c r="AJ117">
        <v>9</v>
      </c>
      <c r="AK117">
        <v>0</v>
      </c>
      <c r="AL117">
        <v>0</v>
      </c>
      <c r="AM117">
        <v>8.09</v>
      </c>
      <c r="AN117">
        <v>7.73</v>
      </c>
      <c r="AO117">
        <v>4</v>
      </c>
      <c r="AP117">
        <v>4.8499999999999996</v>
      </c>
      <c r="AQ117" s="8">
        <f>AVERAGE(AP306:AP309)</f>
        <v>3.7875000000000001</v>
      </c>
      <c r="AR117">
        <v>5</v>
      </c>
      <c r="AS117">
        <v>9</v>
      </c>
    </row>
    <row r="118" spans="1:45" x14ac:dyDescent="0.25">
      <c r="A118">
        <v>108</v>
      </c>
      <c r="B118" s="1">
        <v>32467</v>
      </c>
      <c r="C118" s="2">
        <f ca="1">INT((TODAY()-Tabla3[[#This Row],[Año de Nacimiento]])/365)</f>
        <v>31</v>
      </c>
      <c r="D118" t="s">
        <v>14</v>
      </c>
      <c r="E118">
        <v>0</v>
      </c>
      <c r="F118" s="1">
        <v>42792</v>
      </c>
      <c r="G118" s="1">
        <f t="shared" ca="1" si="1"/>
        <v>44118</v>
      </c>
      <c r="H118" s="8">
        <f ca="1">(Tabla3[[#This Row],[Fecha Hoy]]-Tabla3[[#This Row],[Fecha Inicio de Contrato]])/30</f>
        <v>44.2</v>
      </c>
      <c r="I118" s="8">
        <f ca="1">Tabla3[[#This Row],[Antigüedad Meses]]/12</f>
        <v>3.6833333333333336</v>
      </c>
      <c r="J118" s="1" t="s">
        <v>9</v>
      </c>
      <c r="K118" s="4">
        <v>4</v>
      </c>
      <c r="L118" s="1" t="s">
        <v>19</v>
      </c>
      <c r="M118" s="4">
        <v>2</v>
      </c>
      <c r="N118" s="4" t="s">
        <v>20</v>
      </c>
      <c r="O118" t="s">
        <v>34</v>
      </c>
      <c r="P118">
        <v>4</v>
      </c>
      <c r="Q118">
        <v>40</v>
      </c>
      <c r="R118">
        <f>Tabla3[[#This Row],[Horas Jornada]]*1/40</f>
        <v>1</v>
      </c>
      <c r="V118" s="4">
        <f>Tabla3[[#This Row],[Fecha Alta (Abs)]]-Tabla3[[#This Row],[Fecha de baja (Abs)]]</f>
        <v>0</v>
      </c>
      <c r="W118" s="4" t="s">
        <v>59</v>
      </c>
      <c r="X118" s="4">
        <v>8</v>
      </c>
      <c r="Y118" s="4">
        <v>0</v>
      </c>
      <c r="AB118">
        <v>0</v>
      </c>
      <c r="AE118" s="7">
        <v>30670</v>
      </c>
      <c r="AF118" s="7">
        <v>30670</v>
      </c>
      <c r="AG118" s="7">
        <f>Tabla3[[#This Row],[Salario Anual Actual 2020]]-Tabla3[[#This Row],[Salario Anual Inicial 2020]]</f>
        <v>0</v>
      </c>
      <c r="AH118">
        <v>72</v>
      </c>
      <c r="AI118">
        <v>35</v>
      </c>
      <c r="AJ118">
        <v>7</v>
      </c>
      <c r="AK118">
        <v>0</v>
      </c>
      <c r="AL118">
        <v>0</v>
      </c>
      <c r="AM118">
        <v>7.36</v>
      </c>
      <c r="AN118">
        <v>7.66</v>
      </c>
      <c r="AO118">
        <v>4</v>
      </c>
      <c r="AP118">
        <v>4.62</v>
      </c>
      <c r="AQ118" s="8">
        <f>AVERAGE(AP310:AP313)</f>
        <v>3.6533333333333338</v>
      </c>
      <c r="AR118">
        <v>10</v>
      </c>
      <c r="AS118">
        <v>7</v>
      </c>
    </row>
    <row r="119" spans="1:45" x14ac:dyDescent="0.25">
      <c r="A119">
        <v>64</v>
      </c>
      <c r="B119" s="1">
        <v>31210</v>
      </c>
      <c r="C119" s="2">
        <f ca="1">INT((TODAY()-Tabla3[[#This Row],[Año de Nacimiento]])/365)</f>
        <v>35</v>
      </c>
      <c r="D119" t="s">
        <v>14</v>
      </c>
      <c r="E119">
        <v>0</v>
      </c>
      <c r="F119" s="1">
        <v>41687</v>
      </c>
      <c r="G119" s="1">
        <f t="shared" ca="1" si="1"/>
        <v>44118</v>
      </c>
      <c r="H119" s="8">
        <f ca="1">(Tabla3[[#This Row],[Fecha Hoy]]-Tabla3[[#This Row],[Fecha Inicio de Contrato]])/30</f>
        <v>81.033333333333331</v>
      </c>
      <c r="I119" s="8">
        <f ca="1">Tabla3[[#This Row],[Antigüedad Meses]]/12</f>
        <v>6.7527777777777773</v>
      </c>
      <c r="J119" s="1" t="s">
        <v>10</v>
      </c>
      <c r="K119" s="4">
        <v>5</v>
      </c>
      <c r="L119" s="1" t="s">
        <v>21</v>
      </c>
      <c r="M119" s="4">
        <v>0</v>
      </c>
      <c r="N119" s="4" t="s">
        <v>20</v>
      </c>
      <c r="O119" t="s">
        <v>34</v>
      </c>
      <c r="P119">
        <v>4</v>
      </c>
      <c r="Q119">
        <v>40</v>
      </c>
      <c r="R119">
        <f>Tabla3[[#This Row],[Horas Jornada]]*1/40</f>
        <v>1</v>
      </c>
      <c r="V119" s="4">
        <f>Tabla3[[#This Row],[Fecha Alta (Abs)]]-Tabla3[[#This Row],[Fecha de baja (Abs)]]</f>
        <v>0</v>
      </c>
      <c r="W119" t="s">
        <v>58</v>
      </c>
      <c r="X119">
        <v>7</v>
      </c>
      <c r="Y119" s="4">
        <v>0</v>
      </c>
      <c r="Z119" s="4"/>
      <c r="AB119">
        <v>1</v>
      </c>
      <c r="AC119" s="1">
        <v>44042</v>
      </c>
      <c r="AD119" t="s">
        <v>42</v>
      </c>
      <c r="AE119" s="7">
        <v>30300</v>
      </c>
      <c r="AF119" s="7">
        <v>30300</v>
      </c>
      <c r="AG119" s="7">
        <f>Tabla3[[#This Row],[Salario Anual Actual 2020]]-Tabla3[[#This Row],[Salario Anual Inicial 2020]]</f>
        <v>0</v>
      </c>
      <c r="AH119">
        <v>59</v>
      </c>
      <c r="AI119">
        <v>35</v>
      </c>
      <c r="AJ119">
        <v>5</v>
      </c>
      <c r="AK119">
        <v>0</v>
      </c>
      <c r="AL119">
        <v>0</v>
      </c>
      <c r="AM119">
        <v>6.33</v>
      </c>
      <c r="AN119">
        <v>7.33</v>
      </c>
      <c r="AO119">
        <v>4</v>
      </c>
      <c r="AP119">
        <v>4.1100000000000003</v>
      </c>
      <c r="AQ119" s="8">
        <f>AVERAGE(AP311:AP314)</f>
        <v>3.7949999999999999</v>
      </c>
      <c r="AR119">
        <v>6</v>
      </c>
      <c r="AS119">
        <v>10</v>
      </c>
    </row>
    <row r="120" spans="1:45" x14ac:dyDescent="0.25">
      <c r="A120">
        <v>101</v>
      </c>
      <c r="B120" s="1">
        <v>26497</v>
      </c>
      <c r="C120" s="2">
        <f ca="1">INT((TODAY()-Tabla3[[#This Row],[Año de Nacimiento]])/365)</f>
        <v>48</v>
      </c>
      <c r="D120" t="s">
        <v>14</v>
      </c>
      <c r="E120">
        <v>0</v>
      </c>
      <c r="F120" s="1">
        <v>42597</v>
      </c>
      <c r="G120" s="1">
        <f t="shared" ca="1" si="1"/>
        <v>44118</v>
      </c>
      <c r="H120" s="8">
        <f ca="1">(Tabla3[[#This Row],[Fecha Hoy]]-Tabla3[[#This Row],[Fecha Inicio de Contrato]])/30</f>
        <v>50.7</v>
      </c>
      <c r="I120" s="8">
        <f ca="1">Tabla3[[#This Row],[Antigüedad Meses]]/12</f>
        <v>4.2250000000000005</v>
      </c>
      <c r="J120" s="1" t="s">
        <v>9</v>
      </c>
      <c r="K120" s="4">
        <v>4</v>
      </c>
      <c r="L120" s="1" t="s">
        <v>19</v>
      </c>
      <c r="M120" s="4">
        <v>1</v>
      </c>
      <c r="N120" s="4" t="s">
        <v>20</v>
      </c>
      <c r="O120" t="s">
        <v>34</v>
      </c>
      <c r="P120">
        <v>4</v>
      </c>
      <c r="Q120">
        <v>20</v>
      </c>
      <c r="R120">
        <f>Tabla3[[#This Row],[Horas Jornada]]*1/40</f>
        <v>0.5</v>
      </c>
      <c r="V120" s="4">
        <f>Tabla3[[#This Row],[Fecha Alta (Abs)]]-Tabla3[[#This Row],[Fecha de baja (Abs)]]</f>
        <v>0</v>
      </c>
      <c r="W120" t="s">
        <v>58</v>
      </c>
      <c r="X120">
        <v>7</v>
      </c>
      <c r="Y120" s="4">
        <v>0</v>
      </c>
      <c r="AB120">
        <v>0</v>
      </c>
      <c r="AE120" s="7">
        <v>29489</v>
      </c>
      <c r="AF120" s="7">
        <v>29489</v>
      </c>
      <c r="AG120" s="7">
        <f>Tabla3[[#This Row],[Salario Anual Actual 2020]]-Tabla3[[#This Row],[Salario Anual Inicial 2020]]</f>
        <v>0</v>
      </c>
      <c r="AH120">
        <v>37</v>
      </c>
      <c r="AI120">
        <v>35</v>
      </c>
      <c r="AJ120">
        <v>9</v>
      </c>
      <c r="AK120">
        <v>0</v>
      </c>
      <c r="AL120">
        <v>0</v>
      </c>
      <c r="AM120">
        <v>5.33</v>
      </c>
      <c r="AN120">
        <v>6.73</v>
      </c>
      <c r="AO120">
        <v>3</v>
      </c>
      <c r="AP120">
        <v>4.59</v>
      </c>
      <c r="AQ120" s="8"/>
      <c r="AR120">
        <v>8</v>
      </c>
      <c r="AS120">
        <v>5</v>
      </c>
    </row>
    <row r="121" spans="1:45" x14ac:dyDescent="0.25">
      <c r="A121">
        <v>56</v>
      </c>
      <c r="B121" s="1">
        <v>32892</v>
      </c>
      <c r="C121" s="2">
        <f ca="1">INT((TODAY()-Tabla3[[#This Row],[Año de Nacimiento]])/365)</f>
        <v>30</v>
      </c>
      <c r="D121" t="s">
        <v>14</v>
      </c>
      <c r="E121">
        <v>0</v>
      </c>
      <c r="F121" s="1">
        <v>42811</v>
      </c>
      <c r="G121" s="1">
        <f t="shared" ca="1" si="1"/>
        <v>44118</v>
      </c>
      <c r="H121" s="8">
        <f ca="1">(Tabla3[[#This Row],[Fecha Hoy]]-Tabla3[[#This Row],[Fecha Inicio de Contrato]])/30</f>
        <v>43.56666666666667</v>
      </c>
      <c r="I121" s="8">
        <f ca="1">Tabla3[[#This Row],[Antigüedad Meses]]/12</f>
        <v>3.630555555555556</v>
      </c>
      <c r="J121" s="1" t="s">
        <v>9</v>
      </c>
      <c r="K121" s="4">
        <v>4</v>
      </c>
      <c r="L121" s="1" t="s">
        <v>19</v>
      </c>
      <c r="M121" s="4">
        <v>4</v>
      </c>
      <c r="N121" s="4" t="s">
        <v>20</v>
      </c>
      <c r="O121" t="s">
        <v>34</v>
      </c>
      <c r="P121">
        <v>4</v>
      </c>
      <c r="Q121">
        <v>40</v>
      </c>
      <c r="R121">
        <f>Tabla3[[#This Row],[Horas Jornada]]*1/40</f>
        <v>1</v>
      </c>
      <c r="V121" s="4">
        <f>Tabla3[[#This Row],[Fecha Alta (Abs)]]-Tabla3[[#This Row],[Fecha de baja (Abs)]]</f>
        <v>0</v>
      </c>
      <c r="W121" s="4" t="s">
        <v>57</v>
      </c>
      <c r="X121" s="4">
        <v>6</v>
      </c>
      <c r="Y121" s="4">
        <v>0</v>
      </c>
      <c r="Z121" s="4"/>
      <c r="AB121">
        <v>0</v>
      </c>
      <c r="AE121" s="7">
        <v>33726</v>
      </c>
      <c r="AF121" s="7">
        <v>33726</v>
      </c>
      <c r="AG121" s="7">
        <f>Tabla3[[#This Row],[Salario Anual Actual 2020]]-Tabla3[[#This Row],[Salario Anual Inicial 2020]]</f>
        <v>0</v>
      </c>
      <c r="AH121">
        <v>130</v>
      </c>
      <c r="AI121">
        <v>35</v>
      </c>
      <c r="AJ121">
        <v>9</v>
      </c>
      <c r="AK121">
        <v>0</v>
      </c>
      <c r="AL121">
        <v>0</v>
      </c>
      <c r="AM121">
        <v>7.14</v>
      </c>
      <c r="AN121">
        <v>7.14</v>
      </c>
      <c r="AO121">
        <v>2</v>
      </c>
      <c r="AP121">
        <v>5</v>
      </c>
      <c r="AQ121" s="8"/>
      <c r="AR121">
        <v>6</v>
      </c>
      <c r="AS121">
        <v>9</v>
      </c>
    </row>
    <row r="122" spans="1:45" x14ac:dyDescent="0.25">
      <c r="A122">
        <v>86</v>
      </c>
      <c r="B122" s="1">
        <v>26715</v>
      </c>
      <c r="C122" s="2">
        <f ca="1">INT((TODAY()-Tabla3[[#This Row],[Año de Nacimiento]])/365)</f>
        <v>47</v>
      </c>
      <c r="D122" t="s">
        <v>14</v>
      </c>
      <c r="E122">
        <v>0</v>
      </c>
      <c r="F122" s="1">
        <v>42670</v>
      </c>
      <c r="G122" s="1">
        <f t="shared" ca="1" si="1"/>
        <v>44118</v>
      </c>
      <c r="H122" s="8">
        <f ca="1">(Tabla3[[#This Row],[Fecha Hoy]]-Tabla3[[#This Row],[Fecha Inicio de Contrato]])/30</f>
        <v>48.266666666666666</v>
      </c>
      <c r="I122" s="8">
        <f ca="1">Tabla3[[#This Row],[Antigüedad Meses]]/12</f>
        <v>4.0222222222222221</v>
      </c>
      <c r="J122" s="1" t="s">
        <v>68</v>
      </c>
      <c r="K122" s="4">
        <v>2</v>
      </c>
      <c r="L122" s="1"/>
      <c r="M122" s="4">
        <v>0</v>
      </c>
      <c r="N122" s="4" t="s">
        <v>20</v>
      </c>
      <c r="O122" t="s">
        <v>34</v>
      </c>
      <c r="P122">
        <v>4</v>
      </c>
      <c r="Q122">
        <v>20</v>
      </c>
      <c r="R122">
        <f>Tabla3[[#This Row],[Horas Jornada]]*1/40</f>
        <v>0.5</v>
      </c>
      <c r="V122" s="4">
        <f>Tabla3[[#This Row],[Fecha Alta (Abs)]]-Tabla3[[#This Row],[Fecha de baja (Abs)]]</f>
        <v>0</v>
      </c>
      <c r="W122" s="4" t="s">
        <v>57</v>
      </c>
      <c r="X122" s="4">
        <v>6</v>
      </c>
      <c r="Y122" s="4">
        <v>0</v>
      </c>
      <c r="AB122">
        <v>0</v>
      </c>
      <c r="AE122" s="7">
        <v>30648</v>
      </c>
      <c r="AF122" s="7">
        <v>30648</v>
      </c>
      <c r="AG122" s="7">
        <f>Tabla3[[#This Row],[Salario Anual Actual 2020]]-Tabla3[[#This Row],[Salario Anual Inicial 2020]]</f>
        <v>0</v>
      </c>
      <c r="AH122">
        <v>264</v>
      </c>
      <c r="AI122">
        <v>25</v>
      </c>
      <c r="AJ122">
        <v>7</v>
      </c>
      <c r="AK122">
        <v>0</v>
      </c>
      <c r="AL122">
        <v>0</v>
      </c>
      <c r="AM122">
        <v>6.16</v>
      </c>
      <c r="AN122">
        <v>6.56</v>
      </c>
      <c r="AO122">
        <v>3</v>
      </c>
      <c r="AP122">
        <v>4.08</v>
      </c>
      <c r="AQ122" s="8"/>
      <c r="AR122">
        <v>10</v>
      </c>
      <c r="AS122">
        <v>7</v>
      </c>
    </row>
    <row r="123" spans="1:45" x14ac:dyDescent="0.25">
      <c r="A123">
        <v>55</v>
      </c>
      <c r="B123" s="1">
        <v>32722</v>
      </c>
      <c r="C123" s="2">
        <f ca="1">INT((TODAY()-Tabla3[[#This Row],[Año de Nacimiento]])/365)</f>
        <v>31</v>
      </c>
      <c r="D123" t="s">
        <v>14</v>
      </c>
      <c r="E123">
        <v>0</v>
      </c>
      <c r="F123" s="1">
        <v>42445</v>
      </c>
      <c r="G123" s="1">
        <f t="shared" ca="1" si="1"/>
        <v>44118</v>
      </c>
      <c r="H123" s="8">
        <f ca="1">(Tabla3[[#This Row],[Fecha Hoy]]-Tabla3[[#This Row],[Fecha Inicio de Contrato]])/30</f>
        <v>55.766666666666666</v>
      </c>
      <c r="I123" s="8">
        <f ca="1">Tabla3[[#This Row],[Antigüedad Meses]]/12</f>
        <v>4.6472222222222221</v>
      </c>
      <c r="J123" s="1" t="s">
        <v>10</v>
      </c>
      <c r="K123" s="4">
        <v>5</v>
      </c>
      <c r="L123" s="1" t="s">
        <v>19</v>
      </c>
      <c r="M123" s="4">
        <v>0</v>
      </c>
      <c r="N123" s="4" t="s">
        <v>20</v>
      </c>
      <c r="O123" t="s">
        <v>34</v>
      </c>
      <c r="P123">
        <v>4</v>
      </c>
      <c r="Q123">
        <v>20</v>
      </c>
      <c r="R123">
        <f>Tabla3[[#This Row],[Horas Jornada]]*1/40</f>
        <v>0.5</v>
      </c>
      <c r="V123" s="4">
        <f>Tabla3[[#This Row],[Fecha Alta (Abs)]]-Tabla3[[#This Row],[Fecha de baja (Abs)]]</f>
        <v>0</v>
      </c>
      <c r="W123" s="4" t="s">
        <v>56</v>
      </c>
      <c r="X123" s="4">
        <v>5</v>
      </c>
      <c r="Y123" s="4">
        <v>0</v>
      </c>
      <c r="Z123" s="4"/>
      <c r="AB123">
        <v>1</v>
      </c>
      <c r="AC123" s="1">
        <v>43940</v>
      </c>
      <c r="AD123" t="s">
        <v>42</v>
      </c>
      <c r="AE123" s="7">
        <v>30075</v>
      </c>
      <c r="AF123" s="7">
        <v>30075</v>
      </c>
      <c r="AG123" s="7">
        <f>Tabla3[[#This Row],[Salario Anual Actual 2020]]-Tabla3[[#This Row],[Salario Anual Inicial 2020]]</f>
        <v>0</v>
      </c>
      <c r="AH123">
        <v>64</v>
      </c>
      <c r="AI123">
        <v>35</v>
      </c>
      <c r="AJ123">
        <v>6</v>
      </c>
      <c r="AK123">
        <v>0</v>
      </c>
      <c r="AL123">
        <v>0</v>
      </c>
      <c r="AM123">
        <v>7.25</v>
      </c>
      <c r="AN123">
        <v>7.85</v>
      </c>
      <c r="AO123">
        <v>3</v>
      </c>
      <c r="AP123">
        <v>5.12</v>
      </c>
      <c r="AQ123" s="8"/>
      <c r="AR123">
        <v>5</v>
      </c>
      <c r="AS123">
        <v>9</v>
      </c>
    </row>
    <row r="124" spans="1:45" x14ac:dyDescent="0.25">
      <c r="A124">
        <v>133</v>
      </c>
      <c r="B124" s="1">
        <v>34332</v>
      </c>
      <c r="C124" s="2">
        <f ca="1">INT((TODAY()-Tabla3[[#This Row],[Año de Nacimiento]])/365)</f>
        <v>26</v>
      </c>
      <c r="D124" t="s">
        <v>14</v>
      </c>
      <c r="E124">
        <v>0</v>
      </c>
      <c r="F124" s="1">
        <v>43043</v>
      </c>
      <c r="G124" s="1">
        <f t="shared" ca="1" si="1"/>
        <v>44118</v>
      </c>
      <c r="H124" s="8">
        <f ca="1">(Tabla3[[#This Row],[Fecha Hoy]]-Tabla3[[#This Row],[Fecha Inicio de Contrato]])/30</f>
        <v>35.833333333333336</v>
      </c>
      <c r="I124" s="8">
        <f ca="1">Tabla3[[#This Row],[Antigüedad Meses]]/12</f>
        <v>2.9861111111111112</v>
      </c>
      <c r="J124" s="1" t="s">
        <v>10</v>
      </c>
      <c r="K124" s="4">
        <v>5</v>
      </c>
      <c r="L124" s="1" t="s">
        <v>22</v>
      </c>
      <c r="M124" s="4">
        <v>3</v>
      </c>
      <c r="N124" s="4" t="s">
        <v>20</v>
      </c>
      <c r="O124" t="s">
        <v>34</v>
      </c>
      <c r="P124">
        <v>4</v>
      </c>
      <c r="Q124">
        <v>24</v>
      </c>
      <c r="R124">
        <f>Tabla3[[#This Row],[Horas Jornada]]*1/40</f>
        <v>0.6</v>
      </c>
      <c r="V124" s="4">
        <f>Tabla3[[#This Row],[Fecha Alta (Abs)]]-Tabla3[[#This Row],[Fecha de baja (Abs)]]</f>
        <v>0</v>
      </c>
      <c r="W124" s="4" t="s">
        <v>56</v>
      </c>
      <c r="X124" s="4">
        <v>5</v>
      </c>
      <c r="Y124" s="4">
        <v>1</v>
      </c>
      <c r="Z124" s="1">
        <v>42055</v>
      </c>
      <c r="AA124" t="s">
        <v>26</v>
      </c>
      <c r="AB124">
        <v>0</v>
      </c>
      <c r="AE124" s="7">
        <v>36788</v>
      </c>
      <c r="AF124" s="7">
        <v>36788</v>
      </c>
      <c r="AG124" s="7">
        <f>Tabla3[[#This Row],[Salario Anual Actual 2020]]-Tabla3[[#This Row],[Salario Anual Inicial 2020]]</f>
        <v>0</v>
      </c>
      <c r="AH124">
        <v>85</v>
      </c>
      <c r="AI124">
        <v>35</v>
      </c>
      <c r="AJ124">
        <v>6</v>
      </c>
      <c r="AK124">
        <v>0</v>
      </c>
      <c r="AL124">
        <v>0</v>
      </c>
      <c r="AM124">
        <v>7.81</v>
      </c>
      <c r="AN124">
        <v>8.18</v>
      </c>
      <c r="AO124">
        <v>2</v>
      </c>
      <c r="AP124">
        <v>4.84</v>
      </c>
      <c r="AQ124" s="8"/>
      <c r="AR124">
        <v>7</v>
      </c>
      <c r="AS124">
        <v>5</v>
      </c>
    </row>
    <row r="125" spans="1:45" x14ac:dyDescent="0.25">
      <c r="A125">
        <v>53</v>
      </c>
      <c r="B125" s="1">
        <v>20505</v>
      </c>
      <c r="C125" s="2">
        <f ca="1">INT((TODAY()-Tabla3[[#This Row],[Año de Nacimiento]])/365)</f>
        <v>64</v>
      </c>
      <c r="D125" t="s">
        <v>14</v>
      </c>
      <c r="E125">
        <v>0</v>
      </c>
      <c r="F125" s="1">
        <v>40420</v>
      </c>
      <c r="G125" s="1">
        <f t="shared" ca="1" si="1"/>
        <v>44118</v>
      </c>
      <c r="H125" s="8">
        <f ca="1">(Tabla3[[#This Row],[Fecha Hoy]]-Tabla3[[#This Row],[Fecha Inicio de Contrato]])/30</f>
        <v>123.26666666666667</v>
      </c>
      <c r="I125" s="8">
        <f ca="1">Tabla3[[#This Row],[Antigüedad Meses]]/12</f>
        <v>10.272222222222222</v>
      </c>
      <c r="J125" s="1" t="s">
        <v>11</v>
      </c>
      <c r="K125" s="4">
        <v>6</v>
      </c>
      <c r="L125" s="1" t="s">
        <v>19</v>
      </c>
      <c r="M125" s="4">
        <v>1</v>
      </c>
      <c r="N125" s="4" t="s">
        <v>20</v>
      </c>
      <c r="O125" t="s">
        <v>34</v>
      </c>
      <c r="P125">
        <v>4</v>
      </c>
      <c r="Q125">
        <v>40</v>
      </c>
      <c r="R125">
        <f>Tabla3[[#This Row],[Horas Jornada]]*1/40</f>
        <v>1</v>
      </c>
      <c r="V125" s="4">
        <f>Tabla3[[#This Row],[Fecha Alta (Abs)]]-Tabla3[[#This Row],[Fecha de baja (Abs)]]</f>
        <v>0</v>
      </c>
      <c r="W125" s="4" t="s">
        <v>55</v>
      </c>
      <c r="X125" s="4">
        <v>4</v>
      </c>
      <c r="Y125" s="4">
        <v>0</v>
      </c>
      <c r="Z125" s="4"/>
      <c r="AB125">
        <v>1</v>
      </c>
      <c r="AC125" s="1">
        <v>43937</v>
      </c>
      <c r="AD125" t="s">
        <v>41</v>
      </c>
      <c r="AE125" s="7">
        <v>31891</v>
      </c>
      <c r="AF125" s="7">
        <v>31891</v>
      </c>
      <c r="AG125" s="7">
        <f>Tabla3[[#This Row],[Salario Anual Actual 2020]]-Tabla3[[#This Row],[Salario Anual Inicial 2020]]</f>
        <v>0</v>
      </c>
      <c r="AH125">
        <v>207</v>
      </c>
      <c r="AI125">
        <v>35</v>
      </c>
      <c r="AJ125">
        <v>7</v>
      </c>
      <c r="AK125">
        <v>0</v>
      </c>
      <c r="AL125">
        <v>0</v>
      </c>
      <c r="AM125">
        <v>4.78</v>
      </c>
      <c r="AN125">
        <v>4.5</v>
      </c>
      <c r="AO125">
        <v>26</v>
      </c>
      <c r="AP125">
        <v>3.18</v>
      </c>
      <c r="AQ125">
        <v>3.03</v>
      </c>
      <c r="AR125">
        <v>9</v>
      </c>
      <c r="AS125">
        <v>7</v>
      </c>
    </row>
    <row r="126" spans="1:45" x14ac:dyDescent="0.25">
      <c r="A126">
        <v>42</v>
      </c>
      <c r="B126" s="1">
        <v>25602</v>
      </c>
      <c r="C126" s="2">
        <f ca="1">INT((TODAY()-Tabla3[[#This Row],[Año de Nacimiento]])/365)</f>
        <v>50</v>
      </c>
      <c r="D126" t="s">
        <v>13</v>
      </c>
      <c r="E126">
        <v>1</v>
      </c>
      <c r="F126" s="1">
        <v>36714</v>
      </c>
      <c r="G126" s="1">
        <f t="shared" ca="1" si="1"/>
        <v>44118</v>
      </c>
      <c r="H126" s="8">
        <f ca="1">(Tabla3[[#This Row],[Fecha Hoy]]-Tabla3[[#This Row],[Fecha Inicio de Contrato]])/30</f>
        <v>246.8</v>
      </c>
      <c r="I126" s="8">
        <f ca="1">Tabla3[[#This Row],[Antigüedad Meses]]/12</f>
        <v>20.566666666666666</v>
      </c>
      <c r="J126" s="1" t="s">
        <v>8</v>
      </c>
      <c r="K126" s="4">
        <v>1</v>
      </c>
      <c r="L126" s="1" t="s">
        <v>21</v>
      </c>
      <c r="M126" s="4">
        <v>0</v>
      </c>
      <c r="N126" s="4" t="s">
        <v>20</v>
      </c>
      <c r="O126" t="s">
        <v>34</v>
      </c>
      <c r="P126">
        <v>4</v>
      </c>
      <c r="Q126">
        <v>40</v>
      </c>
      <c r="R126">
        <f>Tabla3[[#This Row],[Horas Jornada]]*1/40</f>
        <v>1</v>
      </c>
      <c r="V126" s="4">
        <f>Tabla3[[#This Row],[Fecha Alta (Abs)]]-Tabla3[[#This Row],[Fecha de baja (Abs)]]</f>
        <v>0</v>
      </c>
      <c r="W126" s="4" t="s">
        <v>54</v>
      </c>
      <c r="X126" s="4">
        <v>3</v>
      </c>
      <c r="Y126" s="4">
        <v>0</v>
      </c>
      <c r="Z126" s="4"/>
      <c r="AB126">
        <v>0</v>
      </c>
      <c r="AE126" s="7">
        <v>32416</v>
      </c>
      <c r="AF126" s="7">
        <v>32416</v>
      </c>
      <c r="AG126" s="7">
        <f>Tabla3[[#This Row],[Salario Anual Actual 2020]]-Tabla3[[#This Row],[Salario Anual Inicial 2020]]</f>
        <v>0</v>
      </c>
      <c r="AH126">
        <v>102</v>
      </c>
      <c r="AI126">
        <v>35</v>
      </c>
      <c r="AJ126">
        <v>9</v>
      </c>
      <c r="AK126">
        <v>0</v>
      </c>
      <c r="AL126">
        <v>0</v>
      </c>
      <c r="AM126">
        <v>8.17</v>
      </c>
      <c r="AN126">
        <v>8</v>
      </c>
      <c r="AO126">
        <v>7</v>
      </c>
      <c r="AP126">
        <v>4.75</v>
      </c>
      <c r="AQ126">
        <v>3.66</v>
      </c>
      <c r="AR126">
        <v>10</v>
      </c>
      <c r="AS126">
        <v>6</v>
      </c>
    </row>
    <row r="127" spans="1:45" x14ac:dyDescent="0.25">
      <c r="A127">
        <v>77</v>
      </c>
      <c r="B127" s="1">
        <v>26469</v>
      </c>
      <c r="C127" s="2">
        <f ca="1">INT((TODAY()-Tabla3[[#This Row],[Año de Nacimiento]])/365)</f>
        <v>48</v>
      </c>
      <c r="D127" t="s">
        <v>14</v>
      </c>
      <c r="E127">
        <v>0</v>
      </c>
      <c r="F127" s="1">
        <v>44062</v>
      </c>
      <c r="G127" s="1">
        <f t="shared" ca="1" si="1"/>
        <v>44118</v>
      </c>
      <c r="H127" s="8">
        <f ca="1">(Tabla3[[#This Row],[Fecha Hoy]]-Tabla3[[#This Row],[Fecha Inicio de Contrato]])/30</f>
        <v>1.8666666666666667</v>
      </c>
      <c r="I127" s="8">
        <f ca="1">Tabla3[[#This Row],[Antigüedad Meses]]/12</f>
        <v>0.15555555555555556</v>
      </c>
      <c r="J127" s="1" t="s">
        <v>9</v>
      </c>
      <c r="K127" s="4">
        <v>4</v>
      </c>
      <c r="L127" s="1" t="s">
        <v>19</v>
      </c>
      <c r="M127" s="4">
        <v>1</v>
      </c>
      <c r="N127" s="4" t="s">
        <v>20</v>
      </c>
      <c r="O127" t="s">
        <v>34</v>
      </c>
      <c r="P127">
        <v>4</v>
      </c>
      <c r="Q127">
        <v>24</v>
      </c>
      <c r="R127">
        <f>Tabla3[[#This Row],[Horas Jornada]]*1/40</f>
        <v>0.6</v>
      </c>
      <c r="V127" s="4">
        <f>Tabla3[[#This Row],[Fecha Alta (Abs)]]-Tabla3[[#This Row],[Fecha de baja (Abs)]]</f>
        <v>0</v>
      </c>
      <c r="W127" s="4" t="s">
        <v>54</v>
      </c>
      <c r="X127" s="4">
        <v>3</v>
      </c>
      <c r="Y127" s="4">
        <v>1</v>
      </c>
      <c r="Z127" s="1">
        <v>44074</v>
      </c>
      <c r="AA127" t="s">
        <v>29</v>
      </c>
      <c r="AB127">
        <v>0</v>
      </c>
      <c r="AE127" s="7">
        <v>27860</v>
      </c>
      <c r="AF127" s="7">
        <v>27860</v>
      </c>
      <c r="AG127" s="7">
        <f>Tabla3[[#This Row],[Salario Anual Actual 2020]]-Tabla3[[#This Row],[Salario Anual Inicial 2020]]</f>
        <v>0</v>
      </c>
      <c r="AH127">
        <v>173</v>
      </c>
      <c r="AI127">
        <v>25</v>
      </c>
      <c r="AJ127">
        <v>9</v>
      </c>
      <c r="AK127">
        <v>0</v>
      </c>
      <c r="AL127">
        <v>1</v>
      </c>
      <c r="AM127">
        <v>6.88</v>
      </c>
      <c r="AN127">
        <v>6.5</v>
      </c>
      <c r="AO127">
        <v>8</v>
      </c>
      <c r="AP127">
        <v>3.84</v>
      </c>
      <c r="AQ127">
        <v>3.78</v>
      </c>
      <c r="AR127">
        <v>10</v>
      </c>
      <c r="AS127">
        <v>10</v>
      </c>
    </row>
    <row r="128" spans="1:45" x14ac:dyDescent="0.25">
      <c r="A128">
        <v>34</v>
      </c>
      <c r="B128" s="1">
        <v>28757</v>
      </c>
      <c r="C128" s="2">
        <f ca="1">INT((TODAY()-Tabla3[[#This Row],[Año de Nacimiento]])/365)</f>
        <v>42</v>
      </c>
      <c r="D128" t="s">
        <v>13</v>
      </c>
      <c r="E128">
        <v>1</v>
      </c>
      <c r="F128" s="1">
        <v>42615</v>
      </c>
      <c r="G128" s="1">
        <f t="shared" ca="1" si="1"/>
        <v>44118</v>
      </c>
      <c r="H128" s="8">
        <f ca="1">(Tabla3[[#This Row],[Fecha Hoy]]-Tabla3[[#This Row],[Fecha Inicio de Contrato]])/30</f>
        <v>50.1</v>
      </c>
      <c r="I128" s="8">
        <f ca="1">Tabla3[[#This Row],[Antigüedad Meses]]/12</f>
        <v>4.1749999999999998</v>
      </c>
      <c r="J128" s="1" t="s">
        <v>11</v>
      </c>
      <c r="K128" s="4">
        <v>6</v>
      </c>
      <c r="L128" s="1" t="s">
        <v>21</v>
      </c>
      <c r="M128" s="4">
        <v>0</v>
      </c>
      <c r="N128" s="4" t="s">
        <v>20</v>
      </c>
      <c r="O128" t="s">
        <v>34</v>
      </c>
      <c r="P128">
        <v>4</v>
      </c>
      <c r="Q128">
        <v>40</v>
      </c>
      <c r="R128">
        <f>Tabla3[[#This Row],[Horas Jornada]]*1/40</f>
        <v>1</v>
      </c>
      <c r="V128" s="4">
        <f>Tabla3[[#This Row],[Fecha Alta (Abs)]]-Tabla3[[#This Row],[Fecha de baja (Abs)]]</f>
        <v>0</v>
      </c>
      <c r="W128" s="4" t="s">
        <v>53</v>
      </c>
      <c r="X128" s="4">
        <v>2</v>
      </c>
      <c r="Y128" s="4">
        <v>0</v>
      </c>
      <c r="Z128" s="4"/>
      <c r="AB128">
        <v>1</v>
      </c>
      <c r="AC128" s="1">
        <v>43915</v>
      </c>
      <c r="AD128" t="s">
        <v>41</v>
      </c>
      <c r="AE128" s="7">
        <v>34976</v>
      </c>
      <c r="AF128" s="7">
        <v>34976</v>
      </c>
      <c r="AG128" s="7">
        <f>Tabla3[[#This Row],[Salario Anual Actual 2020]]-Tabla3[[#This Row],[Salario Anual Inicial 2020]]</f>
        <v>0</v>
      </c>
      <c r="AH128">
        <v>48</v>
      </c>
      <c r="AI128">
        <v>35</v>
      </c>
      <c r="AJ128">
        <v>7</v>
      </c>
      <c r="AK128">
        <v>0</v>
      </c>
      <c r="AL128">
        <v>0</v>
      </c>
      <c r="AM128">
        <v>6.73</v>
      </c>
      <c r="AN128">
        <v>6.33</v>
      </c>
      <c r="AO128">
        <v>8</v>
      </c>
      <c r="AP128">
        <v>3.55</v>
      </c>
      <c r="AQ128">
        <v>3.48</v>
      </c>
      <c r="AR128">
        <v>8</v>
      </c>
      <c r="AS128">
        <v>6</v>
      </c>
    </row>
    <row r="129" spans="1:45" x14ac:dyDescent="0.25">
      <c r="A129">
        <v>9</v>
      </c>
      <c r="B129" s="1">
        <v>20773</v>
      </c>
      <c r="C129" s="2">
        <f ca="1">INT((TODAY()-Tabla3[[#This Row],[Año de Nacimiento]])/365)</f>
        <v>63</v>
      </c>
      <c r="D129" t="s">
        <v>13</v>
      </c>
      <c r="E129">
        <v>1</v>
      </c>
      <c r="F129" s="1">
        <v>43557</v>
      </c>
      <c r="G129" s="1">
        <f t="shared" ca="1" si="1"/>
        <v>44118</v>
      </c>
      <c r="H129" s="8">
        <f ca="1">(Tabla3[[#This Row],[Fecha Hoy]]-Tabla3[[#This Row],[Fecha Inicio de Contrato]])/30</f>
        <v>18.7</v>
      </c>
      <c r="I129" s="8">
        <f ca="1">Tabla3[[#This Row],[Antigüedad Meses]]/12</f>
        <v>1.5583333333333333</v>
      </c>
      <c r="J129" s="1" t="s">
        <v>11</v>
      </c>
      <c r="K129" s="4">
        <v>6</v>
      </c>
      <c r="L129" s="1" t="s">
        <v>21</v>
      </c>
      <c r="M129" s="4">
        <v>0</v>
      </c>
      <c r="N129" s="4" t="s">
        <v>20</v>
      </c>
      <c r="O129" t="s">
        <v>34</v>
      </c>
      <c r="P129">
        <v>4</v>
      </c>
      <c r="Q129">
        <v>40</v>
      </c>
      <c r="R129">
        <f>Tabla3[[#This Row],[Horas Jornada]]*1/40</f>
        <v>1</v>
      </c>
      <c r="V129" s="4">
        <f>Tabla3[[#This Row],[Fecha Alta (Abs)]]-Tabla3[[#This Row],[Fecha de baja (Abs)]]</f>
        <v>0</v>
      </c>
      <c r="W129" s="4" t="s">
        <v>52</v>
      </c>
      <c r="X129" s="4">
        <v>1</v>
      </c>
      <c r="Y129" s="4">
        <v>0</v>
      </c>
      <c r="Z129" s="4"/>
      <c r="AB129">
        <v>1</v>
      </c>
      <c r="AC129" s="1">
        <v>44052</v>
      </c>
      <c r="AD129" t="s">
        <v>41</v>
      </c>
      <c r="AE129" s="7">
        <v>48548</v>
      </c>
      <c r="AF129" s="7">
        <v>48548</v>
      </c>
      <c r="AG129" s="7">
        <f>Tabla3[[#This Row],[Salario Anual Actual 2020]]-Tabla3[[#This Row],[Salario Anual Inicial 2020]]</f>
        <v>0</v>
      </c>
      <c r="AH129">
        <v>24</v>
      </c>
      <c r="AI129">
        <v>35</v>
      </c>
      <c r="AJ129">
        <v>5</v>
      </c>
      <c r="AK129">
        <v>0</v>
      </c>
      <c r="AL129">
        <v>0</v>
      </c>
      <c r="AM129">
        <v>4.28</v>
      </c>
      <c r="AN129">
        <v>4.2</v>
      </c>
      <c r="AO129">
        <v>28</v>
      </c>
      <c r="AP129">
        <v>3.19</v>
      </c>
      <c r="AQ129">
        <v>3.01</v>
      </c>
      <c r="AR129">
        <v>6</v>
      </c>
      <c r="AS129">
        <v>9</v>
      </c>
    </row>
    <row r="130" spans="1:45" x14ac:dyDescent="0.25">
      <c r="A130">
        <v>290</v>
      </c>
      <c r="B130" s="1">
        <v>25425</v>
      </c>
      <c r="C130" s="2">
        <f ca="1">INT((TODAY()-Tabla3[[#This Row],[Año de Nacimiento]])/365)</f>
        <v>51</v>
      </c>
      <c r="D130" t="s">
        <v>14</v>
      </c>
      <c r="E130">
        <v>0</v>
      </c>
      <c r="F130" s="1">
        <v>42961</v>
      </c>
      <c r="G130" s="1">
        <f t="shared" ref="G130:G193" ca="1" si="2">TODAY()</f>
        <v>44118</v>
      </c>
      <c r="H130" s="8">
        <f ca="1">(Tabla3[[#This Row],[Fecha Hoy]]-Tabla3[[#This Row],[Fecha Inicio de Contrato]])/30</f>
        <v>38.56666666666667</v>
      </c>
      <c r="I130" s="8">
        <f ca="1">Tabla3[[#This Row],[Antigüedad Meses]]/12</f>
        <v>3.213888888888889</v>
      </c>
      <c r="J130" s="1" t="s">
        <v>12</v>
      </c>
      <c r="K130" s="4">
        <v>3</v>
      </c>
      <c r="L130" s="1" t="s">
        <v>19</v>
      </c>
      <c r="M130" s="4">
        <v>1</v>
      </c>
      <c r="N130" s="4" t="s">
        <v>20</v>
      </c>
      <c r="O130" t="s">
        <v>32</v>
      </c>
      <c r="P130">
        <v>1</v>
      </c>
      <c r="Q130">
        <v>20</v>
      </c>
      <c r="R130">
        <f>Tabla3[[#This Row],[Horas Jornada]]*1/40</f>
        <v>0.5</v>
      </c>
      <c r="S130" t="s">
        <v>24</v>
      </c>
      <c r="T130" s="1">
        <v>43719</v>
      </c>
      <c r="U130" s="1">
        <v>43720</v>
      </c>
      <c r="V130" s="4">
        <f>Tabla3[[#This Row],[Fecha Alta (Abs)]]-Tabla3[[#This Row],[Fecha de baja (Abs)]]</f>
        <v>1</v>
      </c>
      <c r="W130" t="s">
        <v>59</v>
      </c>
      <c r="X130" s="4">
        <v>8</v>
      </c>
      <c r="Y130" s="4">
        <v>0</v>
      </c>
      <c r="AB130">
        <v>0</v>
      </c>
      <c r="AE130" s="7">
        <v>17616</v>
      </c>
      <c r="AF130" s="7">
        <v>17616</v>
      </c>
      <c r="AG130" s="7">
        <f>Tabla3[[#This Row],[Salario Anual Actual 2020]]-Tabla3[[#This Row],[Salario Anual Inicial 2020]]</f>
        <v>0</v>
      </c>
      <c r="AH130">
        <v>36</v>
      </c>
      <c r="AI130">
        <v>0</v>
      </c>
      <c r="AK130">
        <v>0</v>
      </c>
      <c r="AL130">
        <v>0</v>
      </c>
      <c r="AR130">
        <v>4</v>
      </c>
      <c r="AS130">
        <v>5</v>
      </c>
    </row>
    <row r="131" spans="1:45" x14ac:dyDescent="0.25">
      <c r="A131">
        <v>294</v>
      </c>
      <c r="B131" s="1">
        <v>34999</v>
      </c>
      <c r="C131" s="2">
        <f ca="1">INT((TODAY()-Tabla3[[#This Row],[Año de Nacimiento]])/365)</f>
        <v>24</v>
      </c>
      <c r="D131" t="s">
        <v>14</v>
      </c>
      <c r="E131">
        <v>0</v>
      </c>
      <c r="F131" s="1">
        <v>43706</v>
      </c>
      <c r="G131" s="1">
        <f t="shared" ca="1" si="2"/>
        <v>44118</v>
      </c>
      <c r="H131" s="8">
        <f ca="1">(Tabla3[[#This Row],[Fecha Hoy]]-Tabla3[[#This Row],[Fecha Inicio de Contrato]])/30</f>
        <v>13.733333333333333</v>
      </c>
      <c r="I131" s="8">
        <f ca="1">Tabla3[[#This Row],[Antigüedad Meses]]/12</f>
        <v>1.1444444444444444</v>
      </c>
      <c r="J131" s="1" t="s">
        <v>8</v>
      </c>
      <c r="K131" s="4">
        <v>1</v>
      </c>
      <c r="L131" s="1"/>
      <c r="M131" s="4">
        <v>0</v>
      </c>
      <c r="N131" s="4" t="s">
        <v>20</v>
      </c>
      <c r="O131" t="s">
        <v>32</v>
      </c>
      <c r="P131">
        <v>1</v>
      </c>
      <c r="Q131">
        <v>30</v>
      </c>
      <c r="R131">
        <f>Tabla3[[#This Row],[Horas Jornada]]*1/40</f>
        <v>0.75</v>
      </c>
      <c r="S131" t="s">
        <v>24</v>
      </c>
      <c r="T131" s="1">
        <v>43884</v>
      </c>
      <c r="U131" s="1">
        <v>43891</v>
      </c>
      <c r="V131" s="4">
        <f>Tabla3[[#This Row],[Fecha Alta (Abs)]]-Tabla3[[#This Row],[Fecha de baja (Abs)]]</f>
        <v>7</v>
      </c>
      <c r="W131" t="s">
        <v>59</v>
      </c>
      <c r="X131" s="4">
        <v>8</v>
      </c>
      <c r="Y131" s="4">
        <v>0</v>
      </c>
      <c r="AB131">
        <v>0</v>
      </c>
      <c r="AE131" s="7">
        <v>17099</v>
      </c>
      <c r="AF131" s="7">
        <v>17099</v>
      </c>
      <c r="AG131" s="7">
        <f>Tabla3[[#This Row],[Salario Anual Actual 2020]]-Tabla3[[#This Row],[Salario Anual Inicial 2020]]</f>
        <v>0</v>
      </c>
      <c r="AH131">
        <v>26</v>
      </c>
      <c r="AI131">
        <v>0</v>
      </c>
      <c r="AK131">
        <v>0</v>
      </c>
      <c r="AL131">
        <v>0</v>
      </c>
      <c r="AR131">
        <v>7</v>
      </c>
      <c r="AS131">
        <v>5</v>
      </c>
    </row>
    <row r="132" spans="1:45" x14ac:dyDescent="0.25">
      <c r="A132">
        <v>300</v>
      </c>
      <c r="B132" s="1">
        <v>26309</v>
      </c>
      <c r="C132" s="2">
        <f ca="1">INT((TODAY()-Tabla3[[#This Row],[Año de Nacimiento]])/365)</f>
        <v>48</v>
      </c>
      <c r="D132" t="s">
        <v>13</v>
      </c>
      <c r="E132">
        <v>1</v>
      </c>
      <c r="F132" s="1">
        <v>42566</v>
      </c>
      <c r="G132" s="1">
        <f t="shared" ca="1" si="2"/>
        <v>44118</v>
      </c>
      <c r="H132" s="8">
        <f ca="1">(Tabla3[[#This Row],[Fecha Hoy]]-Tabla3[[#This Row],[Fecha Inicio de Contrato]])/30</f>
        <v>51.733333333333334</v>
      </c>
      <c r="I132" s="8">
        <f ca="1">Tabla3[[#This Row],[Antigüedad Meses]]/12</f>
        <v>4.3111111111111109</v>
      </c>
      <c r="J132" s="1" t="s">
        <v>12</v>
      </c>
      <c r="K132" s="4">
        <v>3</v>
      </c>
      <c r="L132" s="1"/>
      <c r="M132" s="4">
        <v>0</v>
      </c>
      <c r="N132" s="4" t="s">
        <v>20</v>
      </c>
      <c r="O132" t="s">
        <v>32</v>
      </c>
      <c r="P132">
        <v>1</v>
      </c>
      <c r="Q132">
        <v>40</v>
      </c>
      <c r="R132">
        <f>Tabla3[[#This Row],[Horas Jornada]]*1/40</f>
        <v>1</v>
      </c>
      <c r="S132" t="s">
        <v>25</v>
      </c>
      <c r="T132" s="1">
        <v>43826</v>
      </c>
      <c r="U132" s="1">
        <v>43872</v>
      </c>
      <c r="V132" s="4">
        <f>Tabla3[[#This Row],[Fecha Alta (Abs)]]-Tabla3[[#This Row],[Fecha de baja (Abs)]]</f>
        <v>46</v>
      </c>
      <c r="W132" t="s">
        <v>59</v>
      </c>
      <c r="X132" s="4">
        <v>8</v>
      </c>
      <c r="Y132" s="4">
        <v>0</v>
      </c>
      <c r="AB132">
        <v>0</v>
      </c>
      <c r="AE132" s="7">
        <v>16953</v>
      </c>
      <c r="AF132" s="7">
        <v>16953</v>
      </c>
      <c r="AG132" s="7">
        <f>Tabla3[[#This Row],[Salario Anual Actual 2020]]-Tabla3[[#This Row],[Salario Anual Inicial 2020]]</f>
        <v>0</v>
      </c>
      <c r="AH132">
        <v>103</v>
      </c>
      <c r="AI132">
        <v>6</v>
      </c>
      <c r="AK132">
        <v>0</v>
      </c>
      <c r="AL132">
        <v>0</v>
      </c>
      <c r="AR132">
        <v>7</v>
      </c>
      <c r="AS132">
        <v>10</v>
      </c>
    </row>
    <row r="133" spans="1:45" x14ac:dyDescent="0.25">
      <c r="A133">
        <v>298</v>
      </c>
      <c r="B133" s="1">
        <v>21073</v>
      </c>
      <c r="C133" s="2">
        <f ca="1">INT((TODAY()-Tabla3[[#This Row],[Año de Nacimiento]])/365)</f>
        <v>63</v>
      </c>
      <c r="D133" t="s">
        <v>14</v>
      </c>
      <c r="E133">
        <v>0</v>
      </c>
      <c r="F133" s="1">
        <v>43122</v>
      </c>
      <c r="G133" s="1">
        <f t="shared" ca="1" si="2"/>
        <v>44118</v>
      </c>
      <c r="H133" s="8">
        <f ca="1">(Tabla3[[#This Row],[Fecha Hoy]]-Tabla3[[#This Row],[Fecha Inicio de Contrato]])/30</f>
        <v>33.200000000000003</v>
      </c>
      <c r="I133" s="8">
        <f ca="1">Tabla3[[#This Row],[Antigüedad Meses]]/12</f>
        <v>2.7666666666666671</v>
      </c>
      <c r="J133" s="1" t="s">
        <v>68</v>
      </c>
      <c r="K133" s="4">
        <v>2</v>
      </c>
      <c r="L133" s="1"/>
      <c r="M133" s="4">
        <v>1</v>
      </c>
      <c r="N133" s="4" t="s">
        <v>20</v>
      </c>
      <c r="O133" t="s">
        <v>32</v>
      </c>
      <c r="P133">
        <v>1</v>
      </c>
      <c r="Q133">
        <v>40</v>
      </c>
      <c r="R133">
        <f>Tabla3[[#This Row],[Horas Jornada]]*1/40</f>
        <v>1</v>
      </c>
      <c r="S133" t="s">
        <v>39</v>
      </c>
      <c r="T133" s="1">
        <v>43801</v>
      </c>
      <c r="U133" s="1">
        <v>43912</v>
      </c>
      <c r="V133" s="4">
        <f>Tabla3[[#This Row],[Fecha Alta (Abs)]]-Tabla3[[#This Row],[Fecha de baja (Abs)]]</f>
        <v>111</v>
      </c>
      <c r="W133" t="s">
        <v>59</v>
      </c>
      <c r="X133" s="4">
        <v>8</v>
      </c>
      <c r="Y133" s="4">
        <v>0</v>
      </c>
      <c r="AB133">
        <v>0</v>
      </c>
      <c r="AE133" s="7">
        <v>18923</v>
      </c>
      <c r="AF133" s="7">
        <v>18923</v>
      </c>
      <c r="AG133" s="7">
        <f>Tabla3[[#This Row],[Salario Anual Actual 2020]]-Tabla3[[#This Row],[Salario Anual Inicial 2020]]</f>
        <v>0</v>
      </c>
      <c r="AH133">
        <v>48</v>
      </c>
      <c r="AI133">
        <v>0</v>
      </c>
      <c r="AK133">
        <v>0</v>
      </c>
      <c r="AL133">
        <v>0</v>
      </c>
      <c r="AR133">
        <v>4</v>
      </c>
      <c r="AS133">
        <v>7</v>
      </c>
    </row>
    <row r="134" spans="1:45" x14ac:dyDescent="0.25">
      <c r="A134">
        <v>289</v>
      </c>
      <c r="B134" s="1">
        <v>20721</v>
      </c>
      <c r="C134" s="2">
        <f ca="1">INT((TODAY()-Tabla3[[#This Row],[Año de Nacimiento]])/365)</f>
        <v>64</v>
      </c>
      <c r="D134" t="s">
        <v>13</v>
      </c>
      <c r="E134">
        <v>1</v>
      </c>
      <c r="F134" s="1">
        <v>43676</v>
      </c>
      <c r="G134" s="1">
        <f t="shared" ca="1" si="2"/>
        <v>44118</v>
      </c>
      <c r="H134" s="8">
        <f ca="1">(Tabla3[[#This Row],[Fecha Hoy]]-Tabla3[[#This Row],[Fecha Inicio de Contrato]])/30</f>
        <v>14.733333333333333</v>
      </c>
      <c r="I134" s="8">
        <f ca="1">Tabla3[[#This Row],[Antigüedad Meses]]/12</f>
        <v>1.2277777777777776</v>
      </c>
      <c r="J134" s="1" t="s">
        <v>12</v>
      </c>
      <c r="K134" s="4">
        <v>3</v>
      </c>
      <c r="L134" s="1" t="s">
        <v>19</v>
      </c>
      <c r="M134" s="4">
        <v>1</v>
      </c>
      <c r="N134" s="4" t="s">
        <v>20</v>
      </c>
      <c r="O134" t="s">
        <v>32</v>
      </c>
      <c r="P134">
        <v>1</v>
      </c>
      <c r="Q134">
        <v>20</v>
      </c>
      <c r="R134">
        <f>Tabla3[[#This Row],[Horas Jornada]]*1/40</f>
        <v>0.5</v>
      </c>
      <c r="S134" t="s">
        <v>25</v>
      </c>
      <c r="T134" s="1">
        <v>43932</v>
      </c>
      <c r="U134" s="1">
        <f ca="1">TODAY()</f>
        <v>44118</v>
      </c>
      <c r="V134" s="4">
        <f ca="1">Tabla3[[#This Row],[Fecha Alta (Abs)]]-Tabla3[[#This Row],[Fecha de baja (Abs)]]</f>
        <v>186</v>
      </c>
      <c r="W134" t="s">
        <v>59</v>
      </c>
      <c r="X134" s="4">
        <v>8</v>
      </c>
      <c r="Y134" s="4">
        <v>0</v>
      </c>
      <c r="AB134">
        <v>0</v>
      </c>
      <c r="AE134" s="7">
        <v>16436</v>
      </c>
      <c r="AF134" s="7">
        <v>16436</v>
      </c>
      <c r="AG134" s="7">
        <f>Tabla3[[#This Row],[Salario Anual Actual 2020]]-Tabla3[[#This Row],[Salario Anual Inicial 2020]]</f>
        <v>0</v>
      </c>
      <c r="AH134">
        <v>144</v>
      </c>
      <c r="AI134">
        <v>0</v>
      </c>
      <c r="AK134">
        <v>0</v>
      </c>
      <c r="AL134">
        <v>0</v>
      </c>
      <c r="AR134">
        <v>7</v>
      </c>
      <c r="AS134">
        <v>9</v>
      </c>
    </row>
    <row r="135" spans="1:45" x14ac:dyDescent="0.25">
      <c r="A135">
        <v>292</v>
      </c>
      <c r="B135" s="1">
        <v>35849</v>
      </c>
      <c r="C135" s="2">
        <f ca="1">INT((TODAY()-Tabla3[[#This Row],[Año de Nacimiento]])/365)</f>
        <v>22</v>
      </c>
      <c r="D135" t="s">
        <v>14</v>
      </c>
      <c r="E135">
        <v>0</v>
      </c>
      <c r="F135" s="1">
        <v>43673</v>
      </c>
      <c r="G135" s="1">
        <f t="shared" ca="1" si="2"/>
        <v>44118</v>
      </c>
      <c r="H135" s="8">
        <f ca="1">(Tabla3[[#This Row],[Fecha Hoy]]-Tabla3[[#This Row],[Fecha Inicio de Contrato]])/30</f>
        <v>14.833333333333334</v>
      </c>
      <c r="I135" s="8">
        <f ca="1">Tabla3[[#This Row],[Antigüedad Meses]]/12</f>
        <v>1.2361111111111112</v>
      </c>
      <c r="J135" s="1" t="s">
        <v>9</v>
      </c>
      <c r="K135" s="4">
        <v>4</v>
      </c>
      <c r="L135" s="1"/>
      <c r="M135" s="4">
        <v>0</v>
      </c>
      <c r="N135" s="4" t="s">
        <v>20</v>
      </c>
      <c r="O135" t="s">
        <v>32</v>
      </c>
      <c r="P135">
        <v>1</v>
      </c>
      <c r="Q135">
        <v>40</v>
      </c>
      <c r="R135">
        <f>Tabla3[[#This Row],[Horas Jornada]]*1/40</f>
        <v>1</v>
      </c>
      <c r="S135" t="s">
        <v>25</v>
      </c>
      <c r="T135" s="1">
        <v>43817</v>
      </c>
      <c r="U135" s="1">
        <f ca="1">TODAY()</f>
        <v>44118</v>
      </c>
      <c r="V135" s="4">
        <f ca="1">Tabla3[[#This Row],[Fecha Alta (Abs)]]-Tabla3[[#This Row],[Fecha de baja (Abs)]]</f>
        <v>301</v>
      </c>
      <c r="W135" t="s">
        <v>59</v>
      </c>
      <c r="X135" s="4">
        <v>8</v>
      </c>
      <c r="Y135" s="4">
        <v>1</v>
      </c>
      <c r="Z135" s="1">
        <v>44046</v>
      </c>
      <c r="AA135" t="s">
        <v>26</v>
      </c>
      <c r="AB135">
        <v>0</v>
      </c>
      <c r="AC135" s="1"/>
      <c r="AE135" s="7">
        <v>19908</v>
      </c>
      <c r="AF135" s="7">
        <v>19908</v>
      </c>
      <c r="AG135" s="7">
        <f>Tabla3[[#This Row],[Salario Anual Actual 2020]]-Tabla3[[#This Row],[Salario Anual Inicial 2020]]</f>
        <v>0</v>
      </c>
      <c r="AH135">
        <v>67</v>
      </c>
      <c r="AI135">
        <v>0</v>
      </c>
      <c r="AK135">
        <v>0</v>
      </c>
      <c r="AL135">
        <v>0</v>
      </c>
      <c r="AR135">
        <v>10</v>
      </c>
      <c r="AS135">
        <v>6</v>
      </c>
    </row>
    <row r="136" spans="1:45" x14ac:dyDescent="0.25">
      <c r="A136">
        <v>303</v>
      </c>
      <c r="B136" s="1">
        <v>33242</v>
      </c>
      <c r="C136" s="2">
        <f ca="1">INT((TODAY()-Tabla3[[#This Row],[Año de Nacimiento]])/365)</f>
        <v>29</v>
      </c>
      <c r="D136" t="s">
        <v>14</v>
      </c>
      <c r="E136">
        <v>0</v>
      </c>
      <c r="F136" s="1">
        <v>43464</v>
      </c>
      <c r="G136" s="1">
        <f t="shared" ca="1" si="2"/>
        <v>44118</v>
      </c>
      <c r="H136" s="8">
        <f ca="1">(Tabla3[[#This Row],[Fecha Hoy]]-Tabla3[[#This Row],[Fecha Inicio de Contrato]])/30</f>
        <v>21.8</v>
      </c>
      <c r="I136" s="8">
        <f ca="1">Tabla3[[#This Row],[Antigüedad Meses]]/12</f>
        <v>1.8166666666666667</v>
      </c>
      <c r="J136" s="1" t="s">
        <v>68</v>
      </c>
      <c r="K136" s="4">
        <v>2</v>
      </c>
      <c r="L136" s="1" t="s">
        <v>19</v>
      </c>
      <c r="M136" s="4">
        <v>2</v>
      </c>
      <c r="N136" s="4" t="s">
        <v>20</v>
      </c>
      <c r="O136" t="s">
        <v>32</v>
      </c>
      <c r="P136">
        <v>1</v>
      </c>
      <c r="Q136">
        <v>34</v>
      </c>
      <c r="R136">
        <f>Tabla3[[#This Row],[Horas Jornada]]*1/40</f>
        <v>0.85</v>
      </c>
      <c r="V136" s="4">
        <f>Tabla3[[#This Row],[Fecha Alta (Abs)]]-Tabla3[[#This Row],[Fecha de baja (Abs)]]</f>
        <v>0</v>
      </c>
      <c r="W136" t="s">
        <v>59</v>
      </c>
      <c r="X136" s="4">
        <v>8</v>
      </c>
      <c r="Y136" s="4">
        <v>0</v>
      </c>
      <c r="AB136">
        <v>0</v>
      </c>
      <c r="AE136" s="7">
        <v>17836</v>
      </c>
      <c r="AF136" s="7">
        <v>17836</v>
      </c>
      <c r="AG136" s="7">
        <f>Tabla3[[#This Row],[Salario Anual Actual 2020]]-Tabla3[[#This Row],[Salario Anual Inicial 2020]]</f>
        <v>0</v>
      </c>
      <c r="AH136">
        <v>96</v>
      </c>
      <c r="AI136">
        <v>6</v>
      </c>
      <c r="AK136">
        <v>0</v>
      </c>
      <c r="AL136">
        <v>0</v>
      </c>
      <c r="AR136">
        <v>5</v>
      </c>
      <c r="AS136">
        <v>5</v>
      </c>
    </row>
    <row r="137" spans="1:45" x14ac:dyDescent="0.25">
      <c r="A137">
        <v>304</v>
      </c>
      <c r="B137" s="1">
        <v>27731</v>
      </c>
      <c r="C137" s="2">
        <f ca="1">INT((TODAY()-Tabla3[[#This Row],[Año de Nacimiento]])/365)</f>
        <v>44</v>
      </c>
      <c r="D137" t="s">
        <v>14</v>
      </c>
      <c r="E137">
        <v>0</v>
      </c>
      <c r="F137" s="1">
        <v>41069</v>
      </c>
      <c r="G137" s="1">
        <f t="shared" ca="1" si="2"/>
        <v>44118</v>
      </c>
      <c r="H137" s="8">
        <f ca="1">(Tabla3[[#This Row],[Fecha Hoy]]-Tabla3[[#This Row],[Fecha Inicio de Contrato]])/30</f>
        <v>101.63333333333334</v>
      </c>
      <c r="I137" s="8">
        <f ca="1">Tabla3[[#This Row],[Antigüedad Meses]]/12</f>
        <v>8.469444444444445</v>
      </c>
      <c r="J137" s="1" t="s">
        <v>8</v>
      </c>
      <c r="K137" s="4">
        <v>1</v>
      </c>
      <c r="L137" s="1" t="s">
        <v>19</v>
      </c>
      <c r="M137" s="4">
        <v>0</v>
      </c>
      <c r="N137" s="4" t="s">
        <v>20</v>
      </c>
      <c r="O137" t="s">
        <v>32</v>
      </c>
      <c r="P137">
        <v>1</v>
      </c>
      <c r="Q137">
        <v>40</v>
      </c>
      <c r="R137">
        <f>Tabla3[[#This Row],[Horas Jornada]]*1/40</f>
        <v>1</v>
      </c>
      <c r="V137" s="4">
        <f>Tabla3[[#This Row],[Fecha Alta (Abs)]]-Tabla3[[#This Row],[Fecha de baja (Abs)]]</f>
        <v>0</v>
      </c>
      <c r="W137" t="s">
        <v>59</v>
      </c>
      <c r="X137" s="4">
        <v>8</v>
      </c>
      <c r="Y137" s="4">
        <v>0</v>
      </c>
      <c r="AB137">
        <v>0</v>
      </c>
      <c r="AE137" s="7">
        <v>16692</v>
      </c>
      <c r="AF137" s="7">
        <v>16692</v>
      </c>
      <c r="AG137" s="7">
        <f>Tabla3[[#This Row],[Salario Anual Actual 2020]]-Tabla3[[#This Row],[Salario Anual Inicial 2020]]</f>
        <v>0</v>
      </c>
      <c r="AH137">
        <v>43</v>
      </c>
      <c r="AI137">
        <v>6</v>
      </c>
      <c r="AK137">
        <v>0</v>
      </c>
      <c r="AL137">
        <v>0</v>
      </c>
      <c r="AR137">
        <v>6</v>
      </c>
      <c r="AS137">
        <v>5</v>
      </c>
    </row>
    <row r="138" spans="1:45" x14ac:dyDescent="0.25">
      <c r="A138">
        <v>305</v>
      </c>
      <c r="B138" s="1">
        <v>25314</v>
      </c>
      <c r="C138" s="2">
        <f ca="1">INT((TODAY()-Tabla3[[#This Row],[Año de Nacimiento]])/365)</f>
        <v>51</v>
      </c>
      <c r="D138" t="s">
        <v>13</v>
      </c>
      <c r="E138">
        <v>1</v>
      </c>
      <c r="F138" s="1">
        <v>42114</v>
      </c>
      <c r="G138" s="1">
        <f t="shared" ca="1" si="2"/>
        <v>44118</v>
      </c>
      <c r="H138" s="8">
        <f ca="1">(Tabla3[[#This Row],[Fecha Hoy]]-Tabla3[[#This Row],[Fecha Inicio de Contrato]])/30</f>
        <v>66.8</v>
      </c>
      <c r="I138" s="8">
        <f ca="1">Tabla3[[#This Row],[Antigüedad Meses]]/12</f>
        <v>5.5666666666666664</v>
      </c>
      <c r="J138" s="1" t="s">
        <v>68</v>
      </c>
      <c r="K138" s="4">
        <v>2</v>
      </c>
      <c r="L138" s="1" t="s">
        <v>19</v>
      </c>
      <c r="M138" s="4">
        <v>1</v>
      </c>
      <c r="N138" s="4" t="s">
        <v>20</v>
      </c>
      <c r="O138" t="s">
        <v>32</v>
      </c>
      <c r="P138">
        <v>1</v>
      </c>
      <c r="Q138">
        <v>40</v>
      </c>
      <c r="R138">
        <f>Tabla3[[#This Row],[Horas Jornada]]*1/40</f>
        <v>1</v>
      </c>
      <c r="V138" s="4">
        <f>Tabla3[[#This Row],[Fecha Alta (Abs)]]-Tabla3[[#This Row],[Fecha de baja (Abs)]]</f>
        <v>0</v>
      </c>
      <c r="W138" t="s">
        <v>59</v>
      </c>
      <c r="X138" s="4">
        <v>8</v>
      </c>
      <c r="Y138" s="4">
        <v>0</v>
      </c>
      <c r="AB138">
        <v>0</v>
      </c>
      <c r="AE138" s="7">
        <v>19307</v>
      </c>
      <c r="AF138" s="7">
        <v>19307</v>
      </c>
      <c r="AG138" s="7">
        <f>Tabla3[[#This Row],[Salario Anual Actual 2020]]-Tabla3[[#This Row],[Salario Anual Inicial 2020]]</f>
        <v>0</v>
      </c>
      <c r="AH138">
        <v>199</v>
      </c>
      <c r="AI138">
        <v>6</v>
      </c>
      <c r="AK138">
        <v>0</v>
      </c>
      <c r="AL138">
        <v>0</v>
      </c>
      <c r="AR138">
        <v>10</v>
      </c>
      <c r="AS138">
        <v>8</v>
      </c>
    </row>
    <row r="139" spans="1:45" x14ac:dyDescent="0.25">
      <c r="A139">
        <v>306</v>
      </c>
      <c r="B139" s="1">
        <v>22122</v>
      </c>
      <c r="C139" s="2">
        <f ca="1">INT((TODAY()-Tabla3[[#This Row],[Año de Nacimiento]])/365)</f>
        <v>60</v>
      </c>
      <c r="D139" t="s">
        <v>13</v>
      </c>
      <c r="E139">
        <v>1</v>
      </c>
      <c r="F139" s="1">
        <v>37757</v>
      </c>
      <c r="G139" s="1">
        <f t="shared" ca="1" si="2"/>
        <v>44118</v>
      </c>
      <c r="H139" s="8">
        <f ca="1">(Tabla3[[#This Row],[Fecha Hoy]]-Tabla3[[#This Row],[Fecha Inicio de Contrato]])/30</f>
        <v>212.03333333333333</v>
      </c>
      <c r="I139" s="8">
        <f ca="1">Tabla3[[#This Row],[Antigüedad Meses]]/12</f>
        <v>17.669444444444444</v>
      </c>
      <c r="J139" s="1" t="s">
        <v>9</v>
      </c>
      <c r="K139" s="4">
        <v>4</v>
      </c>
      <c r="L139" s="1"/>
      <c r="M139" s="4">
        <v>0</v>
      </c>
      <c r="N139" s="4" t="s">
        <v>20</v>
      </c>
      <c r="O139" t="s">
        <v>32</v>
      </c>
      <c r="P139">
        <v>1</v>
      </c>
      <c r="Q139">
        <v>40</v>
      </c>
      <c r="R139">
        <f>Tabla3[[#This Row],[Horas Jornada]]*1/40</f>
        <v>1</v>
      </c>
      <c r="V139" s="4">
        <f>Tabla3[[#This Row],[Fecha Alta (Abs)]]-Tabla3[[#This Row],[Fecha de baja (Abs)]]</f>
        <v>0</v>
      </c>
      <c r="W139" t="s">
        <v>59</v>
      </c>
      <c r="X139" s="4">
        <v>8</v>
      </c>
      <c r="Y139" s="4">
        <v>0</v>
      </c>
      <c r="AB139">
        <v>1</v>
      </c>
      <c r="AC139" s="1">
        <v>43946</v>
      </c>
      <c r="AD139" t="s">
        <v>42</v>
      </c>
      <c r="AE139" s="7">
        <v>18645</v>
      </c>
      <c r="AF139" s="7">
        <v>18645</v>
      </c>
      <c r="AG139" s="7">
        <f>Tabla3[[#This Row],[Salario Anual Actual 2020]]-Tabla3[[#This Row],[Salario Anual Inicial 2020]]</f>
        <v>0</v>
      </c>
      <c r="AH139">
        <v>54</v>
      </c>
      <c r="AI139">
        <v>6</v>
      </c>
      <c r="AK139">
        <v>0</v>
      </c>
      <c r="AL139">
        <v>0</v>
      </c>
      <c r="AR139">
        <v>10</v>
      </c>
      <c r="AS139">
        <v>8</v>
      </c>
    </row>
    <row r="140" spans="1:45" x14ac:dyDescent="0.25">
      <c r="A140">
        <v>307</v>
      </c>
      <c r="B140" s="1">
        <v>27380</v>
      </c>
      <c r="C140" s="2">
        <f ca="1">INT((TODAY()-Tabla3[[#This Row],[Año de Nacimiento]])/365)</f>
        <v>45</v>
      </c>
      <c r="D140" t="s">
        <v>13</v>
      </c>
      <c r="E140">
        <v>1</v>
      </c>
      <c r="F140" s="1">
        <v>41949</v>
      </c>
      <c r="G140" s="1">
        <f t="shared" ca="1" si="2"/>
        <v>44118</v>
      </c>
      <c r="H140" s="8">
        <f ca="1">(Tabla3[[#This Row],[Fecha Hoy]]-Tabla3[[#This Row],[Fecha Inicio de Contrato]])/30</f>
        <v>72.3</v>
      </c>
      <c r="I140" s="8">
        <f ca="1">Tabla3[[#This Row],[Antigüedad Meses]]/12</f>
        <v>6.0249999999999995</v>
      </c>
      <c r="J140" s="1" t="s">
        <v>8</v>
      </c>
      <c r="K140" s="4">
        <v>1</v>
      </c>
      <c r="L140" s="1" t="s">
        <v>19</v>
      </c>
      <c r="M140" s="4">
        <v>1</v>
      </c>
      <c r="N140" s="4" t="s">
        <v>20</v>
      </c>
      <c r="O140" t="s">
        <v>32</v>
      </c>
      <c r="P140">
        <v>1</v>
      </c>
      <c r="Q140">
        <v>40</v>
      </c>
      <c r="R140">
        <f>Tabla3[[#This Row],[Horas Jornada]]*1/40</f>
        <v>1</v>
      </c>
      <c r="V140" s="4">
        <f>Tabla3[[#This Row],[Fecha Alta (Abs)]]-Tabla3[[#This Row],[Fecha de baja (Abs)]]</f>
        <v>0</v>
      </c>
      <c r="W140" t="s">
        <v>59</v>
      </c>
      <c r="X140" s="4">
        <v>8</v>
      </c>
      <c r="Y140" s="4">
        <v>0</v>
      </c>
      <c r="AB140">
        <v>0</v>
      </c>
      <c r="AE140" s="7">
        <v>16259</v>
      </c>
      <c r="AF140" s="7">
        <v>16259</v>
      </c>
      <c r="AG140" s="7">
        <f>Tabla3[[#This Row],[Salario Anual Actual 2020]]-Tabla3[[#This Row],[Salario Anual Inicial 2020]]</f>
        <v>0</v>
      </c>
      <c r="AH140">
        <v>83</v>
      </c>
      <c r="AI140">
        <v>6</v>
      </c>
      <c r="AK140">
        <v>0</v>
      </c>
      <c r="AL140">
        <v>0</v>
      </c>
      <c r="AR140">
        <v>9</v>
      </c>
      <c r="AS140">
        <v>6</v>
      </c>
    </row>
    <row r="141" spans="1:45" x14ac:dyDescent="0.25">
      <c r="A141">
        <v>309</v>
      </c>
      <c r="B141" s="1">
        <v>31070</v>
      </c>
      <c r="C141" s="2">
        <f ca="1">INT((TODAY()-Tabla3[[#This Row],[Año de Nacimiento]])/365)</f>
        <v>35</v>
      </c>
      <c r="D141" t="s">
        <v>13</v>
      </c>
      <c r="E141">
        <v>1</v>
      </c>
      <c r="F141" s="1">
        <v>42507</v>
      </c>
      <c r="G141" s="1">
        <f t="shared" ca="1" si="2"/>
        <v>44118</v>
      </c>
      <c r="H141" s="8">
        <f ca="1">(Tabla3[[#This Row],[Fecha Hoy]]-Tabla3[[#This Row],[Fecha Inicio de Contrato]])/30</f>
        <v>53.7</v>
      </c>
      <c r="I141" s="8">
        <f ca="1">Tabla3[[#This Row],[Antigüedad Meses]]/12</f>
        <v>4.4750000000000005</v>
      </c>
      <c r="J141" s="1" t="s">
        <v>12</v>
      </c>
      <c r="K141" s="4">
        <v>3</v>
      </c>
      <c r="L141" s="1" t="s">
        <v>19</v>
      </c>
      <c r="M141" s="4">
        <v>2</v>
      </c>
      <c r="N141" s="4" t="s">
        <v>20</v>
      </c>
      <c r="O141" t="s">
        <v>32</v>
      </c>
      <c r="P141">
        <v>1</v>
      </c>
      <c r="Q141">
        <v>40</v>
      </c>
      <c r="R141">
        <f>Tabla3[[#This Row],[Horas Jornada]]*1/40</f>
        <v>1</v>
      </c>
      <c r="V141" s="4">
        <f>Tabla3[[#This Row],[Fecha Alta (Abs)]]-Tabla3[[#This Row],[Fecha de baja (Abs)]]</f>
        <v>0</v>
      </c>
      <c r="W141" t="s">
        <v>59</v>
      </c>
      <c r="X141" s="4">
        <v>8</v>
      </c>
      <c r="Y141" s="4">
        <v>0</v>
      </c>
      <c r="AB141">
        <v>0</v>
      </c>
      <c r="AE141" s="7">
        <v>19053</v>
      </c>
      <c r="AF141" s="7">
        <v>19053</v>
      </c>
      <c r="AG141" s="7">
        <f>Tabla3[[#This Row],[Salario Anual Actual 2020]]-Tabla3[[#This Row],[Salario Anual Inicial 2020]]</f>
        <v>0</v>
      </c>
      <c r="AH141">
        <v>68</v>
      </c>
      <c r="AI141">
        <v>6</v>
      </c>
      <c r="AK141">
        <v>0</v>
      </c>
      <c r="AL141">
        <v>0</v>
      </c>
      <c r="AR141">
        <v>7</v>
      </c>
      <c r="AS141">
        <v>10</v>
      </c>
    </row>
    <row r="142" spans="1:45" x14ac:dyDescent="0.25">
      <c r="A142">
        <v>311</v>
      </c>
      <c r="B142" s="1">
        <v>35670</v>
      </c>
      <c r="C142" s="2">
        <f ca="1">INT((TODAY()-Tabla3[[#This Row],[Año de Nacimiento]])/365)</f>
        <v>23</v>
      </c>
      <c r="D142" t="s">
        <v>14</v>
      </c>
      <c r="E142">
        <v>0</v>
      </c>
      <c r="F142" s="1">
        <v>43225</v>
      </c>
      <c r="G142" s="1">
        <f t="shared" ca="1" si="2"/>
        <v>44118</v>
      </c>
      <c r="H142" s="8">
        <f ca="1">(Tabla3[[#This Row],[Fecha Hoy]]-Tabla3[[#This Row],[Fecha Inicio de Contrato]])/30</f>
        <v>29.766666666666666</v>
      </c>
      <c r="I142" s="8">
        <f ca="1">Tabla3[[#This Row],[Antigüedad Meses]]/12</f>
        <v>2.4805555555555556</v>
      </c>
      <c r="J142" s="1" t="s">
        <v>10</v>
      </c>
      <c r="K142" s="4">
        <v>5</v>
      </c>
      <c r="L142" s="1" t="s">
        <v>21</v>
      </c>
      <c r="M142" s="4">
        <v>0</v>
      </c>
      <c r="N142" s="4" t="s">
        <v>20</v>
      </c>
      <c r="O142" t="s">
        <v>32</v>
      </c>
      <c r="P142">
        <v>1</v>
      </c>
      <c r="Q142">
        <v>40</v>
      </c>
      <c r="R142">
        <f>Tabla3[[#This Row],[Horas Jornada]]*1/40</f>
        <v>1</v>
      </c>
      <c r="V142" s="4">
        <f>Tabla3[[#This Row],[Fecha Alta (Abs)]]-Tabla3[[#This Row],[Fecha de baja (Abs)]]</f>
        <v>0</v>
      </c>
      <c r="W142" t="s">
        <v>59</v>
      </c>
      <c r="X142" s="4">
        <v>8</v>
      </c>
      <c r="Y142" s="4">
        <v>0</v>
      </c>
      <c r="AB142">
        <v>0</v>
      </c>
      <c r="AE142" s="7">
        <v>17586</v>
      </c>
      <c r="AF142" s="7">
        <v>17586</v>
      </c>
      <c r="AG142" s="7">
        <f>Tabla3[[#This Row],[Salario Anual Actual 2020]]-Tabla3[[#This Row],[Salario Anual Inicial 2020]]</f>
        <v>0</v>
      </c>
      <c r="AH142">
        <v>18</v>
      </c>
      <c r="AI142">
        <v>6</v>
      </c>
      <c r="AK142">
        <v>0</v>
      </c>
      <c r="AL142">
        <v>0</v>
      </c>
      <c r="AR142">
        <v>4</v>
      </c>
      <c r="AS142">
        <v>8</v>
      </c>
    </row>
    <row r="143" spans="1:45" x14ac:dyDescent="0.25">
      <c r="A143">
        <v>232</v>
      </c>
      <c r="B143" s="1">
        <v>32247</v>
      </c>
      <c r="C143" s="2">
        <f ca="1">INT((TODAY()-Tabla3[[#This Row],[Año de Nacimiento]])/365)</f>
        <v>32</v>
      </c>
      <c r="D143" t="s">
        <v>14</v>
      </c>
      <c r="E143">
        <v>0</v>
      </c>
      <c r="F143" s="1">
        <v>43335</v>
      </c>
      <c r="G143" s="1">
        <f t="shared" ca="1" si="2"/>
        <v>44118</v>
      </c>
      <c r="H143" s="8">
        <f ca="1">(Tabla3[[#This Row],[Fecha Hoy]]-Tabla3[[#This Row],[Fecha Inicio de Contrato]])/30</f>
        <v>26.1</v>
      </c>
      <c r="I143" s="8">
        <f ca="1">Tabla3[[#This Row],[Antigüedad Meses]]/12</f>
        <v>2.1750000000000003</v>
      </c>
      <c r="J143" s="1" t="s">
        <v>68</v>
      </c>
      <c r="K143" s="4">
        <v>2</v>
      </c>
      <c r="L143" s="1" t="s">
        <v>19</v>
      </c>
      <c r="M143" s="4">
        <v>1</v>
      </c>
      <c r="N143" s="4" t="s">
        <v>20</v>
      </c>
      <c r="O143" t="s">
        <v>32</v>
      </c>
      <c r="P143">
        <v>1</v>
      </c>
      <c r="Q143">
        <v>20</v>
      </c>
      <c r="R143">
        <f>Tabla3[[#This Row],[Horas Jornada]]*1/40</f>
        <v>0.5</v>
      </c>
      <c r="S143" t="s">
        <v>24</v>
      </c>
      <c r="T143" s="1">
        <v>43905</v>
      </c>
      <c r="U143" s="1">
        <v>43906</v>
      </c>
      <c r="V143" s="4">
        <f>Tabla3[[#This Row],[Fecha Alta (Abs)]]-Tabla3[[#This Row],[Fecha de baja (Abs)]]</f>
        <v>1</v>
      </c>
      <c r="W143" t="s">
        <v>58</v>
      </c>
      <c r="X143">
        <v>7</v>
      </c>
      <c r="Y143" s="4">
        <v>0</v>
      </c>
      <c r="AB143">
        <v>0</v>
      </c>
      <c r="AE143" s="7">
        <v>16101</v>
      </c>
      <c r="AF143" s="7">
        <v>16101</v>
      </c>
      <c r="AG143" s="7">
        <f>Tabla3[[#This Row],[Salario Anual Actual 2020]]-Tabla3[[#This Row],[Salario Anual Inicial 2020]]</f>
        <v>0</v>
      </c>
      <c r="AH143">
        <v>38</v>
      </c>
      <c r="AI143">
        <v>0</v>
      </c>
      <c r="AK143">
        <v>0</v>
      </c>
      <c r="AL143">
        <v>0</v>
      </c>
      <c r="AR143">
        <v>8</v>
      </c>
      <c r="AS143">
        <v>9</v>
      </c>
    </row>
    <row r="144" spans="1:45" x14ac:dyDescent="0.25">
      <c r="A144">
        <v>235</v>
      </c>
      <c r="B144" s="1">
        <v>31653</v>
      </c>
      <c r="C144" s="2">
        <f ca="1">INT((TODAY()-Tabla3[[#This Row],[Año de Nacimiento]])/365)</f>
        <v>34</v>
      </c>
      <c r="D144" t="s">
        <v>14</v>
      </c>
      <c r="E144">
        <v>0</v>
      </c>
      <c r="F144" s="1">
        <v>39878</v>
      </c>
      <c r="G144" s="1">
        <f t="shared" ca="1" si="2"/>
        <v>44118</v>
      </c>
      <c r="H144" s="8">
        <f ca="1">(Tabla3[[#This Row],[Fecha Hoy]]-Tabla3[[#This Row],[Fecha Inicio de Contrato]])/30</f>
        <v>141.33333333333334</v>
      </c>
      <c r="I144" s="8">
        <f ca="1">Tabla3[[#This Row],[Antigüedad Meses]]/12</f>
        <v>11.777777777777779</v>
      </c>
      <c r="J144" s="1" t="s">
        <v>8</v>
      </c>
      <c r="K144" s="4">
        <v>1</v>
      </c>
      <c r="L144" s="1" t="s">
        <v>21</v>
      </c>
      <c r="M144" s="4">
        <v>1</v>
      </c>
      <c r="N144" s="4" t="s">
        <v>20</v>
      </c>
      <c r="O144" t="s">
        <v>32</v>
      </c>
      <c r="P144">
        <v>1</v>
      </c>
      <c r="Q144">
        <v>20</v>
      </c>
      <c r="R144">
        <f>Tabla3[[#This Row],[Horas Jornada]]*1/40</f>
        <v>0.5</v>
      </c>
      <c r="S144" t="s">
        <v>24</v>
      </c>
      <c r="T144" s="1">
        <v>43918</v>
      </c>
      <c r="U144" s="1">
        <v>43919</v>
      </c>
      <c r="V144" s="4">
        <f>Tabla3[[#This Row],[Fecha Alta (Abs)]]-Tabla3[[#This Row],[Fecha de baja (Abs)]]</f>
        <v>1</v>
      </c>
      <c r="W144" t="s">
        <v>58</v>
      </c>
      <c r="X144">
        <v>7</v>
      </c>
      <c r="Y144" s="4">
        <v>0</v>
      </c>
      <c r="AB144">
        <v>0</v>
      </c>
      <c r="AE144" s="7">
        <v>19457</v>
      </c>
      <c r="AF144" s="7">
        <v>19457</v>
      </c>
      <c r="AG144" s="7">
        <f>Tabla3[[#This Row],[Salario Anual Actual 2020]]-Tabla3[[#This Row],[Salario Anual Inicial 2020]]</f>
        <v>0</v>
      </c>
      <c r="AH144">
        <v>75</v>
      </c>
      <c r="AI144">
        <v>0</v>
      </c>
      <c r="AK144">
        <v>0</v>
      </c>
      <c r="AL144">
        <v>0</v>
      </c>
      <c r="AR144">
        <v>5</v>
      </c>
      <c r="AS144">
        <v>7</v>
      </c>
    </row>
    <row r="145" spans="1:45" x14ac:dyDescent="0.25">
      <c r="A145">
        <v>246</v>
      </c>
      <c r="B145" s="1">
        <v>34593</v>
      </c>
      <c r="C145" s="2">
        <f ca="1">INT((TODAY()-Tabla3[[#This Row],[Año de Nacimiento]])/365)</f>
        <v>26</v>
      </c>
      <c r="D145" t="s">
        <v>13</v>
      </c>
      <c r="E145">
        <v>1</v>
      </c>
      <c r="F145" s="1">
        <v>40119</v>
      </c>
      <c r="G145" s="1">
        <f t="shared" ca="1" si="2"/>
        <v>44118</v>
      </c>
      <c r="H145" s="8">
        <f ca="1">(Tabla3[[#This Row],[Fecha Hoy]]-Tabla3[[#This Row],[Fecha Inicio de Contrato]])/30</f>
        <v>133.30000000000001</v>
      </c>
      <c r="I145" s="8">
        <f ca="1">Tabla3[[#This Row],[Antigüedad Meses]]/12</f>
        <v>11.108333333333334</v>
      </c>
      <c r="J145" s="1" t="s">
        <v>8</v>
      </c>
      <c r="K145" s="4">
        <v>1</v>
      </c>
      <c r="L145" s="1" t="s">
        <v>21</v>
      </c>
      <c r="M145" s="4">
        <v>0</v>
      </c>
      <c r="N145" s="4" t="s">
        <v>20</v>
      </c>
      <c r="O145" t="s">
        <v>32</v>
      </c>
      <c r="P145">
        <v>1</v>
      </c>
      <c r="Q145">
        <v>40</v>
      </c>
      <c r="R145">
        <f>Tabla3[[#This Row],[Horas Jornada]]*1/40</f>
        <v>1</v>
      </c>
      <c r="S145" t="s">
        <v>24</v>
      </c>
      <c r="T145" s="1">
        <v>43738</v>
      </c>
      <c r="U145" s="1">
        <v>43753</v>
      </c>
      <c r="V145" s="4">
        <f>Tabla3[[#This Row],[Fecha Alta (Abs)]]-Tabla3[[#This Row],[Fecha de baja (Abs)]]</f>
        <v>15</v>
      </c>
      <c r="W145" t="s">
        <v>58</v>
      </c>
      <c r="X145">
        <v>7</v>
      </c>
      <c r="Y145" s="4">
        <v>0</v>
      </c>
      <c r="AB145">
        <v>0</v>
      </c>
      <c r="AE145" s="7">
        <v>19540</v>
      </c>
      <c r="AF145" s="7">
        <v>19540</v>
      </c>
      <c r="AG145" s="7">
        <f>Tabla3[[#This Row],[Salario Anual Actual 2020]]-Tabla3[[#This Row],[Salario Anual Inicial 2020]]</f>
        <v>0</v>
      </c>
      <c r="AH145">
        <v>38</v>
      </c>
      <c r="AI145">
        <v>0</v>
      </c>
      <c r="AK145">
        <v>0</v>
      </c>
      <c r="AL145">
        <v>0</v>
      </c>
      <c r="AR145">
        <v>5</v>
      </c>
      <c r="AS145">
        <v>6</v>
      </c>
    </row>
    <row r="146" spans="1:45" x14ac:dyDescent="0.25">
      <c r="A146">
        <v>241</v>
      </c>
      <c r="B146" s="1">
        <v>26283</v>
      </c>
      <c r="C146" s="2">
        <f ca="1">INT((TODAY()-Tabla3[[#This Row],[Año de Nacimiento]])/365)</f>
        <v>48</v>
      </c>
      <c r="D146" t="s">
        <v>14</v>
      </c>
      <c r="E146">
        <v>0</v>
      </c>
      <c r="F146" s="1">
        <v>44065</v>
      </c>
      <c r="G146" s="1">
        <f t="shared" ca="1" si="2"/>
        <v>44118</v>
      </c>
      <c r="H146" s="8">
        <f ca="1">(Tabla3[[#This Row],[Fecha Hoy]]-Tabla3[[#This Row],[Fecha Inicio de Contrato]])/30</f>
        <v>1.7666666666666666</v>
      </c>
      <c r="I146" s="8">
        <f ca="1">Tabla3[[#This Row],[Antigüedad Meses]]/12</f>
        <v>0.14722222222222223</v>
      </c>
      <c r="J146" s="1" t="s">
        <v>8</v>
      </c>
      <c r="K146" s="4">
        <v>1</v>
      </c>
      <c r="L146" s="1"/>
      <c r="M146" s="4">
        <v>0</v>
      </c>
      <c r="N146" s="4" t="s">
        <v>20</v>
      </c>
      <c r="O146" t="s">
        <v>32</v>
      </c>
      <c r="P146">
        <v>1</v>
      </c>
      <c r="Q146">
        <v>40</v>
      </c>
      <c r="R146">
        <f>Tabla3[[#This Row],[Horas Jornada]]*1/40</f>
        <v>1</v>
      </c>
      <c r="S146" t="s">
        <v>24</v>
      </c>
      <c r="T146" s="1">
        <v>43967</v>
      </c>
      <c r="U146" s="1">
        <v>44029</v>
      </c>
      <c r="V146" s="4">
        <f>Tabla3[[#This Row],[Fecha Alta (Abs)]]-Tabla3[[#This Row],[Fecha de baja (Abs)]]</f>
        <v>62</v>
      </c>
      <c r="W146" t="s">
        <v>58</v>
      </c>
      <c r="X146">
        <v>7</v>
      </c>
      <c r="Y146" s="4">
        <v>1</v>
      </c>
      <c r="Z146" s="1">
        <v>44038</v>
      </c>
      <c r="AA146" t="s">
        <v>29</v>
      </c>
      <c r="AB146">
        <v>0</v>
      </c>
      <c r="AE146" s="7">
        <v>16621</v>
      </c>
      <c r="AF146" s="7">
        <v>16621</v>
      </c>
      <c r="AG146" s="7">
        <f>Tabla3[[#This Row],[Salario Anual Actual 2020]]-Tabla3[[#This Row],[Salario Anual Inicial 2020]]</f>
        <v>0</v>
      </c>
      <c r="AH146">
        <v>150</v>
      </c>
      <c r="AI146">
        <v>0</v>
      </c>
      <c r="AK146">
        <v>0</v>
      </c>
      <c r="AL146">
        <v>1</v>
      </c>
      <c r="AR146">
        <v>9</v>
      </c>
      <c r="AS146">
        <v>10</v>
      </c>
    </row>
    <row r="147" spans="1:45" x14ac:dyDescent="0.25">
      <c r="A147">
        <v>250</v>
      </c>
      <c r="B147" s="1">
        <v>24096</v>
      </c>
      <c r="C147" s="2">
        <f ca="1">INT((TODAY()-Tabla3[[#This Row],[Año de Nacimiento]])/365)</f>
        <v>54</v>
      </c>
      <c r="D147" t="s">
        <v>13</v>
      </c>
      <c r="E147">
        <v>1</v>
      </c>
      <c r="F147" s="1">
        <v>42138</v>
      </c>
      <c r="G147" s="1">
        <f t="shared" ca="1" si="2"/>
        <v>44118</v>
      </c>
      <c r="H147" s="8">
        <f ca="1">(Tabla3[[#This Row],[Fecha Hoy]]-Tabla3[[#This Row],[Fecha Inicio de Contrato]])/30</f>
        <v>66</v>
      </c>
      <c r="I147" s="8">
        <f ca="1">Tabla3[[#This Row],[Antigüedad Meses]]/12</f>
        <v>5.5</v>
      </c>
      <c r="J147" s="1" t="s">
        <v>8</v>
      </c>
      <c r="K147" s="4">
        <v>1</v>
      </c>
      <c r="L147" s="1" t="s">
        <v>19</v>
      </c>
      <c r="M147" s="4">
        <v>1</v>
      </c>
      <c r="N147" s="4" t="s">
        <v>20</v>
      </c>
      <c r="O147" t="s">
        <v>32</v>
      </c>
      <c r="P147">
        <v>1</v>
      </c>
      <c r="Q147">
        <v>40</v>
      </c>
      <c r="R147">
        <f>Tabla3[[#This Row],[Horas Jornada]]*1/40</f>
        <v>1</v>
      </c>
      <c r="S147" t="s">
        <v>24</v>
      </c>
      <c r="T147" s="1">
        <v>43762</v>
      </c>
      <c r="U147" s="1">
        <v>43873</v>
      </c>
      <c r="V147" s="4">
        <f>Tabla3[[#This Row],[Fecha Alta (Abs)]]-Tabla3[[#This Row],[Fecha de baja (Abs)]]</f>
        <v>111</v>
      </c>
      <c r="W147" t="s">
        <v>58</v>
      </c>
      <c r="X147">
        <v>7</v>
      </c>
      <c r="Y147" s="4">
        <v>0</v>
      </c>
      <c r="AB147">
        <v>0</v>
      </c>
      <c r="AE147" s="7">
        <v>17922</v>
      </c>
      <c r="AF147" s="7">
        <v>17922</v>
      </c>
      <c r="AG147" s="7">
        <f>Tabla3[[#This Row],[Salario Anual Actual 2020]]-Tabla3[[#This Row],[Salario Anual Inicial 2020]]</f>
        <v>0</v>
      </c>
      <c r="AH147">
        <v>171</v>
      </c>
      <c r="AI147">
        <v>0</v>
      </c>
      <c r="AK147">
        <v>0</v>
      </c>
      <c r="AL147">
        <v>0</v>
      </c>
      <c r="AR147">
        <v>6</v>
      </c>
      <c r="AS147">
        <v>8</v>
      </c>
    </row>
    <row r="148" spans="1:45" x14ac:dyDescent="0.25">
      <c r="A148">
        <v>243</v>
      </c>
      <c r="B148" s="1">
        <v>28864</v>
      </c>
      <c r="C148" s="2">
        <f ca="1">INT((TODAY()-Tabla3[[#This Row],[Año de Nacimiento]])/365)</f>
        <v>41</v>
      </c>
      <c r="D148" t="s">
        <v>14</v>
      </c>
      <c r="E148">
        <v>0</v>
      </c>
      <c r="F148" s="1">
        <v>43137</v>
      </c>
      <c r="G148" s="1">
        <f t="shared" ca="1" si="2"/>
        <v>44118</v>
      </c>
      <c r="H148" s="8">
        <f ca="1">(Tabla3[[#This Row],[Fecha Hoy]]-Tabla3[[#This Row],[Fecha Inicio de Contrato]])/30</f>
        <v>32.700000000000003</v>
      </c>
      <c r="I148" s="8">
        <f ca="1">Tabla3[[#This Row],[Antigüedad Meses]]/12</f>
        <v>2.7250000000000001</v>
      </c>
      <c r="J148" s="1" t="s">
        <v>8</v>
      </c>
      <c r="K148" s="4">
        <v>1</v>
      </c>
      <c r="L148" s="1"/>
      <c r="M148" s="4">
        <v>0</v>
      </c>
      <c r="N148" s="4" t="s">
        <v>20</v>
      </c>
      <c r="O148" t="s">
        <v>32</v>
      </c>
      <c r="P148">
        <v>1</v>
      </c>
      <c r="Q148">
        <v>40</v>
      </c>
      <c r="R148">
        <f>Tabla3[[#This Row],[Horas Jornada]]*1/40</f>
        <v>1</v>
      </c>
      <c r="S148" t="s">
        <v>24</v>
      </c>
      <c r="T148" s="1">
        <v>43648</v>
      </c>
      <c r="U148" s="1">
        <v>44022</v>
      </c>
      <c r="V148" s="4">
        <f>Tabla3[[#This Row],[Fecha Alta (Abs)]]-Tabla3[[#This Row],[Fecha de baja (Abs)]]</f>
        <v>374</v>
      </c>
      <c r="W148" t="s">
        <v>58</v>
      </c>
      <c r="X148">
        <v>7</v>
      </c>
      <c r="Y148" s="4">
        <v>0</v>
      </c>
      <c r="AB148">
        <v>0</v>
      </c>
      <c r="AE148" s="7">
        <v>18776</v>
      </c>
      <c r="AF148" s="7">
        <v>18776</v>
      </c>
      <c r="AG148" s="7">
        <f>Tabla3[[#This Row],[Salario Anual Actual 2020]]-Tabla3[[#This Row],[Salario Anual Inicial 2020]]</f>
        <v>0</v>
      </c>
      <c r="AH148">
        <v>60</v>
      </c>
      <c r="AI148">
        <v>0</v>
      </c>
      <c r="AK148">
        <v>0</v>
      </c>
      <c r="AL148">
        <v>0</v>
      </c>
      <c r="AR148">
        <v>4</v>
      </c>
      <c r="AS148">
        <v>8</v>
      </c>
    </row>
    <row r="149" spans="1:45" x14ac:dyDescent="0.25">
      <c r="A149">
        <v>191</v>
      </c>
      <c r="B149" s="1">
        <v>22869</v>
      </c>
      <c r="C149" s="2">
        <f ca="1">INT((TODAY()-Tabla3[[#This Row],[Año de Nacimiento]])/365)</f>
        <v>58</v>
      </c>
      <c r="D149" t="s">
        <v>14</v>
      </c>
      <c r="E149">
        <v>0</v>
      </c>
      <c r="F149" s="1">
        <v>41956</v>
      </c>
      <c r="G149" s="1">
        <f t="shared" ca="1" si="2"/>
        <v>44118</v>
      </c>
      <c r="H149" s="8">
        <f ca="1">(Tabla3[[#This Row],[Fecha Hoy]]-Tabla3[[#This Row],[Fecha Inicio de Contrato]])/30</f>
        <v>72.066666666666663</v>
      </c>
      <c r="I149" s="8">
        <f ca="1">Tabla3[[#This Row],[Antigüedad Meses]]/12</f>
        <v>6.0055555555555555</v>
      </c>
      <c r="J149" s="1" t="s">
        <v>8</v>
      </c>
      <c r="K149" s="4">
        <v>1</v>
      </c>
      <c r="L149" s="1"/>
      <c r="M149" s="4">
        <v>0</v>
      </c>
      <c r="N149" s="4" t="s">
        <v>20</v>
      </c>
      <c r="O149" t="s">
        <v>32</v>
      </c>
      <c r="P149">
        <v>1</v>
      </c>
      <c r="Q149">
        <v>30</v>
      </c>
      <c r="R149">
        <f>Tabla3[[#This Row],[Horas Jornada]]*1/40</f>
        <v>0.75</v>
      </c>
      <c r="V149" s="4">
        <f>Tabla3[[#This Row],[Fecha Alta (Abs)]]-Tabla3[[#This Row],[Fecha de baja (Abs)]]</f>
        <v>0</v>
      </c>
      <c r="W149" t="s">
        <v>58</v>
      </c>
      <c r="X149">
        <v>7</v>
      </c>
      <c r="Y149" s="4">
        <v>0</v>
      </c>
      <c r="AB149">
        <v>0</v>
      </c>
      <c r="AE149" s="7">
        <v>18935</v>
      </c>
      <c r="AF149" s="7">
        <v>18935</v>
      </c>
      <c r="AG149" s="7">
        <f>Tabla3[[#This Row],[Salario Anual Actual 2020]]-Tabla3[[#This Row],[Salario Anual Inicial 2020]]</f>
        <v>0</v>
      </c>
      <c r="AH149">
        <v>41</v>
      </c>
      <c r="AI149">
        <v>0</v>
      </c>
      <c r="AK149">
        <v>0</v>
      </c>
      <c r="AL149">
        <v>0</v>
      </c>
      <c r="AR149">
        <v>5</v>
      </c>
      <c r="AS149">
        <v>7</v>
      </c>
    </row>
    <row r="150" spans="1:45" x14ac:dyDescent="0.25">
      <c r="A150">
        <v>192</v>
      </c>
      <c r="B150" s="1">
        <v>22091</v>
      </c>
      <c r="C150" s="2">
        <f ca="1">INT((TODAY()-Tabla3[[#This Row],[Año de Nacimiento]])/365)</f>
        <v>60</v>
      </c>
      <c r="D150" t="s">
        <v>13</v>
      </c>
      <c r="E150">
        <v>1</v>
      </c>
      <c r="F150" s="1">
        <v>40034</v>
      </c>
      <c r="G150" s="1">
        <f t="shared" ca="1" si="2"/>
        <v>44118</v>
      </c>
      <c r="H150" s="8">
        <f ca="1">(Tabla3[[#This Row],[Fecha Hoy]]-Tabla3[[#This Row],[Fecha Inicio de Contrato]])/30</f>
        <v>136.13333333333333</v>
      </c>
      <c r="I150" s="8">
        <f ca="1">Tabla3[[#This Row],[Antigüedad Meses]]/12</f>
        <v>11.344444444444443</v>
      </c>
      <c r="J150" s="1" t="s">
        <v>9</v>
      </c>
      <c r="K150" s="4">
        <v>4</v>
      </c>
      <c r="L150" s="1" t="s">
        <v>19</v>
      </c>
      <c r="M150" s="4">
        <v>2</v>
      </c>
      <c r="N150" s="4" t="s">
        <v>20</v>
      </c>
      <c r="O150" t="s">
        <v>32</v>
      </c>
      <c r="P150">
        <v>1</v>
      </c>
      <c r="Q150">
        <v>30</v>
      </c>
      <c r="R150">
        <f>Tabla3[[#This Row],[Horas Jornada]]*1/40</f>
        <v>0.75</v>
      </c>
      <c r="V150" s="4">
        <f>Tabla3[[#This Row],[Fecha Alta (Abs)]]-Tabla3[[#This Row],[Fecha de baja (Abs)]]</f>
        <v>0</v>
      </c>
      <c r="W150" t="s">
        <v>58</v>
      </c>
      <c r="X150">
        <v>7</v>
      </c>
      <c r="Y150" s="4">
        <v>0</v>
      </c>
      <c r="AB150">
        <v>0</v>
      </c>
      <c r="AE150" s="7">
        <v>19247</v>
      </c>
      <c r="AF150" s="7">
        <v>19247</v>
      </c>
      <c r="AG150" s="7">
        <f>Tabla3[[#This Row],[Salario Anual Actual 2020]]-Tabla3[[#This Row],[Salario Anual Inicial 2020]]</f>
        <v>0</v>
      </c>
      <c r="AH150">
        <v>7</v>
      </c>
      <c r="AI150">
        <v>0</v>
      </c>
      <c r="AK150">
        <v>0</v>
      </c>
      <c r="AL150">
        <v>0</v>
      </c>
      <c r="AR150">
        <v>8</v>
      </c>
      <c r="AS150">
        <v>5</v>
      </c>
    </row>
    <row r="151" spans="1:45" x14ac:dyDescent="0.25">
      <c r="A151">
        <v>194</v>
      </c>
      <c r="B151" s="1">
        <v>21768</v>
      </c>
      <c r="C151" s="2">
        <f ca="1">INT((TODAY()-Tabla3[[#This Row],[Año de Nacimiento]])/365)</f>
        <v>61</v>
      </c>
      <c r="D151" t="s">
        <v>14</v>
      </c>
      <c r="E151">
        <v>0</v>
      </c>
      <c r="F151" s="1">
        <v>42229</v>
      </c>
      <c r="G151" s="1">
        <f t="shared" ca="1" si="2"/>
        <v>44118</v>
      </c>
      <c r="H151" s="8">
        <f ca="1">(Tabla3[[#This Row],[Fecha Hoy]]-Tabla3[[#This Row],[Fecha Inicio de Contrato]])/30</f>
        <v>62.966666666666669</v>
      </c>
      <c r="I151" s="8">
        <f ca="1">Tabla3[[#This Row],[Antigüedad Meses]]/12</f>
        <v>5.2472222222222227</v>
      </c>
      <c r="J151" s="1" t="s">
        <v>9</v>
      </c>
      <c r="K151" s="4">
        <v>4</v>
      </c>
      <c r="L151" s="1" t="s">
        <v>21</v>
      </c>
      <c r="M151" s="4">
        <v>0</v>
      </c>
      <c r="N151" s="4" t="s">
        <v>20</v>
      </c>
      <c r="O151" t="s">
        <v>32</v>
      </c>
      <c r="P151">
        <v>1</v>
      </c>
      <c r="Q151">
        <v>40</v>
      </c>
      <c r="R151">
        <f>Tabla3[[#This Row],[Horas Jornada]]*1/40</f>
        <v>1</v>
      </c>
      <c r="V151" s="4">
        <f>Tabla3[[#This Row],[Fecha Alta (Abs)]]-Tabla3[[#This Row],[Fecha de baja (Abs)]]</f>
        <v>0</v>
      </c>
      <c r="W151" t="s">
        <v>58</v>
      </c>
      <c r="X151">
        <v>7</v>
      </c>
      <c r="Y151" s="4">
        <v>0</v>
      </c>
      <c r="AB151">
        <v>0</v>
      </c>
      <c r="AE151" s="7">
        <v>16441</v>
      </c>
      <c r="AF151" s="7">
        <v>16441</v>
      </c>
      <c r="AG151" s="7">
        <f>Tabla3[[#This Row],[Salario Anual Actual 2020]]-Tabla3[[#This Row],[Salario Anual Inicial 2020]]</f>
        <v>0</v>
      </c>
      <c r="AH151">
        <v>36</v>
      </c>
      <c r="AI151">
        <v>0</v>
      </c>
      <c r="AK151">
        <v>0</v>
      </c>
      <c r="AL151">
        <v>0</v>
      </c>
      <c r="AR151">
        <v>6</v>
      </c>
      <c r="AS151">
        <v>6</v>
      </c>
    </row>
    <row r="152" spans="1:45" x14ac:dyDescent="0.25">
      <c r="A152">
        <v>197</v>
      </c>
      <c r="B152" s="1">
        <v>28208</v>
      </c>
      <c r="C152" s="2">
        <f ca="1">INT((TODAY()-Tabla3[[#This Row],[Año de Nacimiento]])/365)</f>
        <v>43</v>
      </c>
      <c r="D152" t="s">
        <v>13</v>
      </c>
      <c r="E152">
        <v>1</v>
      </c>
      <c r="F152" s="1">
        <v>42653</v>
      </c>
      <c r="G152" s="1">
        <f t="shared" ca="1" si="2"/>
        <v>44118</v>
      </c>
      <c r="H152" s="8">
        <f ca="1">(Tabla3[[#This Row],[Fecha Hoy]]-Tabla3[[#This Row],[Fecha Inicio de Contrato]])/30</f>
        <v>48.833333333333336</v>
      </c>
      <c r="I152" s="8">
        <f ca="1">Tabla3[[#This Row],[Antigüedad Meses]]/12</f>
        <v>4.0694444444444446</v>
      </c>
      <c r="J152" s="1" t="s">
        <v>68</v>
      </c>
      <c r="K152" s="4">
        <v>2</v>
      </c>
      <c r="L152" s="1" t="s">
        <v>21</v>
      </c>
      <c r="M152" s="4">
        <v>0</v>
      </c>
      <c r="N152" s="4" t="s">
        <v>20</v>
      </c>
      <c r="O152" t="s">
        <v>32</v>
      </c>
      <c r="P152">
        <v>1</v>
      </c>
      <c r="Q152">
        <v>40</v>
      </c>
      <c r="R152">
        <f>Tabla3[[#This Row],[Horas Jornada]]*1/40</f>
        <v>1</v>
      </c>
      <c r="V152" s="4">
        <f>Tabla3[[#This Row],[Fecha Alta (Abs)]]-Tabla3[[#This Row],[Fecha de baja (Abs)]]</f>
        <v>0</v>
      </c>
      <c r="W152" t="s">
        <v>58</v>
      </c>
      <c r="X152">
        <v>7</v>
      </c>
      <c r="Y152" s="4">
        <v>0</v>
      </c>
      <c r="AB152">
        <v>0</v>
      </c>
      <c r="AE152" s="7">
        <v>18190</v>
      </c>
      <c r="AF152" s="7">
        <v>18190</v>
      </c>
      <c r="AG152" s="7">
        <f>Tabla3[[#This Row],[Salario Anual Actual 2020]]-Tabla3[[#This Row],[Salario Anual Inicial 2020]]</f>
        <v>0</v>
      </c>
      <c r="AH152">
        <v>207</v>
      </c>
      <c r="AI152">
        <v>0</v>
      </c>
      <c r="AK152">
        <v>0</v>
      </c>
      <c r="AL152">
        <v>0</v>
      </c>
      <c r="AR152">
        <v>10</v>
      </c>
      <c r="AS152">
        <v>9</v>
      </c>
    </row>
    <row r="153" spans="1:45" x14ac:dyDescent="0.25">
      <c r="A153">
        <v>198</v>
      </c>
      <c r="B153" s="1">
        <v>36760</v>
      </c>
      <c r="C153" s="2">
        <f ca="1">INT((TODAY()-Tabla3[[#This Row],[Año de Nacimiento]])/365)</f>
        <v>20</v>
      </c>
      <c r="D153" t="s">
        <v>14</v>
      </c>
      <c r="E153">
        <v>0</v>
      </c>
      <c r="F153" s="1">
        <v>42877</v>
      </c>
      <c r="G153" s="1">
        <f t="shared" ca="1" si="2"/>
        <v>44118</v>
      </c>
      <c r="H153" s="8">
        <f ca="1">(Tabla3[[#This Row],[Fecha Hoy]]-Tabla3[[#This Row],[Fecha Inicio de Contrato]])/30</f>
        <v>41.366666666666667</v>
      </c>
      <c r="I153" s="8">
        <f ca="1">Tabla3[[#This Row],[Antigüedad Meses]]/12</f>
        <v>3.4472222222222224</v>
      </c>
      <c r="J153" s="1" t="s">
        <v>8</v>
      </c>
      <c r="K153" s="4">
        <v>1</v>
      </c>
      <c r="L153" s="1" t="s">
        <v>21</v>
      </c>
      <c r="M153" s="4">
        <v>0</v>
      </c>
      <c r="N153" s="4" t="s">
        <v>20</v>
      </c>
      <c r="O153" t="s">
        <v>32</v>
      </c>
      <c r="P153">
        <v>1</v>
      </c>
      <c r="Q153">
        <v>20</v>
      </c>
      <c r="R153">
        <f>Tabla3[[#This Row],[Horas Jornada]]*1/40</f>
        <v>0.5</v>
      </c>
      <c r="V153" s="4">
        <f>Tabla3[[#This Row],[Fecha Alta (Abs)]]-Tabla3[[#This Row],[Fecha de baja (Abs)]]</f>
        <v>0</v>
      </c>
      <c r="W153" t="s">
        <v>58</v>
      </c>
      <c r="X153">
        <v>7</v>
      </c>
      <c r="Y153" s="4">
        <v>0</v>
      </c>
      <c r="AB153">
        <v>0</v>
      </c>
      <c r="AE153" s="7">
        <v>17987</v>
      </c>
      <c r="AF153" s="7">
        <v>17987</v>
      </c>
      <c r="AG153" s="7">
        <f>Tabla3[[#This Row],[Salario Anual Actual 2020]]-Tabla3[[#This Row],[Salario Anual Inicial 2020]]</f>
        <v>0</v>
      </c>
      <c r="AH153">
        <v>42</v>
      </c>
      <c r="AI153">
        <v>0</v>
      </c>
      <c r="AK153">
        <v>0</v>
      </c>
      <c r="AL153">
        <v>0</v>
      </c>
      <c r="AR153">
        <v>8</v>
      </c>
      <c r="AS153">
        <v>9</v>
      </c>
    </row>
    <row r="154" spans="1:45" x14ac:dyDescent="0.25">
      <c r="A154">
        <v>199</v>
      </c>
      <c r="B154" s="1">
        <v>36349</v>
      </c>
      <c r="C154" s="2">
        <f ca="1">INT((TODAY()-Tabla3[[#This Row],[Año de Nacimiento]])/365)</f>
        <v>21</v>
      </c>
      <c r="D154" t="s">
        <v>13</v>
      </c>
      <c r="E154">
        <v>1</v>
      </c>
      <c r="F154" s="1">
        <v>44002</v>
      </c>
      <c r="G154" s="1">
        <f t="shared" ca="1" si="2"/>
        <v>44118</v>
      </c>
      <c r="H154" s="8">
        <f ca="1">(Tabla3[[#This Row],[Fecha Hoy]]-Tabla3[[#This Row],[Fecha Inicio de Contrato]])/30</f>
        <v>3.8666666666666667</v>
      </c>
      <c r="I154" s="8">
        <f ca="1">Tabla3[[#This Row],[Antigüedad Meses]]/12</f>
        <v>0.32222222222222224</v>
      </c>
      <c r="J154" s="1" t="s">
        <v>8</v>
      </c>
      <c r="K154" s="4">
        <v>1</v>
      </c>
      <c r="L154" s="1"/>
      <c r="M154" s="4"/>
      <c r="N154" s="4" t="s">
        <v>20</v>
      </c>
      <c r="O154" t="s">
        <v>32</v>
      </c>
      <c r="P154">
        <v>1</v>
      </c>
      <c r="Q154">
        <v>20</v>
      </c>
      <c r="R154">
        <f>Tabla3[[#This Row],[Horas Jornada]]*1/40</f>
        <v>0.5</v>
      </c>
      <c r="V154" s="4">
        <f>Tabla3[[#This Row],[Fecha Alta (Abs)]]-Tabla3[[#This Row],[Fecha de baja (Abs)]]</f>
        <v>0</v>
      </c>
      <c r="W154" t="s">
        <v>58</v>
      </c>
      <c r="X154">
        <v>7</v>
      </c>
      <c r="Y154" s="4">
        <v>1</v>
      </c>
      <c r="Z154" s="1">
        <v>44053</v>
      </c>
      <c r="AA154" t="s">
        <v>29</v>
      </c>
      <c r="AB154">
        <v>0</v>
      </c>
      <c r="AE154" s="7">
        <v>16106</v>
      </c>
      <c r="AF154" s="7">
        <v>16106</v>
      </c>
      <c r="AG154" s="7">
        <f>Tabla3[[#This Row],[Salario Anual Actual 2020]]-Tabla3[[#This Row],[Salario Anual Inicial 2020]]</f>
        <v>0</v>
      </c>
      <c r="AH154">
        <v>64</v>
      </c>
      <c r="AI154">
        <v>0</v>
      </c>
      <c r="AK154">
        <v>0</v>
      </c>
      <c r="AL154">
        <v>1</v>
      </c>
      <c r="AR154">
        <v>7</v>
      </c>
      <c r="AS154">
        <v>6</v>
      </c>
    </row>
    <row r="155" spans="1:45" x14ac:dyDescent="0.25">
      <c r="A155">
        <v>201</v>
      </c>
      <c r="B155" s="1">
        <v>30950</v>
      </c>
      <c r="C155" s="2">
        <f ca="1">INT((TODAY()-Tabla3[[#This Row],[Año de Nacimiento]])/365)</f>
        <v>36</v>
      </c>
      <c r="D155" t="s">
        <v>14</v>
      </c>
      <c r="E155">
        <v>0</v>
      </c>
      <c r="F155" s="1">
        <v>41966</v>
      </c>
      <c r="G155" s="1">
        <f t="shared" ca="1" si="2"/>
        <v>44118</v>
      </c>
      <c r="H155" s="8">
        <f ca="1">(Tabla3[[#This Row],[Fecha Hoy]]-Tabla3[[#This Row],[Fecha Inicio de Contrato]])/30</f>
        <v>71.733333333333334</v>
      </c>
      <c r="I155" s="8">
        <f ca="1">Tabla3[[#This Row],[Antigüedad Meses]]/12</f>
        <v>5.9777777777777779</v>
      </c>
      <c r="J155" s="1" t="s">
        <v>10</v>
      </c>
      <c r="K155" s="4">
        <v>5</v>
      </c>
      <c r="L155" s="1"/>
      <c r="M155" s="4"/>
      <c r="O155" t="s">
        <v>32</v>
      </c>
      <c r="P155">
        <v>1</v>
      </c>
      <c r="Q155">
        <v>30</v>
      </c>
      <c r="R155">
        <f>Tabla3[[#This Row],[Horas Jornada]]*1/40</f>
        <v>0.75</v>
      </c>
      <c r="V155" s="4">
        <f>Tabla3[[#This Row],[Fecha Alta (Abs)]]-Tabla3[[#This Row],[Fecha de baja (Abs)]]</f>
        <v>0</v>
      </c>
      <c r="W155" t="s">
        <v>58</v>
      </c>
      <c r="X155">
        <v>7</v>
      </c>
      <c r="Y155" s="4">
        <v>0</v>
      </c>
      <c r="AB155">
        <v>1</v>
      </c>
      <c r="AC155" s="1">
        <v>44014</v>
      </c>
      <c r="AD155" t="s">
        <v>42</v>
      </c>
      <c r="AE155" s="7">
        <v>16203</v>
      </c>
      <c r="AF155" s="7">
        <v>16203</v>
      </c>
      <c r="AG155" s="7">
        <f>Tabla3[[#This Row],[Salario Anual Actual 2020]]-Tabla3[[#This Row],[Salario Anual Inicial 2020]]</f>
        <v>0</v>
      </c>
      <c r="AH155">
        <v>10</v>
      </c>
      <c r="AI155">
        <v>0</v>
      </c>
      <c r="AK155">
        <v>0</v>
      </c>
      <c r="AL155">
        <v>0</v>
      </c>
      <c r="AR155">
        <v>7</v>
      </c>
      <c r="AS155">
        <v>10</v>
      </c>
    </row>
    <row r="156" spans="1:45" x14ac:dyDescent="0.25">
      <c r="A156">
        <v>204</v>
      </c>
      <c r="B156" s="1">
        <v>32648</v>
      </c>
      <c r="C156" s="2">
        <f ca="1">INT((TODAY()-Tabla3[[#This Row],[Año de Nacimiento]])/365)</f>
        <v>31</v>
      </c>
      <c r="D156" t="s">
        <v>14</v>
      </c>
      <c r="E156">
        <v>0</v>
      </c>
      <c r="F156" s="1">
        <v>44100</v>
      </c>
      <c r="G156" s="1">
        <f t="shared" ca="1" si="2"/>
        <v>44118</v>
      </c>
      <c r="H156" s="8">
        <f ca="1">(Tabla3[[#This Row],[Fecha Hoy]]-Tabla3[[#This Row],[Fecha Inicio de Contrato]])/30</f>
        <v>0.6</v>
      </c>
      <c r="I156" s="8">
        <f ca="1">Tabla3[[#This Row],[Antigüedad Meses]]/12</f>
        <v>4.9999999999999996E-2</v>
      </c>
      <c r="J156" s="1" t="s">
        <v>8</v>
      </c>
      <c r="K156" s="4">
        <v>1</v>
      </c>
      <c r="L156" s="1"/>
      <c r="M156" s="4">
        <v>0</v>
      </c>
      <c r="N156" s="4" t="s">
        <v>20</v>
      </c>
      <c r="O156" t="s">
        <v>32</v>
      </c>
      <c r="P156">
        <v>1</v>
      </c>
      <c r="Q156">
        <v>40</v>
      </c>
      <c r="R156">
        <f>Tabla3[[#This Row],[Horas Jornada]]*1/40</f>
        <v>1</v>
      </c>
      <c r="V156" s="4">
        <f>Tabla3[[#This Row],[Fecha Alta (Abs)]]-Tabla3[[#This Row],[Fecha de baja (Abs)]]</f>
        <v>0</v>
      </c>
      <c r="W156" t="s">
        <v>58</v>
      </c>
      <c r="X156">
        <v>7</v>
      </c>
      <c r="Y156" s="4">
        <v>1</v>
      </c>
      <c r="Z156" s="1">
        <v>44026</v>
      </c>
      <c r="AA156" t="s">
        <v>29</v>
      </c>
      <c r="AB156">
        <v>0</v>
      </c>
      <c r="AE156" s="7">
        <v>16678</v>
      </c>
      <c r="AF156" s="7">
        <v>16678</v>
      </c>
      <c r="AG156" s="7">
        <f>Tabla3[[#This Row],[Salario Anual Actual 2020]]-Tabla3[[#This Row],[Salario Anual Inicial 2020]]</f>
        <v>0</v>
      </c>
      <c r="AH156">
        <v>168</v>
      </c>
      <c r="AI156">
        <v>0</v>
      </c>
      <c r="AK156">
        <v>0</v>
      </c>
      <c r="AL156">
        <v>1</v>
      </c>
      <c r="AR156">
        <v>8</v>
      </c>
      <c r="AS156">
        <v>10</v>
      </c>
    </row>
    <row r="157" spans="1:45" x14ac:dyDescent="0.25">
      <c r="A157">
        <v>206</v>
      </c>
      <c r="B157" s="1">
        <v>24067</v>
      </c>
      <c r="C157" s="2">
        <f ca="1">INT((TODAY()-Tabla3[[#This Row],[Año de Nacimiento]])/365)</f>
        <v>54</v>
      </c>
      <c r="D157" t="s">
        <v>13</v>
      </c>
      <c r="E157">
        <v>1</v>
      </c>
      <c r="F157" s="1">
        <v>41924</v>
      </c>
      <c r="G157" s="1">
        <f t="shared" ca="1" si="2"/>
        <v>44118</v>
      </c>
      <c r="H157" s="8">
        <f ca="1">(Tabla3[[#This Row],[Fecha Hoy]]-Tabla3[[#This Row],[Fecha Inicio de Contrato]])/30</f>
        <v>73.13333333333334</v>
      </c>
      <c r="I157" s="8">
        <f ca="1">Tabla3[[#This Row],[Antigüedad Meses]]/12</f>
        <v>6.094444444444445</v>
      </c>
      <c r="J157" s="1" t="s">
        <v>9</v>
      </c>
      <c r="K157" s="4">
        <v>4</v>
      </c>
      <c r="L157" s="1" t="s">
        <v>19</v>
      </c>
      <c r="M157" s="4">
        <v>1</v>
      </c>
      <c r="N157" s="4" t="s">
        <v>20</v>
      </c>
      <c r="O157" t="s">
        <v>32</v>
      </c>
      <c r="P157">
        <v>1</v>
      </c>
      <c r="Q157">
        <v>20</v>
      </c>
      <c r="R157">
        <f>Tabla3[[#This Row],[Horas Jornada]]*1/40</f>
        <v>0.5</v>
      </c>
      <c r="V157" s="4">
        <f>Tabla3[[#This Row],[Fecha Alta (Abs)]]-Tabla3[[#This Row],[Fecha de baja (Abs)]]</f>
        <v>0</v>
      </c>
      <c r="W157" t="s">
        <v>58</v>
      </c>
      <c r="X157">
        <v>7</v>
      </c>
      <c r="Y157" s="4">
        <v>0</v>
      </c>
      <c r="AB157">
        <v>0</v>
      </c>
      <c r="AE157" s="7">
        <v>17357</v>
      </c>
      <c r="AF157" s="7">
        <v>17357</v>
      </c>
      <c r="AG157" s="7">
        <f>Tabla3[[#This Row],[Salario Anual Actual 2020]]-Tabla3[[#This Row],[Salario Anual Inicial 2020]]</f>
        <v>0</v>
      </c>
      <c r="AH157">
        <v>47</v>
      </c>
      <c r="AI157">
        <v>0</v>
      </c>
      <c r="AK157">
        <v>0</v>
      </c>
      <c r="AL157">
        <v>0</v>
      </c>
      <c r="AR157">
        <v>6</v>
      </c>
      <c r="AS157">
        <v>5</v>
      </c>
    </row>
    <row r="158" spans="1:45" x14ac:dyDescent="0.25">
      <c r="A158">
        <v>208</v>
      </c>
      <c r="B158" s="1">
        <v>28528</v>
      </c>
      <c r="C158" s="2">
        <f ca="1">INT((TODAY()-Tabla3[[#This Row],[Año de Nacimiento]])/365)</f>
        <v>42</v>
      </c>
      <c r="D158" t="s">
        <v>13</v>
      </c>
      <c r="E158">
        <v>1</v>
      </c>
      <c r="F158" s="1">
        <v>42879</v>
      </c>
      <c r="G158" s="1">
        <f t="shared" ca="1" si="2"/>
        <v>44118</v>
      </c>
      <c r="H158" s="8">
        <f ca="1">(Tabla3[[#This Row],[Fecha Hoy]]-Tabla3[[#This Row],[Fecha Inicio de Contrato]])/30</f>
        <v>41.3</v>
      </c>
      <c r="I158" s="8">
        <f ca="1">Tabla3[[#This Row],[Antigüedad Meses]]/12</f>
        <v>3.4416666666666664</v>
      </c>
      <c r="J158" s="1" t="s">
        <v>10</v>
      </c>
      <c r="K158" s="4">
        <v>5</v>
      </c>
      <c r="L158" s="1" t="s">
        <v>21</v>
      </c>
      <c r="M158" s="4">
        <v>1</v>
      </c>
      <c r="N158" s="4" t="s">
        <v>20</v>
      </c>
      <c r="O158" t="s">
        <v>32</v>
      </c>
      <c r="P158">
        <v>1</v>
      </c>
      <c r="Q158">
        <v>20</v>
      </c>
      <c r="R158">
        <f>Tabla3[[#This Row],[Horas Jornada]]*1/40</f>
        <v>0.5</v>
      </c>
      <c r="V158" s="4">
        <f>Tabla3[[#This Row],[Fecha Alta (Abs)]]-Tabla3[[#This Row],[Fecha de baja (Abs)]]</f>
        <v>0</v>
      </c>
      <c r="W158" t="s">
        <v>58</v>
      </c>
      <c r="X158">
        <v>7</v>
      </c>
      <c r="Y158" s="4">
        <v>0</v>
      </c>
      <c r="AB158">
        <v>1</v>
      </c>
      <c r="AC158" s="1">
        <v>43955</v>
      </c>
      <c r="AD158" t="s">
        <v>42</v>
      </c>
      <c r="AE158" s="7">
        <v>16058</v>
      </c>
      <c r="AF158" s="7">
        <v>16058</v>
      </c>
      <c r="AG158" s="7">
        <f>Tabla3[[#This Row],[Salario Anual Actual 2020]]-Tabla3[[#This Row],[Salario Anual Inicial 2020]]</f>
        <v>0</v>
      </c>
      <c r="AH158">
        <v>59</v>
      </c>
      <c r="AI158">
        <v>0</v>
      </c>
      <c r="AK158">
        <v>0</v>
      </c>
      <c r="AL158">
        <v>0</v>
      </c>
      <c r="AR158">
        <v>5</v>
      </c>
      <c r="AS158">
        <v>9</v>
      </c>
    </row>
    <row r="159" spans="1:45" x14ac:dyDescent="0.25">
      <c r="A159">
        <v>209</v>
      </c>
      <c r="B159" s="1">
        <v>33482</v>
      </c>
      <c r="C159" s="2">
        <f ca="1">INT((TODAY()-Tabla3[[#This Row],[Año de Nacimiento]])/365)</f>
        <v>29</v>
      </c>
      <c r="D159" t="s">
        <v>13</v>
      </c>
      <c r="E159">
        <v>1</v>
      </c>
      <c r="F159" s="1">
        <v>43414</v>
      </c>
      <c r="G159" s="1">
        <f t="shared" ca="1" si="2"/>
        <v>44118</v>
      </c>
      <c r="H159" s="8">
        <f ca="1">(Tabla3[[#This Row],[Fecha Hoy]]-Tabla3[[#This Row],[Fecha Inicio de Contrato]])/30</f>
        <v>23.466666666666665</v>
      </c>
      <c r="I159" s="8">
        <f ca="1">Tabla3[[#This Row],[Antigüedad Meses]]/12</f>
        <v>1.9555555555555555</v>
      </c>
      <c r="J159" s="1" t="s">
        <v>12</v>
      </c>
      <c r="K159" s="4">
        <v>3</v>
      </c>
      <c r="L159" s="1" t="s">
        <v>21</v>
      </c>
      <c r="M159" s="4">
        <v>0</v>
      </c>
      <c r="N159" s="4" t="s">
        <v>20</v>
      </c>
      <c r="O159" t="s">
        <v>32</v>
      </c>
      <c r="P159">
        <v>1</v>
      </c>
      <c r="Q159">
        <v>20</v>
      </c>
      <c r="R159">
        <f>Tabla3[[#This Row],[Horas Jornada]]*1/40</f>
        <v>0.5</v>
      </c>
      <c r="V159" s="4">
        <f>Tabla3[[#This Row],[Fecha Alta (Abs)]]-Tabla3[[#This Row],[Fecha de baja (Abs)]]</f>
        <v>0</v>
      </c>
      <c r="W159" t="s">
        <v>58</v>
      </c>
      <c r="X159">
        <v>7</v>
      </c>
      <c r="Y159" s="4">
        <v>0</v>
      </c>
      <c r="AB159">
        <v>0</v>
      </c>
      <c r="AE159" s="7">
        <v>19750</v>
      </c>
      <c r="AF159" s="7">
        <v>19750</v>
      </c>
      <c r="AG159" s="7">
        <f>Tabla3[[#This Row],[Salario Anual Actual 2020]]-Tabla3[[#This Row],[Salario Anual Inicial 2020]]</f>
        <v>0</v>
      </c>
      <c r="AH159">
        <v>68</v>
      </c>
      <c r="AI159">
        <v>0</v>
      </c>
      <c r="AK159">
        <v>0</v>
      </c>
      <c r="AL159">
        <v>0</v>
      </c>
      <c r="AR159">
        <v>7</v>
      </c>
      <c r="AS159">
        <v>5</v>
      </c>
    </row>
    <row r="160" spans="1:45" x14ac:dyDescent="0.25">
      <c r="A160">
        <v>210</v>
      </c>
      <c r="B160" s="1">
        <v>26683</v>
      </c>
      <c r="C160" s="2">
        <f ca="1">INT((TODAY()-Tabla3[[#This Row],[Año de Nacimiento]])/365)</f>
        <v>47</v>
      </c>
      <c r="D160" t="s">
        <v>13</v>
      </c>
      <c r="E160">
        <v>1</v>
      </c>
      <c r="F160" s="1">
        <v>42877</v>
      </c>
      <c r="G160" s="1">
        <f t="shared" ca="1" si="2"/>
        <v>44118</v>
      </c>
      <c r="H160" s="8">
        <f ca="1">(Tabla3[[#This Row],[Fecha Hoy]]-Tabla3[[#This Row],[Fecha Inicio de Contrato]])/30</f>
        <v>41.366666666666667</v>
      </c>
      <c r="I160" s="8">
        <f ca="1">Tabla3[[#This Row],[Antigüedad Meses]]/12</f>
        <v>3.4472222222222224</v>
      </c>
      <c r="J160" s="1" t="s">
        <v>8</v>
      </c>
      <c r="K160" s="4">
        <v>1</v>
      </c>
      <c r="L160" s="1" t="s">
        <v>21</v>
      </c>
      <c r="M160" s="4">
        <v>0</v>
      </c>
      <c r="N160" s="4" t="s">
        <v>20</v>
      </c>
      <c r="O160" t="s">
        <v>32</v>
      </c>
      <c r="P160">
        <v>1</v>
      </c>
      <c r="Q160">
        <v>20</v>
      </c>
      <c r="R160">
        <f>Tabla3[[#This Row],[Horas Jornada]]*1/40</f>
        <v>0.5</v>
      </c>
      <c r="V160" s="4">
        <f>Tabla3[[#This Row],[Fecha Alta (Abs)]]-Tabla3[[#This Row],[Fecha de baja (Abs)]]</f>
        <v>0</v>
      </c>
      <c r="W160" t="s">
        <v>58</v>
      </c>
      <c r="X160">
        <v>7</v>
      </c>
      <c r="Y160" s="4">
        <v>0</v>
      </c>
      <c r="AB160">
        <v>0</v>
      </c>
      <c r="AE160" s="7">
        <v>18990</v>
      </c>
      <c r="AF160" s="7">
        <v>18990</v>
      </c>
      <c r="AG160" s="7">
        <f>Tabla3[[#This Row],[Salario Anual Actual 2020]]-Tabla3[[#This Row],[Salario Anual Inicial 2020]]</f>
        <v>0</v>
      </c>
      <c r="AH160">
        <v>48</v>
      </c>
      <c r="AI160">
        <v>0</v>
      </c>
      <c r="AK160">
        <v>0</v>
      </c>
      <c r="AL160">
        <v>0</v>
      </c>
      <c r="AR160">
        <v>5</v>
      </c>
      <c r="AS160">
        <v>7</v>
      </c>
    </row>
    <row r="161" spans="1:45" x14ac:dyDescent="0.25">
      <c r="A161">
        <v>211</v>
      </c>
      <c r="B161" s="1">
        <v>29991</v>
      </c>
      <c r="C161" s="2">
        <f ca="1">INT((TODAY()-Tabla3[[#This Row],[Año de Nacimiento]])/365)</f>
        <v>38</v>
      </c>
      <c r="D161" t="s">
        <v>14</v>
      </c>
      <c r="E161">
        <v>0</v>
      </c>
      <c r="F161" s="1">
        <v>44039</v>
      </c>
      <c r="G161" s="1">
        <f t="shared" ca="1" si="2"/>
        <v>44118</v>
      </c>
      <c r="H161" s="8">
        <f ca="1">(Tabla3[[#This Row],[Fecha Hoy]]-Tabla3[[#This Row],[Fecha Inicio de Contrato]])/30</f>
        <v>2.6333333333333333</v>
      </c>
      <c r="I161" s="8">
        <f ca="1">Tabla3[[#This Row],[Antigüedad Meses]]/12</f>
        <v>0.21944444444444444</v>
      </c>
      <c r="J161" s="1" t="s">
        <v>8</v>
      </c>
      <c r="K161" s="4">
        <v>1</v>
      </c>
      <c r="L161" s="1" t="s">
        <v>19</v>
      </c>
      <c r="M161" s="4">
        <v>1</v>
      </c>
      <c r="N161" s="4" t="s">
        <v>20</v>
      </c>
      <c r="O161" t="s">
        <v>32</v>
      </c>
      <c r="P161">
        <v>1</v>
      </c>
      <c r="Q161">
        <v>20</v>
      </c>
      <c r="R161">
        <f>Tabla3[[#This Row],[Horas Jornada]]*1/40</f>
        <v>0.5</v>
      </c>
      <c r="V161" s="4">
        <f>Tabla3[[#This Row],[Fecha Alta (Abs)]]-Tabla3[[#This Row],[Fecha de baja (Abs)]]</f>
        <v>0</v>
      </c>
      <c r="W161" t="s">
        <v>58</v>
      </c>
      <c r="X161">
        <v>7</v>
      </c>
      <c r="Y161" s="4">
        <v>1</v>
      </c>
      <c r="Z161" s="1">
        <v>44014</v>
      </c>
      <c r="AA161" t="s">
        <v>29</v>
      </c>
      <c r="AB161">
        <v>0</v>
      </c>
      <c r="AE161" s="7">
        <v>18306</v>
      </c>
      <c r="AF161" s="7">
        <v>18306</v>
      </c>
      <c r="AG161" s="7">
        <f>Tabla3[[#This Row],[Salario Anual Actual 2020]]-Tabla3[[#This Row],[Salario Anual Inicial 2020]]</f>
        <v>0</v>
      </c>
      <c r="AH161">
        <v>18</v>
      </c>
      <c r="AI161">
        <v>0</v>
      </c>
      <c r="AK161">
        <v>0</v>
      </c>
      <c r="AL161">
        <v>1</v>
      </c>
      <c r="AR161">
        <v>5</v>
      </c>
      <c r="AS161">
        <v>10</v>
      </c>
    </row>
    <row r="162" spans="1:45" x14ac:dyDescent="0.25">
      <c r="A162">
        <v>213</v>
      </c>
      <c r="B162" s="1">
        <v>25709</v>
      </c>
      <c r="C162" s="2">
        <f ca="1">INT((TODAY()-Tabla3[[#This Row],[Año de Nacimiento]])/365)</f>
        <v>50</v>
      </c>
      <c r="D162" t="s">
        <v>13</v>
      </c>
      <c r="E162">
        <v>1</v>
      </c>
      <c r="F162" s="1">
        <v>38564</v>
      </c>
      <c r="G162" s="1">
        <f t="shared" ca="1" si="2"/>
        <v>44118</v>
      </c>
      <c r="H162" s="8">
        <f ca="1">(Tabla3[[#This Row],[Fecha Hoy]]-Tabla3[[#This Row],[Fecha Inicio de Contrato]])/30</f>
        <v>185.13333333333333</v>
      </c>
      <c r="I162" s="8">
        <f ca="1">Tabla3[[#This Row],[Antigüedad Meses]]/12</f>
        <v>15.427777777777777</v>
      </c>
      <c r="J162" s="1" t="s">
        <v>12</v>
      </c>
      <c r="K162" s="4">
        <v>3</v>
      </c>
      <c r="L162" s="1" t="s">
        <v>21</v>
      </c>
      <c r="M162" s="4">
        <v>0</v>
      </c>
      <c r="N162" s="4" t="s">
        <v>20</v>
      </c>
      <c r="O162" t="s">
        <v>32</v>
      </c>
      <c r="P162">
        <v>1</v>
      </c>
      <c r="Q162">
        <v>20</v>
      </c>
      <c r="R162">
        <f>Tabla3[[#This Row],[Horas Jornada]]*1/40</f>
        <v>0.5</v>
      </c>
      <c r="V162" s="4">
        <f>Tabla3[[#This Row],[Fecha Alta (Abs)]]-Tabla3[[#This Row],[Fecha de baja (Abs)]]</f>
        <v>0</v>
      </c>
      <c r="W162" t="s">
        <v>58</v>
      </c>
      <c r="X162">
        <v>7</v>
      </c>
      <c r="Y162" s="4">
        <v>0</v>
      </c>
      <c r="AB162">
        <v>0</v>
      </c>
      <c r="AE162" s="7">
        <v>16451</v>
      </c>
      <c r="AF162" s="7">
        <v>16451</v>
      </c>
      <c r="AG162" s="7">
        <f>Tabla3[[#This Row],[Salario Anual Actual 2020]]-Tabla3[[#This Row],[Salario Anual Inicial 2020]]</f>
        <v>0</v>
      </c>
      <c r="AH162">
        <v>49</v>
      </c>
      <c r="AI162">
        <v>0</v>
      </c>
      <c r="AK162">
        <v>0</v>
      </c>
      <c r="AL162">
        <v>0</v>
      </c>
      <c r="AR162">
        <v>6</v>
      </c>
      <c r="AS162">
        <v>10</v>
      </c>
    </row>
    <row r="163" spans="1:45" x14ac:dyDescent="0.25">
      <c r="A163">
        <v>217</v>
      </c>
      <c r="B163" s="1">
        <v>29564</v>
      </c>
      <c r="C163" s="2">
        <f ca="1">INT((TODAY()-Tabla3[[#This Row],[Año de Nacimiento]])/365)</f>
        <v>39</v>
      </c>
      <c r="D163" t="s">
        <v>14</v>
      </c>
      <c r="E163">
        <v>0</v>
      </c>
      <c r="F163" s="1">
        <v>43729</v>
      </c>
      <c r="G163" s="1">
        <f t="shared" ca="1" si="2"/>
        <v>44118</v>
      </c>
      <c r="H163" s="8">
        <f ca="1">(Tabla3[[#This Row],[Fecha Hoy]]-Tabla3[[#This Row],[Fecha Inicio de Contrato]])/30</f>
        <v>12.966666666666667</v>
      </c>
      <c r="I163" s="8">
        <f ca="1">Tabla3[[#This Row],[Antigüedad Meses]]/12</f>
        <v>1.0805555555555555</v>
      </c>
      <c r="J163" s="1" t="s">
        <v>68</v>
      </c>
      <c r="K163" s="4">
        <v>2</v>
      </c>
      <c r="L163" s="1" t="s">
        <v>21</v>
      </c>
      <c r="M163" s="4">
        <v>0</v>
      </c>
      <c r="N163" s="4" t="s">
        <v>20</v>
      </c>
      <c r="O163" t="s">
        <v>32</v>
      </c>
      <c r="P163">
        <v>1</v>
      </c>
      <c r="Q163">
        <v>20</v>
      </c>
      <c r="R163">
        <f>Tabla3[[#This Row],[Horas Jornada]]*1/40</f>
        <v>0.5</v>
      </c>
      <c r="V163" s="4">
        <f>Tabla3[[#This Row],[Fecha Alta (Abs)]]-Tabla3[[#This Row],[Fecha de baja (Abs)]]</f>
        <v>0</v>
      </c>
      <c r="W163" t="s">
        <v>58</v>
      </c>
      <c r="X163">
        <v>7</v>
      </c>
      <c r="Y163" s="4">
        <v>0</v>
      </c>
      <c r="AB163">
        <v>0</v>
      </c>
      <c r="AE163" s="7">
        <v>17640</v>
      </c>
      <c r="AF163" s="7">
        <v>17640</v>
      </c>
      <c r="AG163" s="7">
        <f>Tabla3[[#This Row],[Salario Anual Actual 2020]]-Tabla3[[#This Row],[Salario Anual Inicial 2020]]</f>
        <v>0</v>
      </c>
      <c r="AH163">
        <v>68</v>
      </c>
      <c r="AI163">
        <v>0</v>
      </c>
      <c r="AK163">
        <v>0</v>
      </c>
      <c r="AL163">
        <v>0</v>
      </c>
      <c r="AR163">
        <v>6</v>
      </c>
      <c r="AS163">
        <v>8</v>
      </c>
    </row>
    <row r="164" spans="1:45" x14ac:dyDescent="0.25">
      <c r="A164">
        <v>218</v>
      </c>
      <c r="B164" s="1">
        <v>20736</v>
      </c>
      <c r="C164" s="2">
        <f ca="1">INT((TODAY()-Tabla3[[#This Row],[Año de Nacimiento]])/365)</f>
        <v>64</v>
      </c>
      <c r="D164" t="s">
        <v>13</v>
      </c>
      <c r="E164">
        <v>1</v>
      </c>
      <c r="F164" s="1">
        <v>42321</v>
      </c>
      <c r="G164" s="1">
        <f t="shared" ca="1" si="2"/>
        <v>44118</v>
      </c>
      <c r="H164" s="8">
        <f ca="1">(Tabla3[[#This Row],[Fecha Hoy]]-Tabla3[[#This Row],[Fecha Inicio de Contrato]])/30</f>
        <v>59.9</v>
      </c>
      <c r="I164" s="8">
        <f ca="1">Tabla3[[#This Row],[Antigüedad Meses]]/12</f>
        <v>4.9916666666666663</v>
      </c>
      <c r="J164" s="1" t="s">
        <v>8</v>
      </c>
      <c r="K164" s="4">
        <v>1</v>
      </c>
      <c r="L164" s="1" t="s">
        <v>19</v>
      </c>
      <c r="M164" s="4">
        <v>2</v>
      </c>
      <c r="N164" s="4" t="s">
        <v>20</v>
      </c>
      <c r="O164" t="s">
        <v>32</v>
      </c>
      <c r="P164">
        <v>1</v>
      </c>
      <c r="Q164">
        <v>20</v>
      </c>
      <c r="R164">
        <f>Tabla3[[#This Row],[Horas Jornada]]*1/40</f>
        <v>0.5</v>
      </c>
      <c r="V164" s="4">
        <f>Tabla3[[#This Row],[Fecha Alta (Abs)]]-Tabla3[[#This Row],[Fecha de baja (Abs)]]</f>
        <v>0</v>
      </c>
      <c r="W164" t="s">
        <v>58</v>
      </c>
      <c r="X164">
        <v>7</v>
      </c>
      <c r="Y164" s="4">
        <v>0</v>
      </c>
      <c r="AB164">
        <v>0</v>
      </c>
      <c r="AE164" s="7">
        <v>16985</v>
      </c>
      <c r="AF164" s="7">
        <v>16985</v>
      </c>
      <c r="AG164" s="7">
        <f>Tabla3[[#This Row],[Salario Anual Actual 2020]]-Tabla3[[#This Row],[Salario Anual Inicial 2020]]</f>
        <v>0</v>
      </c>
      <c r="AH164">
        <v>60</v>
      </c>
      <c r="AI164">
        <v>0</v>
      </c>
      <c r="AK164">
        <v>0</v>
      </c>
      <c r="AL164">
        <v>0</v>
      </c>
      <c r="AR164">
        <v>10</v>
      </c>
      <c r="AS164">
        <v>8</v>
      </c>
    </row>
    <row r="165" spans="1:45" x14ac:dyDescent="0.25">
      <c r="A165">
        <v>219</v>
      </c>
      <c r="B165" s="1">
        <v>28162</v>
      </c>
      <c r="C165" s="2">
        <f ca="1">INT((TODAY()-Tabla3[[#This Row],[Año de Nacimiento]])/365)</f>
        <v>43</v>
      </c>
      <c r="D165" t="s">
        <v>13</v>
      </c>
      <c r="E165">
        <v>1</v>
      </c>
      <c r="F165" s="1">
        <v>43300</v>
      </c>
      <c r="G165" s="1">
        <f t="shared" ca="1" si="2"/>
        <v>44118</v>
      </c>
      <c r="H165" s="8">
        <f ca="1">(Tabla3[[#This Row],[Fecha Hoy]]-Tabla3[[#This Row],[Fecha Inicio de Contrato]])/30</f>
        <v>27.266666666666666</v>
      </c>
      <c r="I165" s="8">
        <f ca="1">Tabla3[[#This Row],[Antigüedad Meses]]/12</f>
        <v>2.2722222222222221</v>
      </c>
      <c r="J165" s="1" t="s">
        <v>8</v>
      </c>
      <c r="K165" s="4">
        <v>1</v>
      </c>
      <c r="L165" s="1" t="s">
        <v>22</v>
      </c>
      <c r="M165" s="4">
        <v>1</v>
      </c>
      <c r="N165" s="4" t="s">
        <v>20</v>
      </c>
      <c r="O165" t="s">
        <v>32</v>
      </c>
      <c r="P165">
        <v>1</v>
      </c>
      <c r="Q165">
        <v>40</v>
      </c>
      <c r="R165">
        <f>Tabla3[[#This Row],[Horas Jornada]]*1/40</f>
        <v>1</v>
      </c>
      <c r="V165" s="4">
        <f>Tabla3[[#This Row],[Fecha Alta (Abs)]]-Tabla3[[#This Row],[Fecha de baja (Abs)]]</f>
        <v>0</v>
      </c>
      <c r="W165" t="s">
        <v>58</v>
      </c>
      <c r="X165">
        <v>7</v>
      </c>
      <c r="Y165" s="4">
        <v>0</v>
      </c>
      <c r="AB165">
        <v>0</v>
      </c>
      <c r="AE165" s="7">
        <v>17790</v>
      </c>
      <c r="AF165" s="7">
        <v>17790</v>
      </c>
      <c r="AG165" s="7">
        <f>Tabla3[[#This Row],[Salario Anual Actual 2020]]-Tabla3[[#This Row],[Salario Anual Inicial 2020]]</f>
        <v>0</v>
      </c>
      <c r="AH165">
        <v>85</v>
      </c>
      <c r="AI165">
        <v>0</v>
      </c>
      <c r="AK165">
        <v>0</v>
      </c>
      <c r="AL165">
        <v>0</v>
      </c>
      <c r="AR165">
        <v>10</v>
      </c>
      <c r="AS165">
        <v>6</v>
      </c>
    </row>
    <row r="166" spans="1:45" x14ac:dyDescent="0.25">
      <c r="A166">
        <v>221</v>
      </c>
      <c r="B166" s="1">
        <v>33371</v>
      </c>
      <c r="C166" s="2">
        <f ca="1">INT((TODAY()-Tabla3[[#This Row],[Año de Nacimiento]])/365)</f>
        <v>29</v>
      </c>
      <c r="D166" t="s">
        <v>14</v>
      </c>
      <c r="E166">
        <v>0</v>
      </c>
      <c r="F166" s="1">
        <v>42212</v>
      </c>
      <c r="G166" s="1">
        <f t="shared" ca="1" si="2"/>
        <v>44118</v>
      </c>
      <c r="H166" s="8">
        <f ca="1">(Tabla3[[#This Row],[Fecha Hoy]]-Tabla3[[#This Row],[Fecha Inicio de Contrato]])/30</f>
        <v>63.533333333333331</v>
      </c>
      <c r="I166" s="8">
        <f ca="1">Tabla3[[#This Row],[Antigüedad Meses]]/12</f>
        <v>5.2944444444444443</v>
      </c>
      <c r="J166" s="1" t="s">
        <v>10</v>
      </c>
      <c r="K166" s="4">
        <v>5</v>
      </c>
      <c r="L166" s="1" t="s">
        <v>19</v>
      </c>
      <c r="M166" s="4">
        <v>2</v>
      </c>
      <c r="N166" s="4" t="s">
        <v>20</v>
      </c>
      <c r="O166" t="s">
        <v>32</v>
      </c>
      <c r="P166">
        <v>1</v>
      </c>
      <c r="Q166">
        <v>20</v>
      </c>
      <c r="R166">
        <f>Tabla3[[#This Row],[Horas Jornada]]*1/40</f>
        <v>0.5</v>
      </c>
      <c r="V166" s="4">
        <f>Tabla3[[#This Row],[Fecha Alta (Abs)]]-Tabla3[[#This Row],[Fecha de baja (Abs)]]</f>
        <v>0</v>
      </c>
      <c r="W166" t="s">
        <v>58</v>
      </c>
      <c r="X166">
        <v>7</v>
      </c>
      <c r="Y166" s="4">
        <v>0</v>
      </c>
      <c r="AB166">
        <v>0</v>
      </c>
      <c r="AE166" s="7">
        <v>16235</v>
      </c>
      <c r="AF166" s="7">
        <v>16235</v>
      </c>
      <c r="AG166" s="7">
        <f>Tabla3[[#This Row],[Salario Anual Actual 2020]]-Tabla3[[#This Row],[Salario Anual Inicial 2020]]</f>
        <v>0</v>
      </c>
      <c r="AH166">
        <v>173</v>
      </c>
      <c r="AI166">
        <v>0</v>
      </c>
      <c r="AK166">
        <v>0</v>
      </c>
      <c r="AL166">
        <v>0</v>
      </c>
      <c r="AR166">
        <v>5</v>
      </c>
      <c r="AS166">
        <v>6</v>
      </c>
    </row>
    <row r="167" spans="1:45" x14ac:dyDescent="0.25">
      <c r="A167">
        <v>222</v>
      </c>
      <c r="B167" s="1">
        <v>28996</v>
      </c>
      <c r="C167" s="2">
        <f ca="1">INT((TODAY()-Tabla3[[#This Row],[Año de Nacimiento]])/365)</f>
        <v>41</v>
      </c>
      <c r="D167" t="s">
        <v>13</v>
      </c>
      <c r="E167">
        <v>1</v>
      </c>
      <c r="F167" s="1">
        <v>41949</v>
      </c>
      <c r="G167" s="1">
        <f t="shared" ca="1" si="2"/>
        <v>44118</v>
      </c>
      <c r="H167" s="8">
        <f ca="1">(Tabla3[[#This Row],[Fecha Hoy]]-Tabla3[[#This Row],[Fecha Inicio de Contrato]])/30</f>
        <v>72.3</v>
      </c>
      <c r="I167" s="8">
        <f ca="1">Tabla3[[#This Row],[Antigüedad Meses]]/12</f>
        <v>6.0249999999999995</v>
      </c>
      <c r="J167" s="1" t="s">
        <v>9</v>
      </c>
      <c r="K167" s="4">
        <v>4</v>
      </c>
      <c r="L167" s="1" t="s">
        <v>19</v>
      </c>
      <c r="M167" s="4">
        <v>2</v>
      </c>
      <c r="N167" s="4" t="s">
        <v>20</v>
      </c>
      <c r="O167" t="s">
        <v>32</v>
      </c>
      <c r="P167">
        <v>1</v>
      </c>
      <c r="Q167">
        <v>20</v>
      </c>
      <c r="R167">
        <f>Tabla3[[#This Row],[Horas Jornada]]*1/40</f>
        <v>0.5</v>
      </c>
      <c r="V167" s="4">
        <f>Tabla3[[#This Row],[Fecha Alta (Abs)]]-Tabla3[[#This Row],[Fecha de baja (Abs)]]</f>
        <v>0</v>
      </c>
      <c r="W167" t="s">
        <v>58</v>
      </c>
      <c r="X167">
        <v>7</v>
      </c>
      <c r="Y167" s="4">
        <v>0</v>
      </c>
      <c r="AB167">
        <v>0</v>
      </c>
      <c r="AE167" s="7">
        <v>18406</v>
      </c>
      <c r="AF167" s="7">
        <v>18406</v>
      </c>
      <c r="AG167" s="7">
        <f>Tabla3[[#This Row],[Salario Anual Actual 2020]]-Tabla3[[#This Row],[Salario Anual Inicial 2020]]</f>
        <v>0</v>
      </c>
      <c r="AH167">
        <v>191</v>
      </c>
      <c r="AI167">
        <v>0</v>
      </c>
      <c r="AK167">
        <v>0</v>
      </c>
      <c r="AL167">
        <v>0</v>
      </c>
      <c r="AR167">
        <v>7</v>
      </c>
      <c r="AS167">
        <v>8</v>
      </c>
    </row>
    <row r="168" spans="1:45" x14ac:dyDescent="0.25">
      <c r="A168">
        <v>224</v>
      </c>
      <c r="B168" s="1">
        <v>29450</v>
      </c>
      <c r="C168" s="2">
        <f ca="1">INT((TODAY()-Tabla3[[#This Row],[Año de Nacimiento]])/365)</f>
        <v>40</v>
      </c>
      <c r="D168" t="s">
        <v>14</v>
      </c>
      <c r="E168">
        <v>0</v>
      </c>
      <c r="F168" s="1">
        <v>41948</v>
      </c>
      <c r="G168" s="1">
        <f t="shared" ca="1" si="2"/>
        <v>44118</v>
      </c>
      <c r="H168" s="8">
        <f ca="1">(Tabla3[[#This Row],[Fecha Hoy]]-Tabla3[[#This Row],[Fecha Inicio de Contrato]])/30</f>
        <v>72.333333333333329</v>
      </c>
      <c r="I168" s="8">
        <f ca="1">Tabla3[[#This Row],[Antigüedad Meses]]/12</f>
        <v>6.0277777777777777</v>
      </c>
      <c r="J168" s="1" t="s">
        <v>8</v>
      </c>
      <c r="K168" s="4">
        <v>1</v>
      </c>
      <c r="L168" s="1" t="s">
        <v>21</v>
      </c>
      <c r="M168" s="4">
        <v>0</v>
      </c>
      <c r="N168" s="4" t="s">
        <v>20</v>
      </c>
      <c r="O168" t="s">
        <v>32</v>
      </c>
      <c r="P168">
        <v>1</v>
      </c>
      <c r="Q168">
        <v>30</v>
      </c>
      <c r="R168">
        <f>Tabla3[[#This Row],[Horas Jornada]]*1/40</f>
        <v>0.75</v>
      </c>
      <c r="V168" s="4">
        <f>Tabla3[[#This Row],[Fecha Alta (Abs)]]-Tabla3[[#This Row],[Fecha de baja (Abs)]]</f>
        <v>0</v>
      </c>
      <c r="W168" t="s">
        <v>58</v>
      </c>
      <c r="X168">
        <v>7</v>
      </c>
      <c r="Y168" s="4">
        <v>0</v>
      </c>
      <c r="AB168">
        <v>0</v>
      </c>
      <c r="AE168" s="7">
        <v>19187</v>
      </c>
      <c r="AF168" s="7">
        <v>19187</v>
      </c>
      <c r="AG168" s="7">
        <f>Tabla3[[#This Row],[Salario Anual Actual 2020]]-Tabla3[[#This Row],[Salario Anual Inicial 2020]]</f>
        <v>0</v>
      </c>
      <c r="AH168">
        <v>38</v>
      </c>
      <c r="AI168">
        <v>0</v>
      </c>
      <c r="AK168">
        <v>0</v>
      </c>
      <c r="AL168">
        <v>0</v>
      </c>
      <c r="AR168">
        <v>7</v>
      </c>
      <c r="AS168">
        <v>8</v>
      </c>
    </row>
    <row r="169" spans="1:45" x14ac:dyDescent="0.25">
      <c r="A169">
        <v>225</v>
      </c>
      <c r="B169" s="1">
        <v>24380</v>
      </c>
      <c r="C169" s="2">
        <f ca="1">INT((TODAY()-Tabla3[[#This Row],[Año de Nacimiento]])/365)</f>
        <v>54</v>
      </c>
      <c r="D169" t="s">
        <v>14</v>
      </c>
      <c r="E169">
        <v>0</v>
      </c>
      <c r="F169" s="1">
        <v>36871</v>
      </c>
      <c r="G169" s="1">
        <f t="shared" ca="1" si="2"/>
        <v>44118</v>
      </c>
      <c r="H169" s="8">
        <f ca="1">(Tabla3[[#This Row],[Fecha Hoy]]-Tabla3[[#This Row],[Fecha Inicio de Contrato]])/30</f>
        <v>241.56666666666666</v>
      </c>
      <c r="I169" s="8">
        <f ca="1">Tabla3[[#This Row],[Antigüedad Meses]]/12</f>
        <v>20.130555555555556</v>
      </c>
      <c r="J169" s="1" t="s">
        <v>10</v>
      </c>
      <c r="K169" s="4">
        <v>5</v>
      </c>
      <c r="L169" s="1" t="s">
        <v>21</v>
      </c>
      <c r="M169" s="4">
        <v>0</v>
      </c>
      <c r="N169" s="4" t="s">
        <v>20</v>
      </c>
      <c r="O169" t="s">
        <v>32</v>
      </c>
      <c r="P169">
        <v>1</v>
      </c>
      <c r="Q169">
        <v>20</v>
      </c>
      <c r="R169">
        <f>Tabla3[[#This Row],[Horas Jornada]]*1/40</f>
        <v>0.5</v>
      </c>
      <c r="V169" s="4">
        <f>Tabla3[[#This Row],[Fecha Alta (Abs)]]-Tabla3[[#This Row],[Fecha de baja (Abs)]]</f>
        <v>0</v>
      </c>
      <c r="W169" t="s">
        <v>58</v>
      </c>
      <c r="X169">
        <v>7</v>
      </c>
      <c r="Y169" s="4">
        <v>0</v>
      </c>
      <c r="AB169">
        <v>0</v>
      </c>
      <c r="AE169" s="7">
        <v>17695</v>
      </c>
      <c r="AF169" s="7">
        <v>17695</v>
      </c>
      <c r="AG169" s="7">
        <f>Tabla3[[#This Row],[Salario Anual Actual 2020]]-Tabla3[[#This Row],[Salario Anual Inicial 2020]]</f>
        <v>0</v>
      </c>
      <c r="AH169">
        <v>6</v>
      </c>
      <c r="AI169">
        <v>0</v>
      </c>
      <c r="AK169">
        <v>0</v>
      </c>
      <c r="AL169">
        <v>0</v>
      </c>
      <c r="AR169">
        <v>5</v>
      </c>
      <c r="AS169">
        <v>9</v>
      </c>
    </row>
    <row r="170" spans="1:45" x14ac:dyDescent="0.25">
      <c r="A170">
        <v>227</v>
      </c>
      <c r="B170" s="1">
        <v>25353</v>
      </c>
      <c r="C170" s="2">
        <f ca="1">INT((TODAY()-Tabla3[[#This Row],[Año de Nacimiento]])/365)</f>
        <v>51</v>
      </c>
      <c r="D170" t="s">
        <v>13</v>
      </c>
      <c r="E170">
        <v>1</v>
      </c>
      <c r="F170" s="1">
        <v>36976</v>
      </c>
      <c r="G170" s="1">
        <f t="shared" ca="1" si="2"/>
        <v>44118</v>
      </c>
      <c r="H170" s="8">
        <f ca="1">(Tabla3[[#This Row],[Fecha Hoy]]-Tabla3[[#This Row],[Fecha Inicio de Contrato]])/30</f>
        <v>238.06666666666666</v>
      </c>
      <c r="I170" s="8">
        <f ca="1">Tabla3[[#This Row],[Antigüedad Meses]]/12</f>
        <v>19.838888888888889</v>
      </c>
      <c r="J170" s="1" t="s">
        <v>10</v>
      </c>
      <c r="K170" s="4">
        <v>5</v>
      </c>
      <c r="L170" s="1"/>
      <c r="M170" s="4">
        <v>0</v>
      </c>
      <c r="N170" s="4" t="s">
        <v>20</v>
      </c>
      <c r="O170" t="s">
        <v>32</v>
      </c>
      <c r="P170">
        <v>1</v>
      </c>
      <c r="Q170">
        <v>30</v>
      </c>
      <c r="R170">
        <f>Tabla3[[#This Row],[Horas Jornada]]*1/40</f>
        <v>0.75</v>
      </c>
      <c r="V170" s="4">
        <f>Tabla3[[#This Row],[Fecha Alta (Abs)]]-Tabla3[[#This Row],[Fecha de baja (Abs)]]</f>
        <v>0</v>
      </c>
      <c r="W170" t="s">
        <v>58</v>
      </c>
      <c r="X170">
        <v>7</v>
      </c>
      <c r="Y170" s="4">
        <v>0</v>
      </c>
      <c r="AB170">
        <v>0</v>
      </c>
      <c r="AE170" s="7">
        <v>19610</v>
      </c>
      <c r="AF170" s="7">
        <v>19610</v>
      </c>
      <c r="AG170" s="7">
        <f>Tabla3[[#This Row],[Salario Anual Actual 2020]]-Tabla3[[#This Row],[Salario Anual Inicial 2020]]</f>
        <v>0</v>
      </c>
      <c r="AH170">
        <v>175</v>
      </c>
      <c r="AI170">
        <v>0</v>
      </c>
      <c r="AK170">
        <v>0</v>
      </c>
      <c r="AL170">
        <v>0</v>
      </c>
      <c r="AR170">
        <v>9</v>
      </c>
      <c r="AS170">
        <v>9</v>
      </c>
    </row>
    <row r="171" spans="1:45" x14ac:dyDescent="0.25">
      <c r="A171">
        <v>228</v>
      </c>
      <c r="B171" s="1">
        <v>27962</v>
      </c>
      <c r="C171" s="2">
        <f ca="1">INT((TODAY()-Tabla3[[#This Row],[Año de Nacimiento]])/365)</f>
        <v>44</v>
      </c>
      <c r="D171" t="s">
        <v>13</v>
      </c>
      <c r="E171">
        <v>1</v>
      </c>
      <c r="F171" s="1">
        <v>37460</v>
      </c>
      <c r="G171" s="1">
        <f t="shared" ca="1" si="2"/>
        <v>44118</v>
      </c>
      <c r="H171" s="8">
        <f ca="1">(Tabla3[[#This Row],[Fecha Hoy]]-Tabla3[[#This Row],[Fecha Inicio de Contrato]])/30</f>
        <v>221.93333333333334</v>
      </c>
      <c r="I171" s="8">
        <f ca="1">Tabla3[[#This Row],[Antigüedad Meses]]/12</f>
        <v>18.494444444444444</v>
      </c>
      <c r="J171" s="1" t="s">
        <v>10</v>
      </c>
      <c r="K171" s="4">
        <v>5</v>
      </c>
      <c r="L171" s="1" t="s">
        <v>21</v>
      </c>
      <c r="M171" s="4">
        <v>0</v>
      </c>
      <c r="N171" s="4" t="s">
        <v>20</v>
      </c>
      <c r="O171" t="s">
        <v>32</v>
      </c>
      <c r="P171">
        <v>1</v>
      </c>
      <c r="Q171">
        <v>20</v>
      </c>
      <c r="R171">
        <f>Tabla3[[#This Row],[Horas Jornada]]*1/40</f>
        <v>0.5</v>
      </c>
      <c r="V171" s="4">
        <f>Tabla3[[#This Row],[Fecha Alta (Abs)]]-Tabla3[[#This Row],[Fecha de baja (Abs)]]</f>
        <v>0</v>
      </c>
      <c r="W171" t="s">
        <v>58</v>
      </c>
      <c r="X171">
        <v>7</v>
      </c>
      <c r="Y171" s="4">
        <v>1</v>
      </c>
      <c r="Z171" s="1">
        <v>44047</v>
      </c>
      <c r="AA171" t="s">
        <v>26</v>
      </c>
      <c r="AB171">
        <v>0</v>
      </c>
      <c r="AE171" s="7">
        <v>16829</v>
      </c>
      <c r="AF171" s="7">
        <v>16829</v>
      </c>
      <c r="AG171" s="7">
        <f>Tabla3[[#This Row],[Salario Anual Actual 2020]]-Tabla3[[#This Row],[Salario Anual Inicial 2020]]</f>
        <v>0</v>
      </c>
      <c r="AH171">
        <v>87</v>
      </c>
      <c r="AI171">
        <v>0</v>
      </c>
      <c r="AK171">
        <v>0</v>
      </c>
      <c r="AL171">
        <v>0</v>
      </c>
      <c r="AR171">
        <v>8</v>
      </c>
      <c r="AS171">
        <v>6</v>
      </c>
    </row>
    <row r="172" spans="1:45" x14ac:dyDescent="0.25">
      <c r="A172">
        <v>230</v>
      </c>
      <c r="B172" s="1">
        <v>23679</v>
      </c>
      <c r="C172" s="2">
        <f ca="1">INT((TODAY()-Tabla3[[#This Row],[Año de Nacimiento]])/365)</f>
        <v>55</v>
      </c>
      <c r="D172" t="s">
        <v>13</v>
      </c>
      <c r="E172">
        <v>1</v>
      </c>
      <c r="F172" s="1">
        <v>38249</v>
      </c>
      <c r="G172" s="1">
        <f t="shared" ca="1" si="2"/>
        <v>44118</v>
      </c>
      <c r="H172" s="8">
        <f ca="1">(Tabla3[[#This Row],[Fecha Hoy]]-Tabla3[[#This Row],[Fecha Inicio de Contrato]])/30</f>
        <v>195.63333333333333</v>
      </c>
      <c r="I172" s="8">
        <f ca="1">Tabla3[[#This Row],[Antigüedad Meses]]/12</f>
        <v>16.302777777777777</v>
      </c>
      <c r="J172" s="1" t="s">
        <v>68</v>
      </c>
      <c r="K172" s="4">
        <v>2</v>
      </c>
      <c r="L172" s="1" t="s">
        <v>19</v>
      </c>
      <c r="M172" s="4">
        <v>2</v>
      </c>
      <c r="N172" s="4" t="s">
        <v>20</v>
      </c>
      <c r="O172" t="s">
        <v>32</v>
      </c>
      <c r="P172">
        <v>1</v>
      </c>
      <c r="Q172">
        <v>30</v>
      </c>
      <c r="R172">
        <f>Tabla3[[#This Row],[Horas Jornada]]*1/40</f>
        <v>0.75</v>
      </c>
      <c r="S172" t="s">
        <v>24</v>
      </c>
      <c r="T172" s="1">
        <v>43863</v>
      </c>
      <c r="U172" s="1">
        <f ca="1">TODAY()</f>
        <v>44118</v>
      </c>
      <c r="V172" s="4">
        <f ca="1">Tabla3[[#This Row],[Fecha Alta (Abs)]]-Tabla3[[#This Row],[Fecha de baja (Abs)]]</f>
        <v>255</v>
      </c>
      <c r="W172" t="s">
        <v>58</v>
      </c>
      <c r="X172">
        <v>7</v>
      </c>
      <c r="Y172" s="4">
        <v>0</v>
      </c>
      <c r="AB172">
        <v>0</v>
      </c>
      <c r="AE172" s="7">
        <v>18202</v>
      </c>
      <c r="AF172" s="7">
        <v>18202</v>
      </c>
      <c r="AG172" s="7">
        <f>Tabla3[[#This Row],[Salario Anual Actual 2020]]-Tabla3[[#This Row],[Salario Anual Inicial 2020]]</f>
        <v>0</v>
      </c>
      <c r="AH172">
        <v>264</v>
      </c>
      <c r="AI172">
        <v>0</v>
      </c>
      <c r="AK172">
        <v>0</v>
      </c>
      <c r="AL172">
        <v>0</v>
      </c>
      <c r="AR172">
        <v>10</v>
      </c>
      <c r="AS172">
        <v>10</v>
      </c>
    </row>
    <row r="173" spans="1:45" x14ac:dyDescent="0.25">
      <c r="A173">
        <v>231</v>
      </c>
      <c r="B173" s="1">
        <v>33857</v>
      </c>
      <c r="C173" s="2">
        <f ca="1">INT((TODAY()-Tabla3[[#This Row],[Año de Nacimiento]])/365)</f>
        <v>28</v>
      </c>
      <c r="D173" t="s">
        <v>14</v>
      </c>
      <c r="E173">
        <v>0</v>
      </c>
      <c r="F173" s="1">
        <v>43652</v>
      </c>
      <c r="G173" s="1">
        <f t="shared" ca="1" si="2"/>
        <v>44118</v>
      </c>
      <c r="H173" s="8">
        <f ca="1">(Tabla3[[#This Row],[Fecha Hoy]]-Tabla3[[#This Row],[Fecha Inicio de Contrato]])/30</f>
        <v>15.533333333333333</v>
      </c>
      <c r="I173" s="8">
        <f ca="1">Tabla3[[#This Row],[Antigüedad Meses]]/12</f>
        <v>1.2944444444444445</v>
      </c>
      <c r="J173" s="1" t="s">
        <v>68</v>
      </c>
      <c r="K173" s="4">
        <v>2</v>
      </c>
      <c r="L173" s="1" t="s">
        <v>21</v>
      </c>
      <c r="M173" s="4"/>
      <c r="N173" s="4" t="s">
        <v>20</v>
      </c>
      <c r="O173" t="s">
        <v>32</v>
      </c>
      <c r="P173">
        <v>1</v>
      </c>
      <c r="Q173">
        <v>20</v>
      </c>
      <c r="R173">
        <f>Tabla3[[#This Row],[Horas Jornada]]*1/40</f>
        <v>0.5</v>
      </c>
      <c r="S173" t="s">
        <v>25</v>
      </c>
      <c r="T173" s="1">
        <v>43837</v>
      </c>
      <c r="U173" s="1">
        <f ca="1">TODAY()</f>
        <v>44118</v>
      </c>
      <c r="V173" s="4">
        <f ca="1">Tabla3[[#This Row],[Fecha Alta (Abs)]]-Tabla3[[#This Row],[Fecha de baja (Abs)]]</f>
        <v>281</v>
      </c>
      <c r="W173" t="s">
        <v>58</v>
      </c>
      <c r="X173">
        <v>7</v>
      </c>
      <c r="Y173" s="4">
        <v>0</v>
      </c>
      <c r="AB173">
        <v>0</v>
      </c>
      <c r="AE173" s="7">
        <v>17387</v>
      </c>
      <c r="AF173" s="7">
        <v>17387</v>
      </c>
      <c r="AG173" s="7">
        <f>Tabla3[[#This Row],[Salario Anual Actual 2020]]-Tabla3[[#This Row],[Salario Anual Inicial 2020]]</f>
        <v>0</v>
      </c>
      <c r="AH173">
        <v>252</v>
      </c>
      <c r="AI173">
        <v>0</v>
      </c>
      <c r="AK173">
        <v>0</v>
      </c>
      <c r="AL173">
        <v>0</v>
      </c>
      <c r="AR173">
        <v>10</v>
      </c>
      <c r="AS173">
        <v>8</v>
      </c>
    </row>
    <row r="174" spans="1:45" x14ac:dyDescent="0.25">
      <c r="A174">
        <v>237</v>
      </c>
      <c r="B174" s="1">
        <v>31958</v>
      </c>
      <c r="C174" s="2">
        <f ca="1">INT((TODAY()-Tabla3[[#This Row],[Año de Nacimiento]])/365)</f>
        <v>33</v>
      </c>
      <c r="D174" t="s">
        <v>14</v>
      </c>
      <c r="E174">
        <v>0</v>
      </c>
      <c r="F174" s="1">
        <v>41973</v>
      </c>
      <c r="G174" s="1">
        <f t="shared" ca="1" si="2"/>
        <v>44118</v>
      </c>
      <c r="H174" s="8">
        <f ca="1">(Tabla3[[#This Row],[Fecha Hoy]]-Tabla3[[#This Row],[Fecha Inicio de Contrato]])/30</f>
        <v>71.5</v>
      </c>
      <c r="I174" s="8">
        <f ca="1">Tabla3[[#This Row],[Antigüedad Meses]]/12</f>
        <v>5.958333333333333</v>
      </c>
      <c r="J174" s="1" t="s">
        <v>12</v>
      </c>
      <c r="K174" s="4">
        <v>3</v>
      </c>
      <c r="L174" s="1" t="s">
        <v>22</v>
      </c>
      <c r="M174" s="4">
        <v>2</v>
      </c>
      <c r="N174" s="4" t="s">
        <v>20</v>
      </c>
      <c r="O174" t="s">
        <v>32</v>
      </c>
      <c r="P174">
        <v>1</v>
      </c>
      <c r="Q174">
        <v>30</v>
      </c>
      <c r="R174">
        <f>Tabla3[[#This Row],[Horas Jornada]]*1/40</f>
        <v>0.75</v>
      </c>
      <c r="S174" t="s">
        <v>25</v>
      </c>
      <c r="T174" s="1">
        <v>43946</v>
      </c>
      <c r="U174" s="1">
        <f ca="1">TODAY()</f>
        <v>44118</v>
      </c>
      <c r="V174" s="4">
        <f ca="1">Tabla3[[#This Row],[Fecha Alta (Abs)]]-Tabla3[[#This Row],[Fecha de baja (Abs)]]</f>
        <v>172</v>
      </c>
      <c r="W174" t="s">
        <v>58</v>
      </c>
      <c r="X174">
        <v>7</v>
      </c>
      <c r="Y174" s="4">
        <v>0</v>
      </c>
      <c r="AB174">
        <v>0</v>
      </c>
      <c r="AE174" s="7">
        <v>16169</v>
      </c>
      <c r="AF174" s="7">
        <v>16169</v>
      </c>
      <c r="AG174" s="7">
        <f>Tabla3[[#This Row],[Salario Anual Actual 2020]]-Tabla3[[#This Row],[Salario Anual Inicial 2020]]</f>
        <v>0</v>
      </c>
      <c r="AH174">
        <v>126</v>
      </c>
      <c r="AI174">
        <v>0</v>
      </c>
      <c r="AK174">
        <v>0</v>
      </c>
      <c r="AL174">
        <v>0</v>
      </c>
      <c r="AR174">
        <v>7</v>
      </c>
      <c r="AS174">
        <v>8</v>
      </c>
    </row>
    <row r="175" spans="1:45" x14ac:dyDescent="0.25">
      <c r="A175">
        <v>251</v>
      </c>
      <c r="B175" s="1">
        <v>35267</v>
      </c>
      <c r="C175" s="2">
        <f ca="1">INT((TODAY()-Tabla3[[#This Row],[Año de Nacimiento]])/365)</f>
        <v>24</v>
      </c>
      <c r="D175" t="s">
        <v>14</v>
      </c>
      <c r="E175">
        <v>0</v>
      </c>
      <c r="F175" s="1">
        <v>43998</v>
      </c>
      <c r="G175" s="1">
        <f t="shared" ca="1" si="2"/>
        <v>44118</v>
      </c>
      <c r="H175" s="8">
        <f ca="1">(Tabla3[[#This Row],[Fecha Hoy]]-Tabla3[[#This Row],[Fecha Inicio de Contrato]])/30</f>
        <v>4</v>
      </c>
      <c r="I175" s="8">
        <f ca="1">Tabla3[[#This Row],[Antigüedad Meses]]/12</f>
        <v>0.33333333333333331</v>
      </c>
      <c r="J175" s="1" t="s">
        <v>8</v>
      </c>
      <c r="K175" s="4">
        <v>1</v>
      </c>
      <c r="L175" s="1" t="s">
        <v>19</v>
      </c>
      <c r="M175" s="4">
        <v>0</v>
      </c>
      <c r="N175" s="4" t="s">
        <v>20</v>
      </c>
      <c r="O175" t="s">
        <v>32</v>
      </c>
      <c r="P175">
        <v>1</v>
      </c>
      <c r="Q175">
        <v>40</v>
      </c>
      <c r="R175">
        <f>Tabla3[[#This Row],[Horas Jornada]]*1/40</f>
        <v>1</v>
      </c>
      <c r="V175" s="4">
        <f>Tabla3[[#This Row],[Fecha Alta (Abs)]]-Tabla3[[#This Row],[Fecha de baja (Abs)]]</f>
        <v>0</v>
      </c>
      <c r="W175" t="s">
        <v>58</v>
      </c>
      <c r="X175">
        <v>7</v>
      </c>
      <c r="Y175" s="4">
        <v>1</v>
      </c>
      <c r="Z175" s="1">
        <v>44043</v>
      </c>
      <c r="AA175" t="s">
        <v>26</v>
      </c>
      <c r="AB175">
        <v>0</v>
      </c>
      <c r="AE175" s="7">
        <v>19281</v>
      </c>
      <c r="AF175" s="7">
        <v>19281</v>
      </c>
      <c r="AG175" s="7">
        <f>Tabla3[[#This Row],[Salario Anual Actual 2020]]-Tabla3[[#This Row],[Salario Anual Inicial 2020]]</f>
        <v>0</v>
      </c>
      <c r="AH175">
        <v>29</v>
      </c>
      <c r="AI175">
        <v>0</v>
      </c>
      <c r="AK175">
        <v>0</v>
      </c>
      <c r="AL175">
        <v>1</v>
      </c>
      <c r="AR175">
        <v>6</v>
      </c>
      <c r="AS175">
        <v>9</v>
      </c>
    </row>
    <row r="176" spans="1:45" x14ac:dyDescent="0.25">
      <c r="A176">
        <v>253</v>
      </c>
      <c r="B176" s="1">
        <v>31736</v>
      </c>
      <c r="C176" s="2">
        <f ca="1">INT((TODAY()-Tabla3[[#This Row],[Año de Nacimiento]])/365)</f>
        <v>33</v>
      </c>
      <c r="D176" t="s">
        <v>14</v>
      </c>
      <c r="E176">
        <v>0</v>
      </c>
      <c r="F176" s="1">
        <v>44072</v>
      </c>
      <c r="G176" s="1">
        <f t="shared" ca="1" si="2"/>
        <v>44118</v>
      </c>
      <c r="H176" s="8">
        <f ca="1">(Tabla3[[#This Row],[Fecha Hoy]]-Tabla3[[#This Row],[Fecha Inicio de Contrato]])/30</f>
        <v>1.5333333333333334</v>
      </c>
      <c r="I176" s="8">
        <f ca="1">Tabla3[[#This Row],[Antigüedad Meses]]/12</f>
        <v>0.1277777777777778</v>
      </c>
      <c r="J176" s="1" t="s">
        <v>8</v>
      </c>
      <c r="K176" s="4">
        <v>1</v>
      </c>
      <c r="L176" s="1" t="s">
        <v>21</v>
      </c>
      <c r="M176" s="4">
        <v>0</v>
      </c>
      <c r="N176" s="4" t="s">
        <v>20</v>
      </c>
      <c r="O176" t="s">
        <v>32</v>
      </c>
      <c r="P176">
        <v>1</v>
      </c>
      <c r="Q176">
        <v>40</v>
      </c>
      <c r="R176">
        <f>Tabla3[[#This Row],[Horas Jornada]]*1/40</f>
        <v>1</v>
      </c>
      <c r="V176" s="4">
        <f>Tabla3[[#This Row],[Fecha Alta (Abs)]]-Tabla3[[#This Row],[Fecha de baja (Abs)]]</f>
        <v>0</v>
      </c>
      <c r="W176" t="s">
        <v>58</v>
      </c>
      <c r="X176">
        <v>7</v>
      </c>
      <c r="Y176" s="4">
        <v>1</v>
      </c>
      <c r="Z176" s="1">
        <v>44029</v>
      </c>
      <c r="AA176" t="s">
        <v>29</v>
      </c>
      <c r="AB176">
        <v>0</v>
      </c>
      <c r="AE176" s="7">
        <v>16374</v>
      </c>
      <c r="AF176" s="7">
        <v>16374</v>
      </c>
      <c r="AG176" s="7">
        <f>Tabla3[[#This Row],[Salario Anual Actual 2020]]-Tabla3[[#This Row],[Salario Anual Inicial 2020]]</f>
        <v>0</v>
      </c>
      <c r="AH176">
        <v>53</v>
      </c>
      <c r="AI176">
        <v>0</v>
      </c>
      <c r="AK176">
        <v>0</v>
      </c>
      <c r="AL176">
        <v>1</v>
      </c>
      <c r="AR176">
        <v>4</v>
      </c>
      <c r="AS176">
        <v>6</v>
      </c>
    </row>
    <row r="177" spans="1:45" x14ac:dyDescent="0.25">
      <c r="A177">
        <v>254</v>
      </c>
      <c r="B177" s="1">
        <v>31479</v>
      </c>
      <c r="C177" s="2">
        <f ca="1">INT((TODAY()-Tabla3[[#This Row],[Año de Nacimiento]])/365)</f>
        <v>34</v>
      </c>
      <c r="D177" t="s">
        <v>14</v>
      </c>
      <c r="E177">
        <v>0</v>
      </c>
      <c r="F177" s="1">
        <v>42026</v>
      </c>
      <c r="G177" s="1">
        <f t="shared" ca="1" si="2"/>
        <v>44118</v>
      </c>
      <c r="H177" s="8">
        <f ca="1">(Tabla3[[#This Row],[Fecha Hoy]]-Tabla3[[#This Row],[Fecha Inicio de Contrato]])/30</f>
        <v>69.733333333333334</v>
      </c>
      <c r="I177" s="8">
        <f ca="1">Tabla3[[#This Row],[Antigüedad Meses]]/12</f>
        <v>5.8111111111111109</v>
      </c>
      <c r="J177" s="1" t="s">
        <v>9</v>
      </c>
      <c r="K177" s="4">
        <v>4</v>
      </c>
      <c r="L177" s="1" t="s">
        <v>21</v>
      </c>
      <c r="M177" s="4">
        <v>0</v>
      </c>
      <c r="N177" s="4" t="s">
        <v>20</v>
      </c>
      <c r="O177" t="s">
        <v>32</v>
      </c>
      <c r="P177">
        <v>1</v>
      </c>
      <c r="Q177">
        <v>40</v>
      </c>
      <c r="R177">
        <f>Tabla3[[#This Row],[Horas Jornada]]*1/40</f>
        <v>1</v>
      </c>
      <c r="V177" s="4">
        <f>Tabla3[[#This Row],[Fecha Alta (Abs)]]-Tabla3[[#This Row],[Fecha de baja (Abs)]]</f>
        <v>0</v>
      </c>
      <c r="W177" t="s">
        <v>58</v>
      </c>
      <c r="X177">
        <v>7</v>
      </c>
      <c r="Y177" s="4">
        <v>0</v>
      </c>
      <c r="AB177">
        <v>0</v>
      </c>
      <c r="AE177" s="7">
        <v>16874</v>
      </c>
      <c r="AF177" s="7">
        <v>16874</v>
      </c>
      <c r="AG177" s="7">
        <f>Tabla3[[#This Row],[Salario Anual Actual 2020]]-Tabla3[[#This Row],[Salario Anual Inicial 2020]]</f>
        <v>0</v>
      </c>
      <c r="AH177">
        <v>380</v>
      </c>
      <c r="AI177">
        <v>0</v>
      </c>
      <c r="AK177">
        <v>0</v>
      </c>
      <c r="AL177">
        <v>0</v>
      </c>
      <c r="AR177">
        <v>4</v>
      </c>
      <c r="AS177">
        <v>9</v>
      </c>
    </row>
    <row r="178" spans="1:45" x14ac:dyDescent="0.25">
      <c r="A178">
        <v>256</v>
      </c>
      <c r="B178" s="1">
        <v>26584</v>
      </c>
      <c r="C178" s="2">
        <f ca="1">INT((TODAY()-Tabla3[[#This Row],[Año de Nacimiento]])/365)</f>
        <v>48</v>
      </c>
      <c r="D178" t="s">
        <v>13</v>
      </c>
      <c r="E178">
        <v>1</v>
      </c>
      <c r="F178" s="1">
        <v>42451</v>
      </c>
      <c r="G178" s="1">
        <f t="shared" ca="1" si="2"/>
        <v>44118</v>
      </c>
      <c r="H178" s="8">
        <f ca="1">(Tabla3[[#This Row],[Fecha Hoy]]-Tabla3[[#This Row],[Fecha Inicio de Contrato]])/30</f>
        <v>55.56666666666667</v>
      </c>
      <c r="I178" s="8">
        <f ca="1">Tabla3[[#This Row],[Antigüedad Meses]]/12</f>
        <v>4.6305555555555555</v>
      </c>
      <c r="J178" s="1" t="s">
        <v>9</v>
      </c>
      <c r="K178" s="4">
        <v>4</v>
      </c>
      <c r="L178" s="1" t="s">
        <v>21</v>
      </c>
      <c r="M178" s="4">
        <v>0</v>
      </c>
      <c r="N178" s="4" t="s">
        <v>20</v>
      </c>
      <c r="O178" t="s">
        <v>32</v>
      </c>
      <c r="P178">
        <v>1</v>
      </c>
      <c r="Q178">
        <v>25</v>
      </c>
      <c r="R178">
        <f>Tabla3[[#This Row],[Horas Jornada]]*1/40</f>
        <v>0.625</v>
      </c>
      <c r="V178" s="4">
        <f>Tabla3[[#This Row],[Fecha Alta (Abs)]]-Tabla3[[#This Row],[Fecha de baja (Abs)]]</f>
        <v>0</v>
      </c>
      <c r="W178" t="s">
        <v>58</v>
      </c>
      <c r="X178">
        <v>7</v>
      </c>
      <c r="Y178" s="4">
        <v>0</v>
      </c>
      <c r="AB178">
        <v>0</v>
      </c>
      <c r="AE178" s="7">
        <v>16037</v>
      </c>
      <c r="AF178" s="7">
        <v>16037</v>
      </c>
      <c r="AG178" s="7">
        <f>Tabla3[[#This Row],[Salario Anual Actual 2020]]-Tabla3[[#This Row],[Salario Anual Inicial 2020]]</f>
        <v>0</v>
      </c>
      <c r="AH178">
        <v>13</v>
      </c>
      <c r="AI178">
        <v>0</v>
      </c>
      <c r="AK178">
        <v>0</v>
      </c>
      <c r="AL178">
        <v>0</v>
      </c>
      <c r="AR178">
        <v>4</v>
      </c>
      <c r="AS178">
        <v>10</v>
      </c>
    </row>
    <row r="179" spans="1:45" x14ac:dyDescent="0.25">
      <c r="A179">
        <v>257</v>
      </c>
      <c r="B179" s="1">
        <v>22670</v>
      </c>
      <c r="C179" s="2">
        <f ca="1">INT((TODAY()-Tabla3[[#This Row],[Año de Nacimiento]])/365)</f>
        <v>58</v>
      </c>
      <c r="D179" t="s">
        <v>13</v>
      </c>
      <c r="E179">
        <v>1</v>
      </c>
      <c r="F179" s="1">
        <v>42390</v>
      </c>
      <c r="G179" s="1">
        <f t="shared" ca="1" si="2"/>
        <v>44118</v>
      </c>
      <c r="H179" s="8">
        <f ca="1">(Tabla3[[#This Row],[Fecha Hoy]]-Tabla3[[#This Row],[Fecha Inicio de Contrato]])/30</f>
        <v>57.6</v>
      </c>
      <c r="I179" s="8">
        <f ca="1">Tabla3[[#This Row],[Antigüedad Meses]]/12</f>
        <v>4.8</v>
      </c>
      <c r="J179" s="1" t="s">
        <v>12</v>
      </c>
      <c r="K179" s="4">
        <v>3</v>
      </c>
      <c r="L179" s="1" t="s">
        <v>21</v>
      </c>
      <c r="M179" s="4">
        <v>0</v>
      </c>
      <c r="N179" s="4" t="s">
        <v>20</v>
      </c>
      <c r="O179" t="s">
        <v>32</v>
      </c>
      <c r="P179">
        <v>1</v>
      </c>
      <c r="Q179">
        <v>40</v>
      </c>
      <c r="R179">
        <f>Tabla3[[#This Row],[Horas Jornada]]*1/40</f>
        <v>1</v>
      </c>
      <c r="V179" s="4">
        <f>Tabla3[[#This Row],[Fecha Alta (Abs)]]-Tabla3[[#This Row],[Fecha de baja (Abs)]]</f>
        <v>0</v>
      </c>
      <c r="W179" t="s">
        <v>58</v>
      </c>
      <c r="X179">
        <v>7</v>
      </c>
      <c r="Y179" s="4">
        <v>0</v>
      </c>
      <c r="AB179">
        <v>0</v>
      </c>
      <c r="AE179" s="7">
        <v>18163</v>
      </c>
      <c r="AF179" s="7">
        <v>18163</v>
      </c>
      <c r="AG179" s="7">
        <f>Tabla3[[#This Row],[Salario Anual Actual 2020]]-Tabla3[[#This Row],[Salario Anual Inicial 2020]]</f>
        <v>0</v>
      </c>
      <c r="AH179">
        <v>180</v>
      </c>
      <c r="AI179">
        <v>0</v>
      </c>
      <c r="AK179">
        <v>0</v>
      </c>
      <c r="AL179">
        <v>0</v>
      </c>
      <c r="AR179">
        <v>9</v>
      </c>
      <c r="AS179">
        <v>10</v>
      </c>
    </row>
    <row r="180" spans="1:45" x14ac:dyDescent="0.25">
      <c r="A180">
        <v>258</v>
      </c>
      <c r="B180" s="1">
        <v>33919</v>
      </c>
      <c r="C180" s="2">
        <f ca="1">INT((TODAY()-Tabla3[[#This Row],[Año de Nacimiento]])/365)</f>
        <v>27</v>
      </c>
      <c r="D180" t="s">
        <v>14</v>
      </c>
      <c r="E180">
        <v>0</v>
      </c>
      <c r="F180" s="1">
        <v>41706</v>
      </c>
      <c r="G180" s="1">
        <f t="shared" ca="1" si="2"/>
        <v>44118</v>
      </c>
      <c r="H180" s="8">
        <f ca="1">(Tabla3[[#This Row],[Fecha Hoy]]-Tabla3[[#This Row],[Fecha Inicio de Contrato]])/30</f>
        <v>80.400000000000006</v>
      </c>
      <c r="I180" s="8">
        <f ca="1">Tabla3[[#This Row],[Antigüedad Meses]]/12</f>
        <v>6.7</v>
      </c>
      <c r="J180" s="1" t="s">
        <v>68</v>
      </c>
      <c r="K180" s="4">
        <v>2</v>
      </c>
      <c r="L180" s="1" t="s">
        <v>21</v>
      </c>
      <c r="M180" s="4">
        <v>0</v>
      </c>
      <c r="N180" s="4" t="s">
        <v>20</v>
      </c>
      <c r="O180" t="s">
        <v>32</v>
      </c>
      <c r="P180">
        <v>1</v>
      </c>
      <c r="Q180">
        <v>40</v>
      </c>
      <c r="R180">
        <f>Tabla3[[#This Row],[Horas Jornada]]*1/40</f>
        <v>1</v>
      </c>
      <c r="V180" s="4">
        <f>Tabla3[[#This Row],[Fecha Alta (Abs)]]-Tabla3[[#This Row],[Fecha de baja (Abs)]]</f>
        <v>0</v>
      </c>
      <c r="W180" t="s">
        <v>58</v>
      </c>
      <c r="X180">
        <v>7</v>
      </c>
      <c r="Y180" s="4">
        <v>0</v>
      </c>
      <c r="AB180">
        <v>0</v>
      </c>
      <c r="AE180" s="7">
        <v>17070</v>
      </c>
      <c r="AF180" s="7">
        <v>17070</v>
      </c>
      <c r="AG180" s="7">
        <f>Tabla3[[#This Row],[Salario Anual Actual 2020]]-Tabla3[[#This Row],[Salario Anual Inicial 2020]]</f>
        <v>0</v>
      </c>
      <c r="AH180">
        <v>49</v>
      </c>
      <c r="AI180">
        <v>0</v>
      </c>
      <c r="AK180">
        <v>0</v>
      </c>
      <c r="AL180">
        <v>0</v>
      </c>
      <c r="AR180">
        <v>8</v>
      </c>
      <c r="AS180">
        <v>8</v>
      </c>
    </row>
    <row r="181" spans="1:45" x14ac:dyDescent="0.25">
      <c r="A181">
        <v>259</v>
      </c>
      <c r="B181" s="1">
        <v>24925</v>
      </c>
      <c r="C181" s="2">
        <f ca="1">INT((TODAY()-Tabla3[[#This Row],[Año de Nacimiento]])/365)</f>
        <v>52</v>
      </c>
      <c r="D181" t="s">
        <v>13</v>
      </c>
      <c r="E181">
        <v>1</v>
      </c>
      <c r="F181" s="1">
        <v>36854</v>
      </c>
      <c r="G181" s="1">
        <f t="shared" ca="1" si="2"/>
        <v>44118</v>
      </c>
      <c r="H181" s="8">
        <f ca="1">(Tabla3[[#This Row],[Fecha Hoy]]-Tabla3[[#This Row],[Fecha Inicio de Contrato]])/30</f>
        <v>242.13333333333333</v>
      </c>
      <c r="I181" s="8">
        <f ca="1">Tabla3[[#This Row],[Antigüedad Meses]]/12</f>
        <v>20.177777777777777</v>
      </c>
      <c r="J181" s="1" t="s">
        <v>8</v>
      </c>
      <c r="K181" s="4">
        <v>1</v>
      </c>
      <c r="L181" s="1"/>
      <c r="M181" s="4">
        <v>0</v>
      </c>
      <c r="N181" s="4" t="s">
        <v>20</v>
      </c>
      <c r="O181" t="s">
        <v>32</v>
      </c>
      <c r="P181">
        <v>1</v>
      </c>
      <c r="Q181">
        <v>20</v>
      </c>
      <c r="R181">
        <f>Tabla3[[#This Row],[Horas Jornada]]*1/40</f>
        <v>0.5</v>
      </c>
      <c r="V181" s="4">
        <f>Tabla3[[#This Row],[Fecha Alta (Abs)]]-Tabla3[[#This Row],[Fecha de baja (Abs)]]</f>
        <v>0</v>
      </c>
      <c r="W181" t="s">
        <v>58</v>
      </c>
      <c r="X181">
        <v>7</v>
      </c>
      <c r="Y181" s="4">
        <v>0</v>
      </c>
      <c r="AB181">
        <v>0</v>
      </c>
      <c r="AE181" s="7">
        <v>16222</v>
      </c>
      <c r="AF181" s="7">
        <v>16222</v>
      </c>
      <c r="AG181" s="7">
        <f>Tabla3[[#This Row],[Salario Anual Actual 2020]]-Tabla3[[#This Row],[Salario Anual Inicial 2020]]</f>
        <v>0</v>
      </c>
      <c r="AH181">
        <v>156</v>
      </c>
      <c r="AI181">
        <v>0</v>
      </c>
      <c r="AK181">
        <v>0</v>
      </c>
      <c r="AL181">
        <v>0</v>
      </c>
      <c r="AR181">
        <v>5</v>
      </c>
      <c r="AS181">
        <v>9</v>
      </c>
    </row>
    <row r="182" spans="1:45" x14ac:dyDescent="0.25">
      <c r="A182">
        <v>260</v>
      </c>
      <c r="B182" s="1">
        <v>30006</v>
      </c>
      <c r="C182" s="2">
        <f ca="1">INT((TODAY()-Tabla3[[#This Row],[Año de Nacimiento]])/365)</f>
        <v>38</v>
      </c>
      <c r="D182" t="s">
        <v>14</v>
      </c>
      <c r="E182">
        <v>0</v>
      </c>
      <c r="F182" s="1">
        <v>42534</v>
      </c>
      <c r="G182" s="1">
        <f t="shared" ca="1" si="2"/>
        <v>44118</v>
      </c>
      <c r="H182" s="8">
        <f ca="1">(Tabla3[[#This Row],[Fecha Hoy]]-Tabla3[[#This Row],[Fecha Inicio de Contrato]])/30</f>
        <v>52.8</v>
      </c>
      <c r="I182" s="8">
        <f ca="1">Tabla3[[#This Row],[Antigüedad Meses]]/12</f>
        <v>4.3999999999999995</v>
      </c>
      <c r="J182" s="1" t="s">
        <v>9</v>
      </c>
      <c r="K182" s="4">
        <v>4</v>
      </c>
      <c r="L182" s="1"/>
      <c r="M182" s="4">
        <v>0</v>
      </c>
      <c r="N182" s="4" t="s">
        <v>20</v>
      </c>
      <c r="O182" t="s">
        <v>32</v>
      </c>
      <c r="P182">
        <v>1</v>
      </c>
      <c r="Q182">
        <v>30</v>
      </c>
      <c r="R182">
        <f>Tabla3[[#This Row],[Horas Jornada]]*1/40</f>
        <v>0.75</v>
      </c>
      <c r="V182" s="4">
        <f>Tabla3[[#This Row],[Fecha Alta (Abs)]]-Tabla3[[#This Row],[Fecha de baja (Abs)]]</f>
        <v>0</v>
      </c>
      <c r="W182" t="s">
        <v>58</v>
      </c>
      <c r="X182">
        <v>7</v>
      </c>
      <c r="Y182" s="4">
        <v>0</v>
      </c>
      <c r="AB182">
        <v>0</v>
      </c>
      <c r="AE182" s="7">
        <v>19988</v>
      </c>
      <c r="AF182" s="7">
        <v>19988</v>
      </c>
      <c r="AG182" s="7">
        <f>Tabla3[[#This Row],[Salario Anual Actual 2020]]-Tabla3[[#This Row],[Salario Anual Inicial 2020]]</f>
        <v>0</v>
      </c>
      <c r="AH182">
        <v>69</v>
      </c>
      <c r="AI182">
        <v>0</v>
      </c>
      <c r="AK182">
        <v>0</v>
      </c>
      <c r="AL182">
        <v>0</v>
      </c>
      <c r="AR182">
        <v>9</v>
      </c>
      <c r="AS182">
        <v>6</v>
      </c>
    </row>
    <row r="183" spans="1:45" x14ac:dyDescent="0.25">
      <c r="A183">
        <v>261</v>
      </c>
      <c r="B183" s="1">
        <v>27569</v>
      </c>
      <c r="C183" s="2">
        <f ca="1">INT((TODAY()-Tabla3[[#This Row],[Año de Nacimiento]])/365)</f>
        <v>45</v>
      </c>
      <c r="D183" t="s">
        <v>14</v>
      </c>
      <c r="E183">
        <v>0</v>
      </c>
      <c r="F183" s="1">
        <v>37475</v>
      </c>
      <c r="G183" s="1">
        <f t="shared" ca="1" si="2"/>
        <v>44118</v>
      </c>
      <c r="H183" s="8">
        <f ca="1">(Tabla3[[#This Row],[Fecha Hoy]]-Tabla3[[#This Row],[Fecha Inicio de Contrato]])/30</f>
        <v>221.43333333333334</v>
      </c>
      <c r="I183" s="8">
        <f ca="1">Tabla3[[#This Row],[Antigüedad Meses]]/12</f>
        <v>18.452777777777779</v>
      </c>
      <c r="J183" s="1" t="s">
        <v>12</v>
      </c>
      <c r="K183" s="4">
        <v>3</v>
      </c>
      <c r="L183" s="1"/>
      <c r="M183" s="4">
        <v>0</v>
      </c>
      <c r="N183" s="4" t="s">
        <v>20</v>
      </c>
      <c r="O183" t="s">
        <v>32</v>
      </c>
      <c r="P183">
        <v>1</v>
      </c>
      <c r="Q183">
        <v>30</v>
      </c>
      <c r="R183">
        <f>Tabla3[[#This Row],[Horas Jornada]]*1/40</f>
        <v>0.75</v>
      </c>
      <c r="V183" s="4">
        <f>Tabla3[[#This Row],[Fecha Alta (Abs)]]-Tabla3[[#This Row],[Fecha de baja (Abs)]]</f>
        <v>0</v>
      </c>
      <c r="W183" t="s">
        <v>58</v>
      </c>
      <c r="X183">
        <v>7</v>
      </c>
      <c r="Y183" s="4">
        <v>0</v>
      </c>
      <c r="AB183">
        <v>0</v>
      </c>
      <c r="AE183" s="7">
        <v>19299</v>
      </c>
      <c r="AF183" s="7">
        <v>19299</v>
      </c>
      <c r="AG183" s="7">
        <f>Tabla3[[#This Row],[Salario Anual Actual 2020]]-Tabla3[[#This Row],[Salario Anual Inicial 2020]]</f>
        <v>0</v>
      </c>
      <c r="AH183">
        <v>9</v>
      </c>
      <c r="AI183">
        <v>0</v>
      </c>
      <c r="AK183">
        <v>0</v>
      </c>
      <c r="AL183">
        <v>0</v>
      </c>
      <c r="AR183">
        <v>9</v>
      </c>
      <c r="AS183">
        <v>8</v>
      </c>
    </row>
    <row r="184" spans="1:45" x14ac:dyDescent="0.25">
      <c r="A184">
        <v>263</v>
      </c>
      <c r="B184" s="1">
        <v>22000</v>
      </c>
      <c r="C184" s="2">
        <f ca="1">INT((TODAY()-Tabla3[[#This Row],[Año de Nacimiento]])/365)</f>
        <v>60</v>
      </c>
      <c r="D184" t="s">
        <v>13</v>
      </c>
      <c r="E184">
        <v>1</v>
      </c>
      <c r="F184" s="1">
        <v>40413</v>
      </c>
      <c r="G184" s="1">
        <f t="shared" ca="1" si="2"/>
        <v>44118</v>
      </c>
      <c r="H184" s="8">
        <f ca="1">(Tabla3[[#This Row],[Fecha Hoy]]-Tabla3[[#This Row],[Fecha Inicio de Contrato]])/30</f>
        <v>123.5</v>
      </c>
      <c r="I184" s="8">
        <f ca="1">Tabla3[[#This Row],[Antigüedad Meses]]/12</f>
        <v>10.291666666666666</v>
      </c>
      <c r="J184" s="1" t="s">
        <v>12</v>
      </c>
      <c r="K184" s="4">
        <v>3</v>
      </c>
      <c r="L184" s="1"/>
      <c r="M184" s="4"/>
      <c r="N184" s="4" t="s">
        <v>20</v>
      </c>
      <c r="O184" t="s">
        <v>32</v>
      </c>
      <c r="P184">
        <v>1</v>
      </c>
      <c r="Q184">
        <v>20</v>
      </c>
      <c r="R184">
        <f>Tabla3[[#This Row],[Horas Jornada]]*1/40</f>
        <v>0.5</v>
      </c>
      <c r="V184" s="4">
        <f>Tabla3[[#This Row],[Fecha Alta (Abs)]]-Tabla3[[#This Row],[Fecha de baja (Abs)]]</f>
        <v>0</v>
      </c>
      <c r="W184" t="s">
        <v>58</v>
      </c>
      <c r="X184">
        <v>7</v>
      </c>
      <c r="Y184" s="4">
        <v>0</v>
      </c>
      <c r="AB184">
        <v>0</v>
      </c>
      <c r="AE184" s="7">
        <v>17710</v>
      </c>
      <c r="AF184" s="7">
        <v>17710</v>
      </c>
      <c r="AG184" s="7">
        <f>Tabla3[[#This Row],[Salario Anual Actual 2020]]-Tabla3[[#This Row],[Salario Anual Inicial 2020]]</f>
        <v>0</v>
      </c>
      <c r="AH184">
        <v>47</v>
      </c>
      <c r="AI184">
        <v>0</v>
      </c>
      <c r="AK184">
        <v>0</v>
      </c>
      <c r="AL184">
        <v>0</v>
      </c>
      <c r="AR184">
        <v>5</v>
      </c>
      <c r="AS184">
        <v>6</v>
      </c>
    </row>
    <row r="185" spans="1:45" x14ac:dyDescent="0.25">
      <c r="A185">
        <v>264</v>
      </c>
      <c r="B185" s="1">
        <v>22918</v>
      </c>
      <c r="C185" s="2">
        <f ca="1">INT((TODAY()-Tabla3[[#This Row],[Año de Nacimiento]])/365)</f>
        <v>58</v>
      </c>
      <c r="D185" t="s">
        <v>13</v>
      </c>
      <c r="E185">
        <v>1</v>
      </c>
      <c r="F185" s="1">
        <v>43368</v>
      </c>
      <c r="G185" s="1">
        <f t="shared" ca="1" si="2"/>
        <v>44118</v>
      </c>
      <c r="H185" s="8">
        <f ca="1">(Tabla3[[#This Row],[Fecha Hoy]]-Tabla3[[#This Row],[Fecha Inicio de Contrato]])/30</f>
        <v>25</v>
      </c>
      <c r="I185" s="8">
        <f ca="1">Tabla3[[#This Row],[Antigüedad Meses]]/12</f>
        <v>2.0833333333333335</v>
      </c>
      <c r="J185" s="1" t="s">
        <v>8</v>
      </c>
      <c r="K185" s="4">
        <v>1</v>
      </c>
      <c r="L185" s="1" t="s">
        <v>21</v>
      </c>
      <c r="M185" s="4">
        <v>0</v>
      </c>
      <c r="N185" s="4" t="s">
        <v>20</v>
      </c>
      <c r="O185" t="s">
        <v>32</v>
      </c>
      <c r="P185">
        <v>1</v>
      </c>
      <c r="Q185">
        <v>30</v>
      </c>
      <c r="R185">
        <f>Tabla3[[#This Row],[Horas Jornada]]*1/40</f>
        <v>0.75</v>
      </c>
      <c r="V185" s="4">
        <f>Tabla3[[#This Row],[Fecha Alta (Abs)]]-Tabla3[[#This Row],[Fecha de baja (Abs)]]</f>
        <v>0</v>
      </c>
      <c r="W185" t="s">
        <v>58</v>
      </c>
      <c r="X185">
        <v>7</v>
      </c>
      <c r="Y185" s="4">
        <v>0</v>
      </c>
      <c r="AB185">
        <v>0</v>
      </c>
      <c r="AE185" s="7">
        <v>18322</v>
      </c>
      <c r="AF185" s="7">
        <v>18322</v>
      </c>
      <c r="AG185" s="7">
        <f>Tabla3[[#This Row],[Salario Anual Actual 2020]]-Tabla3[[#This Row],[Salario Anual Inicial 2020]]</f>
        <v>0</v>
      </c>
      <c r="AH185">
        <v>50</v>
      </c>
      <c r="AI185">
        <v>0</v>
      </c>
      <c r="AK185">
        <v>0</v>
      </c>
      <c r="AL185">
        <v>0</v>
      </c>
      <c r="AR185">
        <v>10</v>
      </c>
      <c r="AS185">
        <v>8</v>
      </c>
    </row>
    <row r="186" spans="1:45" x14ac:dyDescent="0.25">
      <c r="A186">
        <v>265</v>
      </c>
      <c r="B186" s="1">
        <v>21244</v>
      </c>
      <c r="C186" s="2">
        <f ca="1">INT((TODAY()-Tabla3[[#This Row],[Año de Nacimiento]])/365)</f>
        <v>62</v>
      </c>
      <c r="D186" t="s">
        <v>13</v>
      </c>
      <c r="E186">
        <v>1</v>
      </c>
      <c r="F186" s="1">
        <v>41006</v>
      </c>
      <c r="G186" s="1">
        <f t="shared" ca="1" si="2"/>
        <v>44118</v>
      </c>
      <c r="H186" s="8">
        <f ca="1">(Tabla3[[#This Row],[Fecha Hoy]]-Tabla3[[#This Row],[Fecha Inicio de Contrato]])/30</f>
        <v>103.73333333333333</v>
      </c>
      <c r="I186" s="8">
        <f ca="1">Tabla3[[#This Row],[Antigüedad Meses]]/12</f>
        <v>8.6444444444444439</v>
      </c>
      <c r="J186" s="1" t="s">
        <v>10</v>
      </c>
      <c r="K186" s="4">
        <v>5</v>
      </c>
      <c r="L186" s="1"/>
      <c r="M186" s="4">
        <v>1</v>
      </c>
      <c r="N186" s="4" t="s">
        <v>20</v>
      </c>
      <c r="O186" t="s">
        <v>32</v>
      </c>
      <c r="P186">
        <v>1</v>
      </c>
      <c r="Q186">
        <v>40</v>
      </c>
      <c r="R186">
        <f>Tabla3[[#This Row],[Horas Jornada]]*1/40</f>
        <v>1</v>
      </c>
      <c r="V186" s="4">
        <f>Tabla3[[#This Row],[Fecha Alta (Abs)]]-Tabla3[[#This Row],[Fecha de baja (Abs)]]</f>
        <v>0</v>
      </c>
      <c r="W186" t="s">
        <v>58</v>
      </c>
      <c r="X186">
        <v>7</v>
      </c>
      <c r="Y186" s="4">
        <v>0</v>
      </c>
      <c r="AB186">
        <v>0</v>
      </c>
      <c r="AE186" s="7">
        <v>19392</v>
      </c>
      <c r="AF186" s="7">
        <v>19392</v>
      </c>
      <c r="AG186" s="7">
        <f>Tabla3[[#This Row],[Salario Anual Actual 2020]]-Tabla3[[#This Row],[Salario Anual Inicial 2020]]</f>
        <v>0</v>
      </c>
      <c r="AH186">
        <v>69</v>
      </c>
      <c r="AI186">
        <v>0</v>
      </c>
      <c r="AK186">
        <v>0</v>
      </c>
      <c r="AL186">
        <v>0</v>
      </c>
      <c r="AR186">
        <v>10</v>
      </c>
      <c r="AS186">
        <v>9</v>
      </c>
    </row>
    <row r="187" spans="1:45" x14ac:dyDescent="0.25">
      <c r="A187">
        <v>266</v>
      </c>
      <c r="B187" s="1">
        <v>24566</v>
      </c>
      <c r="C187" s="2">
        <f ca="1">INT((TODAY()-Tabla3[[#This Row],[Año de Nacimiento]])/365)</f>
        <v>53</v>
      </c>
      <c r="D187" t="s">
        <v>13</v>
      </c>
      <c r="E187">
        <v>1</v>
      </c>
      <c r="F187" s="1">
        <v>40711</v>
      </c>
      <c r="G187" s="1">
        <f t="shared" ca="1" si="2"/>
        <v>44118</v>
      </c>
      <c r="H187" s="8">
        <f ca="1">(Tabla3[[#This Row],[Fecha Hoy]]-Tabla3[[#This Row],[Fecha Inicio de Contrato]])/30</f>
        <v>113.56666666666666</v>
      </c>
      <c r="I187" s="8">
        <f ca="1">Tabla3[[#This Row],[Antigüedad Meses]]/12</f>
        <v>9.4638888888888886</v>
      </c>
      <c r="J187" s="1" t="s">
        <v>8</v>
      </c>
      <c r="K187" s="4">
        <v>1</v>
      </c>
      <c r="L187" s="1" t="s">
        <v>21</v>
      </c>
      <c r="M187" s="4">
        <v>0</v>
      </c>
      <c r="N187" s="4" t="s">
        <v>20</v>
      </c>
      <c r="O187" t="s">
        <v>32</v>
      </c>
      <c r="P187">
        <v>1</v>
      </c>
      <c r="Q187">
        <v>40</v>
      </c>
      <c r="R187">
        <f>Tabla3[[#This Row],[Horas Jornada]]*1/40</f>
        <v>1</v>
      </c>
      <c r="V187" s="4">
        <f>Tabla3[[#This Row],[Fecha Alta (Abs)]]-Tabla3[[#This Row],[Fecha de baja (Abs)]]</f>
        <v>0</v>
      </c>
      <c r="W187" t="s">
        <v>58</v>
      </c>
      <c r="X187">
        <v>7</v>
      </c>
      <c r="Y187" s="4">
        <v>0</v>
      </c>
      <c r="AB187">
        <v>0</v>
      </c>
      <c r="AE187" s="7">
        <v>16173</v>
      </c>
      <c r="AF187" s="7">
        <v>16173</v>
      </c>
      <c r="AG187" s="7">
        <f>Tabla3[[#This Row],[Salario Anual Actual 2020]]-Tabla3[[#This Row],[Salario Anual Inicial 2020]]</f>
        <v>0</v>
      </c>
      <c r="AH187">
        <v>258</v>
      </c>
      <c r="AI187">
        <v>0</v>
      </c>
      <c r="AK187">
        <v>0</v>
      </c>
      <c r="AL187">
        <v>0</v>
      </c>
      <c r="AR187">
        <v>9</v>
      </c>
      <c r="AS187">
        <v>6</v>
      </c>
    </row>
    <row r="188" spans="1:45" x14ac:dyDescent="0.25">
      <c r="A188">
        <v>267</v>
      </c>
      <c r="B188" s="1">
        <v>28966</v>
      </c>
      <c r="C188" s="2">
        <f ca="1">INT((TODAY()-Tabla3[[#This Row],[Año de Nacimiento]])/365)</f>
        <v>41</v>
      </c>
      <c r="D188" t="s">
        <v>14</v>
      </c>
      <c r="E188">
        <v>0</v>
      </c>
      <c r="F188" s="1">
        <v>40247</v>
      </c>
      <c r="G188" s="1">
        <f t="shared" ca="1" si="2"/>
        <v>44118</v>
      </c>
      <c r="H188" s="8">
        <f ca="1">(Tabla3[[#This Row],[Fecha Hoy]]-Tabla3[[#This Row],[Fecha Inicio de Contrato]])/30</f>
        <v>129.03333333333333</v>
      </c>
      <c r="I188" s="8">
        <f ca="1">Tabla3[[#This Row],[Antigüedad Meses]]/12</f>
        <v>10.752777777777778</v>
      </c>
      <c r="J188" s="1" t="s">
        <v>8</v>
      </c>
      <c r="K188" s="4">
        <v>1</v>
      </c>
      <c r="L188" s="1"/>
      <c r="M188" s="4">
        <v>0</v>
      </c>
      <c r="N188" s="4" t="s">
        <v>20</v>
      </c>
      <c r="O188" t="s">
        <v>32</v>
      </c>
      <c r="P188">
        <v>1</v>
      </c>
      <c r="Q188">
        <v>30</v>
      </c>
      <c r="R188">
        <f>Tabla3[[#This Row],[Horas Jornada]]*1/40</f>
        <v>0.75</v>
      </c>
      <c r="V188" s="4">
        <f>Tabla3[[#This Row],[Fecha Alta (Abs)]]-Tabla3[[#This Row],[Fecha de baja (Abs)]]</f>
        <v>0</v>
      </c>
      <c r="W188" t="s">
        <v>58</v>
      </c>
      <c r="X188">
        <v>7</v>
      </c>
      <c r="Y188" s="4">
        <v>1</v>
      </c>
      <c r="Z188" s="1">
        <v>42150</v>
      </c>
      <c r="AA188" t="s">
        <v>28</v>
      </c>
      <c r="AB188">
        <v>0</v>
      </c>
      <c r="AE188" s="7">
        <v>18914</v>
      </c>
      <c r="AF188" s="7">
        <v>18914</v>
      </c>
      <c r="AG188" s="7">
        <f>Tabla3[[#This Row],[Salario Anual Actual 2020]]-Tabla3[[#This Row],[Salario Anual Inicial 2020]]</f>
        <v>0</v>
      </c>
      <c r="AH188">
        <v>284</v>
      </c>
      <c r="AI188">
        <v>0</v>
      </c>
      <c r="AK188">
        <v>0</v>
      </c>
      <c r="AL188">
        <v>0</v>
      </c>
      <c r="AR188">
        <v>6</v>
      </c>
      <c r="AS188">
        <v>6</v>
      </c>
    </row>
    <row r="189" spans="1:45" x14ac:dyDescent="0.25">
      <c r="A189">
        <v>269</v>
      </c>
      <c r="B189" s="1">
        <v>32351</v>
      </c>
      <c r="C189" s="2">
        <f ca="1">INT((TODAY()-Tabla3[[#This Row],[Año de Nacimiento]])/365)</f>
        <v>32</v>
      </c>
      <c r="D189" t="s">
        <v>14</v>
      </c>
      <c r="E189">
        <v>0</v>
      </c>
      <c r="F189" s="1">
        <v>41988</v>
      </c>
      <c r="G189" s="1">
        <f t="shared" ca="1" si="2"/>
        <v>44118</v>
      </c>
      <c r="H189" s="8">
        <f ca="1">(Tabla3[[#This Row],[Fecha Hoy]]-Tabla3[[#This Row],[Fecha Inicio de Contrato]])/30</f>
        <v>71</v>
      </c>
      <c r="I189" s="8">
        <f ca="1">Tabla3[[#This Row],[Antigüedad Meses]]/12</f>
        <v>5.916666666666667</v>
      </c>
      <c r="J189" s="1" t="s">
        <v>68</v>
      </c>
      <c r="K189" s="4">
        <v>2</v>
      </c>
      <c r="L189" s="1" t="s">
        <v>19</v>
      </c>
      <c r="M189" s="4">
        <v>1</v>
      </c>
      <c r="N189" s="4" t="s">
        <v>20</v>
      </c>
      <c r="O189" t="s">
        <v>32</v>
      </c>
      <c r="P189">
        <v>1</v>
      </c>
      <c r="Q189">
        <v>40</v>
      </c>
      <c r="R189">
        <f>Tabla3[[#This Row],[Horas Jornada]]*1/40</f>
        <v>1</v>
      </c>
      <c r="V189" s="4">
        <f>Tabla3[[#This Row],[Fecha Alta (Abs)]]-Tabla3[[#This Row],[Fecha de baja (Abs)]]</f>
        <v>0</v>
      </c>
      <c r="W189" t="s">
        <v>58</v>
      </c>
      <c r="X189">
        <v>7</v>
      </c>
      <c r="Y189" s="4">
        <v>0</v>
      </c>
      <c r="AB189">
        <v>0</v>
      </c>
      <c r="AE189" s="7">
        <v>17612</v>
      </c>
      <c r="AF189" s="7">
        <v>17612</v>
      </c>
      <c r="AG189" s="7">
        <f>Tabla3[[#This Row],[Salario Anual Actual 2020]]-Tabla3[[#This Row],[Salario Anual Inicial 2020]]</f>
        <v>0</v>
      </c>
      <c r="AH189">
        <v>216</v>
      </c>
      <c r="AI189">
        <v>0</v>
      </c>
      <c r="AK189">
        <v>0</v>
      </c>
      <c r="AL189">
        <v>0</v>
      </c>
      <c r="AR189">
        <v>6</v>
      </c>
      <c r="AS189">
        <v>6</v>
      </c>
    </row>
    <row r="190" spans="1:45" x14ac:dyDescent="0.25">
      <c r="A190">
        <v>276</v>
      </c>
      <c r="B190" s="1">
        <v>31592</v>
      </c>
      <c r="C190" s="2">
        <f ca="1">INT((TODAY()-Tabla3[[#This Row],[Año de Nacimiento]])/365)</f>
        <v>34</v>
      </c>
      <c r="D190" t="s">
        <v>13</v>
      </c>
      <c r="E190">
        <v>1</v>
      </c>
      <c r="F190" s="1">
        <v>42087</v>
      </c>
      <c r="G190" s="1">
        <f t="shared" ca="1" si="2"/>
        <v>44118</v>
      </c>
      <c r="H190" s="8">
        <f ca="1">(Tabla3[[#This Row],[Fecha Hoy]]-Tabla3[[#This Row],[Fecha Inicio de Contrato]])/30</f>
        <v>67.7</v>
      </c>
      <c r="I190" s="8">
        <f ca="1">Tabla3[[#This Row],[Antigüedad Meses]]/12</f>
        <v>5.6416666666666666</v>
      </c>
      <c r="J190" s="1" t="s">
        <v>68</v>
      </c>
      <c r="K190" s="4">
        <v>2</v>
      </c>
      <c r="L190" s="1" t="s">
        <v>19</v>
      </c>
      <c r="M190" s="4">
        <v>2</v>
      </c>
      <c r="N190" s="4" t="s">
        <v>20</v>
      </c>
      <c r="O190" t="s">
        <v>32</v>
      </c>
      <c r="P190">
        <v>1</v>
      </c>
      <c r="Q190">
        <v>34</v>
      </c>
      <c r="R190">
        <f>Tabla3[[#This Row],[Horas Jornada]]*1/40</f>
        <v>0.85</v>
      </c>
      <c r="V190" s="4">
        <f>Tabla3[[#This Row],[Fecha Alta (Abs)]]-Tabla3[[#This Row],[Fecha de baja (Abs)]]</f>
        <v>0</v>
      </c>
      <c r="W190" t="s">
        <v>58</v>
      </c>
      <c r="X190">
        <v>7</v>
      </c>
      <c r="Y190" s="4">
        <v>0</v>
      </c>
      <c r="AB190">
        <v>0</v>
      </c>
      <c r="AE190" s="7">
        <v>18960</v>
      </c>
      <c r="AF190" s="7">
        <v>18960</v>
      </c>
      <c r="AG190" s="7">
        <f>Tabla3[[#This Row],[Salario Anual Actual 2020]]-Tabla3[[#This Row],[Salario Anual Inicial 2020]]</f>
        <v>0</v>
      </c>
      <c r="AH190">
        <v>32</v>
      </c>
      <c r="AI190">
        <v>0</v>
      </c>
      <c r="AK190">
        <v>0</v>
      </c>
      <c r="AL190">
        <v>0</v>
      </c>
      <c r="AR190">
        <v>7</v>
      </c>
      <c r="AS190">
        <v>10</v>
      </c>
    </row>
    <row r="191" spans="1:45" x14ac:dyDescent="0.25">
      <c r="A191">
        <v>277</v>
      </c>
      <c r="B191" s="1">
        <v>30625</v>
      </c>
      <c r="C191" s="2">
        <f ca="1">INT((TODAY()-Tabla3[[#This Row],[Año de Nacimiento]])/365)</f>
        <v>36</v>
      </c>
      <c r="D191" t="s">
        <v>14</v>
      </c>
      <c r="E191">
        <v>0</v>
      </c>
      <c r="F191" s="1">
        <v>42837</v>
      </c>
      <c r="G191" s="1">
        <f t="shared" ca="1" si="2"/>
        <v>44118</v>
      </c>
      <c r="H191" s="8">
        <f ca="1">(Tabla3[[#This Row],[Fecha Hoy]]-Tabla3[[#This Row],[Fecha Inicio de Contrato]])/30</f>
        <v>42.7</v>
      </c>
      <c r="I191" s="8">
        <f ca="1">Tabla3[[#This Row],[Antigüedad Meses]]/12</f>
        <v>3.5583333333333336</v>
      </c>
      <c r="J191" s="1" t="s">
        <v>12</v>
      </c>
      <c r="K191" s="4">
        <v>3</v>
      </c>
      <c r="L191" s="1" t="s">
        <v>21</v>
      </c>
      <c r="M191" s="4">
        <v>0</v>
      </c>
      <c r="N191" s="4" t="s">
        <v>20</v>
      </c>
      <c r="O191" t="s">
        <v>32</v>
      </c>
      <c r="P191">
        <v>1</v>
      </c>
      <c r="Q191">
        <v>40</v>
      </c>
      <c r="R191">
        <f>Tabla3[[#This Row],[Horas Jornada]]*1/40</f>
        <v>1</v>
      </c>
      <c r="V191" s="4">
        <f>Tabla3[[#This Row],[Fecha Alta (Abs)]]-Tabla3[[#This Row],[Fecha de baja (Abs)]]</f>
        <v>0</v>
      </c>
      <c r="W191" t="s">
        <v>58</v>
      </c>
      <c r="X191">
        <v>7</v>
      </c>
      <c r="Y191" s="4">
        <v>0</v>
      </c>
      <c r="AB191">
        <v>0</v>
      </c>
      <c r="AE191" s="7">
        <v>16189</v>
      </c>
      <c r="AF191" s="7">
        <v>16189</v>
      </c>
      <c r="AG191" s="7">
        <f>Tabla3[[#This Row],[Salario Anual Actual 2020]]-Tabla3[[#This Row],[Salario Anual Inicial 2020]]</f>
        <v>0</v>
      </c>
      <c r="AH191">
        <v>85</v>
      </c>
      <c r="AI191">
        <v>0</v>
      </c>
      <c r="AK191">
        <v>0</v>
      </c>
      <c r="AL191">
        <v>0</v>
      </c>
      <c r="AR191">
        <v>10</v>
      </c>
      <c r="AS191">
        <v>8</v>
      </c>
    </row>
    <row r="192" spans="1:45" x14ac:dyDescent="0.25">
      <c r="A192">
        <v>279</v>
      </c>
      <c r="B192" s="1">
        <v>22246</v>
      </c>
      <c r="C192" s="2">
        <f ca="1">INT((TODAY()-Tabla3[[#This Row],[Año de Nacimiento]])/365)</f>
        <v>59</v>
      </c>
      <c r="D192" t="s">
        <v>14</v>
      </c>
      <c r="E192">
        <v>0</v>
      </c>
      <c r="F192" s="1">
        <v>38515</v>
      </c>
      <c r="G192" s="1">
        <f t="shared" ca="1" si="2"/>
        <v>44118</v>
      </c>
      <c r="H192" s="8">
        <f ca="1">(Tabla3[[#This Row],[Fecha Hoy]]-Tabla3[[#This Row],[Fecha Inicio de Contrato]])/30</f>
        <v>186.76666666666668</v>
      </c>
      <c r="I192" s="8">
        <f ca="1">Tabla3[[#This Row],[Antigüedad Meses]]/12</f>
        <v>15.56388888888889</v>
      </c>
      <c r="J192" s="1" t="s">
        <v>8</v>
      </c>
      <c r="K192" s="4">
        <v>1</v>
      </c>
      <c r="L192" s="1" t="s">
        <v>19</v>
      </c>
      <c r="M192" s="4">
        <v>0</v>
      </c>
      <c r="N192" s="4" t="s">
        <v>20</v>
      </c>
      <c r="O192" t="s">
        <v>32</v>
      </c>
      <c r="P192">
        <v>1</v>
      </c>
      <c r="Q192">
        <v>40</v>
      </c>
      <c r="R192">
        <f>Tabla3[[#This Row],[Horas Jornada]]*1/40</f>
        <v>1</v>
      </c>
      <c r="V192" s="4">
        <f>Tabla3[[#This Row],[Fecha Alta (Abs)]]-Tabla3[[#This Row],[Fecha de baja (Abs)]]</f>
        <v>0</v>
      </c>
      <c r="W192" t="s">
        <v>58</v>
      </c>
      <c r="X192">
        <v>7</v>
      </c>
      <c r="Y192" s="4">
        <v>1</v>
      </c>
      <c r="Z192" s="1">
        <v>42038</v>
      </c>
      <c r="AA192" t="s">
        <v>30</v>
      </c>
      <c r="AB192">
        <v>0</v>
      </c>
      <c r="AE192" s="7">
        <v>19934</v>
      </c>
      <c r="AF192" s="7">
        <v>19934</v>
      </c>
      <c r="AG192" s="7">
        <f>Tabla3[[#This Row],[Salario Anual Actual 2020]]-Tabla3[[#This Row],[Salario Anual Inicial 2020]]</f>
        <v>0</v>
      </c>
      <c r="AH192">
        <v>3</v>
      </c>
      <c r="AI192">
        <v>0</v>
      </c>
      <c r="AK192">
        <v>0</v>
      </c>
      <c r="AL192">
        <v>0</v>
      </c>
      <c r="AR192">
        <v>9</v>
      </c>
      <c r="AS192">
        <v>9</v>
      </c>
    </row>
    <row r="193" spans="1:45" x14ac:dyDescent="0.25">
      <c r="A193">
        <v>280</v>
      </c>
      <c r="B193" s="1">
        <v>28769</v>
      </c>
      <c r="C193" s="2">
        <f ca="1">INT((TODAY()-Tabla3[[#This Row],[Año de Nacimiento]])/365)</f>
        <v>42</v>
      </c>
      <c r="D193" t="s">
        <v>13</v>
      </c>
      <c r="E193">
        <v>1</v>
      </c>
      <c r="F193" s="1">
        <v>42533</v>
      </c>
      <c r="G193" s="1">
        <f t="shared" ca="1" si="2"/>
        <v>44118</v>
      </c>
      <c r="H193" s="8">
        <f ca="1">(Tabla3[[#This Row],[Fecha Hoy]]-Tabla3[[#This Row],[Fecha Inicio de Contrato]])/30</f>
        <v>52.833333333333336</v>
      </c>
      <c r="I193" s="8">
        <f ca="1">Tabla3[[#This Row],[Antigüedad Meses]]/12</f>
        <v>4.4027777777777777</v>
      </c>
      <c r="J193" s="1" t="s">
        <v>68</v>
      </c>
      <c r="K193" s="4">
        <v>2</v>
      </c>
      <c r="L193" s="1" t="s">
        <v>21</v>
      </c>
      <c r="M193" s="4">
        <v>0</v>
      </c>
      <c r="N193" s="4" t="s">
        <v>20</v>
      </c>
      <c r="O193" t="s">
        <v>32</v>
      </c>
      <c r="P193">
        <v>1</v>
      </c>
      <c r="Q193">
        <v>40</v>
      </c>
      <c r="R193">
        <f>Tabla3[[#This Row],[Horas Jornada]]*1/40</f>
        <v>1</v>
      </c>
      <c r="V193" s="4">
        <f>Tabla3[[#This Row],[Fecha Alta (Abs)]]-Tabla3[[#This Row],[Fecha de baja (Abs)]]</f>
        <v>0</v>
      </c>
      <c r="W193" t="s">
        <v>58</v>
      </c>
      <c r="X193">
        <v>7</v>
      </c>
      <c r="Y193" s="4">
        <v>0</v>
      </c>
      <c r="AB193">
        <v>0</v>
      </c>
      <c r="AE193" s="7">
        <v>18913</v>
      </c>
      <c r="AF193" s="7">
        <v>18913</v>
      </c>
      <c r="AG193" s="7">
        <f>Tabla3[[#This Row],[Salario Anual Actual 2020]]-Tabla3[[#This Row],[Salario Anual Inicial 2020]]</f>
        <v>0</v>
      </c>
      <c r="AH193">
        <v>62</v>
      </c>
      <c r="AI193">
        <v>0</v>
      </c>
      <c r="AK193">
        <v>0</v>
      </c>
      <c r="AL193">
        <v>0</v>
      </c>
      <c r="AR193">
        <v>4</v>
      </c>
      <c r="AS193">
        <v>6</v>
      </c>
    </row>
    <row r="194" spans="1:45" x14ac:dyDescent="0.25">
      <c r="A194">
        <v>281</v>
      </c>
      <c r="B194" s="1">
        <v>25732</v>
      </c>
      <c r="C194" s="2">
        <f ca="1">INT((TODAY()-Tabla3[[#This Row],[Año de Nacimiento]])/365)</f>
        <v>50</v>
      </c>
      <c r="D194" t="s">
        <v>13</v>
      </c>
      <c r="E194">
        <v>1</v>
      </c>
      <c r="F194" s="1">
        <v>42009</v>
      </c>
      <c r="G194" s="1">
        <f t="shared" ref="G194:G257" ca="1" si="3">TODAY()</f>
        <v>44118</v>
      </c>
      <c r="H194" s="8">
        <f ca="1">(Tabla3[[#This Row],[Fecha Hoy]]-Tabla3[[#This Row],[Fecha Inicio de Contrato]])/30</f>
        <v>70.3</v>
      </c>
      <c r="I194" s="8">
        <f ca="1">Tabla3[[#This Row],[Antigüedad Meses]]/12</f>
        <v>5.8583333333333334</v>
      </c>
      <c r="J194" s="1" t="s">
        <v>68</v>
      </c>
      <c r="K194" s="4">
        <v>2</v>
      </c>
      <c r="L194" s="1" t="s">
        <v>21</v>
      </c>
      <c r="M194" s="4">
        <v>0</v>
      </c>
      <c r="N194" s="4" t="s">
        <v>20</v>
      </c>
      <c r="O194" t="s">
        <v>32</v>
      </c>
      <c r="P194">
        <v>1</v>
      </c>
      <c r="Q194">
        <v>40</v>
      </c>
      <c r="R194">
        <f>Tabla3[[#This Row],[Horas Jornada]]*1/40</f>
        <v>1</v>
      </c>
      <c r="V194" s="4">
        <f>Tabla3[[#This Row],[Fecha Alta (Abs)]]-Tabla3[[#This Row],[Fecha de baja (Abs)]]</f>
        <v>0</v>
      </c>
      <c r="W194" t="s">
        <v>58</v>
      </c>
      <c r="X194">
        <v>7</v>
      </c>
      <c r="Y194" s="4">
        <v>0</v>
      </c>
      <c r="AB194">
        <v>0</v>
      </c>
      <c r="AE194" s="7">
        <v>18429</v>
      </c>
      <c r="AF194" s="7">
        <v>18429</v>
      </c>
      <c r="AG194" s="7">
        <f>Tabla3[[#This Row],[Salario Anual Actual 2020]]-Tabla3[[#This Row],[Salario Anual Inicial 2020]]</f>
        <v>0</v>
      </c>
      <c r="AH194">
        <v>52</v>
      </c>
      <c r="AI194">
        <v>0</v>
      </c>
      <c r="AK194">
        <v>0</v>
      </c>
      <c r="AL194">
        <v>0</v>
      </c>
      <c r="AR194">
        <v>8</v>
      </c>
      <c r="AS194">
        <v>6</v>
      </c>
    </row>
    <row r="195" spans="1:45" x14ac:dyDescent="0.25">
      <c r="A195">
        <v>287</v>
      </c>
      <c r="B195" s="1">
        <v>29881</v>
      </c>
      <c r="C195" s="2">
        <f ca="1">INT((TODAY()-Tabla3[[#This Row],[Año de Nacimiento]])/365)</f>
        <v>39</v>
      </c>
      <c r="D195" t="s">
        <v>14</v>
      </c>
      <c r="E195">
        <v>0</v>
      </c>
      <c r="F195" s="1">
        <v>37880</v>
      </c>
      <c r="G195" s="1">
        <f t="shared" ca="1" si="3"/>
        <v>44118</v>
      </c>
      <c r="H195" s="8">
        <f ca="1">(Tabla3[[#This Row],[Fecha Hoy]]-Tabla3[[#This Row],[Fecha Inicio de Contrato]])/30</f>
        <v>207.93333333333334</v>
      </c>
      <c r="I195" s="8">
        <f ca="1">Tabla3[[#This Row],[Antigüedad Meses]]/12</f>
        <v>17.327777777777779</v>
      </c>
      <c r="J195" s="1" t="s">
        <v>8</v>
      </c>
      <c r="K195" s="4">
        <v>1</v>
      </c>
      <c r="L195" s="1" t="s">
        <v>19</v>
      </c>
      <c r="M195" s="4">
        <v>2</v>
      </c>
      <c r="N195" s="4" t="s">
        <v>20</v>
      </c>
      <c r="O195" t="s">
        <v>32</v>
      </c>
      <c r="P195">
        <v>1</v>
      </c>
      <c r="Q195">
        <v>30</v>
      </c>
      <c r="R195">
        <f>Tabla3[[#This Row],[Horas Jornada]]*1/40</f>
        <v>0.75</v>
      </c>
      <c r="V195" s="4">
        <f>Tabla3[[#This Row],[Fecha Alta (Abs)]]-Tabla3[[#This Row],[Fecha de baja (Abs)]]</f>
        <v>0</v>
      </c>
      <c r="W195" t="s">
        <v>58</v>
      </c>
      <c r="X195">
        <v>7</v>
      </c>
      <c r="Y195" s="4">
        <v>0</v>
      </c>
      <c r="AB195">
        <v>0</v>
      </c>
      <c r="AE195" s="7">
        <v>19936</v>
      </c>
      <c r="AF195" s="7">
        <v>19936</v>
      </c>
      <c r="AG195" s="7">
        <f>Tabla3[[#This Row],[Salario Anual Actual 2020]]-Tabla3[[#This Row],[Salario Anual Inicial 2020]]</f>
        <v>0</v>
      </c>
      <c r="AH195">
        <v>221</v>
      </c>
      <c r="AI195">
        <v>0</v>
      </c>
      <c r="AK195">
        <v>0</v>
      </c>
      <c r="AL195">
        <v>0</v>
      </c>
      <c r="AR195">
        <v>6</v>
      </c>
      <c r="AS195">
        <v>10</v>
      </c>
    </row>
    <row r="196" spans="1:45" x14ac:dyDescent="0.25">
      <c r="A196">
        <v>150</v>
      </c>
      <c r="B196" s="1">
        <v>33431</v>
      </c>
      <c r="C196" s="2">
        <f ca="1">INT((TODAY()-Tabla3[[#This Row],[Año de Nacimiento]])/365)</f>
        <v>29</v>
      </c>
      <c r="D196" t="s">
        <v>14</v>
      </c>
      <c r="E196">
        <v>0</v>
      </c>
      <c r="F196" s="1">
        <v>38973</v>
      </c>
      <c r="G196" s="1">
        <f t="shared" ca="1" si="3"/>
        <v>44118</v>
      </c>
      <c r="H196" s="8">
        <f ca="1">(Tabla3[[#This Row],[Fecha Hoy]]-Tabla3[[#This Row],[Fecha Inicio de Contrato]])/30</f>
        <v>171.5</v>
      </c>
      <c r="I196" s="8">
        <f ca="1">Tabla3[[#This Row],[Antigüedad Meses]]/12</f>
        <v>14.291666666666666</v>
      </c>
      <c r="J196" s="1" t="s">
        <v>12</v>
      </c>
      <c r="K196" s="4">
        <v>3</v>
      </c>
      <c r="L196" s="1" t="s">
        <v>21</v>
      </c>
      <c r="M196" s="4">
        <v>0</v>
      </c>
      <c r="N196" s="4" t="s">
        <v>20</v>
      </c>
      <c r="O196" t="s">
        <v>32</v>
      </c>
      <c r="P196">
        <v>1</v>
      </c>
      <c r="Q196">
        <v>20</v>
      </c>
      <c r="R196">
        <f>Tabla3[[#This Row],[Horas Jornada]]*1/40</f>
        <v>0.5</v>
      </c>
      <c r="S196" t="s">
        <v>24</v>
      </c>
      <c r="T196" s="1">
        <v>43709</v>
      </c>
      <c r="U196" s="1">
        <v>43710</v>
      </c>
      <c r="V196" s="4">
        <f>Tabla3[[#This Row],[Fecha Alta (Abs)]]-Tabla3[[#This Row],[Fecha de baja (Abs)]]</f>
        <v>1</v>
      </c>
      <c r="W196" t="s">
        <v>57</v>
      </c>
      <c r="X196" s="4">
        <v>6</v>
      </c>
      <c r="Y196" s="4">
        <v>0</v>
      </c>
      <c r="AB196">
        <v>0</v>
      </c>
      <c r="AE196" s="7">
        <v>16243</v>
      </c>
      <c r="AF196" s="7">
        <v>16243</v>
      </c>
      <c r="AG196" s="7">
        <f>Tabla3[[#This Row],[Salario Anual Actual 2020]]-Tabla3[[#This Row],[Salario Anual Inicial 2020]]</f>
        <v>0</v>
      </c>
      <c r="AH196">
        <v>26</v>
      </c>
      <c r="AI196">
        <v>0</v>
      </c>
      <c r="AK196">
        <v>0</v>
      </c>
      <c r="AL196">
        <v>0</v>
      </c>
      <c r="AR196">
        <v>8</v>
      </c>
      <c r="AS196">
        <v>9</v>
      </c>
    </row>
    <row r="197" spans="1:45" x14ac:dyDescent="0.25">
      <c r="A197">
        <v>154</v>
      </c>
      <c r="B197" s="1">
        <v>25981</v>
      </c>
      <c r="C197" s="2">
        <f ca="1">INT((TODAY()-Tabla3[[#This Row],[Año de Nacimiento]])/365)</f>
        <v>49</v>
      </c>
      <c r="D197" t="s">
        <v>14</v>
      </c>
      <c r="E197">
        <v>0</v>
      </c>
      <c r="F197" s="1">
        <v>41337</v>
      </c>
      <c r="G197" s="1">
        <f t="shared" ca="1" si="3"/>
        <v>44118</v>
      </c>
      <c r="H197" s="8">
        <f ca="1">(Tabla3[[#This Row],[Fecha Hoy]]-Tabla3[[#This Row],[Fecha Inicio de Contrato]])/30</f>
        <v>92.7</v>
      </c>
      <c r="I197" s="8">
        <f ca="1">Tabla3[[#This Row],[Antigüedad Meses]]/12</f>
        <v>7.7250000000000005</v>
      </c>
      <c r="J197" s="1" t="s">
        <v>68</v>
      </c>
      <c r="K197" s="4">
        <v>2</v>
      </c>
      <c r="L197" s="1" t="s">
        <v>21</v>
      </c>
      <c r="M197" s="4">
        <v>0</v>
      </c>
      <c r="N197" s="4" t="s">
        <v>20</v>
      </c>
      <c r="O197" t="s">
        <v>32</v>
      </c>
      <c r="P197">
        <v>1</v>
      </c>
      <c r="Q197">
        <v>35</v>
      </c>
      <c r="R197">
        <f>Tabla3[[#This Row],[Horas Jornada]]*1/40</f>
        <v>0.875</v>
      </c>
      <c r="S197" t="s">
        <v>24</v>
      </c>
      <c r="T197" s="1">
        <v>44033</v>
      </c>
      <c r="U197" s="1">
        <v>44034</v>
      </c>
      <c r="V197" s="4">
        <f>Tabla3[[#This Row],[Fecha Alta (Abs)]]-Tabla3[[#This Row],[Fecha de baja (Abs)]]</f>
        <v>1</v>
      </c>
      <c r="W197" t="s">
        <v>57</v>
      </c>
      <c r="X197" s="4">
        <v>6</v>
      </c>
      <c r="Y197" s="4">
        <v>0</v>
      </c>
      <c r="AB197">
        <v>0</v>
      </c>
      <c r="AE197" s="7">
        <v>17791</v>
      </c>
      <c r="AF197" s="7">
        <v>17791</v>
      </c>
      <c r="AG197" s="7">
        <f>Tabla3[[#This Row],[Salario Anual Actual 2020]]-Tabla3[[#This Row],[Salario Anual Inicial 2020]]</f>
        <v>0</v>
      </c>
      <c r="AH197">
        <v>48</v>
      </c>
      <c r="AI197">
        <v>0</v>
      </c>
      <c r="AK197">
        <v>0</v>
      </c>
      <c r="AL197">
        <v>0</v>
      </c>
      <c r="AR197">
        <v>5</v>
      </c>
      <c r="AS197">
        <v>8</v>
      </c>
    </row>
    <row r="198" spans="1:45" x14ac:dyDescent="0.25">
      <c r="A198">
        <v>126</v>
      </c>
      <c r="B198" s="1">
        <v>25935</v>
      </c>
      <c r="C198" s="2">
        <f ca="1">INT((TODAY()-Tabla3[[#This Row],[Año de Nacimiento]])/365)</f>
        <v>49</v>
      </c>
      <c r="D198" t="s">
        <v>13</v>
      </c>
      <c r="E198">
        <v>1</v>
      </c>
      <c r="F198" s="1">
        <v>42699</v>
      </c>
      <c r="G198" s="1">
        <f t="shared" ca="1" si="3"/>
        <v>44118</v>
      </c>
      <c r="H198" s="8">
        <f ca="1">(Tabla3[[#This Row],[Fecha Hoy]]-Tabla3[[#This Row],[Fecha Inicio de Contrato]])/30</f>
        <v>47.3</v>
      </c>
      <c r="I198" s="8">
        <f ca="1">Tabla3[[#This Row],[Antigüedad Meses]]/12</f>
        <v>3.9416666666666664</v>
      </c>
      <c r="J198" s="1" t="s">
        <v>8</v>
      </c>
      <c r="K198" s="4">
        <v>1</v>
      </c>
      <c r="L198" s="1" t="s">
        <v>21</v>
      </c>
      <c r="M198" s="4">
        <v>0</v>
      </c>
      <c r="N198" s="4" t="s">
        <v>20</v>
      </c>
      <c r="O198" t="s">
        <v>32</v>
      </c>
      <c r="P198">
        <v>1</v>
      </c>
      <c r="Q198">
        <v>40</v>
      </c>
      <c r="R198">
        <f>Tabla3[[#This Row],[Horas Jornada]]*1/40</f>
        <v>1</v>
      </c>
      <c r="S198" t="s">
        <v>24</v>
      </c>
      <c r="T198" s="1">
        <v>43875</v>
      </c>
      <c r="U198" s="1">
        <v>43877</v>
      </c>
      <c r="V198" s="4">
        <f>Tabla3[[#This Row],[Fecha Alta (Abs)]]-Tabla3[[#This Row],[Fecha de baja (Abs)]]</f>
        <v>2</v>
      </c>
      <c r="W198" t="s">
        <v>57</v>
      </c>
      <c r="X198" s="4">
        <v>6</v>
      </c>
      <c r="Y198" s="4">
        <v>0</v>
      </c>
      <c r="AB198">
        <v>0</v>
      </c>
      <c r="AE198" s="7">
        <v>19316</v>
      </c>
      <c r="AF198" s="7">
        <v>19316</v>
      </c>
      <c r="AG198" s="7">
        <f>Tabla3[[#This Row],[Salario Anual Actual 2020]]-Tabla3[[#This Row],[Salario Anual Inicial 2020]]</f>
        <v>0</v>
      </c>
      <c r="AH198">
        <v>108</v>
      </c>
      <c r="AI198">
        <v>0</v>
      </c>
      <c r="AK198">
        <v>0</v>
      </c>
      <c r="AL198">
        <v>0</v>
      </c>
      <c r="AR198">
        <v>9</v>
      </c>
      <c r="AS198">
        <v>7</v>
      </c>
    </row>
    <row r="199" spans="1:45" x14ac:dyDescent="0.25">
      <c r="A199">
        <v>145</v>
      </c>
      <c r="B199" s="1">
        <v>24837</v>
      </c>
      <c r="C199" s="2">
        <f ca="1">INT((TODAY()-Tabla3[[#This Row],[Año de Nacimiento]])/365)</f>
        <v>52</v>
      </c>
      <c r="D199" t="s">
        <v>13</v>
      </c>
      <c r="E199">
        <v>1</v>
      </c>
      <c r="F199" s="1">
        <v>38596</v>
      </c>
      <c r="G199" s="1">
        <f t="shared" ca="1" si="3"/>
        <v>44118</v>
      </c>
      <c r="H199" s="8">
        <f ca="1">(Tabla3[[#This Row],[Fecha Hoy]]-Tabla3[[#This Row],[Fecha Inicio de Contrato]])/30</f>
        <v>184.06666666666666</v>
      </c>
      <c r="I199" s="8">
        <f ca="1">Tabla3[[#This Row],[Antigüedad Meses]]/12</f>
        <v>15.338888888888889</v>
      </c>
      <c r="J199" s="1" t="s">
        <v>8</v>
      </c>
      <c r="K199" s="4">
        <v>1</v>
      </c>
      <c r="L199" s="1" t="s">
        <v>21</v>
      </c>
      <c r="M199" s="4">
        <v>0</v>
      </c>
      <c r="N199" s="4" t="s">
        <v>20</v>
      </c>
      <c r="O199" t="s">
        <v>32</v>
      </c>
      <c r="P199">
        <v>1</v>
      </c>
      <c r="Q199">
        <v>26</v>
      </c>
      <c r="R199">
        <f>Tabla3[[#This Row],[Horas Jornada]]*1/40</f>
        <v>0.65</v>
      </c>
      <c r="S199" t="s">
        <v>24</v>
      </c>
      <c r="T199" s="1">
        <v>43895</v>
      </c>
      <c r="U199" s="1">
        <v>43897</v>
      </c>
      <c r="V199" s="4">
        <f>Tabla3[[#This Row],[Fecha Alta (Abs)]]-Tabla3[[#This Row],[Fecha de baja (Abs)]]</f>
        <v>2</v>
      </c>
      <c r="W199" t="s">
        <v>57</v>
      </c>
      <c r="X199" s="4">
        <v>6</v>
      </c>
      <c r="Y199" s="4">
        <v>0</v>
      </c>
      <c r="AB199">
        <v>0</v>
      </c>
      <c r="AE199" s="7">
        <v>16065</v>
      </c>
      <c r="AF199" s="7">
        <v>16065</v>
      </c>
      <c r="AG199" s="7">
        <f>Tabla3[[#This Row],[Salario Anual Actual 2020]]-Tabla3[[#This Row],[Salario Anual Inicial 2020]]</f>
        <v>0</v>
      </c>
      <c r="AH199">
        <v>144</v>
      </c>
      <c r="AI199">
        <v>0</v>
      </c>
      <c r="AK199">
        <v>0</v>
      </c>
      <c r="AL199">
        <v>0</v>
      </c>
      <c r="AR199">
        <v>9</v>
      </c>
      <c r="AS199">
        <v>5</v>
      </c>
    </row>
    <row r="200" spans="1:45" x14ac:dyDescent="0.25">
      <c r="A200">
        <v>151</v>
      </c>
      <c r="B200" s="1">
        <v>32783</v>
      </c>
      <c r="C200" s="2">
        <f ca="1">INT((TODAY()-Tabla3[[#This Row],[Año de Nacimiento]])/365)</f>
        <v>31</v>
      </c>
      <c r="D200" t="s">
        <v>13</v>
      </c>
      <c r="E200">
        <v>1</v>
      </c>
      <c r="F200" s="1">
        <v>39195</v>
      </c>
      <c r="G200" s="1">
        <f t="shared" ca="1" si="3"/>
        <v>44118</v>
      </c>
      <c r="H200" s="8">
        <f ca="1">(Tabla3[[#This Row],[Fecha Hoy]]-Tabla3[[#This Row],[Fecha Inicio de Contrato]])/30</f>
        <v>164.1</v>
      </c>
      <c r="I200" s="8">
        <f ca="1">Tabla3[[#This Row],[Antigüedad Meses]]/12</f>
        <v>13.674999999999999</v>
      </c>
      <c r="J200" s="1" t="s">
        <v>68</v>
      </c>
      <c r="K200" s="4">
        <v>2</v>
      </c>
      <c r="L200" s="1" t="s">
        <v>21</v>
      </c>
      <c r="M200" s="4">
        <v>0</v>
      </c>
      <c r="N200" s="4" t="s">
        <v>20</v>
      </c>
      <c r="O200" t="s">
        <v>32</v>
      </c>
      <c r="P200">
        <v>1</v>
      </c>
      <c r="Q200">
        <v>20</v>
      </c>
      <c r="R200">
        <f>Tabla3[[#This Row],[Horas Jornada]]*1/40</f>
        <v>0.5</v>
      </c>
      <c r="S200" t="s">
        <v>24</v>
      </c>
      <c r="T200" s="1">
        <v>43980</v>
      </c>
      <c r="U200" s="1">
        <v>43983</v>
      </c>
      <c r="V200" s="4">
        <f>Tabla3[[#This Row],[Fecha Alta (Abs)]]-Tabla3[[#This Row],[Fecha de baja (Abs)]]</f>
        <v>3</v>
      </c>
      <c r="W200" t="s">
        <v>57</v>
      </c>
      <c r="X200" s="4">
        <v>6</v>
      </c>
      <c r="Y200" s="4">
        <v>0</v>
      </c>
      <c r="AB200">
        <v>0</v>
      </c>
      <c r="AE200" s="7">
        <v>19035</v>
      </c>
      <c r="AF200" s="7">
        <v>19035</v>
      </c>
      <c r="AG200" s="7">
        <f>Tabla3[[#This Row],[Salario Anual Actual 2020]]-Tabla3[[#This Row],[Salario Anual Inicial 2020]]</f>
        <v>0</v>
      </c>
      <c r="AH200">
        <v>34</v>
      </c>
      <c r="AI200">
        <v>0</v>
      </c>
      <c r="AK200">
        <v>0</v>
      </c>
      <c r="AL200">
        <v>0</v>
      </c>
      <c r="AR200">
        <v>9</v>
      </c>
      <c r="AS200">
        <v>8</v>
      </c>
    </row>
    <row r="201" spans="1:45" x14ac:dyDescent="0.25">
      <c r="A201">
        <v>147</v>
      </c>
      <c r="B201" s="1">
        <v>29353</v>
      </c>
      <c r="C201" s="2">
        <f ca="1">INT((TODAY()-Tabla3[[#This Row],[Año de Nacimiento]])/365)</f>
        <v>40</v>
      </c>
      <c r="D201" t="s">
        <v>13</v>
      </c>
      <c r="E201">
        <v>1</v>
      </c>
      <c r="F201" s="1">
        <v>42733</v>
      </c>
      <c r="G201" s="1">
        <f t="shared" ca="1" si="3"/>
        <v>44118</v>
      </c>
      <c r="H201" s="8">
        <f ca="1">(Tabla3[[#This Row],[Fecha Hoy]]-Tabla3[[#This Row],[Fecha Inicio de Contrato]])/30</f>
        <v>46.166666666666664</v>
      </c>
      <c r="I201" s="8">
        <f ca="1">Tabla3[[#This Row],[Antigüedad Meses]]/12</f>
        <v>3.8472222222222219</v>
      </c>
      <c r="J201" s="1" t="s">
        <v>10</v>
      </c>
      <c r="K201" s="4">
        <v>5</v>
      </c>
      <c r="L201" s="1" t="s">
        <v>21</v>
      </c>
      <c r="M201" s="4">
        <v>0</v>
      </c>
      <c r="N201" s="4" t="s">
        <v>20</v>
      </c>
      <c r="O201" t="s">
        <v>32</v>
      </c>
      <c r="P201">
        <v>1</v>
      </c>
      <c r="Q201">
        <v>20</v>
      </c>
      <c r="R201">
        <f>Tabla3[[#This Row],[Horas Jornada]]*1/40</f>
        <v>0.5</v>
      </c>
      <c r="S201" t="s">
        <v>24</v>
      </c>
      <c r="T201" s="1">
        <v>44017</v>
      </c>
      <c r="U201" s="1">
        <v>44021</v>
      </c>
      <c r="V201" s="4">
        <f>Tabla3[[#This Row],[Fecha Alta (Abs)]]-Tabla3[[#This Row],[Fecha de baja (Abs)]]</f>
        <v>4</v>
      </c>
      <c r="W201" t="s">
        <v>57</v>
      </c>
      <c r="X201" s="4">
        <v>6</v>
      </c>
      <c r="Y201" s="4">
        <v>0</v>
      </c>
      <c r="AB201">
        <v>1</v>
      </c>
      <c r="AC201" s="1">
        <v>43927</v>
      </c>
      <c r="AD201" t="s">
        <v>42</v>
      </c>
      <c r="AE201" s="7">
        <v>16656</v>
      </c>
      <c r="AF201" s="7">
        <v>16656</v>
      </c>
      <c r="AG201" s="7">
        <f>Tabla3[[#This Row],[Salario Anual Actual 2020]]-Tabla3[[#This Row],[Salario Anual Inicial 2020]]</f>
        <v>0</v>
      </c>
      <c r="AH201">
        <v>138</v>
      </c>
      <c r="AI201">
        <v>0</v>
      </c>
      <c r="AK201">
        <v>0</v>
      </c>
      <c r="AL201">
        <v>0</v>
      </c>
      <c r="AR201">
        <v>9</v>
      </c>
      <c r="AS201">
        <v>10</v>
      </c>
    </row>
    <row r="202" spans="1:45" x14ac:dyDescent="0.25">
      <c r="A202">
        <v>141</v>
      </c>
      <c r="B202" s="1">
        <v>24634</v>
      </c>
      <c r="C202" s="2">
        <f ca="1">INT((TODAY()-Tabla3[[#This Row],[Año de Nacimiento]])/365)</f>
        <v>53</v>
      </c>
      <c r="D202" t="s">
        <v>14</v>
      </c>
      <c r="E202">
        <v>0</v>
      </c>
      <c r="F202" s="1">
        <v>40471</v>
      </c>
      <c r="G202" s="1">
        <f t="shared" ca="1" si="3"/>
        <v>44118</v>
      </c>
      <c r="H202" s="8">
        <f ca="1">(Tabla3[[#This Row],[Fecha Hoy]]-Tabla3[[#This Row],[Fecha Inicio de Contrato]])/30</f>
        <v>121.56666666666666</v>
      </c>
      <c r="I202" s="8">
        <f ca="1">Tabla3[[#This Row],[Antigüedad Meses]]/12</f>
        <v>10.130555555555555</v>
      </c>
      <c r="J202" s="1" t="s">
        <v>10</v>
      </c>
      <c r="K202" s="4">
        <v>5</v>
      </c>
      <c r="L202" s="1" t="s">
        <v>19</v>
      </c>
      <c r="M202" s="4">
        <v>1</v>
      </c>
      <c r="N202" s="4" t="s">
        <v>20</v>
      </c>
      <c r="O202" t="s">
        <v>32</v>
      </c>
      <c r="P202">
        <v>1</v>
      </c>
      <c r="Q202">
        <v>26</v>
      </c>
      <c r="R202">
        <f>Tabla3[[#This Row],[Horas Jornada]]*1/40</f>
        <v>0.65</v>
      </c>
      <c r="S202" t="s">
        <v>24</v>
      </c>
      <c r="T202" s="1">
        <v>44068</v>
      </c>
      <c r="U202" s="1">
        <v>44075</v>
      </c>
      <c r="V202" s="4">
        <f>Tabla3[[#This Row],[Fecha Alta (Abs)]]-Tabla3[[#This Row],[Fecha de baja (Abs)]]</f>
        <v>7</v>
      </c>
      <c r="W202" t="s">
        <v>57</v>
      </c>
      <c r="X202" s="4">
        <v>6</v>
      </c>
      <c r="Y202" s="4">
        <v>0</v>
      </c>
      <c r="AB202">
        <v>1</v>
      </c>
      <c r="AC202" s="1">
        <v>43906</v>
      </c>
      <c r="AD202" t="s">
        <v>42</v>
      </c>
      <c r="AE202" s="7">
        <v>16390</v>
      </c>
      <c r="AF202" s="7">
        <v>16390</v>
      </c>
      <c r="AG202" s="7">
        <f>Tabla3[[#This Row],[Salario Anual Actual 2020]]-Tabla3[[#This Row],[Salario Anual Inicial 2020]]</f>
        <v>0</v>
      </c>
      <c r="AH202">
        <v>29</v>
      </c>
      <c r="AI202">
        <v>0</v>
      </c>
      <c r="AK202">
        <v>0</v>
      </c>
      <c r="AL202">
        <v>0</v>
      </c>
      <c r="AR202">
        <v>5</v>
      </c>
      <c r="AS202">
        <v>5</v>
      </c>
    </row>
    <row r="203" spans="1:45" x14ac:dyDescent="0.25">
      <c r="A203">
        <v>149</v>
      </c>
      <c r="B203" s="1">
        <v>36052</v>
      </c>
      <c r="C203" s="2">
        <f ca="1">INT((TODAY()-Tabla3[[#This Row],[Año de Nacimiento]])/365)</f>
        <v>22</v>
      </c>
      <c r="D203" t="s">
        <v>13</v>
      </c>
      <c r="E203">
        <v>1</v>
      </c>
      <c r="F203" s="1">
        <v>43921</v>
      </c>
      <c r="G203" s="1">
        <f t="shared" ca="1" si="3"/>
        <v>44118</v>
      </c>
      <c r="H203" s="8">
        <f ca="1">(Tabla3[[#This Row],[Fecha Hoy]]-Tabla3[[#This Row],[Fecha Inicio de Contrato]])/30</f>
        <v>6.5666666666666664</v>
      </c>
      <c r="I203" s="8">
        <f ca="1">Tabla3[[#This Row],[Antigüedad Meses]]/12</f>
        <v>0.54722222222222217</v>
      </c>
      <c r="J203" s="1" t="s">
        <v>8</v>
      </c>
      <c r="K203" s="4">
        <v>1</v>
      </c>
      <c r="L203" s="1" t="s">
        <v>19</v>
      </c>
      <c r="M203" s="4">
        <v>0</v>
      </c>
      <c r="N203" s="4" t="s">
        <v>20</v>
      </c>
      <c r="O203" t="s">
        <v>32</v>
      </c>
      <c r="P203">
        <v>1</v>
      </c>
      <c r="Q203">
        <v>20</v>
      </c>
      <c r="R203">
        <f>Tabla3[[#This Row],[Horas Jornada]]*1/40</f>
        <v>0.5</v>
      </c>
      <c r="S203" t="s">
        <v>25</v>
      </c>
      <c r="T203" s="1">
        <v>43704</v>
      </c>
      <c r="U203" s="1">
        <v>43711</v>
      </c>
      <c r="V203" s="4">
        <f>Tabla3[[#This Row],[Fecha Alta (Abs)]]-Tabla3[[#This Row],[Fecha de baja (Abs)]]</f>
        <v>7</v>
      </c>
      <c r="W203" t="s">
        <v>57</v>
      </c>
      <c r="X203" s="4">
        <v>6</v>
      </c>
      <c r="Y203" s="4">
        <v>0</v>
      </c>
      <c r="AB203">
        <v>0</v>
      </c>
      <c r="AE203" s="7">
        <v>19073</v>
      </c>
      <c r="AF203" s="7">
        <v>19073</v>
      </c>
      <c r="AG203" s="7">
        <f>Tabla3[[#This Row],[Salario Anual Actual 2020]]-Tabla3[[#This Row],[Salario Anual Inicial 2020]]</f>
        <v>0</v>
      </c>
      <c r="AH203">
        <v>114</v>
      </c>
      <c r="AI203">
        <v>0</v>
      </c>
      <c r="AK203">
        <v>0</v>
      </c>
      <c r="AL203">
        <v>1</v>
      </c>
      <c r="AR203">
        <v>9</v>
      </c>
      <c r="AS203">
        <v>5</v>
      </c>
    </row>
    <row r="204" spans="1:45" x14ac:dyDescent="0.25">
      <c r="A204">
        <v>155</v>
      </c>
      <c r="B204" s="1">
        <v>35692</v>
      </c>
      <c r="C204" s="2">
        <f ca="1">INT((TODAY()-Tabla3[[#This Row],[Año de Nacimiento]])/365)</f>
        <v>23</v>
      </c>
      <c r="D204" t="s">
        <v>14</v>
      </c>
      <c r="E204">
        <v>0</v>
      </c>
      <c r="F204" s="1">
        <v>43401</v>
      </c>
      <c r="G204" s="1">
        <f t="shared" ca="1" si="3"/>
        <v>44118</v>
      </c>
      <c r="H204" s="8">
        <f ca="1">(Tabla3[[#This Row],[Fecha Hoy]]-Tabla3[[#This Row],[Fecha Inicio de Contrato]])/30</f>
        <v>23.9</v>
      </c>
      <c r="I204" s="8">
        <f ca="1">Tabla3[[#This Row],[Antigüedad Meses]]/12</f>
        <v>1.9916666666666665</v>
      </c>
      <c r="J204" s="1" t="s">
        <v>12</v>
      </c>
      <c r="K204" s="4">
        <v>3</v>
      </c>
      <c r="L204" s="1" t="s">
        <v>21</v>
      </c>
      <c r="M204" s="4">
        <v>1</v>
      </c>
      <c r="N204" s="4" t="s">
        <v>20</v>
      </c>
      <c r="O204" t="s">
        <v>32</v>
      </c>
      <c r="P204">
        <v>1</v>
      </c>
      <c r="Q204">
        <v>30</v>
      </c>
      <c r="R204">
        <f>Tabla3[[#This Row],[Horas Jornada]]*1/40</f>
        <v>0.75</v>
      </c>
      <c r="S204" t="s">
        <v>24</v>
      </c>
      <c r="T204" s="1">
        <v>43571</v>
      </c>
      <c r="U204" s="1">
        <v>43589</v>
      </c>
      <c r="V204" s="4">
        <f>Tabla3[[#This Row],[Fecha Alta (Abs)]]-Tabla3[[#This Row],[Fecha de baja (Abs)]]</f>
        <v>18</v>
      </c>
      <c r="W204" t="s">
        <v>57</v>
      </c>
      <c r="X204" s="4">
        <v>6</v>
      </c>
      <c r="Y204" s="4">
        <v>0</v>
      </c>
      <c r="AB204">
        <v>0</v>
      </c>
      <c r="AE204" s="7">
        <v>18015</v>
      </c>
      <c r="AF204" s="7">
        <v>18015</v>
      </c>
      <c r="AG204" s="7">
        <f>Tabla3[[#This Row],[Salario Anual Actual 2020]]-Tabla3[[#This Row],[Salario Anual Inicial 2020]]</f>
        <v>0</v>
      </c>
      <c r="AH204">
        <v>70</v>
      </c>
      <c r="AI204">
        <v>0</v>
      </c>
      <c r="AK204">
        <v>0</v>
      </c>
      <c r="AL204">
        <v>0</v>
      </c>
      <c r="AR204">
        <v>8</v>
      </c>
      <c r="AS204">
        <v>10</v>
      </c>
    </row>
    <row r="205" spans="1:45" x14ac:dyDescent="0.25">
      <c r="A205">
        <v>144</v>
      </c>
      <c r="B205" s="1">
        <v>31567</v>
      </c>
      <c r="C205" s="2">
        <f ca="1">INT((TODAY()-Tabla3[[#This Row],[Año de Nacimiento]])/365)</f>
        <v>34</v>
      </c>
      <c r="D205" t="s">
        <v>14</v>
      </c>
      <c r="E205">
        <v>0</v>
      </c>
      <c r="F205" s="1">
        <v>42324</v>
      </c>
      <c r="G205" s="1">
        <f t="shared" ca="1" si="3"/>
        <v>44118</v>
      </c>
      <c r="H205" s="8">
        <f ca="1">(Tabla3[[#This Row],[Fecha Hoy]]-Tabla3[[#This Row],[Fecha Inicio de Contrato]])/30</f>
        <v>59.8</v>
      </c>
      <c r="I205" s="8">
        <f ca="1">Tabla3[[#This Row],[Antigüedad Meses]]/12</f>
        <v>4.9833333333333334</v>
      </c>
      <c r="J205" s="1" t="s">
        <v>9</v>
      </c>
      <c r="K205" s="4">
        <v>4</v>
      </c>
      <c r="L205" s="1" t="s">
        <v>19</v>
      </c>
      <c r="M205" s="4">
        <v>0</v>
      </c>
      <c r="N205" s="4" t="s">
        <v>20</v>
      </c>
      <c r="O205" t="s">
        <v>32</v>
      </c>
      <c r="P205">
        <v>1</v>
      </c>
      <c r="Q205">
        <v>30</v>
      </c>
      <c r="R205">
        <f>Tabla3[[#This Row],[Horas Jornada]]*1/40</f>
        <v>0.75</v>
      </c>
      <c r="S205" t="s">
        <v>24</v>
      </c>
      <c r="T205" s="1">
        <v>43656</v>
      </c>
      <c r="U205" s="1">
        <v>43688</v>
      </c>
      <c r="V205" s="4">
        <f>Tabla3[[#This Row],[Fecha Alta (Abs)]]-Tabla3[[#This Row],[Fecha de baja (Abs)]]</f>
        <v>32</v>
      </c>
      <c r="W205" t="s">
        <v>57</v>
      </c>
      <c r="X205" s="4">
        <v>6</v>
      </c>
      <c r="Y205" s="4">
        <v>0</v>
      </c>
      <c r="AB205">
        <v>0</v>
      </c>
      <c r="AE205" s="7">
        <v>17191</v>
      </c>
      <c r="AF205" s="7">
        <v>17191</v>
      </c>
      <c r="AG205" s="7">
        <f>Tabla3[[#This Row],[Salario Anual Actual 2020]]-Tabla3[[#This Row],[Salario Anual Inicial 2020]]</f>
        <v>0</v>
      </c>
      <c r="AH205">
        <v>199</v>
      </c>
      <c r="AI205">
        <v>0</v>
      </c>
      <c r="AK205">
        <v>0</v>
      </c>
      <c r="AL205">
        <v>0</v>
      </c>
      <c r="AR205">
        <v>8</v>
      </c>
      <c r="AS205">
        <v>5</v>
      </c>
    </row>
    <row r="206" spans="1:45" x14ac:dyDescent="0.25">
      <c r="A206">
        <v>127</v>
      </c>
      <c r="B206" s="1">
        <v>30293</v>
      </c>
      <c r="C206" s="2">
        <f ca="1">INT((TODAY()-Tabla3[[#This Row],[Año de Nacimiento]])/365)</f>
        <v>37</v>
      </c>
      <c r="D206" t="s">
        <v>13</v>
      </c>
      <c r="E206">
        <v>1</v>
      </c>
      <c r="F206" s="1">
        <v>42469</v>
      </c>
      <c r="G206" s="1">
        <f t="shared" ca="1" si="3"/>
        <v>44118</v>
      </c>
      <c r="H206" s="8">
        <f ca="1">(Tabla3[[#This Row],[Fecha Hoy]]-Tabla3[[#This Row],[Fecha Inicio de Contrato]])/30</f>
        <v>54.966666666666669</v>
      </c>
      <c r="I206" s="8">
        <f ca="1">Tabla3[[#This Row],[Antigüedad Meses]]/12</f>
        <v>4.5805555555555557</v>
      </c>
      <c r="J206" s="1" t="s">
        <v>9</v>
      </c>
      <c r="K206" s="4">
        <v>4</v>
      </c>
      <c r="L206" s="1" t="s">
        <v>21</v>
      </c>
      <c r="M206" s="4">
        <v>1</v>
      </c>
      <c r="N206" s="4" t="s">
        <v>20</v>
      </c>
      <c r="O206" t="s">
        <v>32</v>
      </c>
      <c r="P206">
        <v>1</v>
      </c>
      <c r="Q206">
        <v>24</v>
      </c>
      <c r="R206">
        <f>Tabla3[[#This Row],[Horas Jornada]]*1/40</f>
        <v>0.6</v>
      </c>
      <c r="S206" t="s">
        <v>25</v>
      </c>
      <c r="T206" s="1">
        <v>43767</v>
      </c>
      <c r="U206" s="1">
        <f ca="1">TODAY()</f>
        <v>44118</v>
      </c>
      <c r="V206" s="4">
        <f ca="1">Tabla3[[#This Row],[Fecha Alta (Abs)]]-Tabla3[[#This Row],[Fecha de baja (Abs)]]</f>
        <v>351</v>
      </c>
      <c r="W206" t="s">
        <v>57</v>
      </c>
      <c r="X206" s="4">
        <v>6</v>
      </c>
      <c r="Y206" s="4">
        <v>1</v>
      </c>
      <c r="Z206" s="1">
        <v>42109</v>
      </c>
      <c r="AA206" t="s">
        <v>26</v>
      </c>
      <c r="AB206">
        <v>0</v>
      </c>
      <c r="AE206" s="7">
        <v>17532</v>
      </c>
      <c r="AF206" s="7">
        <v>17532</v>
      </c>
      <c r="AG206" s="7">
        <f>Tabla3[[#This Row],[Salario Anual Actual 2020]]-Tabla3[[#This Row],[Salario Anual Inicial 2020]]</f>
        <v>0</v>
      </c>
      <c r="AH206">
        <v>64</v>
      </c>
      <c r="AI206">
        <v>0</v>
      </c>
      <c r="AK206">
        <v>0</v>
      </c>
      <c r="AL206">
        <v>0</v>
      </c>
      <c r="AR206">
        <v>9</v>
      </c>
      <c r="AS206">
        <v>8</v>
      </c>
    </row>
    <row r="207" spans="1:45" x14ac:dyDescent="0.25">
      <c r="A207">
        <v>129</v>
      </c>
      <c r="B207" s="1">
        <v>22464</v>
      </c>
      <c r="C207" s="2">
        <f ca="1">INT((TODAY()-Tabla3[[#This Row],[Año de Nacimiento]])/365)</f>
        <v>59</v>
      </c>
      <c r="D207" t="s">
        <v>13</v>
      </c>
      <c r="E207">
        <v>1</v>
      </c>
      <c r="F207" s="1">
        <v>38439</v>
      </c>
      <c r="G207" s="1">
        <f t="shared" ca="1" si="3"/>
        <v>44118</v>
      </c>
      <c r="H207" s="8">
        <f ca="1">(Tabla3[[#This Row],[Fecha Hoy]]-Tabla3[[#This Row],[Fecha Inicio de Contrato]])/30</f>
        <v>189.3</v>
      </c>
      <c r="I207" s="8">
        <f ca="1">Tabla3[[#This Row],[Antigüedad Meses]]/12</f>
        <v>15.775</v>
      </c>
      <c r="J207" s="1" t="s">
        <v>8</v>
      </c>
      <c r="K207" s="4">
        <v>1</v>
      </c>
      <c r="L207" s="1"/>
      <c r="M207" s="4">
        <v>0</v>
      </c>
      <c r="N207" s="4" t="s">
        <v>20</v>
      </c>
      <c r="O207" t="s">
        <v>32</v>
      </c>
      <c r="P207">
        <v>1</v>
      </c>
      <c r="Q207">
        <v>40</v>
      </c>
      <c r="R207">
        <f>Tabla3[[#This Row],[Horas Jornada]]*1/40</f>
        <v>1</v>
      </c>
      <c r="S207" t="s">
        <v>25</v>
      </c>
      <c r="T207" s="1">
        <v>43966</v>
      </c>
      <c r="U207" s="1">
        <f ca="1">TODAY()</f>
        <v>44118</v>
      </c>
      <c r="V207" s="4">
        <f ca="1">Tabla3[[#This Row],[Fecha Alta (Abs)]]-Tabla3[[#This Row],[Fecha de baja (Abs)]]</f>
        <v>152</v>
      </c>
      <c r="W207" t="s">
        <v>57</v>
      </c>
      <c r="X207" s="4">
        <v>6</v>
      </c>
      <c r="Y207" s="4">
        <v>0</v>
      </c>
      <c r="AB207">
        <v>0</v>
      </c>
      <c r="AE207" s="7">
        <v>18475</v>
      </c>
      <c r="AF207" s="7">
        <v>18475</v>
      </c>
      <c r="AG207" s="7">
        <f>Tabla3[[#This Row],[Salario Anual Actual 2020]]-Tabla3[[#This Row],[Salario Anual Inicial 2020]]</f>
        <v>0</v>
      </c>
      <c r="AH207">
        <v>72</v>
      </c>
      <c r="AI207">
        <v>0</v>
      </c>
      <c r="AK207">
        <v>0</v>
      </c>
      <c r="AL207">
        <v>0</v>
      </c>
      <c r="AR207">
        <v>4</v>
      </c>
      <c r="AS207">
        <v>6</v>
      </c>
    </row>
    <row r="208" spans="1:45" x14ac:dyDescent="0.25">
      <c r="A208">
        <v>130</v>
      </c>
      <c r="B208" s="1">
        <v>27052</v>
      </c>
      <c r="C208" s="2">
        <f ca="1">INT((TODAY()-Tabla3[[#This Row],[Año de Nacimiento]])/365)</f>
        <v>46</v>
      </c>
      <c r="D208" t="s">
        <v>14</v>
      </c>
      <c r="E208">
        <v>0</v>
      </c>
      <c r="F208" s="1">
        <v>43849</v>
      </c>
      <c r="G208" s="1">
        <f t="shared" ca="1" si="3"/>
        <v>44118</v>
      </c>
      <c r="H208" s="8">
        <f ca="1">(Tabla3[[#This Row],[Fecha Hoy]]-Tabla3[[#This Row],[Fecha Inicio de Contrato]])/30</f>
        <v>8.9666666666666668</v>
      </c>
      <c r="I208" s="8">
        <f ca="1">Tabla3[[#This Row],[Antigüedad Meses]]/12</f>
        <v>0.74722222222222223</v>
      </c>
      <c r="J208" s="1" t="s">
        <v>8</v>
      </c>
      <c r="K208" s="4">
        <v>1</v>
      </c>
      <c r="L208" s="1" t="s">
        <v>21</v>
      </c>
      <c r="M208" s="4">
        <v>0</v>
      </c>
      <c r="N208" s="4" t="s">
        <v>20</v>
      </c>
      <c r="O208" t="s">
        <v>32</v>
      </c>
      <c r="P208">
        <v>1</v>
      </c>
      <c r="Q208">
        <v>40</v>
      </c>
      <c r="R208">
        <f>Tabla3[[#This Row],[Horas Jornada]]*1/40</f>
        <v>1</v>
      </c>
      <c r="V208" s="4">
        <f>Tabla3[[#This Row],[Fecha Alta (Abs)]]-Tabla3[[#This Row],[Fecha de baja (Abs)]]</f>
        <v>0</v>
      </c>
      <c r="W208" t="s">
        <v>57</v>
      </c>
      <c r="X208" s="4">
        <v>6</v>
      </c>
      <c r="Y208" s="4">
        <v>0</v>
      </c>
      <c r="AB208">
        <v>0</v>
      </c>
      <c r="AE208" s="7">
        <v>16736</v>
      </c>
      <c r="AF208" s="7">
        <v>16736</v>
      </c>
      <c r="AG208" s="7">
        <f>Tabla3[[#This Row],[Salario Anual Actual 2020]]-Tabla3[[#This Row],[Salario Anual Inicial 2020]]</f>
        <v>0</v>
      </c>
      <c r="AH208">
        <v>149</v>
      </c>
      <c r="AI208">
        <v>0</v>
      </c>
      <c r="AK208">
        <v>0</v>
      </c>
      <c r="AL208">
        <v>1</v>
      </c>
      <c r="AR208">
        <v>5</v>
      </c>
      <c r="AS208">
        <v>10</v>
      </c>
    </row>
    <row r="209" spans="1:45" x14ac:dyDescent="0.25">
      <c r="A209">
        <v>136</v>
      </c>
      <c r="B209" s="1">
        <v>21778</v>
      </c>
      <c r="C209" s="2">
        <f ca="1">INT((TODAY()-Tabla3[[#This Row],[Año de Nacimiento]])/365)</f>
        <v>61</v>
      </c>
      <c r="D209" t="s">
        <v>14</v>
      </c>
      <c r="E209">
        <v>0</v>
      </c>
      <c r="F209" s="1">
        <v>38387</v>
      </c>
      <c r="G209" s="1">
        <f t="shared" ca="1" si="3"/>
        <v>44118</v>
      </c>
      <c r="H209" s="8">
        <f ca="1">(Tabla3[[#This Row],[Fecha Hoy]]-Tabla3[[#This Row],[Fecha Inicio de Contrato]])/30</f>
        <v>191.03333333333333</v>
      </c>
      <c r="I209" s="8">
        <f ca="1">Tabla3[[#This Row],[Antigüedad Meses]]/12</f>
        <v>15.919444444444444</v>
      </c>
      <c r="J209" s="1" t="s">
        <v>9</v>
      </c>
      <c r="K209" s="4">
        <v>4</v>
      </c>
      <c r="L209" s="1" t="s">
        <v>19</v>
      </c>
      <c r="M209" s="4">
        <v>1</v>
      </c>
      <c r="N209" s="4" t="s">
        <v>20</v>
      </c>
      <c r="O209" t="s">
        <v>32</v>
      </c>
      <c r="P209">
        <v>1</v>
      </c>
      <c r="Q209">
        <v>24</v>
      </c>
      <c r="R209">
        <f>Tabla3[[#This Row],[Horas Jornada]]*1/40</f>
        <v>0.6</v>
      </c>
      <c r="V209" s="4">
        <f>Tabla3[[#This Row],[Fecha Alta (Abs)]]-Tabla3[[#This Row],[Fecha de baja (Abs)]]</f>
        <v>0</v>
      </c>
      <c r="W209" t="s">
        <v>57</v>
      </c>
      <c r="X209" s="4">
        <v>6</v>
      </c>
      <c r="Y209" s="4">
        <v>0</v>
      </c>
      <c r="AB209">
        <v>0</v>
      </c>
      <c r="AE209" s="7">
        <v>18150</v>
      </c>
      <c r="AF209" s="7">
        <v>18150</v>
      </c>
      <c r="AG209" s="7">
        <f>Tabla3[[#This Row],[Salario Anual Actual 2020]]-Tabla3[[#This Row],[Salario Anual Inicial 2020]]</f>
        <v>0</v>
      </c>
      <c r="AH209">
        <v>62</v>
      </c>
      <c r="AI209">
        <v>0</v>
      </c>
      <c r="AK209">
        <v>0</v>
      </c>
      <c r="AL209">
        <v>0</v>
      </c>
      <c r="AR209">
        <v>5</v>
      </c>
      <c r="AS209">
        <v>6</v>
      </c>
    </row>
    <row r="210" spans="1:45" x14ac:dyDescent="0.25">
      <c r="A210">
        <v>137</v>
      </c>
      <c r="B210" s="1">
        <v>25919</v>
      </c>
      <c r="C210" s="2">
        <f ca="1">INT((TODAY()-Tabla3[[#This Row],[Año de Nacimiento]])/365)</f>
        <v>49</v>
      </c>
      <c r="D210" t="s">
        <v>14</v>
      </c>
      <c r="E210">
        <v>0</v>
      </c>
      <c r="F210" s="1">
        <v>42094</v>
      </c>
      <c r="G210" s="1">
        <f t="shared" ca="1" si="3"/>
        <v>44118</v>
      </c>
      <c r="H210" s="8">
        <f ca="1">(Tabla3[[#This Row],[Fecha Hoy]]-Tabla3[[#This Row],[Fecha Inicio de Contrato]])/30</f>
        <v>67.466666666666669</v>
      </c>
      <c r="I210" s="8">
        <f ca="1">Tabla3[[#This Row],[Antigüedad Meses]]/12</f>
        <v>5.6222222222222227</v>
      </c>
      <c r="J210" s="1" t="s">
        <v>8</v>
      </c>
      <c r="K210" s="4">
        <v>1</v>
      </c>
      <c r="L210" s="1" t="s">
        <v>19</v>
      </c>
      <c r="M210" s="4">
        <v>2</v>
      </c>
      <c r="N210" s="4" t="s">
        <v>20</v>
      </c>
      <c r="O210" t="s">
        <v>32</v>
      </c>
      <c r="P210">
        <v>1</v>
      </c>
      <c r="Q210">
        <v>30</v>
      </c>
      <c r="R210">
        <f>Tabla3[[#This Row],[Horas Jornada]]*1/40</f>
        <v>0.75</v>
      </c>
      <c r="V210" s="4">
        <f>Tabla3[[#This Row],[Fecha Alta (Abs)]]-Tabla3[[#This Row],[Fecha de baja (Abs)]]</f>
        <v>0</v>
      </c>
      <c r="W210" t="s">
        <v>57</v>
      </c>
      <c r="X210" s="4">
        <v>6</v>
      </c>
      <c r="Y210" s="4">
        <v>0</v>
      </c>
      <c r="AB210">
        <v>0</v>
      </c>
      <c r="AE210" s="7">
        <v>16027</v>
      </c>
      <c r="AF210" s="7">
        <v>16027</v>
      </c>
      <c r="AG210" s="7">
        <f>Tabla3[[#This Row],[Salario Anual Actual 2020]]-Tabla3[[#This Row],[Salario Anual Inicial 2020]]</f>
        <v>0</v>
      </c>
      <c r="AH210">
        <v>52</v>
      </c>
      <c r="AI210">
        <v>0</v>
      </c>
      <c r="AK210">
        <v>0</v>
      </c>
      <c r="AL210">
        <v>0</v>
      </c>
      <c r="AR210">
        <v>9</v>
      </c>
      <c r="AS210">
        <v>10</v>
      </c>
    </row>
    <row r="211" spans="1:45" x14ac:dyDescent="0.25">
      <c r="A211">
        <v>139</v>
      </c>
      <c r="B211" s="1">
        <v>33471</v>
      </c>
      <c r="C211" s="2">
        <f ca="1">INT((TODAY()-Tabla3[[#This Row],[Año de Nacimiento]])/365)</f>
        <v>29</v>
      </c>
      <c r="D211" t="s">
        <v>13</v>
      </c>
      <c r="E211">
        <v>1</v>
      </c>
      <c r="F211" s="1">
        <v>38568</v>
      </c>
      <c r="G211" s="1">
        <f t="shared" ca="1" si="3"/>
        <v>44118</v>
      </c>
      <c r="H211" s="8">
        <f ca="1">(Tabla3[[#This Row],[Fecha Hoy]]-Tabla3[[#This Row],[Fecha Inicio de Contrato]])/30</f>
        <v>185</v>
      </c>
      <c r="I211" s="8">
        <f ca="1">Tabla3[[#This Row],[Antigüedad Meses]]/12</f>
        <v>15.416666666666666</v>
      </c>
      <c r="J211" s="1" t="s">
        <v>9</v>
      </c>
      <c r="K211" s="4">
        <v>4</v>
      </c>
      <c r="L211" s="1" t="s">
        <v>19</v>
      </c>
      <c r="M211" s="4">
        <v>1</v>
      </c>
      <c r="N211" s="4" t="s">
        <v>20</v>
      </c>
      <c r="O211" t="s">
        <v>32</v>
      </c>
      <c r="P211">
        <v>1</v>
      </c>
      <c r="Q211">
        <v>40</v>
      </c>
      <c r="R211">
        <f>Tabla3[[#This Row],[Horas Jornada]]*1/40</f>
        <v>1</v>
      </c>
      <c r="V211" s="4">
        <f>Tabla3[[#This Row],[Fecha Alta (Abs)]]-Tabla3[[#This Row],[Fecha de baja (Abs)]]</f>
        <v>0</v>
      </c>
      <c r="W211" t="s">
        <v>57</v>
      </c>
      <c r="X211" s="4">
        <v>6</v>
      </c>
      <c r="Y211" s="4">
        <v>0</v>
      </c>
      <c r="AB211">
        <v>0</v>
      </c>
      <c r="AE211" s="7">
        <v>16362</v>
      </c>
      <c r="AF211" s="7">
        <v>16362</v>
      </c>
      <c r="AG211" s="7">
        <f>Tabla3[[#This Row],[Salario Anual Actual 2020]]-Tabla3[[#This Row],[Salario Anual Inicial 2020]]</f>
        <v>0</v>
      </c>
      <c r="AH211">
        <v>13</v>
      </c>
      <c r="AI211">
        <v>0</v>
      </c>
      <c r="AK211">
        <v>0</v>
      </c>
      <c r="AL211">
        <v>0</v>
      </c>
      <c r="AR211">
        <v>9</v>
      </c>
      <c r="AS211">
        <v>7</v>
      </c>
    </row>
    <row r="212" spans="1:45" x14ac:dyDescent="0.25">
      <c r="A212">
        <v>143</v>
      </c>
      <c r="B212" s="1">
        <v>28145</v>
      </c>
      <c r="C212" s="2">
        <f ca="1">INT((TODAY()-Tabla3[[#This Row],[Año de Nacimiento]])/365)</f>
        <v>43</v>
      </c>
      <c r="D212" t="s">
        <v>13</v>
      </c>
      <c r="E212">
        <v>1</v>
      </c>
      <c r="F212" s="1">
        <v>41761</v>
      </c>
      <c r="G212" s="1">
        <f t="shared" ca="1" si="3"/>
        <v>44118</v>
      </c>
      <c r="H212" s="8">
        <f ca="1">(Tabla3[[#This Row],[Fecha Hoy]]-Tabla3[[#This Row],[Fecha Inicio de Contrato]])/30</f>
        <v>78.566666666666663</v>
      </c>
      <c r="I212" s="8">
        <f ca="1">Tabla3[[#This Row],[Antigüedad Meses]]/12</f>
        <v>6.5472222222222216</v>
      </c>
      <c r="J212" s="1" t="s">
        <v>8</v>
      </c>
      <c r="K212" s="4">
        <v>1</v>
      </c>
      <c r="L212" s="1" t="s">
        <v>21</v>
      </c>
      <c r="M212" s="4">
        <v>0</v>
      </c>
      <c r="N212" s="4" t="s">
        <v>20</v>
      </c>
      <c r="O212" t="s">
        <v>32</v>
      </c>
      <c r="P212">
        <v>1</v>
      </c>
      <c r="Q212">
        <v>40</v>
      </c>
      <c r="R212">
        <f>Tabla3[[#This Row],[Horas Jornada]]*1/40</f>
        <v>1</v>
      </c>
      <c r="S212" t="s">
        <v>25</v>
      </c>
      <c r="T212" s="1">
        <v>43916</v>
      </c>
      <c r="U212" s="1">
        <f ca="1">TODAY()</f>
        <v>44118</v>
      </c>
      <c r="V212" s="4">
        <f ca="1">Tabla3[[#This Row],[Fecha Alta (Abs)]]-Tabla3[[#This Row],[Fecha de baja (Abs)]]</f>
        <v>202</v>
      </c>
      <c r="W212" t="s">
        <v>57</v>
      </c>
      <c r="X212" s="4">
        <v>6</v>
      </c>
      <c r="Y212" s="4">
        <v>0</v>
      </c>
      <c r="AB212">
        <v>0</v>
      </c>
      <c r="AE212" s="7">
        <v>17285</v>
      </c>
      <c r="AF212" s="7">
        <v>17285</v>
      </c>
      <c r="AG212" s="7">
        <f>Tabla3[[#This Row],[Salario Anual Actual 2020]]-Tabla3[[#This Row],[Salario Anual Inicial 2020]]</f>
        <v>0</v>
      </c>
      <c r="AH212">
        <v>221</v>
      </c>
      <c r="AI212">
        <v>0</v>
      </c>
      <c r="AK212">
        <v>0</v>
      </c>
      <c r="AL212">
        <v>0</v>
      </c>
      <c r="AR212">
        <v>7</v>
      </c>
      <c r="AS212">
        <v>8</v>
      </c>
    </row>
    <row r="213" spans="1:45" x14ac:dyDescent="0.25">
      <c r="A213">
        <v>156</v>
      </c>
      <c r="B213" s="1">
        <v>30616</v>
      </c>
      <c r="C213" s="2">
        <f ca="1">INT((TODAY()-Tabla3[[#This Row],[Año de Nacimiento]])/365)</f>
        <v>36</v>
      </c>
      <c r="D213" t="s">
        <v>14</v>
      </c>
      <c r="E213">
        <v>0</v>
      </c>
      <c r="F213" s="1">
        <v>41644</v>
      </c>
      <c r="G213" s="1">
        <f t="shared" ca="1" si="3"/>
        <v>44118</v>
      </c>
      <c r="H213" s="8">
        <f ca="1">(Tabla3[[#This Row],[Fecha Hoy]]-Tabla3[[#This Row],[Fecha Inicio de Contrato]])/30</f>
        <v>82.466666666666669</v>
      </c>
      <c r="I213" s="8">
        <f ca="1">Tabla3[[#This Row],[Antigüedad Meses]]/12</f>
        <v>6.8722222222222227</v>
      </c>
      <c r="J213" s="1" t="s">
        <v>8</v>
      </c>
      <c r="K213" s="4">
        <v>1</v>
      </c>
      <c r="L213" s="1" t="s">
        <v>21</v>
      </c>
      <c r="M213" s="4">
        <v>0</v>
      </c>
      <c r="N213" s="4" t="s">
        <v>20</v>
      </c>
      <c r="O213" t="s">
        <v>32</v>
      </c>
      <c r="P213">
        <v>1</v>
      </c>
      <c r="Q213">
        <v>20</v>
      </c>
      <c r="R213">
        <f>Tabla3[[#This Row],[Horas Jornada]]*1/40</f>
        <v>0.5</v>
      </c>
      <c r="V213" s="4">
        <f>Tabla3[[#This Row],[Fecha Alta (Abs)]]-Tabla3[[#This Row],[Fecha de baja (Abs)]]</f>
        <v>0</v>
      </c>
      <c r="W213" t="s">
        <v>57</v>
      </c>
      <c r="X213" s="4">
        <v>6</v>
      </c>
      <c r="Y213" s="4">
        <v>0</v>
      </c>
      <c r="AB213">
        <v>0</v>
      </c>
      <c r="AE213" s="7">
        <v>16083</v>
      </c>
      <c r="AF213" s="7">
        <v>16083</v>
      </c>
      <c r="AG213" s="7">
        <f>Tabla3[[#This Row],[Salario Anual Actual 2020]]-Tabla3[[#This Row],[Salario Anual Inicial 2020]]</f>
        <v>0</v>
      </c>
      <c r="AH213">
        <v>103</v>
      </c>
      <c r="AI213">
        <v>0</v>
      </c>
      <c r="AK213">
        <v>0</v>
      </c>
      <c r="AL213">
        <v>0</v>
      </c>
      <c r="AR213">
        <v>6</v>
      </c>
      <c r="AS213">
        <v>8</v>
      </c>
    </row>
    <row r="214" spans="1:45" x14ac:dyDescent="0.25">
      <c r="A214">
        <v>157</v>
      </c>
      <c r="B214" s="1">
        <v>35758</v>
      </c>
      <c r="C214" s="2">
        <f ca="1">INT((TODAY()-Tabla3[[#This Row],[Año de Nacimiento]])/365)</f>
        <v>22</v>
      </c>
      <c r="D214" t="s">
        <v>13</v>
      </c>
      <c r="E214">
        <v>1</v>
      </c>
      <c r="F214" s="1">
        <v>43188</v>
      </c>
      <c r="G214" s="1">
        <f t="shared" ca="1" si="3"/>
        <v>44118</v>
      </c>
      <c r="H214" s="8">
        <f ca="1">(Tabla3[[#This Row],[Fecha Hoy]]-Tabla3[[#This Row],[Fecha Inicio de Contrato]])/30</f>
        <v>31</v>
      </c>
      <c r="I214" s="8">
        <f ca="1">Tabla3[[#This Row],[Antigüedad Meses]]/12</f>
        <v>2.5833333333333335</v>
      </c>
      <c r="J214" s="1" t="s">
        <v>8</v>
      </c>
      <c r="K214" s="4">
        <v>1</v>
      </c>
      <c r="L214" s="1"/>
      <c r="M214" s="4"/>
      <c r="N214" s="4" t="s">
        <v>20</v>
      </c>
      <c r="O214" t="s">
        <v>32</v>
      </c>
      <c r="P214">
        <v>1</v>
      </c>
      <c r="Q214">
        <v>28</v>
      </c>
      <c r="R214">
        <f>Tabla3[[#This Row],[Horas Jornada]]*1/40</f>
        <v>0.7</v>
      </c>
      <c r="V214" s="4">
        <f>Tabla3[[#This Row],[Fecha Alta (Abs)]]-Tabla3[[#This Row],[Fecha de baja (Abs)]]</f>
        <v>0</v>
      </c>
      <c r="W214" t="s">
        <v>57</v>
      </c>
      <c r="X214" s="4">
        <v>6</v>
      </c>
      <c r="Y214" s="4">
        <v>0</v>
      </c>
      <c r="AB214">
        <v>0</v>
      </c>
      <c r="AE214" s="7">
        <v>17630</v>
      </c>
      <c r="AF214" s="7">
        <v>17630</v>
      </c>
      <c r="AG214" s="7">
        <f>Tabla3[[#This Row],[Salario Anual Actual 2020]]-Tabla3[[#This Row],[Salario Anual Inicial 2020]]</f>
        <v>0</v>
      </c>
      <c r="AH214">
        <v>315</v>
      </c>
      <c r="AI214">
        <v>0</v>
      </c>
      <c r="AK214">
        <v>0</v>
      </c>
      <c r="AL214">
        <v>0</v>
      </c>
      <c r="AR214">
        <v>10</v>
      </c>
      <c r="AS214">
        <v>10</v>
      </c>
    </row>
    <row r="215" spans="1:45" x14ac:dyDescent="0.25">
      <c r="A215">
        <v>160</v>
      </c>
      <c r="B215" s="1">
        <v>37109</v>
      </c>
      <c r="C215" s="2">
        <f ca="1">INT((TODAY()-Tabla3[[#This Row],[Año de Nacimiento]])/365)</f>
        <v>19</v>
      </c>
      <c r="D215" t="s">
        <v>13</v>
      </c>
      <c r="E215">
        <v>1</v>
      </c>
      <c r="F215" s="1">
        <v>43987</v>
      </c>
      <c r="G215" s="1">
        <f t="shared" ca="1" si="3"/>
        <v>44118</v>
      </c>
      <c r="H215" s="8">
        <f ca="1">(Tabla3[[#This Row],[Fecha Hoy]]-Tabla3[[#This Row],[Fecha Inicio de Contrato]])/30</f>
        <v>4.3666666666666663</v>
      </c>
      <c r="I215" s="8">
        <f ca="1">Tabla3[[#This Row],[Antigüedad Meses]]/12</f>
        <v>0.36388888888888887</v>
      </c>
      <c r="J215" s="1" t="s">
        <v>8</v>
      </c>
      <c r="K215" s="4">
        <v>1</v>
      </c>
      <c r="L215" s="1" t="s">
        <v>21</v>
      </c>
      <c r="M215" s="4">
        <v>0</v>
      </c>
      <c r="N215" s="4" t="s">
        <v>20</v>
      </c>
      <c r="O215" t="s">
        <v>32</v>
      </c>
      <c r="P215">
        <v>1</v>
      </c>
      <c r="Q215">
        <v>20</v>
      </c>
      <c r="R215">
        <f>Tabla3[[#This Row],[Horas Jornada]]*1/40</f>
        <v>0.5</v>
      </c>
      <c r="V215" s="4">
        <f>Tabla3[[#This Row],[Fecha Alta (Abs)]]-Tabla3[[#This Row],[Fecha de baja (Abs)]]</f>
        <v>0</v>
      </c>
      <c r="W215" t="s">
        <v>57</v>
      </c>
      <c r="X215" s="4">
        <v>6</v>
      </c>
      <c r="Y215" s="4">
        <v>1</v>
      </c>
      <c r="Z215" s="1">
        <v>42224</v>
      </c>
      <c r="AA215" t="s">
        <v>30</v>
      </c>
      <c r="AB215">
        <v>0</v>
      </c>
      <c r="AE215" s="7">
        <v>17364</v>
      </c>
      <c r="AF215" s="7">
        <v>17364</v>
      </c>
      <c r="AG215" s="7">
        <f>Tabla3[[#This Row],[Salario Anual Actual 2020]]-Tabla3[[#This Row],[Salario Anual Inicial 2020]]</f>
        <v>0</v>
      </c>
      <c r="AH215">
        <v>43</v>
      </c>
      <c r="AI215">
        <v>0</v>
      </c>
      <c r="AK215">
        <v>0</v>
      </c>
      <c r="AL215">
        <v>1</v>
      </c>
      <c r="AR215">
        <v>10</v>
      </c>
      <c r="AS215">
        <v>5</v>
      </c>
    </row>
    <row r="216" spans="1:45" x14ac:dyDescent="0.25">
      <c r="A216">
        <v>162</v>
      </c>
      <c r="B216" s="1">
        <v>33516</v>
      </c>
      <c r="C216" s="2">
        <f ca="1">INT((TODAY()-Tabla3[[#This Row],[Año de Nacimiento]])/365)</f>
        <v>29</v>
      </c>
      <c r="D216" t="s">
        <v>14</v>
      </c>
      <c r="E216">
        <v>0</v>
      </c>
      <c r="F216" s="1">
        <v>43312</v>
      </c>
      <c r="G216" s="1">
        <f t="shared" ca="1" si="3"/>
        <v>44118</v>
      </c>
      <c r="H216" s="8">
        <f ca="1">(Tabla3[[#This Row],[Fecha Hoy]]-Tabla3[[#This Row],[Fecha Inicio de Contrato]])/30</f>
        <v>26.866666666666667</v>
      </c>
      <c r="I216" s="8">
        <f ca="1">Tabla3[[#This Row],[Antigüedad Meses]]/12</f>
        <v>2.2388888888888889</v>
      </c>
      <c r="J216" s="1" t="s">
        <v>12</v>
      </c>
      <c r="K216" s="4">
        <v>3</v>
      </c>
      <c r="L216" s="1"/>
      <c r="M216" s="4">
        <v>0</v>
      </c>
      <c r="N216" s="4" t="s">
        <v>20</v>
      </c>
      <c r="O216" t="s">
        <v>32</v>
      </c>
      <c r="P216">
        <v>1</v>
      </c>
      <c r="Q216">
        <v>20</v>
      </c>
      <c r="R216">
        <f>Tabla3[[#This Row],[Horas Jornada]]*1/40</f>
        <v>0.5</v>
      </c>
      <c r="V216" s="4">
        <f>Tabla3[[#This Row],[Fecha Alta (Abs)]]-Tabla3[[#This Row],[Fecha de baja (Abs)]]</f>
        <v>0</v>
      </c>
      <c r="W216" t="s">
        <v>57</v>
      </c>
      <c r="X216" s="4">
        <v>6</v>
      </c>
      <c r="Y216" s="4">
        <v>0</v>
      </c>
      <c r="AB216">
        <v>0</v>
      </c>
      <c r="AE216" s="7">
        <v>19084</v>
      </c>
      <c r="AF216" s="7">
        <v>19084</v>
      </c>
      <c r="AG216" s="7">
        <f>Tabla3[[#This Row],[Salario Anual Actual 2020]]-Tabla3[[#This Row],[Salario Anual Inicial 2020]]</f>
        <v>0</v>
      </c>
      <c r="AH216">
        <v>54</v>
      </c>
      <c r="AI216">
        <v>0</v>
      </c>
      <c r="AK216">
        <v>0</v>
      </c>
      <c r="AL216">
        <v>0</v>
      </c>
      <c r="AR216">
        <v>10</v>
      </c>
      <c r="AS216">
        <v>7</v>
      </c>
    </row>
    <row r="217" spans="1:45" x14ac:dyDescent="0.25">
      <c r="A217">
        <v>164</v>
      </c>
      <c r="B217" s="1">
        <v>32008</v>
      </c>
      <c r="C217" s="2">
        <f ca="1">INT((TODAY()-Tabla3[[#This Row],[Año de Nacimiento]])/365)</f>
        <v>33</v>
      </c>
      <c r="D217" t="s">
        <v>13</v>
      </c>
      <c r="E217">
        <v>1</v>
      </c>
      <c r="F217" s="1">
        <v>39009</v>
      </c>
      <c r="G217" s="1">
        <f t="shared" ca="1" si="3"/>
        <v>44118</v>
      </c>
      <c r="H217" s="8">
        <f ca="1">(Tabla3[[#This Row],[Fecha Hoy]]-Tabla3[[#This Row],[Fecha Inicio de Contrato]])/30</f>
        <v>170.3</v>
      </c>
      <c r="I217" s="8">
        <f ca="1">Tabla3[[#This Row],[Antigüedad Meses]]/12</f>
        <v>14.191666666666668</v>
      </c>
      <c r="J217" s="1" t="s">
        <v>12</v>
      </c>
      <c r="K217" s="4">
        <v>3</v>
      </c>
      <c r="L217" s="1" t="s">
        <v>21</v>
      </c>
      <c r="M217" s="4"/>
      <c r="N217" s="4" t="s">
        <v>20</v>
      </c>
      <c r="O217" t="s">
        <v>32</v>
      </c>
      <c r="P217">
        <v>1</v>
      </c>
      <c r="Q217">
        <v>24</v>
      </c>
      <c r="R217">
        <f>Tabla3[[#This Row],[Horas Jornada]]*1/40</f>
        <v>0.6</v>
      </c>
      <c r="V217" s="4">
        <f>Tabla3[[#This Row],[Fecha Alta (Abs)]]-Tabla3[[#This Row],[Fecha de baja (Abs)]]</f>
        <v>0</v>
      </c>
      <c r="W217" t="s">
        <v>57</v>
      </c>
      <c r="X217" s="4">
        <v>6</v>
      </c>
      <c r="Y217" s="4">
        <v>0</v>
      </c>
      <c r="AB217">
        <v>0</v>
      </c>
      <c r="AE217" s="7">
        <v>18649</v>
      </c>
      <c r="AF217" s="7">
        <v>18649</v>
      </c>
      <c r="AG217" s="7">
        <f>Tabla3[[#This Row],[Salario Anual Actual 2020]]-Tabla3[[#This Row],[Salario Anual Inicial 2020]]</f>
        <v>0</v>
      </c>
      <c r="AH217">
        <v>120</v>
      </c>
      <c r="AI217">
        <v>0</v>
      </c>
      <c r="AK217">
        <v>0</v>
      </c>
      <c r="AL217">
        <v>0</v>
      </c>
      <c r="AR217">
        <v>10</v>
      </c>
      <c r="AS217">
        <v>8</v>
      </c>
    </row>
    <row r="218" spans="1:45" x14ac:dyDescent="0.25">
      <c r="A218">
        <v>166</v>
      </c>
      <c r="B218" s="1">
        <v>25587</v>
      </c>
      <c r="C218" s="2">
        <f ca="1">INT((TODAY()-Tabla3[[#This Row],[Año de Nacimiento]])/365)</f>
        <v>50</v>
      </c>
      <c r="D218" t="s">
        <v>13</v>
      </c>
      <c r="E218">
        <v>1</v>
      </c>
      <c r="F218" s="1">
        <v>42980</v>
      </c>
      <c r="G218" s="1">
        <f t="shared" ca="1" si="3"/>
        <v>44118</v>
      </c>
      <c r="H218" s="8">
        <f ca="1">(Tabla3[[#This Row],[Fecha Hoy]]-Tabla3[[#This Row],[Fecha Inicio de Contrato]])/30</f>
        <v>37.93333333333333</v>
      </c>
      <c r="I218" s="8">
        <f ca="1">Tabla3[[#This Row],[Antigüedad Meses]]/12</f>
        <v>3.161111111111111</v>
      </c>
      <c r="J218" s="1" t="s">
        <v>9</v>
      </c>
      <c r="K218" s="4">
        <v>4</v>
      </c>
      <c r="L218" s="1"/>
      <c r="M218" s="4"/>
      <c r="N218" s="4" t="s">
        <v>20</v>
      </c>
      <c r="O218" t="s">
        <v>32</v>
      </c>
      <c r="P218">
        <v>1</v>
      </c>
      <c r="R218">
        <f>Tabla3[[#This Row],[Horas Jornada]]*1/40</f>
        <v>0</v>
      </c>
      <c r="V218" s="4">
        <f>Tabla3[[#This Row],[Fecha Alta (Abs)]]-Tabla3[[#This Row],[Fecha de baja (Abs)]]</f>
        <v>0</v>
      </c>
      <c r="W218" t="s">
        <v>57</v>
      </c>
      <c r="X218" s="4">
        <v>6</v>
      </c>
      <c r="Y218" s="4">
        <v>0</v>
      </c>
      <c r="AB218">
        <v>0</v>
      </c>
      <c r="AE218" s="7">
        <v>17616</v>
      </c>
      <c r="AF218" s="7">
        <v>17616</v>
      </c>
      <c r="AG218" s="7">
        <f>Tabla3[[#This Row],[Salario Anual Actual 2020]]-Tabla3[[#This Row],[Salario Anual Inicial 2020]]</f>
        <v>0</v>
      </c>
      <c r="AH218">
        <v>175</v>
      </c>
      <c r="AI218">
        <v>0</v>
      </c>
      <c r="AK218">
        <v>0</v>
      </c>
      <c r="AL218">
        <v>0</v>
      </c>
      <c r="AR218">
        <v>5</v>
      </c>
      <c r="AS218">
        <v>10</v>
      </c>
    </row>
    <row r="219" spans="1:45" x14ac:dyDescent="0.25">
      <c r="A219">
        <v>170</v>
      </c>
      <c r="B219" s="1">
        <v>21001</v>
      </c>
      <c r="C219" s="2">
        <f ca="1">INT((TODAY()-Tabla3[[#This Row],[Año de Nacimiento]])/365)</f>
        <v>63</v>
      </c>
      <c r="D219" t="s">
        <v>14</v>
      </c>
      <c r="E219">
        <v>0</v>
      </c>
      <c r="F219" s="1">
        <v>41884</v>
      </c>
      <c r="G219" s="1">
        <f t="shared" ca="1" si="3"/>
        <v>44118</v>
      </c>
      <c r="H219" s="8">
        <f ca="1">(Tabla3[[#This Row],[Fecha Hoy]]-Tabla3[[#This Row],[Fecha Inicio de Contrato]])/30</f>
        <v>74.466666666666669</v>
      </c>
      <c r="I219" s="8">
        <f ca="1">Tabla3[[#This Row],[Antigüedad Meses]]/12</f>
        <v>6.2055555555555557</v>
      </c>
      <c r="J219" s="1" t="s">
        <v>12</v>
      </c>
      <c r="K219" s="4">
        <v>3</v>
      </c>
      <c r="L219" s="1" t="s">
        <v>21</v>
      </c>
      <c r="M219" s="4">
        <v>0</v>
      </c>
      <c r="N219" s="4" t="s">
        <v>20</v>
      </c>
      <c r="O219" t="s">
        <v>32</v>
      </c>
      <c r="P219">
        <v>1</v>
      </c>
      <c r="Q219">
        <v>24</v>
      </c>
      <c r="R219">
        <f>Tabla3[[#This Row],[Horas Jornada]]*1/40</f>
        <v>0.6</v>
      </c>
      <c r="V219" s="4">
        <f>Tabla3[[#This Row],[Fecha Alta (Abs)]]-Tabla3[[#This Row],[Fecha de baja (Abs)]]</f>
        <v>0</v>
      </c>
      <c r="W219" t="s">
        <v>57</v>
      </c>
      <c r="X219" s="4">
        <v>6</v>
      </c>
      <c r="Y219" s="4">
        <v>0</v>
      </c>
      <c r="AB219">
        <v>0</v>
      </c>
      <c r="AE219" s="7">
        <v>16709</v>
      </c>
      <c r="AF219" s="7">
        <v>16709</v>
      </c>
      <c r="AG219" s="7">
        <f>Tabla3[[#This Row],[Salario Anual Actual 2020]]-Tabla3[[#This Row],[Salario Anual Inicial 2020]]</f>
        <v>0</v>
      </c>
      <c r="AH219">
        <v>46</v>
      </c>
      <c r="AI219">
        <v>0</v>
      </c>
      <c r="AK219">
        <v>0</v>
      </c>
      <c r="AL219">
        <v>0</v>
      </c>
      <c r="AR219">
        <v>7</v>
      </c>
      <c r="AS219">
        <v>6</v>
      </c>
    </row>
    <row r="220" spans="1:45" x14ac:dyDescent="0.25">
      <c r="A220">
        <v>171</v>
      </c>
      <c r="B220" s="1">
        <v>33174</v>
      </c>
      <c r="C220" s="2">
        <f ca="1">INT((TODAY()-Tabla3[[#This Row],[Año de Nacimiento]])/365)</f>
        <v>29</v>
      </c>
      <c r="D220" t="s">
        <v>13</v>
      </c>
      <c r="E220">
        <v>1</v>
      </c>
      <c r="F220" s="1">
        <v>42218</v>
      </c>
      <c r="G220" s="1">
        <f t="shared" ca="1" si="3"/>
        <v>44118</v>
      </c>
      <c r="H220" s="8">
        <f ca="1">(Tabla3[[#This Row],[Fecha Hoy]]-Tabla3[[#This Row],[Fecha Inicio de Contrato]])/30</f>
        <v>63.333333333333336</v>
      </c>
      <c r="I220" s="8">
        <f ca="1">Tabla3[[#This Row],[Antigüedad Meses]]/12</f>
        <v>5.2777777777777777</v>
      </c>
      <c r="J220" s="1" t="s">
        <v>8</v>
      </c>
      <c r="K220" s="4">
        <v>1</v>
      </c>
      <c r="L220" s="1" t="s">
        <v>21</v>
      </c>
      <c r="M220" s="4">
        <v>0</v>
      </c>
      <c r="N220" s="4" t="s">
        <v>20</v>
      </c>
      <c r="O220" t="s">
        <v>32</v>
      </c>
      <c r="P220">
        <v>1</v>
      </c>
      <c r="Q220">
        <v>24</v>
      </c>
      <c r="R220">
        <f>Tabla3[[#This Row],[Horas Jornada]]*1/40</f>
        <v>0.6</v>
      </c>
      <c r="V220" s="4">
        <f>Tabla3[[#This Row],[Fecha Alta (Abs)]]-Tabla3[[#This Row],[Fecha de baja (Abs)]]</f>
        <v>0</v>
      </c>
      <c r="W220" t="s">
        <v>57</v>
      </c>
      <c r="X220" s="4">
        <v>6</v>
      </c>
      <c r="Y220" s="4">
        <v>0</v>
      </c>
      <c r="AB220">
        <v>0</v>
      </c>
      <c r="AE220" s="7">
        <v>17418</v>
      </c>
      <c r="AF220" s="7">
        <v>17418</v>
      </c>
      <c r="AG220" s="7">
        <f>Tabla3[[#This Row],[Salario Anual Actual 2020]]-Tabla3[[#This Row],[Salario Anual Inicial 2020]]</f>
        <v>0</v>
      </c>
      <c r="AH220">
        <v>90</v>
      </c>
      <c r="AI220">
        <v>12</v>
      </c>
      <c r="AK220">
        <v>0</v>
      </c>
      <c r="AL220">
        <v>0</v>
      </c>
      <c r="AR220">
        <v>4</v>
      </c>
      <c r="AS220">
        <v>9</v>
      </c>
    </row>
    <row r="221" spans="1:45" x14ac:dyDescent="0.25">
      <c r="A221">
        <v>172</v>
      </c>
      <c r="B221" s="1">
        <v>25758</v>
      </c>
      <c r="C221" s="2">
        <f ca="1">INT((TODAY()-Tabla3[[#This Row],[Año de Nacimiento]])/365)</f>
        <v>50</v>
      </c>
      <c r="D221" t="s">
        <v>14</v>
      </c>
      <c r="E221">
        <v>0</v>
      </c>
      <c r="F221" s="1">
        <v>39484</v>
      </c>
      <c r="G221" s="1">
        <f t="shared" ca="1" si="3"/>
        <v>44118</v>
      </c>
      <c r="H221" s="8">
        <f ca="1">(Tabla3[[#This Row],[Fecha Hoy]]-Tabla3[[#This Row],[Fecha Inicio de Contrato]])/30</f>
        <v>154.46666666666667</v>
      </c>
      <c r="I221" s="8">
        <f ca="1">Tabla3[[#This Row],[Antigüedad Meses]]/12</f>
        <v>12.872222222222222</v>
      </c>
      <c r="J221" s="1" t="s">
        <v>8</v>
      </c>
      <c r="K221" s="4">
        <v>1</v>
      </c>
      <c r="L221" s="1" t="s">
        <v>21</v>
      </c>
      <c r="M221" s="4">
        <v>0</v>
      </c>
      <c r="N221" s="4" t="s">
        <v>20</v>
      </c>
      <c r="O221" t="s">
        <v>32</v>
      </c>
      <c r="P221">
        <v>1</v>
      </c>
      <c r="Q221">
        <v>28</v>
      </c>
      <c r="R221">
        <f>Tabla3[[#This Row],[Horas Jornada]]*1/40</f>
        <v>0.7</v>
      </c>
      <c r="V221" s="4">
        <f>Tabla3[[#This Row],[Fecha Alta (Abs)]]-Tabla3[[#This Row],[Fecha de baja (Abs)]]</f>
        <v>0</v>
      </c>
      <c r="W221" t="s">
        <v>57</v>
      </c>
      <c r="X221" s="4">
        <v>6</v>
      </c>
      <c r="Y221" s="4">
        <v>0</v>
      </c>
      <c r="AB221">
        <v>0</v>
      </c>
      <c r="AE221" s="7">
        <v>18463</v>
      </c>
      <c r="AF221" s="7">
        <v>18463</v>
      </c>
      <c r="AG221" s="7">
        <f>Tabla3[[#This Row],[Salario Anual Actual 2020]]-Tabla3[[#This Row],[Salario Anual Inicial 2020]]</f>
        <v>0</v>
      </c>
      <c r="AH221">
        <v>46</v>
      </c>
      <c r="AI221">
        <v>12</v>
      </c>
      <c r="AK221">
        <v>0</v>
      </c>
      <c r="AL221">
        <v>0</v>
      </c>
      <c r="AR221">
        <v>8</v>
      </c>
      <c r="AS221">
        <v>8</v>
      </c>
    </row>
    <row r="222" spans="1:45" x14ac:dyDescent="0.25">
      <c r="A222">
        <v>173</v>
      </c>
      <c r="B222" s="1">
        <v>22341</v>
      </c>
      <c r="C222" s="2">
        <f ca="1">INT((TODAY()-Tabla3[[#This Row],[Año de Nacimiento]])/365)</f>
        <v>59</v>
      </c>
      <c r="D222" t="s">
        <v>13</v>
      </c>
      <c r="E222">
        <v>1</v>
      </c>
      <c r="F222" s="1">
        <v>41773</v>
      </c>
      <c r="G222" s="1">
        <f t="shared" ca="1" si="3"/>
        <v>44118</v>
      </c>
      <c r="H222" s="8">
        <f ca="1">(Tabla3[[#This Row],[Fecha Hoy]]-Tabla3[[#This Row],[Fecha Inicio de Contrato]])/30</f>
        <v>78.166666666666671</v>
      </c>
      <c r="I222" s="8">
        <f ca="1">Tabla3[[#This Row],[Antigüedad Meses]]/12</f>
        <v>6.5138888888888893</v>
      </c>
      <c r="J222" s="1" t="s">
        <v>9</v>
      </c>
      <c r="K222" s="4">
        <v>4</v>
      </c>
      <c r="L222" s="1" t="s">
        <v>21</v>
      </c>
      <c r="M222" s="4">
        <v>0</v>
      </c>
      <c r="N222" s="4" t="s">
        <v>20</v>
      </c>
      <c r="O222" t="s">
        <v>32</v>
      </c>
      <c r="P222">
        <v>1</v>
      </c>
      <c r="Q222">
        <v>28</v>
      </c>
      <c r="R222">
        <f>Tabla3[[#This Row],[Horas Jornada]]*1/40</f>
        <v>0.7</v>
      </c>
      <c r="V222" s="4">
        <f>Tabla3[[#This Row],[Fecha Alta (Abs)]]-Tabla3[[#This Row],[Fecha de baja (Abs)]]</f>
        <v>0</v>
      </c>
      <c r="W222" t="s">
        <v>57</v>
      </c>
      <c r="X222" s="4">
        <v>6</v>
      </c>
      <c r="Y222" s="4">
        <v>0</v>
      </c>
      <c r="AB222">
        <v>0</v>
      </c>
      <c r="AE222" s="7">
        <v>19946</v>
      </c>
      <c r="AF222" s="7">
        <v>19946</v>
      </c>
      <c r="AG222" s="7">
        <f>Tabla3[[#This Row],[Salario Anual Actual 2020]]-Tabla3[[#This Row],[Salario Anual Inicial 2020]]</f>
        <v>0</v>
      </c>
      <c r="AH222">
        <v>50</v>
      </c>
      <c r="AI222">
        <v>18</v>
      </c>
      <c r="AK222">
        <v>0</v>
      </c>
      <c r="AL222">
        <v>0</v>
      </c>
      <c r="AR222">
        <v>8</v>
      </c>
      <c r="AS222">
        <v>8</v>
      </c>
    </row>
    <row r="223" spans="1:45" x14ac:dyDescent="0.25">
      <c r="A223">
        <v>176</v>
      </c>
      <c r="B223" s="1">
        <v>29931</v>
      </c>
      <c r="C223" s="2">
        <f ca="1">INT((TODAY()-Tabla3[[#This Row],[Año de Nacimiento]])/365)</f>
        <v>38</v>
      </c>
      <c r="D223" t="s">
        <v>14</v>
      </c>
      <c r="E223">
        <v>0</v>
      </c>
      <c r="F223" s="1">
        <v>41834</v>
      </c>
      <c r="G223" s="1">
        <f t="shared" ca="1" si="3"/>
        <v>44118</v>
      </c>
      <c r="H223" s="8">
        <f ca="1">(Tabla3[[#This Row],[Fecha Hoy]]-Tabla3[[#This Row],[Fecha Inicio de Contrato]])/30</f>
        <v>76.13333333333334</v>
      </c>
      <c r="I223" s="8">
        <f ca="1">Tabla3[[#This Row],[Antigüedad Meses]]/12</f>
        <v>6.344444444444445</v>
      </c>
      <c r="J223" s="1" t="s">
        <v>68</v>
      </c>
      <c r="K223" s="4">
        <v>2</v>
      </c>
      <c r="L223" s="1"/>
      <c r="M223" s="4">
        <v>0</v>
      </c>
      <c r="N223" s="4" t="s">
        <v>20</v>
      </c>
      <c r="O223" t="s">
        <v>32</v>
      </c>
      <c r="P223">
        <v>1</v>
      </c>
      <c r="Q223">
        <v>30</v>
      </c>
      <c r="R223">
        <f>Tabla3[[#This Row],[Horas Jornada]]*1/40</f>
        <v>0.75</v>
      </c>
      <c r="V223" s="4">
        <f>Tabla3[[#This Row],[Fecha Alta (Abs)]]-Tabla3[[#This Row],[Fecha de baja (Abs)]]</f>
        <v>0</v>
      </c>
      <c r="W223" t="s">
        <v>57</v>
      </c>
      <c r="X223" s="4">
        <v>6</v>
      </c>
      <c r="Y223" s="4">
        <v>0</v>
      </c>
      <c r="AB223">
        <v>0</v>
      </c>
      <c r="AE223" s="7">
        <v>16904</v>
      </c>
      <c r="AF223" s="7">
        <v>16904</v>
      </c>
      <c r="AG223" s="7">
        <f>Tabla3[[#This Row],[Salario Anual Actual 2020]]-Tabla3[[#This Row],[Salario Anual Inicial 2020]]</f>
        <v>0</v>
      </c>
      <c r="AH223">
        <v>93</v>
      </c>
      <c r="AI223">
        <v>0</v>
      </c>
      <c r="AK223">
        <v>0</v>
      </c>
      <c r="AL223">
        <v>0</v>
      </c>
      <c r="AR223">
        <v>7</v>
      </c>
      <c r="AS223">
        <v>10</v>
      </c>
    </row>
    <row r="224" spans="1:45" x14ac:dyDescent="0.25">
      <c r="A224">
        <v>177</v>
      </c>
      <c r="B224" s="1">
        <v>37200</v>
      </c>
      <c r="C224" s="2">
        <f ca="1">INT((TODAY()-Tabla3[[#This Row],[Año de Nacimiento]])/365)</f>
        <v>18</v>
      </c>
      <c r="D224" t="s">
        <v>14</v>
      </c>
      <c r="E224">
        <v>0</v>
      </c>
      <c r="F224" s="1">
        <v>43914</v>
      </c>
      <c r="G224" s="1">
        <f t="shared" ca="1" si="3"/>
        <v>44118</v>
      </c>
      <c r="H224" s="8">
        <f ca="1">(Tabla3[[#This Row],[Fecha Hoy]]-Tabla3[[#This Row],[Fecha Inicio de Contrato]])/30</f>
        <v>6.8</v>
      </c>
      <c r="I224" s="8">
        <f ca="1">Tabla3[[#This Row],[Antigüedad Meses]]/12</f>
        <v>0.56666666666666665</v>
      </c>
      <c r="J224" s="1" t="s">
        <v>8</v>
      </c>
      <c r="K224" s="4">
        <v>1</v>
      </c>
      <c r="L224" s="1"/>
      <c r="M224" s="4">
        <v>0</v>
      </c>
      <c r="N224" s="4" t="s">
        <v>20</v>
      </c>
      <c r="O224" t="s">
        <v>32</v>
      </c>
      <c r="P224">
        <v>1</v>
      </c>
      <c r="Q224">
        <v>30</v>
      </c>
      <c r="R224">
        <f>Tabla3[[#This Row],[Horas Jornada]]*1/40</f>
        <v>0.75</v>
      </c>
      <c r="V224" s="4">
        <f>Tabla3[[#This Row],[Fecha Alta (Abs)]]-Tabla3[[#This Row],[Fecha de baja (Abs)]]</f>
        <v>0</v>
      </c>
      <c r="W224" t="s">
        <v>57</v>
      </c>
      <c r="X224" s="4">
        <v>6</v>
      </c>
      <c r="Y224" s="4">
        <v>0</v>
      </c>
      <c r="AB224">
        <v>0</v>
      </c>
      <c r="AE224" s="7">
        <v>18920</v>
      </c>
      <c r="AF224" s="7">
        <v>18920</v>
      </c>
      <c r="AG224" s="7">
        <f>Tabla3[[#This Row],[Salario Anual Actual 2020]]-Tabla3[[#This Row],[Salario Anual Inicial 2020]]</f>
        <v>0</v>
      </c>
      <c r="AH224">
        <v>59</v>
      </c>
      <c r="AI224">
        <v>0</v>
      </c>
      <c r="AK224">
        <v>0</v>
      </c>
      <c r="AL224">
        <v>1</v>
      </c>
      <c r="AR224">
        <v>4</v>
      </c>
      <c r="AS224">
        <v>6</v>
      </c>
    </row>
    <row r="225" spans="1:45" x14ac:dyDescent="0.25">
      <c r="A225">
        <v>178</v>
      </c>
      <c r="B225" s="1">
        <v>31370</v>
      </c>
      <c r="C225" s="2">
        <f ca="1">INT((TODAY()-Tabla3[[#This Row],[Año de Nacimiento]])/365)</f>
        <v>34</v>
      </c>
      <c r="D225" t="s">
        <v>14</v>
      </c>
      <c r="E225">
        <v>0</v>
      </c>
      <c r="F225" s="1">
        <v>43353</v>
      </c>
      <c r="G225" s="1">
        <f t="shared" ca="1" si="3"/>
        <v>44118</v>
      </c>
      <c r="H225" s="8">
        <f ca="1">(Tabla3[[#This Row],[Fecha Hoy]]-Tabla3[[#This Row],[Fecha Inicio de Contrato]])/30</f>
        <v>25.5</v>
      </c>
      <c r="I225" s="8">
        <f ca="1">Tabla3[[#This Row],[Antigüedad Meses]]/12</f>
        <v>2.125</v>
      </c>
      <c r="J225" s="1" t="s">
        <v>8</v>
      </c>
      <c r="K225" s="4">
        <v>1</v>
      </c>
      <c r="L225" s="1"/>
      <c r="M225" s="4"/>
      <c r="O225" t="s">
        <v>32</v>
      </c>
      <c r="P225">
        <v>1</v>
      </c>
      <c r="Q225">
        <v>20</v>
      </c>
      <c r="R225">
        <f>Tabla3[[#This Row],[Horas Jornada]]*1/40</f>
        <v>0.5</v>
      </c>
      <c r="V225" s="4">
        <f>Tabla3[[#This Row],[Fecha Alta (Abs)]]-Tabla3[[#This Row],[Fecha de baja (Abs)]]</f>
        <v>0</v>
      </c>
      <c r="W225" t="s">
        <v>57</v>
      </c>
      <c r="X225" s="4">
        <v>6</v>
      </c>
      <c r="Y225" s="4">
        <v>0</v>
      </c>
      <c r="AB225">
        <v>0</v>
      </c>
      <c r="AE225" s="7">
        <v>16675</v>
      </c>
      <c r="AF225" s="7">
        <v>16675</v>
      </c>
      <c r="AG225" s="7">
        <f>Tabla3[[#This Row],[Salario Anual Actual 2020]]-Tabla3[[#This Row],[Salario Anual Inicial 2020]]</f>
        <v>0</v>
      </c>
      <c r="AH225">
        <v>48</v>
      </c>
      <c r="AI225">
        <v>0</v>
      </c>
      <c r="AK225">
        <v>0</v>
      </c>
      <c r="AL225">
        <v>0</v>
      </c>
      <c r="AR225">
        <v>4</v>
      </c>
      <c r="AS225">
        <v>5</v>
      </c>
    </row>
    <row r="226" spans="1:45" x14ac:dyDescent="0.25">
      <c r="A226">
        <v>179</v>
      </c>
      <c r="B226" s="1">
        <v>32078</v>
      </c>
      <c r="C226" s="2">
        <f ca="1">INT((TODAY()-Tabla3[[#This Row],[Año de Nacimiento]])/365)</f>
        <v>32</v>
      </c>
      <c r="D226" t="s">
        <v>13</v>
      </c>
      <c r="E226">
        <v>1</v>
      </c>
      <c r="F226" s="1">
        <v>42709</v>
      </c>
      <c r="G226" s="1">
        <f t="shared" ca="1" si="3"/>
        <v>44118</v>
      </c>
      <c r="H226" s="8">
        <f ca="1">(Tabla3[[#This Row],[Fecha Hoy]]-Tabla3[[#This Row],[Fecha Inicio de Contrato]])/30</f>
        <v>46.966666666666669</v>
      </c>
      <c r="I226" s="8">
        <f ca="1">Tabla3[[#This Row],[Antigüedad Meses]]/12</f>
        <v>3.9138888888888892</v>
      </c>
      <c r="J226" s="1" t="s">
        <v>10</v>
      </c>
      <c r="K226" s="4">
        <v>5</v>
      </c>
      <c r="L226" s="1"/>
      <c r="M226" s="4"/>
      <c r="O226" t="s">
        <v>32</v>
      </c>
      <c r="P226">
        <v>1</v>
      </c>
      <c r="Q226">
        <v>24</v>
      </c>
      <c r="R226">
        <f>Tabla3[[#This Row],[Horas Jornada]]*1/40</f>
        <v>0.6</v>
      </c>
      <c r="V226" s="4">
        <f>Tabla3[[#This Row],[Fecha Alta (Abs)]]-Tabla3[[#This Row],[Fecha de baja (Abs)]]</f>
        <v>0</v>
      </c>
      <c r="W226" t="s">
        <v>57</v>
      </c>
      <c r="X226" s="4">
        <v>6</v>
      </c>
      <c r="Y226" s="4">
        <v>0</v>
      </c>
      <c r="AB226">
        <v>1</v>
      </c>
      <c r="AC226" s="1">
        <v>44068</v>
      </c>
      <c r="AD226" t="s">
        <v>42</v>
      </c>
      <c r="AE226" s="7">
        <v>16793</v>
      </c>
      <c r="AF226" s="7">
        <v>16793</v>
      </c>
      <c r="AG226" s="7">
        <f>Tabla3[[#This Row],[Salario Anual Actual 2020]]-Tabla3[[#This Row],[Salario Anual Inicial 2020]]</f>
        <v>0</v>
      </c>
      <c r="AH226">
        <v>40</v>
      </c>
      <c r="AI226">
        <v>0</v>
      </c>
      <c r="AK226">
        <v>0</v>
      </c>
      <c r="AL226">
        <v>0</v>
      </c>
      <c r="AR226">
        <v>7</v>
      </c>
      <c r="AS226">
        <v>9</v>
      </c>
    </row>
    <row r="227" spans="1:45" x14ac:dyDescent="0.25">
      <c r="A227">
        <v>181</v>
      </c>
      <c r="B227" s="1">
        <v>25846</v>
      </c>
      <c r="C227" s="2">
        <f ca="1">INT((TODAY()-Tabla3[[#This Row],[Año de Nacimiento]])/365)</f>
        <v>50</v>
      </c>
      <c r="D227" t="s">
        <v>13</v>
      </c>
      <c r="E227">
        <v>1</v>
      </c>
      <c r="F227" s="1">
        <v>41996</v>
      </c>
      <c r="G227" s="1">
        <f t="shared" ca="1" si="3"/>
        <v>44118</v>
      </c>
      <c r="H227" s="8">
        <f ca="1">(Tabla3[[#This Row],[Fecha Hoy]]-Tabla3[[#This Row],[Fecha Inicio de Contrato]])/30</f>
        <v>70.733333333333334</v>
      </c>
      <c r="I227" s="8">
        <f ca="1">Tabla3[[#This Row],[Antigüedad Meses]]/12</f>
        <v>5.8944444444444448</v>
      </c>
      <c r="J227" s="1" t="s">
        <v>8</v>
      </c>
      <c r="K227" s="4">
        <v>1</v>
      </c>
      <c r="L227" s="1"/>
      <c r="M227" s="4">
        <v>1</v>
      </c>
      <c r="N227" s="4" t="s">
        <v>20</v>
      </c>
      <c r="O227" t="s">
        <v>32</v>
      </c>
      <c r="P227">
        <v>1</v>
      </c>
      <c r="Q227">
        <v>24</v>
      </c>
      <c r="R227">
        <f>Tabla3[[#This Row],[Horas Jornada]]*1/40</f>
        <v>0.6</v>
      </c>
      <c r="V227" s="4">
        <f>Tabla3[[#This Row],[Fecha Alta (Abs)]]-Tabla3[[#This Row],[Fecha de baja (Abs)]]</f>
        <v>0</v>
      </c>
      <c r="W227" t="s">
        <v>57</v>
      </c>
      <c r="X227" s="4">
        <v>6</v>
      </c>
      <c r="Y227" s="4">
        <v>0</v>
      </c>
      <c r="AB227">
        <v>0</v>
      </c>
      <c r="AE227" s="7">
        <v>19483</v>
      </c>
      <c r="AF227" s="7">
        <v>19483</v>
      </c>
      <c r="AG227" s="7">
        <f>Tabla3[[#This Row],[Salario Anual Actual 2020]]-Tabla3[[#This Row],[Salario Anual Inicial 2020]]</f>
        <v>0</v>
      </c>
      <c r="AH227">
        <v>444</v>
      </c>
      <c r="AI227">
        <v>0</v>
      </c>
      <c r="AK227">
        <v>0</v>
      </c>
      <c r="AL227">
        <v>0</v>
      </c>
      <c r="AR227">
        <v>9</v>
      </c>
      <c r="AS227">
        <v>9</v>
      </c>
    </row>
    <row r="228" spans="1:45" x14ac:dyDescent="0.25">
      <c r="A228">
        <v>184</v>
      </c>
      <c r="B228" s="1">
        <v>27668</v>
      </c>
      <c r="C228" s="2">
        <f ca="1">INT((TODAY()-Tabla3[[#This Row],[Año de Nacimiento]])/365)</f>
        <v>45</v>
      </c>
      <c r="D228" t="s">
        <v>13</v>
      </c>
      <c r="E228">
        <v>1</v>
      </c>
      <c r="F228" s="1">
        <v>40988</v>
      </c>
      <c r="G228" s="1">
        <f t="shared" ca="1" si="3"/>
        <v>44118</v>
      </c>
      <c r="H228" s="8">
        <f ca="1">(Tabla3[[#This Row],[Fecha Hoy]]-Tabla3[[#This Row],[Fecha Inicio de Contrato]])/30</f>
        <v>104.33333333333333</v>
      </c>
      <c r="I228" s="8">
        <f ca="1">Tabla3[[#This Row],[Antigüedad Meses]]/12</f>
        <v>8.6944444444444446</v>
      </c>
      <c r="J228" s="1" t="s">
        <v>9</v>
      </c>
      <c r="K228" s="4">
        <v>4</v>
      </c>
      <c r="L228" s="1" t="s">
        <v>19</v>
      </c>
      <c r="M228" s="4">
        <v>2</v>
      </c>
      <c r="N228" s="4">
        <v>0.33</v>
      </c>
      <c r="O228" t="s">
        <v>32</v>
      </c>
      <c r="P228">
        <v>1</v>
      </c>
      <c r="Q228">
        <v>40</v>
      </c>
      <c r="R228">
        <f>Tabla3[[#This Row],[Horas Jornada]]*1/40</f>
        <v>1</v>
      </c>
      <c r="V228" s="4">
        <f>Tabla3[[#This Row],[Fecha Alta (Abs)]]-Tabla3[[#This Row],[Fecha de baja (Abs)]]</f>
        <v>0</v>
      </c>
      <c r="W228" t="s">
        <v>57</v>
      </c>
      <c r="X228" s="4">
        <v>6</v>
      </c>
      <c r="Y228" s="4">
        <v>0</v>
      </c>
      <c r="AB228">
        <v>0</v>
      </c>
      <c r="AE228" s="7">
        <v>16206</v>
      </c>
      <c r="AF228" s="7">
        <v>16206</v>
      </c>
      <c r="AG228" s="7">
        <f>Tabla3[[#This Row],[Salario Anual Actual 2020]]-Tabla3[[#This Row],[Salario Anual Inicial 2020]]</f>
        <v>0</v>
      </c>
      <c r="AH228">
        <v>78</v>
      </c>
      <c r="AI228">
        <v>0</v>
      </c>
      <c r="AK228">
        <v>0</v>
      </c>
      <c r="AL228">
        <v>0</v>
      </c>
      <c r="AR228">
        <v>6</v>
      </c>
      <c r="AS228">
        <v>5</v>
      </c>
    </row>
    <row r="229" spans="1:45" x14ac:dyDescent="0.25">
      <c r="A229">
        <v>185</v>
      </c>
      <c r="B229" s="1">
        <v>31214</v>
      </c>
      <c r="C229" s="2">
        <f ca="1">INT((TODAY()-Tabla3[[#This Row],[Año de Nacimiento]])/365)</f>
        <v>35</v>
      </c>
      <c r="D229" t="s">
        <v>13</v>
      </c>
      <c r="E229">
        <v>1</v>
      </c>
      <c r="F229" s="1">
        <v>42913</v>
      </c>
      <c r="G229" s="1">
        <f t="shared" ca="1" si="3"/>
        <v>44118</v>
      </c>
      <c r="H229" s="8">
        <f ca="1">(Tabla3[[#This Row],[Fecha Hoy]]-Tabla3[[#This Row],[Fecha Inicio de Contrato]])/30</f>
        <v>40.166666666666664</v>
      </c>
      <c r="I229" s="8">
        <f ca="1">Tabla3[[#This Row],[Antigüedad Meses]]/12</f>
        <v>3.3472222222222219</v>
      </c>
      <c r="J229" s="1" t="s">
        <v>9</v>
      </c>
      <c r="K229" s="4">
        <v>4</v>
      </c>
      <c r="L229" s="1" t="s">
        <v>19</v>
      </c>
      <c r="M229" s="4">
        <v>1</v>
      </c>
      <c r="N229" s="4">
        <v>0.33</v>
      </c>
      <c r="O229" t="s">
        <v>32</v>
      </c>
      <c r="P229">
        <v>1</v>
      </c>
      <c r="Q229">
        <v>30</v>
      </c>
      <c r="R229">
        <f>Tabla3[[#This Row],[Horas Jornada]]*1/40</f>
        <v>0.75</v>
      </c>
      <c r="V229" s="4">
        <f>Tabla3[[#This Row],[Fecha Alta (Abs)]]-Tabla3[[#This Row],[Fecha de baja (Abs)]]</f>
        <v>0</v>
      </c>
      <c r="W229" t="s">
        <v>57</v>
      </c>
      <c r="X229" s="4">
        <v>6</v>
      </c>
      <c r="Y229" s="4">
        <v>0</v>
      </c>
      <c r="AB229">
        <v>0</v>
      </c>
      <c r="AE229" s="7">
        <v>17113</v>
      </c>
      <c r="AF229" s="7">
        <v>17113</v>
      </c>
      <c r="AG229" s="7">
        <f>Tabla3[[#This Row],[Salario Anual Actual 2020]]-Tabla3[[#This Row],[Salario Anual Inicial 2020]]</f>
        <v>0</v>
      </c>
      <c r="AH229">
        <v>36</v>
      </c>
      <c r="AI229">
        <v>0</v>
      </c>
      <c r="AK229">
        <v>0</v>
      </c>
      <c r="AL229">
        <v>0</v>
      </c>
      <c r="AR229">
        <v>7</v>
      </c>
      <c r="AS229">
        <v>9</v>
      </c>
    </row>
    <row r="230" spans="1:45" x14ac:dyDescent="0.25">
      <c r="A230">
        <v>187</v>
      </c>
      <c r="B230" s="1">
        <v>32225</v>
      </c>
      <c r="C230" s="2">
        <f ca="1">INT((TODAY()-Tabla3[[#This Row],[Año de Nacimiento]])/365)</f>
        <v>32</v>
      </c>
      <c r="D230" t="s">
        <v>13</v>
      </c>
      <c r="E230">
        <v>1</v>
      </c>
      <c r="F230" s="1">
        <v>43976</v>
      </c>
      <c r="G230" s="1">
        <f t="shared" ca="1" si="3"/>
        <v>44118</v>
      </c>
      <c r="H230" s="8">
        <f ca="1">(Tabla3[[#This Row],[Fecha Hoy]]-Tabla3[[#This Row],[Fecha Inicio de Contrato]])/30</f>
        <v>4.7333333333333334</v>
      </c>
      <c r="I230" s="8">
        <f ca="1">Tabla3[[#This Row],[Antigüedad Meses]]/12</f>
        <v>0.39444444444444443</v>
      </c>
      <c r="J230" s="1" t="s">
        <v>8</v>
      </c>
      <c r="K230" s="4">
        <v>1</v>
      </c>
      <c r="L230" s="1" t="s">
        <v>19</v>
      </c>
      <c r="M230" s="4">
        <v>0</v>
      </c>
      <c r="N230" s="4" t="s">
        <v>20</v>
      </c>
      <c r="O230" t="s">
        <v>32</v>
      </c>
      <c r="P230">
        <v>1</v>
      </c>
      <c r="Q230">
        <v>40</v>
      </c>
      <c r="R230">
        <f>Tabla3[[#This Row],[Horas Jornada]]*1/40</f>
        <v>1</v>
      </c>
      <c r="V230" s="4">
        <f>Tabla3[[#This Row],[Fecha Alta (Abs)]]-Tabla3[[#This Row],[Fecha de baja (Abs)]]</f>
        <v>0</v>
      </c>
      <c r="W230" t="s">
        <v>57</v>
      </c>
      <c r="X230" s="4">
        <v>6</v>
      </c>
      <c r="Y230" s="4">
        <v>1</v>
      </c>
      <c r="Z230" s="1">
        <v>42146</v>
      </c>
      <c r="AA230" t="s">
        <v>26</v>
      </c>
      <c r="AB230">
        <v>0</v>
      </c>
      <c r="AE230" s="7">
        <v>19680</v>
      </c>
      <c r="AF230" s="7">
        <v>19680</v>
      </c>
      <c r="AG230" s="7">
        <f>Tabla3[[#This Row],[Salario Anual Actual 2020]]-Tabla3[[#This Row],[Salario Anual Inicial 2020]]</f>
        <v>0</v>
      </c>
      <c r="AH230">
        <v>36</v>
      </c>
      <c r="AI230">
        <v>0</v>
      </c>
      <c r="AK230">
        <v>0</v>
      </c>
      <c r="AL230">
        <v>1</v>
      </c>
      <c r="AR230">
        <v>9</v>
      </c>
      <c r="AS230">
        <v>6</v>
      </c>
    </row>
    <row r="231" spans="1:45" x14ac:dyDescent="0.25">
      <c r="A231">
        <v>188</v>
      </c>
      <c r="B231" s="1">
        <v>36217</v>
      </c>
      <c r="C231" s="2">
        <f ca="1">INT((TODAY()-Tabla3[[#This Row],[Año de Nacimiento]])/365)</f>
        <v>21</v>
      </c>
      <c r="D231" t="s">
        <v>14</v>
      </c>
      <c r="E231">
        <v>0</v>
      </c>
      <c r="F231" s="1">
        <v>43103</v>
      </c>
      <c r="G231" s="1">
        <f t="shared" ca="1" si="3"/>
        <v>44118</v>
      </c>
      <c r="H231" s="8">
        <f ca="1">(Tabla3[[#This Row],[Fecha Hoy]]-Tabla3[[#This Row],[Fecha Inicio de Contrato]])/30</f>
        <v>33.833333333333336</v>
      </c>
      <c r="I231" s="8">
        <f ca="1">Tabla3[[#This Row],[Antigüedad Meses]]/12</f>
        <v>2.8194444444444446</v>
      </c>
      <c r="J231" s="1" t="s">
        <v>8</v>
      </c>
      <c r="K231" s="4">
        <v>1</v>
      </c>
      <c r="L231" s="1" t="s">
        <v>19</v>
      </c>
      <c r="M231" s="4">
        <v>1</v>
      </c>
      <c r="N231" s="4" t="s">
        <v>20</v>
      </c>
      <c r="O231" t="s">
        <v>32</v>
      </c>
      <c r="P231">
        <v>1</v>
      </c>
      <c r="Q231">
        <v>40</v>
      </c>
      <c r="R231">
        <f>Tabla3[[#This Row],[Horas Jornada]]*1/40</f>
        <v>1</v>
      </c>
      <c r="V231" s="4">
        <f>Tabla3[[#This Row],[Fecha Alta (Abs)]]-Tabla3[[#This Row],[Fecha de baja (Abs)]]</f>
        <v>0</v>
      </c>
      <c r="W231" t="s">
        <v>57</v>
      </c>
      <c r="X231" s="4">
        <v>6</v>
      </c>
      <c r="Y231" s="4">
        <v>0</v>
      </c>
      <c r="AB231">
        <v>0</v>
      </c>
      <c r="AE231" s="7">
        <v>16644</v>
      </c>
      <c r="AF231" s="7">
        <v>16644</v>
      </c>
      <c r="AG231" s="7">
        <f>Tabla3[[#This Row],[Salario Anual Actual 2020]]-Tabla3[[#This Row],[Salario Anual Inicial 2020]]</f>
        <v>0</v>
      </c>
      <c r="AH231">
        <v>22</v>
      </c>
      <c r="AI231">
        <v>0</v>
      </c>
      <c r="AK231">
        <v>0</v>
      </c>
      <c r="AL231">
        <v>0</v>
      </c>
      <c r="AR231">
        <v>6</v>
      </c>
      <c r="AS231">
        <v>9</v>
      </c>
    </row>
    <row r="232" spans="1:45" x14ac:dyDescent="0.25">
      <c r="A232">
        <v>189</v>
      </c>
      <c r="B232" s="1">
        <v>31368</v>
      </c>
      <c r="C232" s="2">
        <f ca="1">INT((TODAY()-Tabla3[[#This Row],[Año de Nacimiento]])/365)</f>
        <v>34</v>
      </c>
      <c r="D232" t="s">
        <v>14</v>
      </c>
      <c r="E232">
        <v>0</v>
      </c>
      <c r="F232" s="1">
        <v>44054</v>
      </c>
      <c r="G232" s="1">
        <f t="shared" ca="1" si="3"/>
        <v>44118</v>
      </c>
      <c r="H232" s="8">
        <f ca="1">(Tabla3[[#This Row],[Fecha Hoy]]-Tabla3[[#This Row],[Fecha Inicio de Contrato]])/30</f>
        <v>2.1333333333333333</v>
      </c>
      <c r="I232" s="8">
        <f ca="1">Tabla3[[#This Row],[Antigüedad Meses]]/12</f>
        <v>0.17777777777777778</v>
      </c>
      <c r="J232" s="1" t="s">
        <v>68</v>
      </c>
      <c r="K232" s="4">
        <v>2</v>
      </c>
      <c r="L232" s="1"/>
      <c r="M232" s="4">
        <v>0</v>
      </c>
      <c r="N232" s="4" t="s">
        <v>20</v>
      </c>
      <c r="O232" t="s">
        <v>32</v>
      </c>
      <c r="P232">
        <v>1</v>
      </c>
      <c r="Q232">
        <v>40</v>
      </c>
      <c r="R232">
        <f>Tabla3[[#This Row],[Horas Jornada]]*1/40</f>
        <v>1</v>
      </c>
      <c r="V232" s="4">
        <f>Tabla3[[#This Row],[Fecha Alta (Abs)]]-Tabla3[[#This Row],[Fecha de baja (Abs)]]</f>
        <v>0</v>
      </c>
      <c r="W232" t="s">
        <v>57</v>
      </c>
      <c r="X232" s="4">
        <v>6</v>
      </c>
      <c r="Y232" s="4">
        <v>1</v>
      </c>
      <c r="Z232" s="1">
        <v>42223</v>
      </c>
      <c r="AA232" t="s">
        <v>29</v>
      </c>
      <c r="AB232">
        <v>0</v>
      </c>
      <c r="AE232" s="7">
        <v>16046</v>
      </c>
      <c r="AF232" s="7">
        <v>16046</v>
      </c>
      <c r="AG232" s="7">
        <f>Tabla3[[#This Row],[Salario Anual Actual 2020]]-Tabla3[[#This Row],[Salario Anual Inicial 2020]]</f>
        <v>0</v>
      </c>
      <c r="AH232">
        <v>32</v>
      </c>
      <c r="AI232">
        <v>0</v>
      </c>
      <c r="AK232">
        <v>0</v>
      </c>
      <c r="AL232">
        <v>1</v>
      </c>
      <c r="AR232">
        <v>8</v>
      </c>
      <c r="AS232">
        <v>9</v>
      </c>
    </row>
    <row r="233" spans="1:45" x14ac:dyDescent="0.25">
      <c r="A233">
        <v>26</v>
      </c>
      <c r="B233" s="1">
        <v>22062</v>
      </c>
      <c r="C233" s="2">
        <f ca="1">INT((TODAY()-Tabla3[[#This Row],[Año de Nacimiento]])/365)</f>
        <v>60</v>
      </c>
      <c r="D233" t="s">
        <v>13</v>
      </c>
      <c r="E233">
        <v>1</v>
      </c>
      <c r="F233" s="1">
        <v>39045</v>
      </c>
      <c r="G233" s="1">
        <f t="shared" ca="1" si="3"/>
        <v>44118</v>
      </c>
      <c r="H233" s="8">
        <f ca="1">(Tabla3[[#This Row],[Fecha Hoy]]-Tabla3[[#This Row],[Fecha Inicio de Contrato]])/30</f>
        <v>169.1</v>
      </c>
      <c r="I233" s="8">
        <f ca="1">Tabla3[[#This Row],[Antigüedad Meses]]/12</f>
        <v>14.091666666666667</v>
      </c>
      <c r="J233" s="1" t="s">
        <v>8</v>
      </c>
      <c r="K233" s="4">
        <v>1</v>
      </c>
      <c r="L233" s="1" t="s">
        <v>19</v>
      </c>
      <c r="M233" s="4">
        <v>2</v>
      </c>
      <c r="N233" s="4" t="s">
        <v>20</v>
      </c>
      <c r="O233" t="s">
        <v>32</v>
      </c>
      <c r="P233">
        <v>1</v>
      </c>
      <c r="Q233">
        <v>20</v>
      </c>
      <c r="R233">
        <f>Tabla3[[#This Row],[Horas Jornada]]*1/40</f>
        <v>0.5</v>
      </c>
      <c r="S233" t="s">
        <v>24</v>
      </c>
      <c r="T233" s="1">
        <v>44074</v>
      </c>
      <c r="U233" s="1">
        <v>44075</v>
      </c>
      <c r="V233" s="4">
        <f>Tabla3[[#This Row],[Fecha Alta (Abs)]]-Tabla3[[#This Row],[Fecha de baja (Abs)]]</f>
        <v>1</v>
      </c>
      <c r="W233" s="4" t="s">
        <v>56</v>
      </c>
      <c r="X233" s="4">
        <v>5</v>
      </c>
      <c r="Y233" s="4">
        <v>0</v>
      </c>
      <c r="Z233" s="4"/>
      <c r="AB233">
        <v>0</v>
      </c>
      <c r="AE233" s="7">
        <v>17328</v>
      </c>
      <c r="AF233" s="7">
        <v>17328</v>
      </c>
      <c r="AG233" s="7">
        <f>Tabla3[[#This Row],[Salario Anual Actual 2020]]-Tabla3[[#This Row],[Salario Anual Inicial 2020]]</f>
        <v>0</v>
      </c>
      <c r="AH233">
        <v>46</v>
      </c>
      <c r="AI233">
        <v>15</v>
      </c>
      <c r="AK233">
        <v>0</v>
      </c>
      <c r="AL233">
        <v>0</v>
      </c>
      <c r="AR233">
        <v>4</v>
      </c>
      <c r="AS233">
        <v>6</v>
      </c>
    </row>
    <row r="234" spans="1:45" x14ac:dyDescent="0.25">
      <c r="A234">
        <v>28</v>
      </c>
      <c r="B234" s="1">
        <v>27585</v>
      </c>
      <c r="C234" s="2">
        <f ca="1">INT((TODAY()-Tabla3[[#This Row],[Año de Nacimiento]])/365)</f>
        <v>45</v>
      </c>
      <c r="D234" t="s">
        <v>14</v>
      </c>
      <c r="E234">
        <v>0</v>
      </c>
      <c r="F234" s="1">
        <v>40818</v>
      </c>
      <c r="G234" s="1">
        <f t="shared" ca="1" si="3"/>
        <v>44118</v>
      </c>
      <c r="H234" s="8">
        <f ca="1">(Tabla3[[#This Row],[Fecha Hoy]]-Tabla3[[#This Row],[Fecha Inicio de Contrato]])/30</f>
        <v>110</v>
      </c>
      <c r="I234" s="8">
        <f ca="1">Tabla3[[#This Row],[Antigüedad Meses]]/12</f>
        <v>9.1666666666666661</v>
      </c>
      <c r="J234" s="1" t="s">
        <v>8</v>
      </c>
      <c r="K234" s="4">
        <v>1</v>
      </c>
      <c r="L234" s="1" t="s">
        <v>21</v>
      </c>
      <c r="M234" s="4">
        <v>0</v>
      </c>
      <c r="N234" s="4" t="s">
        <v>20</v>
      </c>
      <c r="O234" t="s">
        <v>32</v>
      </c>
      <c r="P234">
        <v>1</v>
      </c>
      <c r="Q234">
        <v>20</v>
      </c>
      <c r="R234">
        <f>Tabla3[[#This Row],[Horas Jornada]]*1/40</f>
        <v>0.5</v>
      </c>
      <c r="S234" t="s">
        <v>24</v>
      </c>
      <c r="T234" s="1">
        <v>43809</v>
      </c>
      <c r="U234" s="1">
        <v>43810</v>
      </c>
      <c r="V234" s="4">
        <f>Tabla3[[#This Row],[Fecha Alta (Abs)]]-Tabla3[[#This Row],[Fecha de baja (Abs)]]</f>
        <v>1</v>
      </c>
      <c r="W234" s="4" t="s">
        <v>56</v>
      </c>
      <c r="X234" s="4">
        <v>5</v>
      </c>
      <c r="Y234" s="4">
        <v>0</v>
      </c>
      <c r="Z234" s="4"/>
      <c r="AB234">
        <v>0</v>
      </c>
      <c r="AE234" s="7">
        <v>19474</v>
      </c>
      <c r="AF234" s="7">
        <v>19474</v>
      </c>
      <c r="AG234" s="7">
        <f>Tabla3[[#This Row],[Salario Anual Actual 2020]]-Tabla3[[#This Row],[Salario Anual Inicial 2020]]</f>
        <v>0</v>
      </c>
      <c r="AH234">
        <v>46</v>
      </c>
      <c r="AI234">
        <v>0</v>
      </c>
      <c r="AK234">
        <v>0</v>
      </c>
      <c r="AL234">
        <v>0</v>
      </c>
      <c r="AR234">
        <v>10</v>
      </c>
      <c r="AS234">
        <v>6</v>
      </c>
    </row>
    <row r="235" spans="1:45" x14ac:dyDescent="0.25">
      <c r="A235">
        <v>112</v>
      </c>
      <c r="B235" s="1">
        <v>22221</v>
      </c>
      <c r="C235" s="2">
        <f ca="1">INT((TODAY()-Tabla3[[#This Row],[Año de Nacimiento]])/365)</f>
        <v>59</v>
      </c>
      <c r="D235" t="s">
        <v>14</v>
      </c>
      <c r="E235">
        <v>0</v>
      </c>
      <c r="F235" s="1">
        <v>42550</v>
      </c>
      <c r="G235" s="1">
        <f t="shared" ca="1" si="3"/>
        <v>44118</v>
      </c>
      <c r="H235" s="8">
        <f ca="1">(Tabla3[[#This Row],[Fecha Hoy]]-Tabla3[[#This Row],[Fecha Inicio de Contrato]])/30</f>
        <v>52.266666666666666</v>
      </c>
      <c r="I235" s="8">
        <f ca="1">Tabla3[[#This Row],[Antigüedad Meses]]/12</f>
        <v>4.3555555555555552</v>
      </c>
      <c r="J235" s="1" t="s">
        <v>12</v>
      </c>
      <c r="K235" s="4">
        <v>3</v>
      </c>
      <c r="L235" s="1" t="s">
        <v>21</v>
      </c>
      <c r="M235" s="4">
        <v>0</v>
      </c>
      <c r="N235" s="4" t="s">
        <v>20</v>
      </c>
      <c r="O235" t="s">
        <v>32</v>
      </c>
      <c r="P235">
        <v>1</v>
      </c>
      <c r="Q235">
        <v>40</v>
      </c>
      <c r="R235">
        <f>Tabla3[[#This Row],[Horas Jornada]]*1/40</f>
        <v>1</v>
      </c>
      <c r="S235" t="s">
        <v>24</v>
      </c>
      <c r="T235" s="1">
        <v>43993</v>
      </c>
      <c r="U235" s="1">
        <v>43995</v>
      </c>
      <c r="V235" s="4">
        <f>Tabla3[[#This Row],[Fecha Alta (Abs)]]-Tabla3[[#This Row],[Fecha de baja (Abs)]]</f>
        <v>2</v>
      </c>
      <c r="W235" s="4" t="s">
        <v>56</v>
      </c>
      <c r="X235" s="4">
        <v>5</v>
      </c>
      <c r="Y235" s="4">
        <v>0</v>
      </c>
      <c r="AB235">
        <v>0</v>
      </c>
      <c r="AE235" s="7">
        <v>16774</v>
      </c>
      <c r="AF235" s="7">
        <v>16774</v>
      </c>
      <c r="AG235" s="7">
        <f>Tabla3[[#This Row],[Salario Anual Actual 2020]]-Tabla3[[#This Row],[Salario Anual Inicial 2020]]</f>
        <v>0</v>
      </c>
      <c r="AH235">
        <v>13</v>
      </c>
      <c r="AI235">
        <v>12</v>
      </c>
      <c r="AK235">
        <v>0</v>
      </c>
      <c r="AL235">
        <v>0</v>
      </c>
      <c r="AR235">
        <v>9</v>
      </c>
      <c r="AS235">
        <v>8</v>
      </c>
    </row>
    <row r="236" spans="1:45" x14ac:dyDescent="0.25">
      <c r="A236">
        <v>22</v>
      </c>
      <c r="B236" s="1">
        <v>31278</v>
      </c>
      <c r="C236" s="2">
        <f ca="1">INT((TODAY()-Tabla3[[#This Row],[Año de Nacimiento]])/365)</f>
        <v>35</v>
      </c>
      <c r="D236" t="s">
        <v>13</v>
      </c>
      <c r="E236">
        <v>1</v>
      </c>
      <c r="F236" s="1">
        <v>42076</v>
      </c>
      <c r="G236" s="1">
        <f t="shared" ca="1" si="3"/>
        <v>44118</v>
      </c>
      <c r="H236" s="8">
        <f ca="1">(Tabla3[[#This Row],[Fecha Hoy]]-Tabla3[[#This Row],[Fecha Inicio de Contrato]])/30</f>
        <v>68.066666666666663</v>
      </c>
      <c r="I236" s="8">
        <f ca="1">Tabla3[[#This Row],[Antigüedad Meses]]/12</f>
        <v>5.6722222222222216</v>
      </c>
      <c r="J236" s="1" t="s">
        <v>10</v>
      </c>
      <c r="K236" s="4">
        <v>5</v>
      </c>
      <c r="L236" s="1"/>
      <c r="M236" s="4"/>
      <c r="O236" t="s">
        <v>32</v>
      </c>
      <c r="P236">
        <v>1</v>
      </c>
      <c r="Q236">
        <v>30</v>
      </c>
      <c r="R236">
        <f>Tabla3[[#This Row],[Horas Jornada]]*1/40</f>
        <v>0.75</v>
      </c>
      <c r="S236" t="s">
        <v>24</v>
      </c>
      <c r="T236" s="1">
        <v>43652</v>
      </c>
      <c r="U236" s="1">
        <v>43655</v>
      </c>
      <c r="V236" s="4">
        <f>Tabla3[[#This Row],[Fecha Alta (Abs)]]-Tabla3[[#This Row],[Fecha de baja (Abs)]]</f>
        <v>3</v>
      </c>
      <c r="W236" s="4" t="s">
        <v>56</v>
      </c>
      <c r="X236" s="4">
        <v>5</v>
      </c>
      <c r="Y236" s="4">
        <v>0</v>
      </c>
      <c r="Z236" s="4"/>
      <c r="AB236">
        <v>1</v>
      </c>
      <c r="AC236" s="1">
        <v>44044</v>
      </c>
      <c r="AD236" t="s">
        <v>42</v>
      </c>
      <c r="AE236" s="7">
        <v>19035</v>
      </c>
      <c r="AF236" s="7">
        <v>19035</v>
      </c>
      <c r="AG236" s="7">
        <f>Tabla3[[#This Row],[Salario Anual Actual 2020]]-Tabla3[[#This Row],[Salario Anual Inicial 2020]]</f>
        <v>0</v>
      </c>
      <c r="AH236">
        <v>175</v>
      </c>
      <c r="AI236">
        <v>0</v>
      </c>
      <c r="AK236">
        <v>0</v>
      </c>
      <c r="AL236">
        <v>0</v>
      </c>
      <c r="AR236">
        <v>6</v>
      </c>
      <c r="AS236">
        <v>9</v>
      </c>
    </row>
    <row r="237" spans="1:45" x14ac:dyDescent="0.25">
      <c r="A237">
        <v>35</v>
      </c>
      <c r="B237" s="1">
        <v>37177</v>
      </c>
      <c r="C237" s="2">
        <f ca="1">INT((TODAY()-Tabla3[[#This Row],[Año de Nacimiento]])/365)</f>
        <v>19</v>
      </c>
      <c r="D237" t="s">
        <v>13</v>
      </c>
      <c r="E237">
        <v>1</v>
      </c>
      <c r="F237" s="1">
        <v>43893</v>
      </c>
      <c r="G237" s="1">
        <f t="shared" ca="1" si="3"/>
        <v>44118</v>
      </c>
      <c r="H237" s="8">
        <f ca="1">(Tabla3[[#This Row],[Fecha Hoy]]-Tabla3[[#This Row],[Fecha Inicio de Contrato]])/30</f>
        <v>7.5</v>
      </c>
      <c r="I237" s="8">
        <f ca="1">Tabla3[[#This Row],[Antigüedad Meses]]/12</f>
        <v>0.625</v>
      </c>
      <c r="J237" s="1" t="s">
        <v>68</v>
      </c>
      <c r="K237" s="4">
        <v>2</v>
      </c>
      <c r="L237" s="1" t="s">
        <v>22</v>
      </c>
      <c r="M237" s="4">
        <v>2</v>
      </c>
      <c r="N237" s="4" t="s">
        <v>20</v>
      </c>
      <c r="O237" t="s">
        <v>32</v>
      </c>
      <c r="P237">
        <v>1</v>
      </c>
      <c r="Q237">
        <v>40</v>
      </c>
      <c r="R237">
        <f>Tabla3[[#This Row],[Horas Jornada]]*1/40</f>
        <v>1</v>
      </c>
      <c r="S237" t="s">
        <v>25</v>
      </c>
      <c r="T237" s="1">
        <v>44154</v>
      </c>
      <c r="U237" s="1">
        <v>44157</v>
      </c>
      <c r="V237" s="4">
        <f>Tabla3[[#This Row],[Fecha Alta (Abs)]]-Tabla3[[#This Row],[Fecha de baja (Abs)]]</f>
        <v>3</v>
      </c>
      <c r="W237" s="4" t="s">
        <v>56</v>
      </c>
      <c r="X237" s="4">
        <v>5</v>
      </c>
      <c r="Y237" s="4">
        <v>0</v>
      </c>
      <c r="Z237" s="4"/>
      <c r="AB237">
        <v>0</v>
      </c>
      <c r="AE237" s="7">
        <v>18584</v>
      </c>
      <c r="AF237" s="7">
        <v>18584</v>
      </c>
      <c r="AG237" s="7">
        <f>Tabla3[[#This Row],[Salario Anual Actual 2020]]-Tabla3[[#This Row],[Salario Anual Inicial 2020]]</f>
        <v>0</v>
      </c>
      <c r="AH237">
        <v>40</v>
      </c>
      <c r="AI237">
        <v>0</v>
      </c>
      <c r="AK237">
        <v>0</v>
      </c>
      <c r="AL237">
        <v>1</v>
      </c>
      <c r="AR237">
        <v>9</v>
      </c>
      <c r="AS237">
        <v>5</v>
      </c>
    </row>
    <row r="238" spans="1:45" x14ac:dyDescent="0.25">
      <c r="A238">
        <v>107</v>
      </c>
      <c r="B238" s="1">
        <v>24116</v>
      </c>
      <c r="C238" s="2">
        <f ca="1">INT((TODAY()-Tabla3[[#This Row],[Año de Nacimiento]])/365)</f>
        <v>54</v>
      </c>
      <c r="D238" t="s">
        <v>13</v>
      </c>
      <c r="E238">
        <v>1</v>
      </c>
      <c r="F238" s="1">
        <v>42009</v>
      </c>
      <c r="G238" s="1">
        <f t="shared" ca="1" si="3"/>
        <v>44118</v>
      </c>
      <c r="H238" s="8">
        <f ca="1">(Tabla3[[#This Row],[Fecha Hoy]]-Tabla3[[#This Row],[Fecha Inicio de Contrato]])/30</f>
        <v>70.3</v>
      </c>
      <c r="I238" s="8">
        <f ca="1">Tabla3[[#This Row],[Antigüedad Meses]]/12</f>
        <v>5.8583333333333334</v>
      </c>
      <c r="J238" s="1" t="s">
        <v>68</v>
      </c>
      <c r="K238" s="4">
        <v>2</v>
      </c>
      <c r="L238" s="1" t="s">
        <v>21</v>
      </c>
      <c r="M238" s="4">
        <v>0</v>
      </c>
      <c r="N238" s="4" t="s">
        <v>20</v>
      </c>
      <c r="O238" t="s">
        <v>32</v>
      </c>
      <c r="P238">
        <v>1</v>
      </c>
      <c r="Q238">
        <v>20</v>
      </c>
      <c r="R238">
        <f>Tabla3[[#This Row],[Horas Jornada]]*1/40</f>
        <v>0.5</v>
      </c>
      <c r="S238" t="s">
        <v>24</v>
      </c>
      <c r="T238" s="1">
        <v>43941</v>
      </c>
      <c r="U238" s="1">
        <v>43944</v>
      </c>
      <c r="V238" s="4">
        <f>Tabla3[[#This Row],[Fecha Alta (Abs)]]-Tabla3[[#This Row],[Fecha de baja (Abs)]]</f>
        <v>3</v>
      </c>
      <c r="W238" s="4" t="s">
        <v>56</v>
      </c>
      <c r="X238" s="4">
        <v>5</v>
      </c>
      <c r="Y238" s="4">
        <v>0</v>
      </c>
      <c r="AB238">
        <v>0</v>
      </c>
      <c r="AE238" s="7">
        <v>19596</v>
      </c>
      <c r="AF238" s="7">
        <v>19596</v>
      </c>
      <c r="AG238" s="7">
        <f>Tabla3[[#This Row],[Salario Anual Actual 2020]]-Tabla3[[#This Row],[Salario Anual Inicial 2020]]</f>
        <v>0</v>
      </c>
      <c r="AH238">
        <v>29</v>
      </c>
      <c r="AI238">
        <v>12</v>
      </c>
      <c r="AK238">
        <v>0</v>
      </c>
      <c r="AL238">
        <v>0</v>
      </c>
      <c r="AR238">
        <v>6</v>
      </c>
      <c r="AS238">
        <v>5</v>
      </c>
    </row>
    <row r="239" spans="1:45" x14ac:dyDescent="0.25">
      <c r="A239">
        <v>6</v>
      </c>
      <c r="B239" s="1">
        <v>24597</v>
      </c>
      <c r="C239" s="2">
        <f ca="1">INT((TODAY()-Tabla3[[#This Row],[Año de Nacimiento]])/365)</f>
        <v>53</v>
      </c>
      <c r="D239" t="s">
        <v>14</v>
      </c>
      <c r="E239">
        <v>0</v>
      </c>
      <c r="F239" s="1">
        <v>42977</v>
      </c>
      <c r="G239" s="1">
        <f t="shared" ca="1" si="3"/>
        <v>44118</v>
      </c>
      <c r="H239" s="8">
        <f ca="1">(Tabla3[[#This Row],[Fecha Hoy]]-Tabla3[[#This Row],[Fecha Inicio de Contrato]])/30</f>
        <v>38.033333333333331</v>
      </c>
      <c r="I239" s="8">
        <f ca="1">Tabla3[[#This Row],[Antigüedad Meses]]/12</f>
        <v>3.1694444444444443</v>
      </c>
      <c r="J239" s="1" t="s">
        <v>9</v>
      </c>
      <c r="K239" s="4">
        <v>4</v>
      </c>
      <c r="L239" s="1" t="s">
        <v>19</v>
      </c>
      <c r="M239" s="4">
        <v>1</v>
      </c>
      <c r="N239" s="4" t="s">
        <v>20</v>
      </c>
      <c r="O239" t="s">
        <v>32</v>
      </c>
      <c r="P239">
        <v>1</v>
      </c>
      <c r="Q239">
        <v>40</v>
      </c>
      <c r="R239">
        <f>Tabla3[[#This Row],[Horas Jornada]]*1/40</f>
        <v>1</v>
      </c>
      <c r="S239" t="s">
        <v>24</v>
      </c>
      <c r="T239" s="1">
        <v>43791</v>
      </c>
      <c r="U239" s="1">
        <v>43795</v>
      </c>
      <c r="V239" s="4">
        <f>Tabla3[[#This Row],[Fecha Alta (Abs)]]-Tabla3[[#This Row],[Fecha de baja (Abs)]]</f>
        <v>4</v>
      </c>
      <c r="W239" s="4" t="s">
        <v>56</v>
      </c>
      <c r="X239" s="4">
        <v>5</v>
      </c>
      <c r="Y239" s="4">
        <v>0</v>
      </c>
      <c r="Z239" s="4"/>
      <c r="AB239">
        <v>0</v>
      </c>
      <c r="AE239" s="7">
        <v>16360</v>
      </c>
      <c r="AF239" s="7">
        <v>16360</v>
      </c>
      <c r="AG239" s="7">
        <f>Tabla3[[#This Row],[Salario Anual Actual 2020]]-Tabla3[[#This Row],[Salario Anual Inicial 2020]]</f>
        <v>0</v>
      </c>
      <c r="AH239">
        <v>26</v>
      </c>
      <c r="AI239">
        <v>0</v>
      </c>
      <c r="AK239">
        <v>0</v>
      </c>
      <c r="AL239">
        <v>0</v>
      </c>
      <c r="AR239">
        <v>10</v>
      </c>
      <c r="AS239">
        <v>5</v>
      </c>
    </row>
    <row r="240" spans="1:45" x14ac:dyDescent="0.25">
      <c r="A240">
        <v>33</v>
      </c>
      <c r="B240" s="1">
        <v>20556</v>
      </c>
      <c r="C240" s="2">
        <f ca="1">INT((TODAY()-Tabla3[[#This Row],[Año de Nacimiento]])/365)</f>
        <v>64</v>
      </c>
      <c r="D240" t="s">
        <v>13</v>
      </c>
      <c r="E240">
        <v>1</v>
      </c>
      <c r="F240" s="1">
        <v>36539</v>
      </c>
      <c r="G240" s="1">
        <f t="shared" ca="1" si="3"/>
        <v>44118</v>
      </c>
      <c r="H240" s="8">
        <f ca="1">(Tabla3[[#This Row],[Fecha Hoy]]-Tabla3[[#This Row],[Fecha Inicio de Contrato]])/30</f>
        <v>252.63333333333333</v>
      </c>
      <c r="I240" s="8">
        <f ca="1">Tabla3[[#This Row],[Antigüedad Meses]]/12</f>
        <v>21.052777777777777</v>
      </c>
      <c r="J240" s="1" t="s">
        <v>10</v>
      </c>
      <c r="K240" s="4">
        <v>5</v>
      </c>
      <c r="L240" s="1" t="s">
        <v>21</v>
      </c>
      <c r="M240" s="4">
        <v>0</v>
      </c>
      <c r="N240" s="4" t="s">
        <v>20</v>
      </c>
      <c r="O240" t="s">
        <v>32</v>
      </c>
      <c r="P240">
        <v>1</v>
      </c>
      <c r="Q240">
        <v>40</v>
      </c>
      <c r="R240">
        <f>Tabla3[[#This Row],[Horas Jornada]]*1/40</f>
        <v>1</v>
      </c>
      <c r="S240" t="s">
        <v>24</v>
      </c>
      <c r="T240" s="1">
        <v>43795</v>
      </c>
      <c r="U240" s="1">
        <v>43799</v>
      </c>
      <c r="V240" s="4">
        <f>Tabla3[[#This Row],[Fecha Alta (Abs)]]-Tabla3[[#This Row],[Fecha de baja (Abs)]]</f>
        <v>4</v>
      </c>
      <c r="W240" s="4" t="s">
        <v>56</v>
      </c>
      <c r="X240" s="4">
        <v>5</v>
      </c>
      <c r="Y240" s="4">
        <v>0</v>
      </c>
      <c r="Z240" s="4"/>
      <c r="AB240">
        <v>1</v>
      </c>
      <c r="AC240" s="1">
        <v>43985</v>
      </c>
      <c r="AD240" t="s">
        <v>42</v>
      </c>
      <c r="AE240" s="7">
        <v>18968</v>
      </c>
      <c r="AF240" s="7">
        <v>18968</v>
      </c>
      <c r="AG240" s="7">
        <f>Tabla3[[#This Row],[Salario Anual Actual 2020]]-Tabla3[[#This Row],[Salario Anual Inicial 2020]]</f>
        <v>0</v>
      </c>
      <c r="AH240">
        <v>59</v>
      </c>
      <c r="AI240">
        <v>0</v>
      </c>
      <c r="AK240">
        <v>0</v>
      </c>
      <c r="AL240">
        <v>0</v>
      </c>
      <c r="AR240">
        <v>8</v>
      </c>
      <c r="AS240">
        <v>7</v>
      </c>
    </row>
    <row r="241" spans="1:45" x14ac:dyDescent="0.25">
      <c r="A241">
        <v>80</v>
      </c>
      <c r="B241" s="1">
        <v>24267</v>
      </c>
      <c r="C241" s="2">
        <f ca="1">INT((TODAY()-Tabla3[[#This Row],[Año de Nacimiento]])/365)</f>
        <v>54</v>
      </c>
      <c r="D241" t="s">
        <v>14</v>
      </c>
      <c r="E241">
        <v>0</v>
      </c>
      <c r="F241" s="1">
        <v>43120</v>
      </c>
      <c r="G241" s="1">
        <f t="shared" ca="1" si="3"/>
        <v>44118</v>
      </c>
      <c r="H241" s="8">
        <f ca="1">(Tabla3[[#This Row],[Fecha Hoy]]-Tabla3[[#This Row],[Fecha Inicio de Contrato]])/30</f>
        <v>33.266666666666666</v>
      </c>
      <c r="I241" s="8">
        <f ca="1">Tabla3[[#This Row],[Antigüedad Meses]]/12</f>
        <v>2.7722222222222221</v>
      </c>
      <c r="J241" s="1" t="s">
        <v>10</v>
      </c>
      <c r="K241" s="4">
        <v>5</v>
      </c>
      <c r="L241" s="1" t="s">
        <v>19</v>
      </c>
      <c r="M241" s="4">
        <v>2</v>
      </c>
      <c r="N241" s="4" t="s">
        <v>20</v>
      </c>
      <c r="O241" t="s">
        <v>32</v>
      </c>
      <c r="P241">
        <v>1</v>
      </c>
      <c r="Q241">
        <v>40</v>
      </c>
      <c r="R241">
        <f>Tabla3[[#This Row],[Horas Jornada]]*1/40</f>
        <v>1</v>
      </c>
      <c r="S241" t="s">
        <v>24</v>
      </c>
      <c r="T241" s="1">
        <v>43656</v>
      </c>
      <c r="U241" s="1">
        <v>43660</v>
      </c>
      <c r="V241" s="4">
        <f>Tabla3[[#This Row],[Fecha Alta (Abs)]]-Tabla3[[#This Row],[Fecha de baja (Abs)]]</f>
        <v>4</v>
      </c>
      <c r="W241" s="4" t="s">
        <v>56</v>
      </c>
      <c r="X241" s="4">
        <v>5</v>
      </c>
      <c r="Y241" s="4">
        <v>0</v>
      </c>
      <c r="Z241" s="4"/>
      <c r="AB241">
        <v>0</v>
      </c>
      <c r="AE241" s="7">
        <v>19854</v>
      </c>
      <c r="AF241" s="7">
        <v>19854</v>
      </c>
      <c r="AG241" s="7">
        <f>Tabla3[[#This Row],[Salario Anual Actual 2020]]-Tabla3[[#This Row],[Salario Anual Inicial 2020]]</f>
        <v>0</v>
      </c>
      <c r="AH241">
        <v>38</v>
      </c>
      <c r="AI241">
        <v>18</v>
      </c>
      <c r="AK241">
        <v>0</v>
      </c>
      <c r="AL241">
        <v>0</v>
      </c>
      <c r="AR241">
        <v>8</v>
      </c>
      <c r="AS241">
        <v>9</v>
      </c>
    </row>
    <row r="242" spans="1:45" x14ac:dyDescent="0.25">
      <c r="A242">
        <v>75</v>
      </c>
      <c r="B242" s="1">
        <v>35513</v>
      </c>
      <c r="C242" s="2">
        <f ca="1">INT((TODAY()-Tabla3[[#This Row],[Año de Nacimiento]])/365)</f>
        <v>23</v>
      </c>
      <c r="D242" t="s">
        <v>13</v>
      </c>
      <c r="E242">
        <v>1</v>
      </c>
      <c r="F242" s="1">
        <v>42838</v>
      </c>
      <c r="G242" s="1">
        <f t="shared" ca="1" si="3"/>
        <v>44118</v>
      </c>
      <c r="H242" s="8">
        <f ca="1">(Tabla3[[#This Row],[Fecha Hoy]]-Tabla3[[#This Row],[Fecha Inicio de Contrato]])/30</f>
        <v>42.666666666666664</v>
      </c>
      <c r="I242" s="8">
        <f ca="1">Tabla3[[#This Row],[Antigüedad Meses]]/12</f>
        <v>3.5555555555555554</v>
      </c>
      <c r="J242" s="1" t="s">
        <v>8</v>
      </c>
      <c r="K242" s="4">
        <v>1</v>
      </c>
      <c r="L242" s="1" t="s">
        <v>19</v>
      </c>
      <c r="M242" s="4">
        <v>1</v>
      </c>
      <c r="N242" s="4" t="s">
        <v>20</v>
      </c>
      <c r="O242" t="s">
        <v>32</v>
      </c>
      <c r="P242">
        <v>1</v>
      </c>
      <c r="Q242">
        <v>20</v>
      </c>
      <c r="R242">
        <f>Tabla3[[#This Row],[Horas Jornada]]*1/40</f>
        <v>0.5</v>
      </c>
      <c r="S242" t="s">
        <v>24</v>
      </c>
      <c r="T242" s="1">
        <v>43706</v>
      </c>
      <c r="U242" s="1">
        <v>43711</v>
      </c>
      <c r="V242" s="4">
        <f>Tabla3[[#This Row],[Fecha Alta (Abs)]]-Tabla3[[#This Row],[Fecha de baja (Abs)]]</f>
        <v>5</v>
      </c>
      <c r="W242" s="4" t="s">
        <v>56</v>
      </c>
      <c r="X242" s="4">
        <v>5</v>
      </c>
      <c r="Y242" s="4">
        <v>0</v>
      </c>
      <c r="Z242" s="4"/>
      <c r="AB242">
        <v>0</v>
      </c>
      <c r="AE242" s="7">
        <v>18205</v>
      </c>
      <c r="AF242" s="7">
        <v>18205</v>
      </c>
      <c r="AG242" s="7">
        <f>Tabla3[[#This Row],[Salario Anual Actual 2020]]-Tabla3[[#This Row],[Salario Anual Inicial 2020]]</f>
        <v>0</v>
      </c>
      <c r="AH242">
        <v>85</v>
      </c>
      <c r="AI242">
        <v>0</v>
      </c>
      <c r="AK242">
        <v>0</v>
      </c>
      <c r="AL242">
        <v>0</v>
      </c>
      <c r="AR242">
        <v>7</v>
      </c>
      <c r="AS242">
        <v>10</v>
      </c>
    </row>
    <row r="243" spans="1:45" x14ac:dyDescent="0.25">
      <c r="A243">
        <v>10</v>
      </c>
      <c r="B243" s="1">
        <v>24810</v>
      </c>
      <c r="C243" s="2">
        <f ca="1">INT((TODAY()-Tabla3[[#This Row],[Año de Nacimiento]])/365)</f>
        <v>52</v>
      </c>
      <c r="D243" t="s">
        <v>13</v>
      </c>
      <c r="E243">
        <v>1</v>
      </c>
      <c r="F243" s="1">
        <v>41687</v>
      </c>
      <c r="G243" s="1">
        <f t="shared" ca="1" si="3"/>
        <v>44118</v>
      </c>
      <c r="H243" s="8">
        <f ca="1">(Tabla3[[#This Row],[Fecha Hoy]]-Tabla3[[#This Row],[Fecha Inicio de Contrato]])/30</f>
        <v>81.033333333333331</v>
      </c>
      <c r="I243" s="8">
        <f ca="1">Tabla3[[#This Row],[Antigüedad Meses]]/12</f>
        <v>6.7527777777777773</v>
      </c>
      <c r="J243" s="1" t="s">
        <v>12</v>
      </c>
      <c r="K243" s="4">
        <v>3</v>
      </c>
      <c r="L243" s="1" t="s">
        <v>19</v>
      </c>
      <c r="M243" s="4">
        <v>1</v>
      </c>
      <c r="N243" s="4" t="s">
        <v>20</v>
      </c>
      <c r="O243" t="s">
        <v>32</v>
      </c>
      <c r="P243">
        <v>1</v>
      </c>
      <c r="Q243">
        <v>20</v>
      </c>
      <c r="R243">
        <f>Tabla3[[#This Row],[Horas Jornada]]*1/40</f>
        <v>0.5</v>
      </c>
      <c r="S243" t="s">
        <v>24</v>
      </c>
      <c r="T243" s="1">
        <v>43966</v>
      </c>
      <c r="U243" s="1">
        <v>43972</v>
      </c>
      <c r="V243" s="4">
        <f>Tabla3[[#This Row],[Fecha Alta (Abs)]]-Tabla3[[#This Row],[Fecha de baja (Abs)]]</f>
        <v>6</v>
      </c>
      <c r="W243" s="4" t="s">
        <v>56</v>
      </c>
      <c r="X243" s="4">
        <v>5</v>
      </c>
      <c r="Y243" s="4">
        <v>0</v>
      </c>
      <c r="Z243" s="4"/>
      <c r="AB243">
        <v>0</v>
      </c>
      <c r="AE243" s="7">
        <v>16397</v>
      </c>
      <c r="AF243" s="7">
        <v>16397</v>
      </c>
      <c r="AG243" s="7">
        <f>Tabla3[[#This Row],[Salario Anual Actual 2020]]-Tabla3[[#This Row],[Salario Anual Inicial 2020]]</f>
        <v>0</v>
      </c>
      <c r="AH243">
        <v>48</v>
      </c>
      <c r="AI243">
        <v>6</v>
      </c>
      <c r="AK243">
        <v>0</v>
      </c>
      <c r="AL243">
        <v>0</v>
      </c>
      <c r="AR243">
        <v>4</v>
      </c>
      <c r="AS243">
        <v>6</v>
      </c>
    </row>
    <row r="244" spans="1:45" x14ac:dyDescent="0.25">
      <c r="A244">
        <v>111</v>
      </c>
      <c r="B244" s="1">
        <v>34136</v>
      </c>
      <c r="C244" s="2">
        <f ca="1">INT((TODAY()-Tabla3[[#This Row],[Año de Nacimiento]])/365)</f>
        <v>27</v>
      </c>
      <c r="D244" t="s">
        <v>14</v>
      </c>
      <c r="E244">
        <v>0</v>
      </c>
      <c r="F244" s="1">
        <v>42894</v>
      </c>
      <c r="G244" s="1">
        <f t="shared" ca="1" si="3"/>
        <v>44118</v>
      </c>
      <c r="H244" s="8">
        <f ca="1">(Tabla3[[#This Row],[Fecha Hoy]]-Tabla3[[#This Row],[Fecha Inicio de Contrato]])/30</f>
        <v>40.799999999999997</v>
      </c>
      <c r="I244" s="8">
        <f ca="1">Tabla3[[#This Row],[Antigüedad Meses]]/12</f>
        <v>3.4</v>
      </c>
      <c r="J244" s="1" t="s">
        <v>8</v>
      </c>
      <c r="K244" s="4">
        <v>1</v>
      </c>
      <c r="L244" s="1" t="s">
        <v>19</v>
      </c>
      <c r="M244" s="4">
        <v>2</v>
      </c>
      <c r="N244" s="4" t="s">
        <v>20</v>
      </c>
      <c r="O244" t="s">
        <v>32</v>
      </c>
      <c r="P244">
        <v>1</v>
      </c>
      <c r="Q244">
        <v>40</v>
      </c>
      <c r="R244">
        <f>Tabla3[[#This Row],[Horas Jornada]]*1/40</f>
        <v>1</v>
      </c>
      <c r="S244" t="s">
        <v>24</v>
      </c>
      <c r="T244" s="1">
        <v>43716</v>
      </c>
      <c r="U244" s="1">
        <v>43726</v>
      </c>
      <c r="V244" s="4">
        <f>Tabla3[[#This Row],[Fecha Alta (Abs)]]-Tabla3[[#This Row],[Fecha de baja (Abs)]]</f>
        <v>10</v>
      </c>
      <c r="W244" s="4" t="s">
        <v>56</v>
      </c>
      <c r="X244" s="4">
        <v>5</v>
      </c>
      <c r="Y244" s="4">
        <v>0</v>
      </c>
      <c r="AB244">
        <v>0</v>
      </c>
      <c r="AE244" s="7">
        <v>16885</v>
      </c>
      <c r="AF244" s="7">
        <v>16885</v>
      </c>
      <c r="AG244" s="7">
        <f>Tabla3[[#This Row],[Salario Anual Actual 2020]]-Tabla3[[#This Row],[Salario Anual Inicial 2020]]</f>
        <v>0</v>
      </c>
      <c r="AH244">
        <v>33</v>
      </c>
      <c r="AI244">
        <v>12</v>
      </c>
      <c r="AK244">
        <v>0</v>
      </c>
      <c r="AL244">
        <v>0</v>
      </c>
      <c r="AR244">
        <v>4</v>
      </c>
      <c r="AS244">
        <v>5</v>
      </c>
    </row>
    <row r="245" spans="1:45" x14ac:dyDescent="0.25">
      <c r="A245">
        <v>71</v>
      </c>
      <c r="B245" s="1">
        <v>28366</v>
      </c>
      <c r="C245" s="2">
        <f ca="1">INT((TODAY()-Tabla3[[#This Row],[Año de Nacimiento]])/365)</f>
        <v>43</v>
      </c>
      <c r="D245" t="s">
        <v>13</v>
      </c>
      <c r="E245">
        <v>1</v>
      </c>
      <c r="F245" s="1">
        <v>42148</v>
      </c>
      <c r="G245" s="1">
        <f t="shared" ca="1" si="3"/>
        <v>44118</v>
      </c>
      <c r="H245" s="8">
        <f ca="1">(Tabla3[[#This Row],[Fecha Hoy]]-Tabla3[[#This Row],[Fecha Inicio de Contrato]])/30</f>
        <v>65.666666666666671</v>
      </c>
      <c r="I245" s="8">
        <f ca="1">Tabla3[[#This Row],[Antigüedad Meses]]/12</f>
        <v>5.4722222222222223</v>
      </c>
      <c r="J245" s="1" t="s">
        <v>68</v>
      </c>
      <c r="K245" s="4">
        <v>2</v>
      </c>
      <c r="L245" s="1" t="s">
        <v>21</v>
      </c>
      <c r="M245" s="4">
        <v>0</v>
      </c>
      <c r="N245" s="4" t="s">
        <v>20</v>
      </c>
      <c r="O245" t="s">
        <v>32</v>
      </c>
      <c r="P245">
        <v>1</v>
      </c>
      <c r="Q245">
        <v>24</v>
      </c>
      <c r="R245">
        <f>Tabla3[[#This Row],[Horas Jornada]]*1/40</f>
        <v>0.6</v>
      </c>
      <c r="S245" t="s">
        <v>24</v>
      </c>
      <c r="T245" s="1">
        <v>43993</v>
      </c>
      <c r="U245" s="1">
        <v>44004</v>
      </c>
      <c r="V245" s="4">
        <f>Tabla3[[#This Row],[Fecha Alta (Abs)]]-Tabla3[[#This Row],[Fecha de baja (Abs)]]</f>
        <v>11</v>
      </c>
      <c r="W245" s="4" t="s">
        <v>56</v>
      </c>
      <c r="X245" s="4">
        <v>5</v>
      </c>
      <c r="Y245" s="4">
        <v>1</v>
      </c>
      <c r="Z245" s="1">
        <v>42187</v>
      </c>
      <c r="AA245" t="s">
        <v>30</v>
      </c>
      <c r="AB245">
        <v>0</v>
      </c>
      <c r="AE245" s="7">
        <v>18015</v>
      </c>
      <c r="AF245" s="7">
        <v>18015</v>
      </c>
      <c r="AG245" s="7">
        <f>Tabla3[[#This Row],[Salario Anual Actual 2020]]-Tabla3[[#This Row],[Salario Anual Inicial 2020]]</f>
        <v>0</v>
      </c>
      <c r="AH245">
        <v>314</v>
      </c>
      <c r="AI245">
        <v>18</v>
      </c>
      <c r="AK245">
        <v>0</v>
      </c>
      <c r="AL245">
        <v>0</v>
      </c>
      <c r="AR245">
        <v>5</v>
      </c>
      <c r="AS245">
        <v>9</v>
      </c>
    </row>
    <row r="246" spans="1:45" x14ac:dyDescent="0.25">
      <c r="A246">
        <v>8</v>
      </c>
      <c r="B246" s="1">
        <v>34066</v>
      </c>
      <c r="C246" s="2">
        <f ca="1">INT((TODAY()-Tabla3[[#This Row],[Año de Nacimiento]])/365)</f>
        <v>27</v>
      </c>
      <c r="D246" t="s">
        <v>14</v>
      </c>
      <c r="E246">
        <v>0</v>
      </c>
      <c r="F246" s="1">
        <v>42870</v>
      </c>
      <c r="G246" s="1">
        <f t="shared" ca="1" si="3"/>
        <v>44118</v>
      </c>
      <c r="H246" s="8">
        <f ca="1">(Tabla3[[#This Row],[Fecha Hoy]]-Tabla3[[#This Row],[Fecha Inicio de Contrato]])/30</f>
        <v>41.6</v>
      </c>
      <c r="I246" s="8">
        <f ca="1">Tabla3[[#This Row],[Antigüedad Meses]]/12</f>
        <v>3.4666666666666668</v>
      </c>
      <c r="J246" s="1" t="s">
        <v>8</v>
      </c>
      <c r="K246" s="4">
        <v>1</v>
      </c>
      <c r="L246" s="1" t="s">
        <v>19</v>
      </c>
      <c r="M246" s="4">
        <v>1</v>
      </c>
      <c r="N246" s="4" t="s">
        <v>20</v>
      </c>
      <c r="O246" t="s">
        <v>32</v>
      </c>
      <c r="P246">
        <v>1</v>
      </c>
      <c r="Q246">
        <v>40</v>
      </c>
      <c r="R246">
        <f>Tabla3[[#This Row],[Horas Jornada]]*1/40</f>
        <v>1</v>
      </c>
      <c r="S246" t="s">
        <v>24</v>
      </c>
      <c r="T246" s="1">
        <v>43902</v>
      </c>
      <c r="U246" s="1">
        <v>43918</v>
      </c>
      <c r="V246" s="4">
        <f>Tabla3[[#This Row],[Fecha Alta (Abs)]]-Tabla3[[#This Row],[Fecha de baja (Abs)]]</f>
        <v>16</v>
      </c>
      <c r="W246" s="4" t="s">
        <v>56</v>
      </c>
      <c r="X246" s="4">
        <v>5</v>
      </c>
      <c r="Y246" s="4">
        <v>0</v>
      </c>
      <c r="Z246" s="4"/>
      <c r="AB246">
        <v>0</v>
      </c>
      <c r="AE246" s="7">
        <v>19365</v>
      </c>
      <c r="AF246" s="7">
        <v>19365</v>
      </c>
      <c r="AG246" s="7">
        <f>Tabla3[[#This Row],[Salario Anual Actual 2020]]-Tabla3[[#This Row],[Salario Anual Inicial 2020]]</f>
        <v>0</v>
      </c>
      <c r="AH246">
        <v>66</v>
      </c>
      <c r="AI246">
        <v>6</v>
      </c>
      <c r="AK246">
        <v>0</v>
      </c>
      <c r="AL246">
        <v>0</v>
      </c>
      <c r="AR246">
        <v>9</v>
      </c>
      <c r="AS246">
        <v>6</v>
      </c>
    </row>
    <row r="247" spans="1:45" x14ac:dyDescent="0.25">
      <c r="A247">
        <v>106</v>
      </c>
      <c r="B247" s="1">
        <v>35885</v>
      </c>
      <c r="C247" s="2">
        <f ca="1">INT((TODAY()-Tabla3[[#This Row],[Año de Nacimiento]])/365)</f>
        <v>22</v>
      </c>
      <c r="D247" t="s">
        <v>13</v>
      </c>
      <c r="E247">
        <v>1</v>
      </c>
      <c r="F247" s="1">
        <v>43834</v>
      </c>
      <c r="G247" s="1">
        <f t="shared" ca="1" si="3"/>
        <v>44118</v>
      </c>
      <c r="H247" s="8">
        <f ca="1">(Tabla3[[#This Row],[Fecha Hoy]]-Tabla3[[#This Row],[Fecha Inicio de Contrato]])/30</f>
        <v>9.4666666666666668</v>
      </c>
      <c r="I247" s="8">
        <f ca="1">Tabla3[[#This Row],[Antigüedad Meses]]/12</f>
        <v>0.78888888888888886</v>
      </c>
      <c r="J247" s="1" t="s">
        <v>8</v>
      </c>
      <c r="K247" s="4">
        <v>1</v>
      </c>
      <c r="L247" s="1" t="s">
        <v>19</v>
      </c>
      <c r="M247" s="4">
        <v>2</v>
      </c>
      <c r="N247" s="4" t="s">
        <v>20</v>
      </c>
      <c r="O247" t="s">
        <v>32</v>
      </c>
      <c r="P247">
        <v>1</v>
      </c>
      <c r="Q247">
        <v>20</v>
      </c>
      <c r="R247">
        <f>Tabla3[[#This Row],[Horas Jornada]]*1/40</f>
        <v>0.5</v>
      </c>
      <c r="S247" t="s">
        <v>40</v>
      </c>
      <c r="T247" s="1">
        <v>43857</v>
      </c>
      <c r="U247" s="1">
        <v>43879</v>
      </c>
      <c r="V247" s="4">
        <f>Tabla3[[#This Row],[Fecha Alta (Abs)]]-Tabla3[[#This Row],[Fecha de baja (Abs)]]</f>
        <v>22</v>
      </c>
      <c r="W247" s="4" t="s">
        <v>56</v>
      </c>
      <c r="X247" s="4">
        <v>5</v>
      </c>
      <c r="Y247" s="4">
        <v>0</v>
      </c>
      <c r="AB247">
        <v>0</v>
      </c>
      <c r="AE247" s="7">
        <v>17021</v>
      </c>
      <c r="AF247" s="7">
        <v>17021</v>
      </c>
      <c r="AG247" s="7">
        <f>Tabla3[[#This Row],[Salario Anual Actual 2020]]-Tabla3[[#This Row],[Salario Anual Inicial 2020]]</f>
        <v>0</v>
      </c>
      <c r="AH247">
        <v>171</v>
      </c>
      <c r="AI247">
        <v>12</v>
      </c>
      <c r="AK247">
        <v>0</v>
      </c>
      <c r="AL247">
        <v>1</v>
      </c>
      <c r="AR247">
        <v>9</v>
      </c>
      <c r="AS247">
        <v>7</v>
      </c>
    </row>
    <row r="248" spans="1:45" x14ac:dyDescent="0.25">
      <c r="A248">
        <v>81</v>
      </c>
      <c r="B248" s="1">
        <v>26070</v>
      </c>
      <c r="C248" s="2">
        <f ca="1">INT((TODAY()-Tabla3[[#This Row],[Año de Nacimiento]])/365)</f>
        <v>49</v>
      </c>
      <c r="D248" t="s">
        <v>14</v>
      </c>
      <c r="E248">
        <v>0</v>
      </c>
      <c r="F248" s="1">
        <v>41953</v>
      </c>
      <c r="G248" s="1">
        <f t="shared" ca="1" si="3"/>
        <v>44118</v>
      </c>
      <c r="H248" s="8">
        <f ca="1">(Tabla3[[#This Row],[Fecha Hoy]]-Tabla3[[#This Row],[Fecha Inicio de Contrato]])/30</f>
        <v>72.166666666666671</v>
      </c>
      <c r="I248" s="8">
        <f ca="1">Tabla3[[#This Row],[Antigüedad Meses]]/12</f>
        <v>6.0138888888888893</v>
      </c>
      <c r="J248" s="1" t="s">
        <v>10</v>
      </c>
      <c r="K248" s="4">
        <v>5</v>
      </c>
      <c r="L248" s="1" t="s">
        <v>19</v>
      </c>
      <c r="M248" s="4">
        <v>2</v>
      </c>
      <c r="N248" s="4" t="s">
        <v>20</v>
      </c>
      <c r="O248" t="s">
        <v>32</v>
      </c>
      <c r="P248">
        <v>1</v>
      </c>
      <c r="Q248">
        <v>40</v>
      </c>
      <c r="R248">
        <f>Tabla3[[#This Row],[Horas Jornada]]*1/40</f>
        <v>1</v>
      </c>
      <c r="S248" t="s">
        <v>24</v>
      </c>
      <c r="T248" s="1">
        <v>43725</v>
      </c>
      <c r="U248" s="1">
        <v>43754</v>
      </c>
      <c r="V248" s="4">
        <f>Tabla3[[#This Row],[Fecha Alta (Abs)]]-Tabla3[[#This Row],[Fecha de baja (Abs)]]</f>
        <v>29</v>
      </c>
      <c r="W248" s="4" t="s">
        <v>56</v>
      </c>
      <c r="X248" s="4">
        <v>5</v>
      </c>
      <c r="Y248" s="4">
        <v>0</v>
      </c>
      <c r="Z248" s="4"/>
      <c r="AB248">
        <v>0</v>
      </c>
      <c r="AE248" s="7">
        <v>16191</v>
      </c>
      <c r="AF248" s="7">
        <v>16191</v>
      </c>
      <c r="AG248" s="7">
        <f>Tabla3[[#This Row],[Salario Anual Actual 2020]]-Tabla3[[#This Row],[Salario Anual Inicial 2020]]</f>
        <v>0</v>
      </c>
      <c r="AH248">
        <v>6</v>
      </c>
      <c r="AI248">
        <v>18</v>
      </c>
      <c r="AK248">
        <v>0</v>
      </c>
      <c r="AL248">
        <v>0</v>
      </c>
      <c r="AR248">
        <v>4</v>
      </c>
      <c r="AS248">
        <v>7</v>
      </c>
    </row>
    <row r="249" spans="1:45" x14ac:dyDescent="0.25">
      <c r="A249">
        <v>65</v>
      </c>
      <c r="B249" s="1">
        <v>26646</v>
      </c>
      <c r="C249" s="2">
        <f ca="1">INT((TODAY()-Tabla3[[#This Row],[Año de Nacimiento]])/365)</f>
        <v>47</v>
      </c>
      <c r="D249" t="s">
        <v>14</v>
      </c>
      <c r="E249">
        <v>0</v>
      </c>
      <c r="F249" s="1">
        <v>42725</v>
      </c>
      <c r="G249" s="1">
        <f t="shared" ca="1" si="3"/>
        <v>44118</v>
      </c>
      <c r="H249" s="8">
        <f ca="1">(Tabla3[[#This Row],[Fecha Hoy]]-Tabla3[[#This Row],[Fecha Inicio de Contrato]])/30</f>
        <v>46.43333333333333</v>
      </c>
      <c r="I249" s="8">
        <f ca="1">Tabla3[[#This Row],[Antigüedad Meses]]/12</f>
        <v>3.869444444444444</v>
      </c>
      <c r="J249" s="1" t="s">
        <v>68</v>
      </c>
      <c r="K249" s="4">
        <v>2</v>
      </c>
      <c r="L249" s="1" t="s">
        <v>19</v>
      </c>
      <c r="M249" s="4">
        <v>2</v>
      </c>
      <c r="N249" s="4" t="s">
        <v>20</v>
      </c>
      <c r="O249" t="s">
        <v>32</v>
      </c>
      <c r="P249">
        <v>1</v>
      </c>
      <c r="Q249">
        <v>24</v>
      </c>
      <c r="R249">
        <f>Tabla3[[#This Row],[Horas Jornada]]*1/40</f>
        <v>0.6</v>
      </c>
      <c r="S249" t="s">
        <v>24</v>
      </c>
      <c r="T249" s="1">
        <v>44060</v>
      </c>
      <c r="U249" s="1">
        <v>44091</v>
      </c>
      <c r="V249" s="4">
        <f>Tabla3[[#This Row],[Fecha Alta (Abs)]]-Tabla3[[#This Row],[Fecha de baja (Abs)]]</f>
        <v>31</v>
      </c>
      <c r="W249" s="4" t="s">
        <v>56</v>
      </c>
      <c r="X249" s="4">
        <v>5</v>
      </c>
      <c r="Y249" s="4">
        <v>1</v>
      </c>
      <c r="Z249" s="1">
        <v>42066</v>
      </c>
      <c r="AA249" t="s">
        <v>30</v>
      </c>
      <c r="AB249">
        <v>0</v>
      </c>
      <c r="AE249" s="7">
        <v>18085</v>
      </c>
      <c r="AF249" s="7">
        <v>18085</v>
      </c>
      <c r="AG249" s="7">
        <f>Tabla3[[#This Row],[Salario Anual Actual 2020]]-Tabla3[[#This Row],[Salario Anual Inicial 2020]]</f>
        <v>0</v>
      </c>
      <c r="AH249">
        <v>68</v>
      </c>
      <c r="AI249">
        <v>0</v>
      </c>
      <c r="AK249">
        <v>0</v>
      </c>
      <c r="AL249">
        <v>0</v>
      </c>
      <c r="AR249">
        <v>4</v>
      </c>
      <c r="AS249">
        <v>9</v>
      </c>
    </row>
    <row r="250" spans="1:45" x14ac:dyDescent="0.25">
      <c r="A250">
        <v>12</v>
      </c>
      <c r="B250" s="1">
        <v>37172</v>
      </c>
      <c r="C250" s="2">
        <f ca="1">INT((TODAY()-Tabla3[[#This Row],[Año de Nacimiento]])/365)</f>
        <v>19</v>
      </c>
      <c r="D250" t="s">
        <v>14</v>
      </c>
      <c r="E250">
        <v>0</v>
      </c>
      <c r="F250" s="1">
        <v>43851</v>
      </c>
      <c r="G250" s="1">
        <f t="shared" ca="1" si="3"/>
        <v>44118</v>
      </c>
      <c r="H250" s="8">
        <f ca="1">(Tabla3[[#This Row],[Fecha Hoy]]-Tabla3[[#This Row],[Fecha Inicio de Contrato]])/30</f>
        <v>8.9</v>
      </c>
      <c r="I250" s="8">
        <f ca="1">Tabla3[[#This Row],[Antigüedad Meses]]/12</f>
        <v>0.7416666666666667</v>
      </c>
      <c r="J250" s="1" t="s">
        <v>8</v>
      </c>
      <c r="K250" s="4">
        <v>1</v>
      </c>
      <c r="L250" s="1" t="s">
        <v>19</v>
      </c>
      <c r="M250" s="4">
        <v>0</v>
      </c>
      <c r="N250" s="4" t="s">
        <v>20</v>
      </c>
      <c r="O250" t="s">
        <v>32</v>
      </c>
      <c r="P250">
        <v>1</v>
      </c>
      <c r="Q250">
        <v>40</v>
      </c>
      <c r="R250">
        <f>Tabla3[[#This Row],[Horas Jornada]]*1/40</f>
        <v>1</v>
      </c>
      <c r="S250" t="s">
        <v>24</v>
      </c>
      <c r="T250" s="1">
        <v>44009</v>
      </c>
      <c r="U250" s="1">
        <v>44044</v>
      </c>
      <c r="V250" s="4">
        <f>Tabla3[[#This Row],[Fecha Alta (Abs)]]-Tabla3[[#This Row],[Fecha de baja (Abs)]]</f>
        <v>35</v>
      </c>
      <c r="W250" s="4" t="s">
        <v>56</v>
      </c>
      <c r="X250" s="4">
        <v>5</v>
      </c>
      <c r="Y250" s="4">
        <v>1</v>
      </c>
      <c r="Z250" s="1">
        <v>42075</v>
      </c>
      <c r="AA250" t="s">
        <v>26</v>
      </c>
      <c r="AB250">
        <v>0</v>
      </c>
      <c r="AE250" s="7">
        <v>16661</v>
      </c>
      <c r="AF250" s="7">
        <v>16661</v>
      </c>
      <c r="AG250" s="7">
        <f>Tabla3[[#This Row],[Salario Anual Actual 2020]]-Tabla3[[#This Row],[Salario Anual Inicial 2020]]</f>
        <v>0</v>
      </c>
      <c r="AH250">
        <v>103</v>
      </c>
      <c r="AI250">
        <v>6</v>
      </c>
      <c r="AK250">
        <v>0</v>
      </c>
      <c r="AL250">
        <v>1</v>
      </c>
      <c r="AR250">
        <v>5</v>
      </c>
      <c r="AS250">
        <v>5</v>
      </c>
    </row>
    <row r="251" spans="1:45" x14ac:dyDescent="0.25">
      <c r="A251">
        <v>125</v>
      </c>
      <c r="B251" s="1">
        <v>21291</v>
      </c>
      <c r="C251" s="2">
        <f ca="1">INT((TODAY()-Tabla3[[#This Row],[Año de Nacimiento]])/365)</f>
        <v>62</v>
      </c>
      <c r="D251" t="s">
        <v>13</v>
      </c>
      <c r="E251">
        <v>1</v>
      </c>
      <c r="F251" s="1">
        <v>41818</v>
      </c>
      <c r="G251" s="1">
        <f t="shared" ca="1" si="3"/>
        <v>44118</v>
      </c>
      <c r="H251" s="8">
        <f ca="1">(Tabla3[[#This Row],[Fecha Hoy]]-Tabla3[[#This Row],[Fecha Inicio de Contrato]])/30</f>
        <v>76.666666666666671</v>
      </c>
      <c r="I251" s="8">
        <f ca="1">Tabla3[[#This Row],[Antigüedad Meses]]/12</f>
        <v>6.3888888888888893</v>
      </c>
      <c r="J251" s="1" t="s">
        <v>8</v>
      </c>
      <c r="K251" s="4">
        <v>1</v>
      </c>
      <c r="L251" s="1" t="s">
        <v>22</v>
      </c>
      <c r="M251" s="4">
        <v>1</v>
      </c>
      <c r="N251" s="4">
        <v>0.68</v>
      </c>
      <c r="O251" t="s">
        <v>32</v>
      </c>
      <c r="P251">
        <v>1</v>
      </c>
      <c r="Q251">
        <v>40</v>
      </c>
      <c r="R251">
        <f>Tabla3[[#This Row],[Horas Jornada]]*1/40</f>
        <v>1</v>
      </c>
      <c r="S251" t="s">
        <v>24</v>
      </c>
      <c r="T251" s="1">
        <v>43815</v>
      </c>
      <c r="U251" s="1">
        <v>43860</v>
      </c>
      <c r="V251" s="4">
        <f>Tabla3[[#This Row],[Fecha Alta (Abs)]]-Tabla3[[#This Row],[Fecha de baja (Abs)]]</f>
        <v>45</v>
      </c>
      <c r="W251" s="4" t="s">
        <v>56</v>
      </c>
      <c r="X251" s="4">
        <v>5</v>
      </c>
      <c r="Y251" s="4">
        <v>0</v>
      </c>
      <c r="AB251">
        <v>0</v>
      </c>
      <c r="AE251" s="7">
        <v>17122</v>
      </c>
      <c r="AF251" s="7">
        <v>17122</v>
      </c>
      <c r="AG251" s="7">
        <f>Tabla3[[#This Row],[Salario Anual Actual 2020]]-Tabla3[[#This Row],[Salario Anual Inicial 2020]]</f>
        <v>0</v>
      </c>
      <c r="AH251">
        <v>216</v>
      </c>
      <c r="AI251">
        <v>0</v>
      </c>
      <c r="AK251">
        <v>0</v>
      </c>
      <c r="AL251">
        <v>0</v>
      </c>
      <c r="AR251">
        <v>5</v>
      </c>
      <c r="AS251">
        <v>9</v>
      </c>
    </row>
    <row r="252" spans="1:45" x14ac:dyDescent="0.25">
      <c r="A252">
        <v>66</v>
      </c>
      <c r="B252" s="1">
        <v>24251</v>
      </c>
      <c r="C252" s="2">
        <f ca="1">INT((TODAY()-Tabla3[[#This Row],[Año de Nacimiento]])/365)</f>
        <v>54</v>
      </c>
      <c r="D252" t="s">
        <v>14</v>
      </c>
      <c r="E252">
        <v>0</v>
      </c>
      <c r="F252" s="1">
        <v>42178</v>
      </c>
      <c r="G252" s="1">
        <f t="shared" ca="1" si="3"/>
        <v>44118</v>
      </c>
      <c r="H252" s="8">
        <f ca="1">(Tabla3[[#This Row],[Fecha Hoy]]-Tabla3[[#This Row],[Fecha Inicio de Contrato]])/30</f>
        <v>64.666666666666671</v>
      </c>
      <c r="I252" s="8">
        <f ca="1">Tabla3[[#This Row],[Antigüedad Meses]]/12</f>
        <v>5.3888888888888893</v>
      </c>
      <c r="J252" s="1" t="s">
        <v>68</v>
      </c>
      <c r="K252" s="4">
        <v>2</v>
      </c>
      <c r="L252" s="1" t="s">
        <v>21</v>
      </c>
      <c r="M252" s="4">
        <v>0</v>
      </c>
      <c r="N252" s="4" t="s">
        <v>20</v>
      </c>
      <c r="O252" t="s">
        <v>32</v>
      </c>
      <c r="P252">
        <v>1</v>
      </c>
      <c r="Q252">
        <v>40</v>
      </c>
      <c r="R252">
        <f>Tabla3[[#This Row],[Horas Jornada]]*1/40</f>
        <v>1</v>
      </c>
      <c r="S252" t="s">
        <v>24</v>
      </c>
      <c r="T252" s="1">
        <v>43784</v>
      </c>
      <c r="U252" s="1">
        <v>43839</v>
      </c>
      <c r="V252" s="4">
        <f>Tabla3[[#This Row],[Fecha Alta (Abs)]]-Tabla3[[#This Row],[Fecha de baja (Abs)]]</f>
        <v>55</v>
      </c>
      <c r="W252" s="4" t="s">
        <v>56</v>
      </c>
      <c r="X252" s="4">
        <v>5</v>
      </c>
      <c r="Y252" s="4">
        <v>0</v>
      </c>
      <c r="Z252" s="4"/>
      <c r="AB252">
        <v>0</v>
      </c>
      <c r="AE252" s="7">
        <v>16976</v>
      </c>
      <c r="AF252" s="7">
        <v>16976</v>
      </c>
      <c r="AG252" s="7">
        <f>Tabla3[[#This Row],[Salario Anual Actual 2020]]-Tabla3[[#This Row],[Salario Anual Inicial 2020]]</f>
        <v>0</v>
      </c>
      <c r="AH252">
        <v>48</v>
      </c>
      <c r="AI252">
        <v>18</v>
      </c>
      <c r="AK252">
        <v>0</v>
      </c>
      <c r="AL252">
        <v>0</v>
      </c>
      <c r="AR252">
        <v>4</v>
      </c>
      <c r="AS252">
        <v>9</v>
      </c>
    </row>
    <row r="253" spans="1:45" x14ac:dyDescent="0.25">
      <c r="A253">
        <v>19</v>
      </c>
      <c r="B253" s="1">
        <v>26666</v>
      </c>
      <c r="C253" s="2">
        <f ca="1">INT((TODAY()-Tabla3[[#This Row],[Año de Nacimiento]])/365)</f>
        <v>47</v>
      </c>
      <c r="D253" t="s">
        <v>14</v>
      </c>
      <c r="E253">
        <v>0</v>
      </c>
      <c r="F253" s="1">
        <v>37730</v>
      </c>
      <c r="G253" s="1">
        <f t="shared" ca="1" si="3"/>
        <v>44118</v>
      </c>
      <c r="H253" s="8">
        <f ca="1">(Tabla3[[#This Row],[Fecha Hoy]]-Tabla3[[#This Row],[Fecha Inicio de Contrato]])/30</f>
        <v>212.93333333333334</v>
      </c>
      <c r="I253" s="8">
        <f ca="1">Tabla3[[#This Row],[Antigüedad Meses]]/12</f>
        <v>17.744444444444444</v>
      </c>
      <c r="J253" s="1" t="s">
        <v>10</v>
      </c>
      <c r="K253" s="4">
        <v>5</v>
      </c>
      <c r="L253" s="1"/>
      <c r="M253" s="4"/>
      <c r="N253" s="4" t="s">
        <v>20</v>
      </c>
      <c r="O253" t="s">
        <v>32</v>
      </c>
      <c r="P253">
        <v>1</v>
      </c>
      <c r="Q253">
        <v>30</v>
      </c>
      <c r="R253">
        <f>Tabla3[[#This Row],[Horas Jornada]]*1/40</f>
        <v>0.75</v>
      </c>
      <c r="S253" t="s">
        <v>24</v>
      </c>
      <c r="T253" s="1">
        <v>43474</v>
      </c>
      <c r="U253" s="1">
        <v>43546</v>
      </c>
      <c r="V253" s="4">
        <f>Tabla3[[#This Row],[Fecha Alta (Abs)]]-Tabla3[[#This Row],[Fecha de baja (Abs)]]</f>
        <v>72</v>
      </c>
      <c r="W253" s="4" t="s">
        <v>56</v>
      </c>
      <c r="X253" s="4">
        <v>5</v>
      </c>
      <c r="Y253" s="4">
        <v>0</v>
      </c>
      <c r="Z253" s="4"/>
      <c r="AB253">
        <v>1</v>
      </c>
      <c r="AC253" s="1">
        <v>43993</v>
      </c>
      <c r="AD253" t="s">
        <v>42</v>
      </c>
      <c r="AE253" s="7">
        <v>18048</v>
      </c>
      <c r="AF253" s="7">
        <v>18048</v>
      </c>
      <c r="AG253" s="7">
        <f>Tabla3[[#This Row],[Salario Anual Actual 2020]]-Tabla3[[#This Row],[Salario Anual Inicial 2020]]</f>
        <v>0</v>
      </c>
      <c r="AH253">
        <v>83</v>
      </c>
      <c r="AI253">
        <v>6</v>
      </c>
      <c r="AK253">
        <v>0</v>
      </c>
      <c r="AL253">
        <v>0</v>
      </c>
      <c r="AR253">
        <v>6</v>
      </c>
      <c r="AS253">
        <v>7</v>
      </c>
    </row>
    <row r="254" spans="1:45" x14ac:dyDescent="0.25">
      <c r="A254">
        <v>70</v>
      </c>
      <c r="B254" s="1">
        <v>22647</v>
      </c>
      <c r="C254" s="2">
        <f ca="1">INT((TODAY()-Tabla3[[#This Row],[Año de Nacimiento]])/365)</f>
        <v>58</v>
      </c>
      <c r="D254" t="s">
        <v>14</v>
      </c>
      <c r="E254">
        <v>0</v>
      </c>
      <c r="F254" s="1">
        <v>36570</v>
      </c>
      <c r="G254" s="1">
        <f t="shared" ca="1" si="3"/>
        <v>44118</v>
      </c>
      <c r="H254" s="8">
        <f ca="1">(Tabla3[[#This Row],[Fecha Hoy]]-Tabla3[[#This Row],[Fecha Inicio de Contrato]])/30</f>
        <v>251.6</v>
      </c>
      <c r="I254" s="8">
        <f ca="1">Tabla3[[#This Row],[Antigüedad Meses]]/12</f>
        <v>20.966666666666665</v>
      </c>
      <c r="J254" s="1" t="s">
        <v>8</v>
      </c>
      <c r="K254" s="4">
        <v>1</v>
      </c>
      <c r="L254" s="1" t="s">
        <v>22</v>
      </c>
      <c r="M254" s="4">
        <v>3</v>
      </c>
      <c r="N254" s="4" t="s">
        <v>20</v>
      </c>
      <c r="O254" t="s">
        <v>32</v>
      </c>
      <c r="P254">
        <v>1</v>
      </c>
      <c r="Q254">
        <v>30</v>
      </c>
      <c r="R254">
        <f>Tabla3[[#This Row],[Horas Jornada]]*1/40</f>
        <v>0.75</v>
      </c>
      <c r="S254" t="s">
        <v>24</v>
      </c>
      <c r="T254" s="1">
        <v>43983</v>
      </c>
      <c r="U254" s="1">
        <v>44084</v>
      </c>
      <c r="V254" s="4">
        <f>Tabla3[[#This Row],[Fecha Alta (Abs)]]-Tabla3[[#This Row],[Fecha de baja (Abs)]]</f>
        <v>101</v>
      </c>
      <c r="W254" s="4" t="s">
        <v>56</v>
      </c>
      <c r="X254" s="4">
        <v>5</v>
      </c>
      <c r="Y254" s="4">
        <v>0</v>
      </c>
      <c r="Z254" s="4"/>
      <c r="AB254">
        <v>0</v>
      </c>
      <c r="AE254" s="7">
        <v>16530</v>
      </c>
      <c r="AF254" s="7">
        <v>16530</v>
      </c>
      <c r="AG254" s="7">
        <f>Tabla3[[#This Row],[Salario Anual Actual 2020]]-Tabla3[[#This Row],[Salario Anual Inicial 2020]]</f>
        <v>0</v>
      </c>
      <c r="AH254">
        <v>151</v>
      </c>
      <c r="AI254">
        <v>18</v>
      </c>
      <c r="AK254">
        <v>0</v>
      </c>
      <c r="AL254">
        <v>0</v>
      </c>
      <c r="AR254">
        <v>9</v>
      </c>
      <c r="AS254">
        <v>10</v>
      </c>
    </row>
    <row r="255" spans="1:45" x14ac:dyDescent="0.25">
      <c r="A255">
        <v>62</v>
      </c>
      <c r="B255" s="1">
        <v>34030</v>
      </c>
      <c r="C255" s="2">
        <f ca="1">INT((TODAY()-Tabla3[[#This Row],[Año de Nacimiento]])/365)</f>
        <v>27</v>
      </c>
      <c r="D255" t="s">
        <v>14</v>
      </c>
      <c r="E255">
        <v>0</v>
      </c>
      <c r="F255" s="1">
        <v>43011</v>
      </c>
      <c r="G255" s="1">
        <f t="shared" ca="1" si="3"/>
        <v>44118</v>
      </c>
      <c r="H255" s="8">
        <f ca="1">(Tabla3[[#This Row],[Fecha Hoy]]-Tabla3[[#This Row],[Fecha Inicio de Contrato]])/30</f>
        <v>36.9</v>
      </c>
      <c r="I255" s="8">
        <f ca="1">Tabla3[[#This Row],[Antigüedad Meses]]/12</f>
        <v>3.0749999999999997</v>
      </c>
      <c r="J255" s="1" t="s">
        <v>8</v>
      </c>
      <c r="K255" s="4">
        <v>1</v>
      </c>
      <c r="L255" s="1" t="s">
        <v>19</v>
      </c>
      <c r="M255" s="4">
        <v>1</v>
      </c>
      <c r="N255" s="4" t="s">
        <v>20</v>
      </c>
      <c r="O255" t="s">
        <v>32</v>
      </c>
      <c r="P255">
        <v>1</v>
      </c>
      <c r="Q255">
        <v>40</v>
      </c>
      <c r="R255">
        <f>Tabla3[[#This Row],[Horas Jornada]]*1/40</f>
        <v>1</v>
      </c>
      <c r="S255" t="s">
        <v>25</v>
      </c>
      <c r="T255" s="1">
        <v>43885</v>
      </c>
      <c r="U255" s="1">
        <v>43990</v>
      </c>
      <c r="V255" s="4">
        <f>Tabla3[[#This Row],[Fecha Alta (Abs)]]-Tabla3[[#This Row],[Fecha de baja (Abs)]]</f>
        <v>105</v>
      </c>
      <c r="W255" s="4" t="s">
        <v>56</v>
      </c>
      <c r="X255" s="4">
        <v>5</v>
      </c>
      <c r="Y255" s="4">
        <v>0</v>
      </c>
      <c r="Z255" s="4"/>
      <c r="AB255">
        <v>0</v>
      </c>
      <c r="AE255" s="7">
        <v>19492</v>
      </c>
      <c r="AF255" s="7">
        <v>19492</v>
      </c>
      <c r="AG255" s="7">
        <f>Tabla3[[#This Row],[Salario Anual Actual 2020]]-Tabla3[[#This Row],[Salario Anual Inicial 2020]]</f>
        <v>0</v>
      </c>
      <c r="AH255">
        <v>47</v>
      </c>
      <c r="AI255">
        <v>18</v>
      </c>
      <c r="AK255">
        <v>0</v>
      </c>
      <c r="AL255">
        <v>0</v>
      </c>
      <c r="AR255">
        <v>8</v>
      </c>
      <c r="AS255">
        <v>9</v>
      </c>
    </row>
    <row r="256" spans="1:45" x14ac:dyDescent="0.25">
      <c r="A256">
        <v>20</v>
      </c>
      <c r="B256" s="1">
        <v>24228</v>
      </c>
      <c r="C256" s="2">
        <f ca="1">INT((TODAY()-Tabla3[[#This Row],[Año de Nacimiento]])/365)</f>
        <v>54</v>
      </c>
      <c r="D256" t="s">
        <v>13</v>
      </c>
      <c r="E256">
        <v>1</v>
      </c>
      <c r="F256" s="1">
        <v>41976</v>
      </c>
      <c r="G256" s="1">
        <f t="shared" ca="1" si="3"/>
        <v>44118</v>
      </c>
      <c r="H256" s="8">
        <f ca="1">(Tabla3[[#This Row],[Fecha Hoy]]-Tabla3[[#This Row],[Fecha Inicio de Contrato]])/30</f>
        <v>71.400000000000006</v>
      </c>
      <c r="I256" s="8">
        <f ca="1">Tabla3[[#This Row],[Antigüedad Meses]]/12</f>
        <v>5.95</v>
      </c>
      <c r="J256" s="1" t="s">
        <v>12</v>
      </c>
      <c r="K256" s="4">
        <v>3</v>
      </c>
      <c r="L256" s="1"/>
      <c r="M256" s="4"/>
      <c r="O256" t="s">
        <v>32</v>
      </c>
      <c r="P256">
        <v>1</v>
      </c>
      <c r="Q256">
        <v>30</v>
      </c>
      <c r="R256">
        <f>Tabla3[[#This Row],[Horas Jornada]]*1/40</f>
        <v>0.75</v>
      </c>
      <c r="S256" t="s">
        <v>24</v>
      </c>
      <c r="T256" s="1">
        <v>43913</v>
      </c>
      <c r="U256" s="1">
        <v>44024</v>
      </c>
      <c r="V256" s="4">
        <f>Tabla3[[#This Row],[Fecha Alta (Abs)]]-Tabla3[[#This Row],[Fecha de baja (Abs)]]</f>
        <v>111</v>
      </c>
      <c r="W256" s="4" t="s">
        <v>56</v>
      </c>
      <c r="X256" s="4">
        <v>5</v>
      </c>
      <c r="Y256" s="4">
        <v>0</v>
      </c>
      <c r="Z256" s="4"/>
      <c r="AB256">
        <v>0</v>
      </c>
      <c r="AE256" s="7">
        <v>18121</v>
      </c>
      <c r="AF256" s="7">
        <v>18121</v>
      </c>
      <c r="AG256" s="7">
        <f>Tabla3[[#This Row],[Salario Anual Actual 2020]]-Tabla3[[#This Row],[Salario Anual Inicial 2020]]</f>
        <v>0</v>
      </c>
      <c r="AH256">
        <v>120</v>
      </c>
      <c r="AI256">
        <v>6</v>
      </c>
      <c r="AK256">
        <v>0</v>
      </c>
      <c r="AL256">
        <v>0</v>
      </c>
      <c r="AR256">
        <v>8</v>
      </c>
      <c r="AS256">
        <v>9</v>
      </c>
    </row>
    <row r="257" spans="1:45" x14ac:dyDescent="0.25">
      <c r="A257">
        <v>15</v>
      </c>
      <c r="B257" s="1">
        <v>36013</v>
      </c>
      <c r="C257" s="2">
        <f ca="1">INT((TODAY()-Tabla3[[#This Row],[Año de Nacimiento]])/365)</f>
        <v>22</v>
      </c>
      <c r="D257" t="s">
        <v>14</v>
      </c>
      <c r="E257">
        <v>0</v>
      </c>
      <c r="F257" s="1">
        <v>43792</v>
      </c>
      <c r="G257" s="1">
        <f t="shared" ca="1" si="3"/>
        <v>44118</v>
      </c>
      <c r="H257" s="8">
        <f ca="1">(Tabla3[[#This Row],[Fecha Hoy]]-Tabla3[[#This Row],[Fecha Inicio de Contrato]])/30</f>
        <v>10.866666666666667</v>
      </c>
      <c r="I257" s="8">
        <f ca="1">Tabla3[[#This Row],[Antigüedad Meses]]/12</f>
        <v>0.90555555555555556</v>
      </c>
      <c r="J257" s="1" t="s">
        <v>10</v>
      </c>
      <c r="K257" s="4">
        <v>5</v>
      </c>
      <c r="L257" s="1"/>
      <c r="M257" s="4">
        <v>1</v>
      </c>
      <c r="N257" s="4" t="s">
        <v>20</v>
      </c>
      <c r="O257" t="s">
        <v>32</v>
      </c>
      <c r="P257">
        <v>1</v>
      </c>
      <c r="Q257">
        <v>40</v>
      </c>
      <c r="R257">
        <f>Tabla3[[#This Row],[Horas Jornada]]*1/40</f>
        <v>1</v>
      </c>
      <c r="S257" t="s">
        <v>24</v>
      </c>
      <c r="T257" s="1">
        <v>43712</v>
      </c>
      <c r="U257" s="1">
        <v>43827</v>
      </c>
      <c r="V257" s="4">
        <f>Tabla3[[#This Row],[Fecha Alta (Abs)]]-Tabla3[[#This Row],[Fecha de baja (Abs)]]</f>
        <v>115</v>
      </c>
      <c r="W257" s="4" t="s">
        <v>56</v>
      </c>
      <c r="X257" s="4">
        <v>5</v>
      </c>
      <c r="Y257" s="4">
        <v>0</v>
      </c>
      <c r="Z257" s="4"/>
      <c r="AB257">
        <v>1</v>
      </c>
      <c r="AC257" s="1">
        <v>43937</v>
      </c>
      <c r="AD257" t="s">
        <v>42</v>
      </c>
      <c r="AE257" s="7">
        <v>17682</v>
      </c>
      <c r="AF257" s="7">
        <v>17682</v>
      </c>
      <c r="AG257" s="7">
        <f>Tabla3[[#This Row],[Salario Anual Actual 2020]]-Tabla3[[#This Row],[Salario Anual Inicial 2020]]</f>
        <v>0</v>
      </c>
      <c r="AH257">
        <v>96</v>
      </c>
      <c r="AI257">
        <v>6</v>
      </c>
      <c r="AK257">
        <v>0</v>
      </c>
      <c r="AL257">
        <v>0</v>
      </c>
      <c r="AR257">
        <v>7</v>
      </c>
      <c r="AS257">
        <v>9</v>
      </c>
    </row>
    <row r="258" spans="1:45" x14ac:dyDescent="0.25">
      <c r="A258">
        <v>11</v>
      </c>
      <c r="B258" s="1">
        <v>20697</v>
      </c>
      <c r="C258" s="2">
        <f ca="1">INT((TODAY()-Tabla3[[#This Row],[Año de Nacimiento]])/365)</f>
        <v>64</v>
      </c>
      <c r="D258" t="s">
        <v>14</v>
      </c>
      <c r="E258">
        <v>0</v>
      </c>
      <c r="F258" s="1">
        <v>42556</v>
      </c>
      <c r="G258" s="1">
        <f t="shared" ref="G258:G312" ca="1" si="4">TODAY()</f>
        <v>44118</v>
      </c>
      <c r="H258" s="8">
        <f ca="1">(Tabla3[[#This Row],[Fecha Hoy]]-Tabla3[[#This Row],[Fecha Inicio de Contrato]])/30</f>
        <v>52.06666666666667</v>
      </c>
      <c r="I258" s="8">
        <f ca="1">Tabla3[[#This Row],[Antigüedad Meses]]/12</f>
        <v>4.3388888888888895</v>
      </c>
      <c r="J258" s="1" t="s">
        <v>12</v>
      </c>
      <c r="K258" s="4">
        <v>3</v>
      </c>
      <c r="L258" s="1" t="s">
        <v>19</v>
      </c>
      <c r="M258" s="4">
        <v>0</v>
      </c>
      <c r="N258" s="4" t="s">
        <v>20</v>
      </c>
      <c r="O258" t="s">
        <v>32</v>
      </c>
      <c r="P258">
        <v>1</v>
      </c>
      <c r="Q258">
        <v>40</v>
      </c>
      <c r="R258">
        <f>Tabla3[[#This Row],[Horas Jornada]]*1/40</f>
        <v>1</v>
      </c>
      <c r="S258" t="s">
        <v>25</v>
      </c>
      <c r="T258" s="1">
        <v>43986</v>
      </c>
      <c r="U258" s="1">
        <f ca="1">TODAY()</f>
        <v>44118</v>
      </c>
      <c r="V258" s="4">
        <f ca="1">Tabla3[[#This Row],[Fecha Alta (Abs)]]-Tabla3[[#This Row],[Fecha de baja (Abs)]]</f>
        <v>132</v>
      </c>
      <c r="W258" s="4" t="s">
        <v>56</v>
      </c>
      <c r="X258" s="4">
        <v>5</v>
      </c>
      <c r="Y258" s="4">
        <v>0</v>
      </c>
      <c r="Z258" s="4"/>
      <c r="AB258">
        <v>0</v>
      </c>
      <c r="AE258" s="7">
        <v>18677</v>
      </c>
      <c r="AF258" s="7">
        <v>18677</v>
      </c>
      <c r="AG258" s="7">
        <f>Tabla3[[#This Row],[Salario Anual Actual 2020]]-Tabla3[[#This Row],[Salario Anual Inicial 2020]]</f>
        <v>0</v>
      </c>
      <c r="AH258">
        <v>70</v>
      </c>
      <c r="AI258">
        <v>6</v>
      </c>
      <c r="AK258">
        <v>0</v>
      </c>
      <c r="AL258">
        <v>0</v>
      </c>
      <c r="AR258">
        <v>9</v>
      </c>
      <c r="AS258">
        <v>10</v>
      </c>
    </row>
    <row r="259" spans="1:45" x14ac:dyDescent="0.25">
      <c r="A259">
        <v>13</v>
      </c>
      <c r="B259" s="1">
        <v>23223</v>
      </c>
      <c r="C259" s="2">
        <f ca="1">INT((TODAY()-Tabla3[[#This Row],[Año de Nacimiento]])/365)</f>
        <v>57</v>
      </c>
      <c r="D259" t="s">
        <v>13</v>
      </c>
      <c r="E259">
        <v>1</v>
      </c>
      <c r="F259" s="1">
        <v>37081</v>
      </c>
      <c r="G259" s="1">
        <f t="shared" ca="1" si="4"/>
        <v>44118</v>
      </c>
      <c r="H259" s="8">
        <f ca="1">(Tabla3[[#This Row],[Fecha Hoy]]-Tabla3[[#This Row],[Fecha Inicio de Contrato]])/30</f>
        <v>234.56666666666666</v>
      </c>
      <c r="I259" s="8">
        <f ca="1">Tabla3[[#This Row],[Antigüedad Meses]]/12</f>
        <v>19.547222222222221</v>
      </c>
      <c r="J259" s="1" t="s">
        <v>8</v>
      </c>
      <c r="K259" s="4">
        <v>1</v>
      </c>
      <c r="L259" s="1" t="s">
        <v>19</v>
      </c>
      <c r="M259" s="4">
        <v>2</v>
      </c>
      <c r="N259" s="4" t="s">
        <v>20</v>
      </c>
      <c r="O259" t="s">
        <v>32</v>
      </c>
      <c r="P259">
        <v>1</v>
      </c>
      <c r="Q259">
        <v>20</v>
      </c>
      <c r="R259">
        <f>Tabla3[[#This Row],[Horas Jornada]]*1/40</f>
        <v>0.5</v>
      </c>
      <c r="S259" t="s">
        <v>25</v>
      </c>
      <c r="T259" s="1">
        <v>43937</v>
      </c>
      <c r="U259" s="1">
        <f ca="1">TODAY()</f>
        <v>44118</v>
      </c>
      <c r="V259" s="4">
        <f ca="1">Tabla3[[#This Row],[Fecha Alta (Abs)]]-Tabla3[[#This Row],[Fecha de baja (Abs)]]</f>
        <v>181</v>
      </c>
      <c r="W259" s="4" t="s">
        <v>56</v>
      </c>
      <c r="X259" s="4">
        <v>5</v>
      </c>
      <c r="Y259" s="4">
        <v>0</v>
      </c>
      <c r="Z259" s="4"/>
      <c r="AB259">
        <v>0</v>
      </c>
      <c r="AE259" s="7">
        <v>19037</v>
      </c>
      <c r="AF259" s="7">
        <v>19037</v>
      </c>
      <c r="AG259" s="7">
        <f>Tabla3[[#This Row],[Salario Anual Actual 2020]]-Tabla3[[#This Row],[Salario Anual Inicial 2020]]</f>
        <v>0</v>
      </c>
      <c r="AH259">
        <v>315</v>
      </c>
      <c r="AI259">
        <v>6</v>
      </c>
      <c r="AK259">
        <v>0</v>
      </c>
      <c r="AL259">
        <v>0</v>
      </c>
      <c r="AR259">
        <v>5</v>
      </c>
      <c r="AS259">
        <v>7</v>
      </c>
    </row>
    <row r="260" spans="1:45" x14ac:dyDescent="0.25">
      <c r="A260">
        <v>39</v>
      </c>
      <c r="B260" s="1">
        <v>23098</v>
      </c>
      <c r="C260" s="2">
        <f ca="1">INT((TODAY()-Tabla3[[#This Row],[Año de Nacimiento]])/365)</f>
        <v>57</v>
      </c>
      <c r="D260" t="s">
        <v>14</v>
      </c>
      <c r="E260">
        <v>0</v>
      </c>
      <c r="F260" s="1">
        <v>43603</v>
      </c>
      <c r="G260" s="1">
        <f t="shared" ca="1" si="4"/>
        <v>44118</v>
      </c>
      <c r="H260" s="8">
        <f ca="1">(Tabla3[[#This Row],[Fecha Hoy]]-Tabla3[[#This Row],[Fecha Inicio de Contrato]])/30</f>
        <v>17.166666666666668</v>
      </c>
      <c r="I260" s="8">
        <f ca="1">Tabla3[[#This Row],[Antigüedad Meses]]/12</f>
        <v>1.4305555555555556</v>
      </c>
      <c r="J260" s="1" t="s">
        <v>10</v>
      </c>
      <c r="K260" s="4">
        <v>5</v>
      </c>
      <c r="L260" s="1" t="s">
        <v>19</v>
      </c>
      <c r="M260" s="4">
        <v>0</v>
      </c>
      <c r="N260" s="4" t="s">
        <v>20</v>
      </c>
      <c r="O260" t="s">
        <v>32</v>
      </c>
      <c r="P260">
        <v>1</v>
      </c>
      <c r="Q260">
        <v>20</v>
      </c>
      <c r="R260">
        <f>Tabla3[[#This Row],[Horas Jornada]]*1/40</f>
        <v>0.5</v>
      </c>
      <c r="V260" s="4">
        <f>Tabla3[[#This Row],[Fecha Alta (Abs)]]-Tabla3[[#This Row],[Fecha de baja (Abs)]]</f>
        <v>0</v>
      </c>
      <c r="W260" s="4" t="s">
        <v>56</v>
      </c>
      <c r="X260" s="4">
        <v>5</v>
      </c>
      <c r="Y260" s="4">
        <v>0</v>
      </c>
      <c r="Z260" s="4"/>
      <c r="AB260">
        <v>1</v>
      </c>
      <c r="AC260" s="1">
        <v>43954</v>
      </c>
      <c r="AD260" t="s">
        <v>42</v>
      </c>
      <c r="AE260" s="7">
        <v>18380</v>
      </c>
      <c r="AF260" s="7">
        <v>18380</v>
      </c>
      <c r="AG260" s="7">
        <f>Tabla3[[#This Row],[Salario Anual Actual 2020]]-Tabla3[[#This Row],[Salario Anual Inicial 2020]]</f>
        <v>0</v>
      </c>
      <c r="AH260">
        <v>5</v>
      </c>
      <c r="AI260">
        <v>0</v>
      </c>
      <c r="AK260">
        <v>0</v>
      </c>
      <c r="AL260">
        <v>0</v>
      </c>
      <c r="AR260">
        <v>8</v>
      </c>
      <c r="AS260">
        <v>8</v>
      </c>
    </row>
    <row r="261" spans="1:45" x14ac:dyDescent="0.25">
      <c r="A261">
        <v>40</v>
      </c>
      <c r="B261" s="1">
        <v>23294</v>
      </c>
      <c r="C261" s="2">
        <f ca="1">INT((TODAY()-Tabla3[[#This Row],[Año de Nacimiento]])/365)</f>
        <v>57</v>
      </c>
      <c r="D261" t="s">
        <v>14</v>
      </c>
      <c r="E261">
        <v>0</v>
      </c>
      <c r="F261" s="1">
        <v>42677</v>
      </c>
      <c r="G261" s="1">
        <f t="shared" ca="1" si="4"/>
        <v>44118</v>
      </c>
      <c r="H261" s="8">
        <f ca="1">(Tabla3[[#This Row],[Fecha Hoy]]-Tabla3[[#This Row],[Fecha Inicio de Contrato]])/30</f>
        <v>48.033333333333331</v>
      </c>
      <c r="I261" s="8">
        <f ca="1">Tabla3[[#This Row],[Antigüedad Meses]]/12</f>
        <v>4.0027777777777773</v>
      </c>
      <c r="J261" s="1" t="s">
        <v>12</v>
      </c>
      <c r="K261" s="4">
        <v>3</v>
      </c>
      <c r="L261" s="1" t="s">
        <v>21</v>
      </c>
      <c r="M261" s="4">
        <v>0</v>
      </c>
      <c r="N261" s="4" t="s">
        <v>20</v>
      </c>
      <c r="O261" t="s">
        <v>32</v>
      </c>
      <c r="P261">
        <v>1</v>
      </c>
      <c r="Q261">
        <v>40</v>
      </c>
      <c r="R261">
        <f>Tabla3[[#This Row],[Horas Jornada]]*1/40</f>
        <v>1</v>
      </c>
      <c r="V261" s="4">
        <f>Tabla3[[#This Row],[Fecha Alta (Abs)]]-Tabla3[[#This Row],[Fecha de baja (Abs)]]</f>
        <v>0</v>
      </c>
      <c r="W261" s="4" t="s">
        <v>56</v>
      </c>
      <c r="X261" s="4">
        <v>5</v>
      </c>
      <c r="Y261" s="4">
        <v>0</v>
      </c>
      <c r="Z261" s="4"/>
      <c r="AB261">
        <v>0</v>
      </c>
      <c r="AE261" s="7">
        <v>16743</v>
      </c>
      <c r="AF261" s="7">
        <v>16743</v>
      </c>
      <c r="AG261" s="7">
        <f>Tabla3[[#This Row],[Salario Anual Actual 2020]]-Tabla3[[#This Row],[Salario Anual Inicial 2020]]</f>
        <v>0</v>
      </c>
      <c r="AH261">
        <v>78</v>
      </c>
      <c r="AI261">
        <v>0</v>
      </c>
      <c r="AK261">
        <v>0</v>
      </c>
      <c r="AL261">
        <v>0</v>
      </c>
      <c r="AR261">
        <v>6</v>
      </c>
      <c r="AS261">
        <v>6</v>
      </c>
    </row>
    <row r="262" spans="1:45" x14ac:dyDescent="0.25">
      <c r="A262">
        <v>43</v>
      </c>
      <c r="B262" s="1">
        <v>37182</v>
      </c>
      <c r="C262" s="2">
        <f ca="1">INT((TODAY()-Tabla3[[#This Row],[Año de Nacimiento]])/365)</f>
        <v>19</v>
      </c>
      <c r="D262" t="s">
        <v>14</v>
      </c>
      <c r="E262">
        <v>0</v>
      </c>
      <c r="F262" s="1">
        <v>43894</v>
      </c>
      <c r="G262" s="1">
        <f t="shared" ca="1" si="4"/>
        <v>44118</v>
      </c>
      <c r="H262" s="8">
        <f ca="1">(Tabla3[[#This Row],[Fecha Hoy]]-Tabla3[[#This Row],[Fecha Inicio de Contrato]])/30</f>
        <v>7.4666666666666668</v>
      </c>
      <c r="I262" s="8">
        <f ca="1">Tabla3[[#This Row],[Antigüedad Meses]]/12</f>
        <v>0.62222222222222223</v>
      </c>
      <c r="J262" s="1" t="s">
        <v>68</v>
      </c>
      <c r="K262" s="4">
        <v>2</v>
      </c>
      <c r="L262" s="1" t="s">
        <v>19</v>
      </c>
      <c r="M262" s="4">
        <v>0</v>
      </c>
      <c r="N262" s="4" t="s">
        <v>20</v>
      </c>
      <c r="O262" t="s">
        <v>32</v>
      </c>
      <c r="P262">
        <v>1</v>
      </c>
      <c r="Q262">
        <v>20</v>
      </c>
      <c r="R262">
        <f>Tabla3[[#This Row],[Horas Jornada]]*1/40</f>
        <v>0.5</v>
      </c>
      <c r="V262" s="4">
        <f>Tabla3[[#This Row],[Fecha Alta (Abs)]]-Tabla3[[#This Row],[Fecha de baja (Abs)]]</f>
        <v>0</v>
      </c>
      <c r="W262" s="4" t="s">
        <v>56</v>
      </c>
      <c r="X262" s="4">
        <v>5</v>
      </c>
      <c r="Y262" s="4">
        <v>1</v>
      </c>
      <c r="Z262" s="1">
        <v>43866</v>
      </c>
      <c r="AA262" t="s">
        <v>26</v>
      </c>
      <c r="AB262">
        <v>0</v>
      </c>
      <c r="AE262" s="7">
        <v>18351</v>
      </c>
      <c r="AF262" s="7">
        <v>18351</v>
      </c>
      <c r="AG262" s="7">
        <f>Tabla3[[#This Row],[Salario Anual Actual 2020]]-Tabla3[[#This Row],[Salario Anual Inicial 2020]]</f>
        <v>0</v>
      </c>
      <c r="AH262">
        <v>36</v>
      </c>
      <c r="AI262">
        <v>0</v>
      </c>
      <c r="AK262">
        <v>0</v>
      </c>
      <c r="AL262">
        <v>1</v>
      </c>
      <c r="AR262">
        <v>5</v>
      </c>
      <c r="AS262">
        <v>9</v>
      </c>
    </row>
    <row r="263" spans="1:45" x14ac:dyDescent="0.25">
      <c r="A263">
        <v>44</v>
      </c>
      <c r="B263" s="1">
        <v>31305</v>
      </c>
      <c r="C263" s="2">
        <f ca="1">INT((TODAY()-Tabla3[[#This Row],[Año de Nacimiento]])/365)</f>
        <v>35</v>
      </c>
      <c r="D263" t="s">
        <v>14</v>
      </c>
      <c r="E263">
        <v>0</v>
      </c>
      <c r="F263" s="1">
        <v>41784</v>
      </c>
      <c r="G263" s="1">
        <f t="shared" ca="1" si="4"/>
        <v>44118</v>
      </c>
      <c r="H263" s="8">
        <f ca="1">(Tabla3[[#This Row],[Fecha Hoy]]-Tabla3[[#This Row],[Fecha Inicio de Contrato]])/30</f>
        <v>77.8</v>
      </c>
      <c r="I263" s="8">
        <f ca="1">Tabla3[[#This Row],[Antigüedad Meses]]/12</f>
        <v>6.4833333333333334</v>
      </c>
      <c r="J263" s="1" t="s">
        <v>68</v>
      </c>
      <c r="K263" s="4">
        <v>2</v>
      </c>
      <c r="L263" s="1" t="s">
        <v>21</v>
      </c>
      <c r="M263" s="4">
        <v>0</v>
      </c>
      <c r="N263" s="4" t="s">
        <v>20</v>
      </c>
      <c r="O263" t="s">
        <v>32</v>
      </c>
      <c r="P263">
        <v>1</v>
      </c>
      <c r="Q263">
        <v>40</v>
      </c>
      <c r="R263">
        <f>Tabla3[[#This Row],[Horas Jornada]]*1/40</f>
        <v>1</v>
      </c>
      <c r="V263" s="4">
        <f>Tabla3[[#This Row],[Fecha Alta (Abs)]]-Tabla3[[#This Row],[Fecha de baja (Abs)]]</f>
        <v>0</v>
      </c>
      <c r="W263" s="4" t="s">
        <v>56</v>
      </c>
      <c r="X263" s="4">
        <v>5</v>
      </c>
      <c r="Y263" s="4">
        <v>0</v>
      </c>
      <c r="Z263" s="4"/>
      <c r="AB263">
        <v>0</v>
      </c>
      <c r="AE263" s="7">
        <v>18805</v>
      </c>
      <c r="AF263" s="7">
        <v>18805</v>
      </c>
      <c r="AG263" s="7">
        <f>Tabla3[[#This Row],[Salario Anual Actual 2020]]-Tabla3[[#This Row],[Salario Anual Inicial 2020]]</f>
        <v>0</v>
      </c>
      <c r="AH263">
        <v>22</v>
      </c>
      <c r="AI263">
        <v>0</v>
      </c>
      <c r="AK263">
        <v>0</v>
      </c>
      <c r="AL263">
        <v>0</v>
      </c>
      <c r="AR263">
        <v>10</v>
      </c>
      <c r="AS263">
        <v>6</v>
      </c>
    </row>
    <row r="264" spans="1:45" x14ac:dyDescent="0.25">
      <c r="A264">
        <v>46</v>
      </c>
      <c r="B264" s="1">
        <v>37007</v>
      </c>
      <c r="C264" s="2">
        <f ca="1">INT((TODAY()-Tabla3[[#This Row],[Año de Nacimiento]])/365)</f>
        <v>19</v>
      </c>
      <c r="D264" t="s">
        <v>14</v>
      </c>
      <c r="E264">
        <v>0</v>
      </c>
      <c r="F264" s="1">
        <v>43962</v>
      </c>
      <c r="G264" s="1">
        <f t="shared" ca="1" si="4"/>
        <v>44118</v>
      </c>
      <c r="H264" s="8">
        <f ca="1">(Tabla3[[#This Row],[Fecha Hoy]]-Tabla3[[#This Row],[Fecha Inicio de Contrato]])/30</f>
        <v>5.2</v>
      </c>
      <c r="I264" s="8">
        <f ca="1">Tabla3[[#This Row],[Antigüedad Meses]]/12</f>
        <v>0.43333333333333335</v>
      </c>
      <c r="J264" s="1" t="s">
        <v>12</v>
      </c>
      <c r="K264" s="4">
        <v>3</v>
      </c>
      <c r="L264" s="1" t="s">
        <v>21</v>
      </c>
      <c r="M264" s="4">
        <v>0</v>
      </c>
      <c r="N264" s="4" t="s">
        <v>20</v>
      </c>
      <c r="O264" t="s">
        <v>32</v>
      </c>
      <c r="P264">
        <v>1</v>
      </c>
      <c r="Q264">
        <v>40</v>
      </c>
      <c r="R264">
        <f>Tabla3[[#This Row],[Horas Jornada]]*1/40</f>
        <v>1</v>
      </c>
      <c r="V264" s="4">
        <f>Tabla3[[#This Row],[Fecha Alta (Abs)]]-Tabla3[[#This Row],[Fecha de baja (Abs)]]</f>
        <v>0</v>
      </c>
      <c r="W264" s="4" t="s">
        <v>56</v>
      </c>
      <c r="X264" s="4">
        <v>5</v>
      </c>
      <c r="Y264" s="4">
        <v>0</v>
      </c>
      <c r="Z264" s="4"/>
      <c r="AB264">
        <v>0</v>
      </c>
      <c r="AE264" s="7">
        <v>18679</v>
      </c>
      <c r="AF264" s="7">
        <v>18679</v>
      </c>
      <c r="AG264" s="7">
        <f>Tabla3[[#This Row],[Salario Anual Actual 2020]]-Tabla3[[#This Row],[Salario Anual Inicial 2020]]</f>
        <v>0</v>
      </c>
      <c r="AH264">
        <v>48</v>
      </c>
      <c r="AI264">
        <v>0</v>
      </c>
      <c r="AK264">
        <v>0</v>
      </c>
      <c r="AL264">
        <v>1</v>
      </c>
      <c r="AR264">
        <v>4</v>
      </c>
      <c r="AS264">
        <v>7</v>
      </c>
    </row>
    <row r="265" spans="1:45" x14ac:dyDescent="0.25">
      <c r="A265">
        <v>52</v>
      </c>
      <c r="B265" s="1">
        <v>36039</v>
      </c>
      <c r="C265" s="2">
        <f ca="1">INT((TODAY()-Tabla3[[#This Row],[Año de Nacimiento]])/365)</f>
        <v>22</v>
      </c>
      <c r="D265" t="s">
        <v>13</v>
      </c>
      <c r="E265">
        <v>1</v>
      </c>
      <c r="F265" s="1">
        <v>43537</v>
      </c>
      <c r="G265" s="1">
        <f t="shared" ca="1" si="4"/>
        <v>44118</v>
      </c>
      <c r="H265" s="8">
        <f ca="1">(Tabla3[[#This Row],[Fecha Hoy]]-Tabla3[[#This Row],[Fecha Inicio de Contrato]])/30</f>
        <v>19.366666666666667</v>
      </c>
      <c r="I265" s="8">
        <f ca="1">Tabla3[[#This Row],[Antigüedad Meses]]/12</f>
        <v>1.6138888888888889</v>
      </c>
      <c r="J265" s="1" t="s">
        <v>10</v>
      </c>
      <c r="K265" s="4">
        <v>5</v>
      </c>
      <c r="L265" s="1" t="s">
        <v>21</v>
      </c>
      <c r="M265" s="4">
        <v>0</v>
      </c>
      <c r="N265" s="4" t="s">
        <v>20</v>
      </c>
      <c r="O265" t="s">
        <v>32</v>
      </c>
      <c r="P265">
        <v>1</v>
      </c>
      <c r="Q265">
        <v>30</v>
      </c>
      <c r="R265">
        <f>Tabla3[[#This Row],[Horas Jornada]]*1/40</f>
        <v>0.75</v>
      </c>
      <c r="V265" s="4">
        <f>Tabla3[[#This Row],[Fecha Alta (Abs)]]-Tabla3[[#This Row],[Fecha de baja (Abs)]]</f>
        <v>0</v>
      </c>
      <c r="W265" s="4" t="s">
        <v>56</v>
      </c>
      <c r="X265" s="4">
        <v>5</v>
      </c>
      <c r="Y265" s="4">
        <v>0</v>
      </c>
      <c r="Z265" s="4"/>
      <c r="AB265">
        <v>1</v>
      </c>
      <c r="AC265" s="1">
        <v>44017</v>
      </c>
      <c r="AD265" t="s">
        <v>42</v>
      </c>
      <c r="AE265" s="7">
        <v>18539</v>
      </c>
      <c r="AF265" s="7">
        <v>18539</v>
      </c>
      <c r="AG265" s="7">
        <f>Tabla3[[#This Row],[Salario Anual Actual 2020]]-Tabla3[[#This Row],[Salario Anual Inicial 2020]]</f>
        <v>0</v>
      </c>
      <c r="AH265">
        <v>27</v>
      </c>
      <c r="AI265">
        <v>0</v>
      </c>
      <c r="AK265">
        <v>0</v>
      </c>
      <c r="AL265">
        <v>0</v>
      </c>
      <c r="AR265">
        <v>7</v>
      </c>
      <c r="AS265">
        <v>9</v>
      </c>
    </row>
    <row r="266" spans="1:45" x14ac:dyDescent="0.25">
      <c r="A266">
        <v>58</v>
      </c>
      <c r="B266" s="1">
        <v>34265</v>
      </c>
      <c r="C266" s="2">
        <f ca="1">INT((TODAY()-Tabla3[[#This Row],[Año de Nacimiento]])/365)</f>
        <v>26</v>
      </c>
      <c r="D266" t="s">
        <v>14</v>
      </c>
      <c r="E266">
        <v>0</v>
      </c>
      <c r="F266" s="1">
        <v>42590</v>
      </c>
      <c r="G266" s="1">
        <f t="shared" ca="1" si="4"/>
        <v>44118</v>
      </c>
      <c r="H266" s="8">
        <f ca="1">(Tabla3[[#This Row],[Fecha Hoy]]-Tabla3[[#This Row],[Fecha Inicio de Contrato]])/30</f>
        <v>50.93333333333333</v>
      </c>
      <c r="I266" s="8">
        <f ca="1">Tabla3[[#This Row],[Antigüedad Meses]]/12</f>
        <v>4.2444444444444445</v>
      </c>
      <c r="J266" s="1" t="s">
        <v>8</v>
      </c>
      <c r="K266" s="4">
        <v>1</v>
      </c>
      <c r="L266" s="1" t="s">
        <v>22</v>
      </c>
      <c r="M266" s="4">
        <v>2</v>
      </c>
      <c r="N266" s="4" t="s">
        <v>20</v>
      </c>
      <c r="O266" t="s">
        <v>32</v>
      </c>
      <c r="P266">
        <v>1</v>
      </c>
      <c r="Q266">
        <v>40</v>
      </c>
      <c r="R266">
        <f>Tabla3[[#This Row],[Horas Jornada]]*1/40</f>
        <v>1</v>
      </c>
      <c r="V266" s="4">
        <f>Tabla3[[#This Row],[Fecha Alta (Abs)]]-Tabla3[[#This Row],[Fecha de baja (Abs)]]</f>
        <v>0</v>
      </c>
      <c r="W266" s="4" t="s">
        <v>56</v>
      </c>
      <c r="X266" s="4">
        <v>5</v>
      </c>
      <c r="Y266" s="4">
        <v>0</v>
      </c>
      <c r="Z266" s="4"/>
      <c r="AB266">
        <v>0</v>
      </c>
      <c r="AE266" s="7">
        <v>18613</v>
      </c>
      <c r="AF266" s="7">
        <v>18613</v>
      </c>
      <c r="AG266" s="7">
        <f>Tabla3[[#This Row],[Salario Anual Actual 2020]]-Tabla3[[#This Row],[Salario Anual Inicial 2020]]</f>
        <v>0</v>
      </c>
      <c r="AH266">
        <v>8</v>
      </c>
      <c r="AI266">
        <v>18</v>
      </c>
      <c r="AK266">
        <v>0</v>
      </c>
      <c r="AL266">
        <v>0</v>
      </c>
      <c r="AR266">
        <v>8</v>
      </c>
      <c r="AS266">
        <v>6</v>
      </c>
    </row>
    <row r="267" spans="1:45" x14ac:dyDescent="0.25">
      <c r="A267">
        <v>73</v>
      </c>
      <c r="B267" s="1">
        <v>21537</v>
      </c>
      <c r="C267" s="2">
        <f ca="1">INT((TODAY()-Tabla3[[#This Row],[Año de Nacimiento]])/365)</f>
        <v>61</v>
      </c>
      <c r="D267" t="s">
        <v>13</v>
      </c>
      <c r="E267">
        <v>1</v>
      </c>
      <c r="F267" s="1">
        <v>36662</v>
      </c>
      <c r="G267" s="1">
        <f t="shared" ca="1" si="4"/>
        <v>44118</v>
      </c>
      <c r="H267" s="8">
        <f ca="1">(Tabla3[[#This Row],[Fecha Hoy]]-Tabla3[[#This Row],[Fecha Inicio de Contrato]])/30</f>
        <v>248.53333333333333</v>
      </c>
      <c r="I267" s="8">
        <f ca="1">Tabla3[[#This Row],[Antigüedad Meses]]/12</f>
        <v>20.711111111111112</v>
      </c>
      <c r="J267" s="1" t="s">
        <v>12</v>
      </c>
      <c r="K267" s="4">
        <v>3</v>
      </c>
      <c r="L267" s="1" t="s">
        <v>21</v>
      </c>
      <c r="M267" s="4">
        <v>0</v>
      </c>
      <c r="N267" s="4" t="s">
        <v>20</v>
      </c>
      <c r="O267" t="s">
        <v>32</v>
      </c>
      <c r="P267">
        <v>1</v>
      </c>
      <c r="Q267">
        <v>24</v>
      </c>
      <c r="R267">
        <f>Tabla3[[#This Row],[Horas Jornada]]*1/40</f>
        <v>0.6</v>
      </c>
      <c r="S267" t="s">
        <v>25</v>
      </c>
      <c r="T267" s="1">
        <v>44035</v>
      </c>
      <c r="U267" s="1">
        <f ca="1">TODAY()</f>
        <v>44118</v>
      </c>
      <c r="V267" s="4">
        <f ca="1">Tabla3[[#This Row],[Fecha Alta (Abs)]]-Tabla3[[#This Row],[Fecha de baja (Abs)]]</f>
        <v>83</v>
      </c>
      <c r="W267" s="4" t="s">
        <v>56</v>
      </c>
      <c r="X267" s="4">
        <v>5</v>
      </c>
      <c r="Y267" s="4">
        <v>0</v>
      </c>
      <c r="Z267" s="4"/>
      <c r="AB267">
        <v>0</v>
      </c>
      <c r="AE267" s="7">
        <v>16736</v>
      </c>
      <c r="AF267" s="7">
        <v>16736</v>
      </c>
      <c r="AG267" s="7">
        <f>Tabla3[[#This Row],[Salario Anual Actual 2020]]-Tabla3[[#This Row],[Salario Anual Inicial 2020]]</f>
        <v>0</v>
      </c>
      <c r="AH267">
        <v>68</v>
      </c>
      <c r="AI267">
        <v>0</v>
      </c>
      <c r="AK267">
        <v>0</v>
      </c>
      <c r="AL267">
        <v>0</v>
      </c>
      <c r="AR267">
        <v>4</v>
      </c>
      <c r="AS267">
        <v>8</v>
      </c>
    </row>
    <row r="268" spans="1:45" x14ac:dyDescent="0.25">
      <c r="A268">
        <v>82</v>
      </c>
      <c r="B268" s="1">
        <v>23544</v>
      </c>
      <c r="C268" s="2">
        <f ca="1">INT((TODAY()-Tabla3[[#This Row],[Año de Nacimiento]])/365)</f>
        <v>56</v>
      </c>
      <c r="D268" t="s">
        <v>14</v>
      </c>
      <c r="E268">
        <v>0</v>
      </c>
      <c r="F268" s="1">
        <v>43957</v>
      </c>
      <c r="G268" s="1">
        <f t="shared" ca="1" si="4"/>
        <v>44118</v>
      </c>
      <c r="H268" s="8">
        <f ca="1">(Tabla3[[#This Row],[Fecha Hoy]]-Tabla3[[#This Row],[Fecha Inicio de Contrato]])/30</f>
        <v>5.3666666666666663</v>
      </c>
      <c r="I268" s="8">
        <f ca="1">Tabla3[[#This Row],[Antigüedad Meses]]/12</f>
        <v>0.44722222222222219</v>
      </c>
      <c r="J268" s="1" t="s">
        <v>8</v>
      </c>
      <c r="K268" s="4">
        <v>1</v>
      </c>
      <c r="L268" s="1" t="s">
        <v>19</v>
      </c>
      <c r="M268" s="4">
        <v>3</v>
      </c>
      <c r="N268" s="4" t="s">
        <v>20</v>
      </c>
      <c r="O268" t="s">
        <v>32</v>
      </c>
      <c r="P268">
        <v>1</v>
      </c>
      <c r="Q268">
        <v>40</v>
      </c>
      <c r="R268">
        <f>Tabla3[[#This Row],[Horas Jornada]]*1/40</f>
        <v>1</v>
      </c>
      <c r="V268" s="4">
        <f>Tabla3[[#This Row],[Fecha Alta (Abs)]]-Tabla3[[#This Row],[Fecha de baja (Abs)]]</f>
        <v>0</v>
      </c>
      <c r="W268" s="4" t="s">
        <v>56</v>
      </c>
      <c r="X268" s="4">
        <v>5</v>
      </c>
      <c r="Y268" s="4">
        <v>1</v>
      </c>
      <c r="Z268" s="1">
        <v>44024</v>
      </c>
      <c r="AA268" t="s">
        <v>26</v>
      </c>
      <c r="AB268">
        <v>0</v>
      </c>
      <c r="AE268" s="7">
        <v>19184</v>
      </c>
      <c r="AF268" s="7">
        <v>19184</v>
      </c>
      <c r="AG268" s="7">
        <f>Tabla3[[#This Row],[Salario Anual Actual 2020]]-Tabla3[[#This Row],[Salario Anual Inicial 2020]]</f>
        <v>0</v>
      </c>
      <c r="AH268">
        <v>22</v>
      </c>
      <c r="AI268">
        <v>18</v>
      </c>
      <c r="AK268">
        <v>0</v>
      </c>
      <c r="AL268">
        <v>1</v>
      </c>
      <c r="AR268">
        <v>6</v>
      </c>
      <c r="AS268">
        <v>10</v>
      </c>
    </row>
    <row r="269" spans="1:45" x14ac:dyDescent="0.25">
      <c r="A269">
        <v>83</v>
      </c>
      <c r="B269" s="1">
        <v>25314</v>
      </c>
      <c r="C269" s="2">
        <f ca="1">INT((TODAY()-Tabla3[[#This Row],[Año de Nacimiento]])/365)</f>
        <v>51</v>
      </c>
      <c r="D269" t="s">
        <v>14</v>
      </c>
      <c r="E269">
        <v>0</v>
      </c>
      <c r="F269" s="1">
        <v>41763</v>
      </c>
      <c r="G269" s="1">
        <f t="shared" ca="1" si="4"/>
        <v>44118</v>
      </c>
      <c r="H269" s="8">
        <f ca="1">(Tabla3[[#This Row],[Fecha Hoy]]-Tabla3[[#This Row],[Fecha Inicio de Contrato]])/30</f>
        <v>78.5</v>
      </c>
      <c r="I269" s="8">
        <f ca="1">Tabla3[[#This Row],[Antigüedad Meses]]/12</f>
        <v>6.541666666666667</v>
      </c>
      <c r="J269" s="1" t="s">
        <v>9</v>
      </c>
      <c r="K269" s="4">
        <v>4</v>
      </c>
      <c r="L269" s="1" t="s">
        <v>21</v>
      </c>
      <c r="M269" s="4">
        <v>0</v>
      </c>
      <c r="N269" s="4" t="s">
        <v>20</v>
      </c>
      <c r="O269" t="s">
        <v>32</v>
      </c>
      <c r="P269">
        <v>1</v>
      </c>
      <c r="Q269">
        <v>40</v>
      </c>
      <c r="R269">
        <f>Tabla3[[#This Row],[Horas Jornada]]*1/40</f>
        <v>1</v>
      </c>
      <c r="V269" s="4">
        <f>Tabla3[[#This Row],[Fecha Alta (Abs)]]-Tabla3[[#This Row],[Fecha de baja (Abs)]]</f>
        <v>0</v>
      </c>
      <c r="W269" s="4" t="s">
        <v>56</v>
      </c>
      <c r="X269" s="4">
        <v>5</v>
      </c>
      <c r="Y269" s="4">
        <v>0</v>
      </c>
      <c r="AB269">
        <v>0</v>
      </c>
      <c r="AE269" s="7">
        <v>17497</v>
      </c>
      <c r="AF269" s="7">
        <v>17497</v>
      </c>
      <c r="AG269" s="7">
        <f>Tabla3[[#This Row],[Salario Anual Actual 2020]]-Tabla3[[#This Row],[Salario Anual Inicial 2020]]</f>
        <v>0</v>
      </c>
      <c r="AH269">
        <v>175</v>
      </c>
      <c r="AI269">
        <v>18</v>
      </c>
      <c r="AK269">
        <v>0</v>
      </c>
      <c r="AL269">
        <v>0</v>
      </c>
      <c r="AR269">
        <v>7</v>
      </c>
      <c r="AS269">
        <v>6</v>
      </c>
    </row>
    <row r="270" spans="1:45" x14ac:dyDescent="0.25">
      <c r="A270">
        <v>84</v>
      </c>
      <c r="B270" s="1">
        <v>29781</v>
      </c>
      <c r="C270" s="2">
        <f ca="1">INT((TODAY()-Tabla3[[#This Row],[Año de Nacimiento]])/365)</f>
        <v>39</v>
      </c>
      <c r="D270" t="s">
        <v>13</v>
      </c>
      <c r="E270">
        <v>1</v>
      </c>
      <c r="F270" s="1">
        <v>37782</v>
      </c>
      <c r="G270" s="1">
        <f t="shared" ca="1" si="4"/>
        <v>44118</v>
      </c>
      <c r="H270" s="8">
        <f ca="1">(Tabla3[[#This Row],[Fecha Hoy]]-Tabla3[[#This Row],[Fecha Inicio de Contrato]])/30</f>
        <v>211.2</v>
      </c>
      <c r="I270" s="8">
        <f ca="1">Tabla3[[#This Row],[Antigüedad Meses]]/12</f>
        <v>17.599999999999998</v>
      </c>
      <c r="J270" s="1" t="s">
        <v>12</v>
      </c>
      <c r="K270" s="4">
        <v>3</v>
      </c>
      <c r="L270" s="1" t="s">
        <v>19</v>
      </c>
      <c r="M270" s="4">
        <v>2</v>
      </c>
      <c r="N270" s="4" t="s">
        <v>20</v>
      </c>
      <c r="O270" t="s">
        <v>32</v>
      </c>
      <c r="P270">
        <v>1</v>
      </c>
      <c r="Q270">
        <v>30</v>
      </c>
      <c r="R270">
        <f>Tabla3[[#This Row],[Horas Jornada]]*1/40</f>
        <v>0.75</v>
      </c>
      <c r="V270" s="4">
        <f>Tabla3[[#This Row],[Fecha Alta (Abs)]]-Tabla3[[#This Row],[Fecha de baja (Abs)]]</f>
        <v>0</v>
      </c>
      <c r="W270" s="4" t="s">
        <v>56</v>
      </c>
      <c r="X270" s="4">
        <v>5</v>
      </c>
      <c r="Y270" s="4">
        <v>0</v>
      </c>
      <c r="AB270">
        <v>0</v>
      </c>
      <c r="AE270" s="7">
        <v>16029</v>
      </c>
      <c r="AF270" s="7">
        <v>16029</v>
      </c>
      <c r="AG270" s="7">
        <f>Tabla3[[#This Row],[Salario Anual Actual 2020]]-Tabla3[[#This Row],[Salario Anual Inicial 2020]]</f>
        <v>0</v>
      </c>
      <c r="AH270">
        <v>87</v>
      </c>
      <c r="AI270">
        <v>0</v>
      </c>
      <c r="AK270">
        <v>0</v>
      </c>
      <c r="AL270">
        <v>0</v>
      </c>
      <c r="AR270">
        <v>10</v>
      </c>
      <c r="AS270">
        <v>9</v>
      </c>
    </row>
    <row r="271" spans="1:45" x14ac:dyDescent="0.25">
      <c r="A271">
        <v>88</v>
      </c>
      <c r="B271" s="1">
        <v>20773</v>
      </c>
      <c r="C271" s="2">
        <f ca="1">INT((TODAY()-Tabla3[[#This Row],[Año de Nacimiento]])/365)</f>
        <v>63</v>
      </c>
      <c r="D271" t="s">
        <v>13</v>
      </c>
      <c r="E271">
        <v>1</v>
      </c>
      <c r="F271" s="1">
        <v>43996</v>
      </c>
      <c r="G271" s="1">
        <f t="shared" ca="1" si="4"/>
        <v>44118</v>
      </c>
      <c r="H271" s="8">
        <f ca="1">(Tabla3[[#This Row],[Fecha Hoy]]-Tabla3[[#This Row],[Fecha Inicio de Contrato]])/30</f>
        <v>4.0666666666666664</v>
      </c>
      <c r="I271" s="8">
        <f ca="1">Tabla3[[#This Row],[Antigüedad Meses]]/12</f>
        <v>0.33888888888888885</v>
      </c>
      <c r="J271" s="1" t="s">
        <v>8</v>
      </c>
      <c r="K271" s="4">
        <v>1</v>
      </c>
      <c r="L271" s="1" t="s">
        <v>21</v>
      </c>
      <c r="M271" s="4">
        <v>0</v>
      </c>
      <c r="N271" s="4" t="s">
        <v>20</v>
      </c>
      <c r="O271" t="s">
        <v>32</v>
      </c>
      <c r="P271">
        <v>1</v>
      </c>
      <c r="Q271">
        <v>20</v>
      </c>
      <c r="R271">
        <f>Tabla3[[#This Row],[Horas Jornada]]*1/40</f>
        <v>0.5</v>
      </c>
      <c r="V271" s="4">
        <f>Tabla3[[#This Row],[Fecha Alta (Abs)]]-Tabla3[[#This Row],[Fecha de baja (Abs)]]</f>
        <v>0</v>
      </c>
      <c r="W271" s="4" t="s">
        <v>56</v>
      </c>
      <c r="X271" s="4">
        <v>5</v>
      </c>
      <c r="Y271" s="4">
        <v>0</v>
      </c>
      <c r="AB271">
        <v>0</v>
      </c>
      <c r="AE271" s="7">
        <v>19442</v>
      </c>
      <c r="AF271" s="7">
        <v>19442</v>
      </c>
      <c r="AG271" s="7">
        <f>Tabla3[[#This Row],[Salario Anual Actual 2020]]-Tabla3[[#This Row],[Salario Anual Inicial 2020]]</f>
        <v>0</v>
      </c>
      <c r="AH271">
        <v>38</v>
      </c>
      <c r="AI271">
        <v>12</v>
      </c>
      <c r="AK271">
        <v>0</v>
      </c>
      <c r="AL271">
        <v>1</v>
      </c>
      <c r="AR271">
        <v>6</v>
      </c>
      <c r="AS271">
        <v>7</v>
      </c>
    </row>
    <row r="272" spans="1:45" x14ac:dyDescent="0.25">
      <c r="A272">
        <v>90</v>
      </c>
      <c r="B272" s="1">
        <v>31399</v>
      </c>
      <c r="C272" s="2">
        <f ca="1">INT((TODAY()-Tabla3[[#This Row],[Año de Nacimiento]])/365)</f>
        <v>34</v>
      </c>
      <c r="D272" t="s">
        <v>13</v>
      </c>
      <c r="E272">
        <v>1</v>
      </c>
      <c r="F272" s="1">
        <v>38515</v>
      </c>
      <c r="G272" s="1">
        <f t="shared" ca="1" si="4"/>
        <v>44118</v>
      </c>
      <c r="H272" s="8">
        <f ca="1">(Tabla3[[#This Row],[Fecha Hoy]]-Tabla3[[#This Row],[Fecha Inicio de Contrato]])/30</f>
        <v>186.76666666666668</v>
      </c>
      <c r="I272" s="8">
        <f ca="1">Tabla3[[#This Row],[Antigüedad Meses]]/12</f>
        <v>15.56388888888889</v>
      </c>
      <c r="J272" s="1" t="s">
        <v>10</v>
      </c>
      <c r="K272" s="4">
        <v>5</v>
      </c>
      <c r="L272" s="1"/>
      <c r="M272" s="4">
        <v>1</v>
      </c>
      <c r="N272" s="4" t="s">
        <v>20</v>
      </c>
      <c r="O272" t="s">
        <v>32</v>
      </c>
      <c r="P272">
        <v>1</v>
      </c>
      <c r="Q272">
        <v>20</v>
      </c>
      <c r="R272">
        <f>Tabla3[[#This Row],[Horas Jornada]]*1/40</f>
        <v>0.5</v>
      </c>
      <c r="V272" s="4">
        <f>Tabla3[[#This Row],[Fecha Alta (Abs)]]-Tabla3[[#This Row],[Fecha de baja (Abs)]]</f>
        <v>0</v>
      </c>
      <c r="W272" s="4" t="s">
        <v>56</v>
      </c>
      <c r="X272" s="4">
        <v>5</v>
      </c>
      <c r="Y272" s="4">
        <v>0</v>
      </c>
      <c r="AB272">
        <v>1</v>
      </c>
      <c r="AC272" s="1">
        <v>43971</v>
      </c>
      <c r="AD272" t="s">
        <v>42</v>
      </c>
      <c r="AE272" s="7">
        <v>17687</v>
      </c>
      <c r="AF272" s="7">
        <v>17687</v>
      </c>
      <c r="AG272" s="7">
        <f>Tabla3[[#This Row],[Salario Anual Actual 2020]]-Tabla3[[#This Row],[Salario Anual Inicial 2020]]</f>
        <v>0</v>
      </c>
      <c r="AH272">
        <v>359</v>
      </c>
      <c r="AI272">
        <v>12</v>
      </c>
      <c r="AK272">
        <v>0</v>
      </c>
      <c r="AL272">
        <v>0</v>
      </c>
      <c r="AR272">
        <v>7</v>
      </c>
      <c r="AS272">
        <v>5</v>
      </c>
    </row>
    <row r="273" spans="1:45" x14ac:dyDescent="0.25">
      <c r="A273">
        <v>91</v>
      </c>
      <c r="B273" s="1">
        <v>25932</v>
      </c>
      <c r="C273" s="2">
        <f ca="1">INT((TODAY()-Tabla3[[#This Row],[Año de Nacimiento]])/365)</f>
        <v>49</v>
      </c>
      <c r="D273" t="s">
        <v>14</v>
      </c>
      <c r="E273">
        <v>0</v>
      </c>
      <c r="F273" s="1">
        <v>38112</v>
      </c>
      <c r="G273" s="1">
        <f t="shared" ca="1" si="4"/>
        <v>44118</v>
      </c>
      <c r="H273" s="8">
        <f ca="1">(Tabla3[[#This Row],[Fecha Hoy]]-Tabla3[[#This Row],[Fecha Inicio de Contrato]])/30</f>
        <v>200.2</v>
      </c>
      <c r="I273" s="8">
        <f ca="1">Tabla3[[#This Row],[Antigüedad Meses]]/12</f>
        <v>16.683333333333334</v>
      </c>
      <c r="J273" s="1" t="s">
        <v>68</v>
      </c>
      <c r="K273" s="4">
        <v>2</v>
      </c>
      <c r="L273" s="1" t="s">
        <v>21</v>
      </c>
      <c r="M273" s="4">
        <v>0</v>
      </c>
      <c r="N273" s="4" t="s">
        <v>20</v>
      </c>
      <c r="O273" t="s">
        <v>32</v>
      </c>
      <c r="P273">
        <v>1</v>
      </c>
      <c r="Q273">
        <v>40</v>
      </c>
      <c r="R273">
        <f>Tabla3[[#This Row],[Horas Jornada]]*1/40</f>
        <v>1</v>
      </c>
      <c r="V273" s="4">
        <f>Tabla3[[#This Row],[Fecha Alta (Abs)]]-Tabla3[[#This Row],[Fecha de baja (Abs)]]</f>
        <v>0</v>
      </c>
      <c r="W273" s="4" t="s">
        <v>56</v>
      </c>
      <c r="X273" s="4">
        <v>5</v>
      </c>
      <c r="Y273" s="4">
        <v>1</v>
      </c>
      <c r="Z273" s="1">
        <v>44034</v>
      </c>
      <c r="AA273" t="s">
        <v>26</v>
      </c>
      <c r="AB273">
        <v>0</v>
      </c>
      <c r="AE273" s="7">
        <v>19110</v>
      </c>
      <c r="AF273" s="7">
        <v>19110</v>
      </c>
      <c r="AG273" s="7">
        <f>Tabla3[[#This Row],[Salario Anual Actual 2020]]-Tabla3[[#This Row],[Salario Anual Inicial 2020]]</f>
        <v>0</v>
      </c>
      <c r="AH273">
        <v>75</v>
      </c>
      <c r="AI273">
        <v>6</v>
      </c>
      <c r="AK273">
        <v>0</v>
      </c>
      <c r="AL273">
        <v>0</v>
      </c>
      <c r="AR273">
        <v>4</v>
      </c>
      <c r="AS273">
        <v>10</v>
      </c>
    </row>
    <row r="274" spans="1:45" x14ac:dyDescent="0.25">
      <c r="A274">
        <v>92</v>
      </c>
      <c r="B274" s="1">
        <v>35149</v>
      </c>
      <c r="C274" s="2">
        <f ca="1">INT((TODAY()-Tabla3[[#This Row],[Año de Nacimiento]])/365)</f>
        <v>24</v>
      </c>
      <c r="D274" t="s">
        <v>14</v>
      </c>
      <c r="E274">
        <v>0</v>
      </c>
      <c r="F274" s="1">
        <v>41709</v>
      </c>
      <c r="G274" s="1">
        <f t="shared" ca="1" si="4"/>
        <v>44118</v>
      </c>
      <c r="H274" s="8">
        <f ca="1">(Tabla3[[#This Row],[Fecha Hoy]]-Tabla3[[#This Row],[Fecha Inicio de Contrato]])/30</f>
        <v>80.3</v>
      </c>
      <c r="I274" s="8">
        <f ca="1">Tabla3[[#This Row],[Antigüedad Meses]]/12</f>
        <v>6.6916666666666664</v>
      </c>
      <c r="J274" s="1" t="s">
        <v>8</v>
      </c>
      <c r="K274" s="4">
        <v>1</v>
      </c>
      <c r="L274" s="1"/>
      <c r="M274" s="4">
        <v>0</v>
      </c>
      <c r="N274" s="4" t="s">
        <v>20</v>
      </c>
      <c r="O274" t="s">
        <v>32</v>
      </c>
      <c r="P274">
        <v>1</v>
      </c>
      <c r="Q274">
        <v>40</v>
      </c>
      <c r="R274">
        <f>Tabla3[[#This Row],[Horas Jornada]]*1/40</f>
        <v>1</v>
      </c>
      <c r="V274" s="4">
        <f>Tabla3[[#This Row],[Fecha Alta (Abs)]]-Tabla3[[#This Row],[Fecha de baja (Abs)]]</f>
        <v>0</v>
      </c>
      <c r="W274" s="4" t="s">
        <v>56</v>
      </c>
      <c r="X274" s="4">
        <v>5</v>
      </c>
      <c r="Y274" s="4">
        <v>0</v>
      </c>
      <c r="AB274">
        <v>0</v>
      </c>
      <c r="AE274" s="7">
        <v>19793</v>
      </c>
      <c r="AF274" s="7">
        <v>19793</v>
      </c>
      <c r="AG274" s="7">
        <f>Tabla3[[#This Row],[Salario Anual Actual 2020]]-Tabla3[[#This Row],[Salario Anual Inicial 2020]]</f>
        <v>0</v>
      </c>
      <c r="AH274">
        <v>143</v>
      </c>
      <c r="AI274">
        <v>12</v>
      </c>
      <c r="AK274">
        <v>0</v>
      </c>
      <c r="AL274">
        <v>0</v>
      </c>
      <c r="AR274">
        <v>5</v>
      </c>
      <c r="AS274">
        <v>8</v>
      </c>
    </row>
    <row r="275" spans="1:45" x14ac:dyDescent="0.25">
      <c r="A275">
        <v>94</v>
      </c>
      <c r="B275" s="1">
        <v>33753</v>
      </c>
      <c r="C275" s="2">
        <f ca="1">INT((TODAY()-Tabla3[[#This Row],[Año de Nacimiento]])/365)</f>
        <v>28</v>
      </c>
      <c r="D275" t="s">
        <v>14</v>
      </c>
      <c r="E275">
        <v>0</v>
      </c>
      <c r="F275" s="1">
        <v>42097</v>
      </c>
      <c r="G275" s="1">
        <f t="shared" ca="1" si="4"/>
        <v>44118</v>
      </c>
      <c r="H275" s="8">
        <f ca="1">(Tabla3[[#This Row],[Fecha Hoy]]-Tabla3[[#This Row],[Fecha Inicio de Contrato]])/30</f>
        <v>67.36666666666666</v>
      </c>
      <c r="I275" s="8">
        <f ca="1">Tabla3[[#This Row],[Antigüedad Meses]]/12</f>
        <v>5.613888888888888</v>
      </c>
      <c r="J275" s="1" t="s">
        <v>10</v>
      </c>
      <c r="K275" s="4">
        <v>5</v>
      </c>
      <c r="L275" s="1" t="s">
        <v>19</v>
      </c>
      <c r="M275" s="4">
        <v>1</v>
      </c>
      <c r="N275" s="4" t="s">
        <v>20</v>
      </c>
      <c r="O275" t="s">
        <v>32</v>
      </c>
      <c r="P275">
        <v>1</v>
      </c>
      <c r="Q275">
        <v>20</v>
      </c>
      <c r="R275">
        <f>Tabla3[[#This Row],[Horas Jornada]]*1/40</f>
        <v>0.5</v>
      </c>
      <c r="V275" s="4">
        <f>Tabla3[[#This Row],[Fecha Alta (Abs)]]-Tabla3[[#This Row],[Fecha de baja (Abs)]]</f>
        <v>0</v>
      </c>
      <c r="W275" s="4" t="s">
        <v>56</v>
      </c>
      <c r="X275" s="4">
        <v>5</v>
      </c>
      <c r="Y275" s="4">
        <v>0</v>
      </c>
      <c r="AB275">
        <v>1</v>
      </c>
      <c r="AC275" s="1">
        <v>43991</v>
      </c>
      <c r="AD275" t="s">
        <v>42</v>
      </c>
      <c r="AE275" s="7">
        <v>16842</v>
      </c>
      <c r="AF275" s="7">
        <v>16842</v>
      </c>
      <c r="AG275" s="7">
        <f>Tabla3[[#This Row],[Salario Anual Actual 2020]]-Tabla3[[#This Row],[Salario Anual Inicial 2020]]</f>
        <v>0</v>
      </c>
      <c r="AH275">
        <v>451</v>
      </c>
      <c r="AI275">
        <v>12</v>
      </c>
      <c r="AK275">
        <v>0</v>
      </c>
      <c r="AL275">
        <v>0</v>
      </c>
      <c r="AR275">
        <v>10</v>
      </c>
      <c r="AS275">
        <v>6</v>
      </c>
    </row>
    <row r="276" spans="1:45" x14ac:dyDescent="0.25">
      <c r="A276">
        <v>96</v>
      </c>
      <c r="B276" s="1">
        <v>29436</v>
      </c>
      <c r="C276" s="2">
        <f ca="1">INT((TODAY()-Tabla3[[#This Row],[Año de Nacimiento]])/365)</f>
        <v>40</v>
      </c>
      <c r="D276" t="s">
        <v>14</v>
      </c>
      <c r="E276">
        <v>0</v>
      </c>
      <c r="F276" s="1">
        <v>36741</v>
      </c>
      <c r="G276" s="1">
        <f t="shared" ca="1" si="4"/>
        <v>44118</v>
      </c>
      <c r="H276" s="8">
        <f ca="1">(Tabla3[[#This Row],[Fecha Hoy]]-Tabla3[[#This Row],[Fecha Inicio de Contrato]])/30</f>
        <v>245.9</v>
      </c>
      <c r="I276" s="8">
        <f ca="1">Tabla3[[#This Row],[Antigüedad Meses]]/12</f>
        <v>20.491666666666667</v>
      </c>
      <c r="J276" s="1" t="s">
        <v>8</v>
      </c>
      <c r="K276" s="4">
        <v>1</v>
      </c>
      <c r="L276" s="1"/>
      <c r="M276" s="4"/>
      <c r="N276" s="4" t="s">
        <v>20</v>
      </c>
      <c r="O276" t="s">
        <v>32</v>
      </c>
      <c r="P276">
        <v>1</v>
      </c>
      <c r="Q276">
        <v>20</v>
      </c>
      <c r="R276">
        <f>Tabla3[[#This Row],[Horas Jornada]]*1/40</f>
        <v>0.5</v>
      </c>
      <c r="V276" s="4">
        <f>Tabla3[[#This Row],[Fecha Alta (Abs)]]-Tabla3[[#This Row],[Fecha de baja (Abs)]]</f>
        <v>0</v>
      </c>
      <c r="W276" s="4" t="s">
        <v>56</v>
      </c>
      <c r="X276" s="4">
        <v>5</v>
      </c>
      <c r="Y276" s="4">
        <v>1</v>
      </c>
      <c r="Z276" s="1">
        <v>43970</v>
      </c>
      <c r="AA276" t="s">
        <v>28</v>
      </c>
      <c r="AB276">
        <v>0</v>
      </c>
      <c r="AE276" s="7">
        <v>17411</v>
      </c>
      <c r="AF276" s="7">
        <v>17411</v>
      </c>
      <c r="AG276" s="7">
        <f>Tabla3[[#This Row],[Salario Anual Actual 2020]]-Tabla3[[#This Row],[Salario Anual Inicial 2020]]</f>
        <v>0</v>
      </c>
      <c r="AH276">
        <v>56</v>
      </c>
      <c r="AI276">
        <v>12</v>
      </c>
      <c r="AK276">
        <v>0</v>
      </c>
      <c r="AL276">
        <v>0</v>
      </c>
      <c r="AR276">
        <v>10</v>
      </c>
      <c r="AS276">
        <v>5</v>
      </c>
    </row>
    <row r="277" spans="1:45" x14ac:dyDescent="0.25">
      <c r="A277">
        <v>100</v>
      </c>
      <c r="B277" s="1">
        <v>32807</v>
      </c>
      <c r="C277" s="2">
        <f ca="1">INT((TODAY()-Tabla3[[#This Row],[Año de Nacimiento]])/365)</f>
        <v>30</v>
      </c>
      <c r="D277" t="s">
        <v>14</v>
      </c>
      <c r="E277">
        <v>0</v>
      </c>
      <c r="F277" s="1">
        <v>42626</v>
      </c>
      <c r="G277" s="1">
        <f t="shared" ca="1" si="4"/>
        <v>44118</v>
      </c>
      <c r="H277" s="8">
        <f ca="1">(Tabla3[[#This Row],[Fecha Hoy]]-Tabla3[[#This Row],[Fecha Inicio de Contrato]])/30</f>
        <v>49.733333333333334</v>
      </c>
      <c r="I277" s="8">
        <f ca="1">Tabla3[[#This Row],[Antigüedad Meses]]/12</f>
        <v>4.1444444444444448</v>
      </c>
      <c r="J277" s="1" t="s">
        <v>12</v>
      </c>
      <c r="K277" s="4">
        <v>3</v>
      </c>
      <c r="L277" s="1"/>
      <c r="M277" s="4">
        <v>0</v>
      </c>
      <c r="N277" s="4" t="s">
        <v>20</v>
      </c>
      <c r="O277" t="s">
        <v>32</v>
      </c>
      <c r="P277">
        <v>1</v>
      </c>
      <c r="Q277">
        <v>40</v>
      </c>
      <c r="R277">
        <f>Tabla3[[#This Row],[Horas Jornada]]*1/40</f>
        <v>1</v>
      </c>
      <c r="V277" s="4">
        <f>Tabla3[[#This Row],[Fecha Alta (Abs)]]-Tabla3[[#This Row],[Fecha de baja (Abs)]]</f>
        <v>0</v>
      </c>
      <c r="W277" s="4" t="s">
        <v>56</v>
      </c>
      <c r="X277" s="4">
        <v>5</v>
      </c>
      <c r="Y277" s="4">
        <v>0</v>
      </c>
      <c r="AB277">
        <v>0</v>
      </c>
      <c r="AE277" s="7">
        <v>16763</v>
      </c>
      <c r="AF277" s="7">
        <v>16763</v>
      </c>
      <c r="AG277" s="7">
        <f>Tabla3[[#This Row],[Salario Anual Actual 2020]]-Tabla3[[#This Row],[Salario Anual Inicial 2020]]</f>
        <v>0</v>
      </c>
      <c r="AH277">
        <v>25</v>
      </c>
      <c r="AI277">
        <v>12</v>
      </c>
      <c r="AK277">
        <v>0</v>
      </c>
      <c r="AL277">
        <v>0</v>
      </c>
      <c r="AR277">
        <v>7</v>
      </c>
      <c r="AS277">
        <v>9</v>
      </c>
    </row>
    <row r="278" spans="1:45" x14ac:dyDescent="0.25">
      <c r="A278">
        <v>102</v>
      </c>
      <c r="B278" s="1">
        <v>36168</v>
      </c>
      <c r="C278" s="2">
        <f ca="1">INT((TODAY()-Tabla3[[#This Row],[Año de Nacimiento]])/365)</f>
        <v>21</v>
      </c>
      <c r="D278" t="s">
        <v>13</v>
      </c>
      <c r="E278">
        <v>1</v>
      </c>
      <c r="F278" s="1">
        <v>44013</v>
      </c>
      <c r="G278" s="1">
        <f t="shared" ca="1" si="4"/>
        <v>44118</v>
      </c>
      <c r="H278" s="8">
        <f ca="1">(Tabla3[[#This Row],[Fecha Hoy]]-Tabla3[[#This Row],[Fecha Inicio de Contrato]])/30</f>
        <v>3.5</v>
      </c>
      <c r="I278" s="8">
        <f ca="1">Tabla3[[#This Row],[Antigüedad Meses]]/12</f>
        <v>0.29166666666666669</v>
      </c>
      <c r="J278" s="1" t="s">
        <v>10</v>
      </c>
      <c r="K278" s="4">
        <v>5</v>
      </c>
      <c r="L278" s="1" t="s">
        <v>21</v>
      </c>
      <c r="M278" s="4">
        <v>0</v>
      </c>
      <c r="N278" s="4" t="s">
        <v>20</v>
      </c>
      <c r="O278" t="s">
        <v>32</v>
      </c>
      <c r="P278">
        <v>1</v>
      </c>
      <c r="Q278">
        <v>40</v>
      </c>
      <c r="R278">
        <f>Tabla3[[#This Row],[Horas Jornada]]*1/40</f>
        <v>1</v>
      </c>
      <c r="V278" s="4">
        <f>Tabla3[[#This Row],[Fecha Alta (Abs)]]-Tabla3[[#This Row],[Fecha de baja (Abs)]]</f>
        <v>0</v>
      </c>
      <c r="W278" s="4" t="s">
        <v>56</v>
      </c>
      <c r="X278" s="4">
        <v>5</v>
      </c>
      <c r="Y278" s="4">
        <v>1</v>
      </c>
      <c r="Z278" s="1">
        <v>44043</v>
      </c>
      <c r="AA278" t="s">
        <v>26</v>
      </c>
      <c r="AB278">
        <v>0</v>
      </c>
      <c r="AE278" s="7">
        <v>19593</v>
      </c>
      <c r="AF278" s="7">
        <v>19593</v>
      </c>
      <c r="AG278" s="7">
        <f>Tabla3[[#This Row],[Salario Anual Actual 2020]]-Tabla3[[#This Row],[Salario Anual Inicial 2020]]</f>
        <v>0</v>
      </c>
      <c r="AH278">
        <v>38</v>
      </c>
      <c r="AI278">
        <v>12</v>
      </c>
      <c r="AK278">
        <v>0</v>
      </c>
      <c r="AL278">
        <v>1</v>
      </c>
      <c r="AR278">
        <v>6</v>
      </c>
      <c r="AS278">
        <v>7</v>
      </c>
    </row>
    <row r="279" spans="1:45" x14ac:dyDescent="0.25">
      <c r="A279">
        <v>113</v>
      </c>
      <c r="B279" s="1">
        <v>35204</v>
      </c>
      <c r="C279" s="2">
        <f ca="1">INT((TODAY()-Tabla3[[#This Row],[Año de Nacimiento]])/365)</f>
        <v>24</v>
      </c>
      <c r="D279" t="s">
        <v>14</v>
      </c>
      <c r="E279">
        <v>0</v>
      </c>
      <c r="F279" s="1">
        <v>43384</v>
      </c>
      <c r="G279" s="1">
        <f t="shared" ca="1" si="4"/>
        <v>44118</v>
      </c>
      <c r="H279" s="8">
        <f ca="1">(Tabla3[[#This Row],[Fecha Hoy]]-Tabla3[[#This Row],[Fecha Inicio de Contrato]])/30</f>
        <v>24.466666666666665</v>
      </c>
      <c r="I279" s="8">
        <f ca="1">Tabla3[[#This Row],[Antigüedad Meses]]/12</f>
        <v>2.0388888888888888</v>
      </c>
      <c r="J279" s="1" t="s">
        <v>12</v>
      </c>
      <c r="K279" s="4">
        <v>3</v>
      </c>
      <c r="L279" s="1" t="s">
        <v>19</v>
      </c>
      <c r="M279" s="4">
        <v>2</v>
      </c>
      <c r="N279" s="4" t="s">
        <v>20</v>
      </c>
      <c r="O279" t="s">
        <v>32</v>
      </c>
      <c r="P279">
        <v>1</v>
      </c>
      <c r="Q279">
        <v>40</v>
      </c>
      <c r="R279">
        <f>Tabla3[[#This Row],[Horas Jornada]]*1/40</f>
        <v>1</v>
      </c>
      <c r="V279" s="4">
        <f>Tabla3[[#This Row],[Fecha Alta (Abs)]]-Tabla3[[#This Row],[Fecha de baja (Abs)]]</f>
        <v>0</v>
      </c>
      <c r="W279" s="4" t="s">
        <v>56</v>
      </c>
      <c r="X279" s="4">
        <v>5</v>
      </c>
      <c r="Y279" s="4">
        <v>0</v>
      </c>
      <c r="AB279">
        <v>0</v>
      </c>
      <c r="AE279" s="7">
        <v>18909</v>
      </c>
      <c r="AF279" s="7">
        <v>18909</v>
      </c>
      <c r="AG279" s="7">
        <f>Tabla3[[#This Row],[Salario Anual Actual 2020]]-Tabla3[[#This Row],[Salario Anual Inicial 2020]]</f>
        <v>0</v>
      </c>
      <c r="AH279">
        <v>180</v>
      </c>
      <c r="AI279">
        <v>12</v>
      </c>
      <c r="AK279">
        <v>0</v>
      </c>
      <c r="AL279">
        <v>0</v>
      </c>
      <c r="AR279">
        <v>9</v>
      </c>
      <c r="AS279">
        <v>7</v>
      </c>
    </row>
    <row r="280" spans="1:45" x14ac:dyDescent="0.25">
      <c r="A280">
        <v>114</v>
      </c>
      <c r="B280" s="1">
        <v>30425</v>
      </c>
      <c r="C280" s="2">
        <f ca="1">INT((TODAY()-Tabla3[[#This Row],[Año de Nacimiento]])/365)</f>
        <v>37</v>
      </c>
      <c r="D280" t="s">
        <v>13</v>
      </c>
      <c r="E280">
        <v>1</v>
      </c>
      <c r="F280" s="1">
        <v>42848</v>
      </c>
      <c r="G280" s="1">
        <f t="shared" ca="1" si="4"/>
        <v>44118</v>
      </c>
      <c r="H280" s="8">
        <f ca="1">(Tabla3[[#This Row],[Fecha Hoy]]-Tabla3[[#This Row],[Fecha Inicio de Contrato]])/30</f>
        <v>42.333333333333336</v>
      </c>
      <c r="I280" s="8">
        <f ca="1">Tabla3[[#This Row],[Antigüedad Meses]]/12</f>
        <v>3.5277777777777781</v>
      </c>
      <c r="J280" s="1" t="s">
        <v>8</v>
      </c>
      <c r="K280" s="4">
        <v>1</v>
      </c>
      <c r="L280" s="1" t="s">
        <v>21</v>
      </c>
      <c r="M280" s="4">
        <v>0</v>
      </c>
      <c r="N280" s="4" t="s">
        <v>20</v>
      </c>
      <c r="O280" t="s">
        <v>32</v>
      </c>
      <c r="P280">
        <v>1</v>
      </c>
      <c r="Q280">
        <v>40</v>
      </c>
      <c r="R280">
        <f>Tabla3[[#This Row],[Horas Jornada]]*1/40</f>
        <v>1</v>
      </c>
      <c r="V280" s="4">
        <f>Tabla3[[#This Row],[Fecha Alta (Abs)]]-Tabla3[[#This Row],[Fecha de baja (Abs)]]</f>
        <v>0</v>
      </c>
      <c r="W280" s="4" t="s">
        <v>56</v>
      </c>
      <c r="X280" s="4">
        <v>5</v>
      </c>
      <c r="Y280" s="4">
        <v>0</v>
      </c>
      <c r="AB280">
        <v>0</v>
      </c>
      <c r="AE280" s="7">
        <v>16155</v>
      </c>
      <c r="AF280" s="7">
        <v>16155</v>
      </c>
      <c r="AG280" s="7">
        <f>Tabla3[[#This Row],[Salario Anual Actual 2020]]-Tabla3[[#This Row],[Salario Anual Inicial 2020]]</f>
        <v>0</v>
      </c>
      <c r="AH280">
        <v>49</v>
      </c>
      <c r="AI280">
        <v>12</v>
      </c>
      <c r="AK280">
        <v>0</v>
      </c>
      <c r="AL280">
        <v>0</v>
      </c>
      <c r="AR280">
        <v>8</v>
      </c>
      <c r="AS280">
        <v>6</v>
      </c>
    </row>
    <row r="281" spans="1:45" x14ac:dyDescent="0.25">
      <c r="A281">
        <v>118</v>
      </c>
      <c r="B281" s="1">
        <v>22341</v>
      </c>
      <c r="C281" s="2">
        <f ca="1">INT((TODAY()-Tabla3[[#This Row],[Año de Nacimiento]])/365)</f>
        <v>59</v>
      </c>
      <c r="D281" t="s">
        <v>14</v>
      </c>
      <c r="E281">
        <v>0</v>
      </c>
      <c r="F281" s="1">
        <v>42600</v>
      </c>
      <c r="G281" s="1">
        <f t="shared" ca="1" si="4"/>
        <v>44118</v>
      </c>
      <c r="H281" s="8">
        <f ca="1">(Tabla3[[#This Row],[Fecha Hoy]]-Tabla3[[#This Row],[Fecha Inicio de Contrato]])/30</f>
        <v>50.6</v>
      </c>
      <c r="I281" s="8">
        <f ca="1">Tabla3[[#This Row],[Antigüedad Meses]]/12</f>
        <v>4.2166666666666668</v>
      </c>
      <c r="J281" s="1" t="s">
        <v>10</v>
      </c>
      <c r="K281" s="4">
        <v>5</v>
      </c>
      <c r="L281" s="1"/>
      <c r="M281" s="4">
        <v>0</v>
      </c>
      <c r="N281" s="4" t="s">
        <v>20</v>
      </c>
      <c r="O281" t="s">
        <v>32</v>
      </c>
      <c r="P281">
        <v>1</v>
      </c>
      <c r="Q281">
        <v>40</v>
      </c>
      <c r="R281">
        <f>Tabla3[[#This Row],[Horas Jornada]]*1/40</f>
        <v>1</v>
      </c>
      <c r="V281" s="4">
        <f>Tabla3[[#This Row],[Fecha Alta (Abs)]]-Tabla3[[#This Row],[Fecha de baja (Abs)]]</f>
        <v>0</v>
      </c>
      <c r="W281" s="4" t="s">
        <v>56</v>
      </c>
      <c r="X281" s="4">
        <v>5</v>
      </c>
      <c r="Y281" s="4">
        <v>0</v>
      </c>
      <c r="AB281">
        <v>1</v>
      </c>
      <c r="AC281" s="1">
        <v>44054</v>
      </c>
      <c r="AD281" t="s">
        <v>42</v>
      </c>
      <c r="AE281" s="7">
        <v>18064</v>
      </c>
      <c r="AF281" s="7">
        <v>18064</v>
      </c>
      <c r="AG281" s="7">
        <f>Tabla3[[#This Row],[Salario Anual Actual 2020]]-Tabla3[[#This Row],[Salario Anual Inicial 2020]]</f>
        <v>0</v>
      </c>
      <c r="AH281">
        <v>150</v>
      </c>
      <c r="AI281">
        <v>0</v>
      </c>
      <c r="AK281">
        <v>0</v>
      </c>
      <c r="AL281">
        <v>0</v>
      </c>
      <c r="AR281">
        <v>9</v>
      </c>
      <c r="AS281">
        <v>9</v>
      </c>
    </row>
    <row r="282" spans="1:45" x14ac:dyDescent="0.25">
      <c r="A282">
        <v>121</v>
      </c>
      <c r="B282" s="1">
        <v>23907</v>
      </c>
      <c r="C282" s="2">
        <f ca="1">INT((TODAY()-Tabla3[[#This Row],[Año de Nacimiento]])/365)</f>
        <v>55</v>
      </c>
      <c r="D282" t="s">
        <v>14</v>
      </c>
      <c r="E282">
        <v>0</v>
      </c>
      <c r="F282" s="1">
        <v>42671</v>
      </c>
      <c r="G282" s="1">
        <f t="shared" ca="1" si="4"/>
        <v>44118</v>
      </c>
      <c r="H282" s="8">
        <f ca="1">(Tabla3[[#This Row],[Fecha Hoy]]-Tabla3[[#This Row],[Fecha Inicio de Contrato]])/30</f>
        <v>48.233333333333334</v>
      </c>
      <c r="I282" s="8">
        <f ca="1">Tabla3[[#This Row],[Antigüedad Meses]]/12</f>
        <v>4.0194444444444448</v>
      </c>
      <c r="J282" s="1" t="s">
        <v>8</v>
      </c>
      <c r="K282" s="4">
        <v>1</v>
      </c>
      <c r="L282" s="1" t="s">
        <v>22</v>
      </c>
      <c r="M282" s="4">
        <v>1</v>
      </c>
      <c r="N282" s="4" t="s">
        <v>20</v>
      </c>
      <c r="O282" t="s">
        <v>32</v>
      </c>
      <c r="P282">
        <v>1</v>
      </c>
      <c r="Q282">
        <v>40</v>
      </c>
      <c r="R282">
        <f>Tabla3[[#This Row],[Horas Jornada]]*1/40</f>
        <v>1</v>
      </c>
      <c r="V282" s="4">
        <f>Tabla3[[#This Row],[Fecha Alta (Abs)]]-Tabla3[[#This Row],[Fecha de baja (Abs)]]</f>
        <v>0</v>
      </c>
      <c r="W282" s="4" t="s">
        <v>56</v>
      </c>
      <c r="X282" s="4">
        <v>5</v>
      </c>
      <c r="Y282" s="4">
        <v>0</v>
      </c>
      <c r="AB282">
        <v>0</v>
      </c>
      <c r="AE282" s="7">
        <v>18076</v>
      </c>
      <c r="AF282" s="7">
        <v>18076</v>
      </c>
      <c r="AG282" s="7">
        <f>Tabla3[[#This Row],[Salario Anual Actual 2020]]-Tabla3[[#This Row],[Salario Anual Inicial 2020]]</f>
        <v>0</v>
      </c>
      <c r="AH282">
        <v>69</v>
      </c>
      <c r="AI282">
        <v>0</v>
      </c>
      <c r="AK282">
        <v>0</v>
      </c>
      <c r="AL282">
        <v>0</v>
      </c>
      <c r="AR282">
        <v>9</v>
      </c>
      <c r="AS282">
        <v>7</v>
      </c>
    </row>
    <row r="283" spans="1:45" x14ac:dyDescent="0.25">
      <c r="A283">
        <v>122</v>
      </c>
      <c r="B283" s="1">
        <v>29907</v>
      </c>
      <c r="C283" s="2">
        <f ca="1">INT((TODAY()-Tabla3[[#This Row],[Año de Nacimiento]])/365)</f>
        <v>38</v>
      </c>
      <c r="D283" t="s">
        <v>13</v>
      </c>
      <c r="E283">
        <v>1</v>
      </c>
      <c r="F283" s="1">
        <v>42376</v>
      </c>
      <c r="G283" s="1">
        <f t="shared" ca="1" si="4"/>
        <v>44118</v>
      </c>
      <c r="H283" s="8">
        <f ca="1">(Tabla3[[#This Row],[Fecha Hoy]]-Tabla3[[#This Row],[Fecha Inicio de Contrato]])/30</f>
        <v>58.06666666666667</v>
      </c>
      <c r="I283" s="8">
        <f ca="1">Tabla3[[#This Row],[Antigüedad Meses]]/12</f>
        <v>4.8388888888888895</v>
      </c>
      <c r="J283" s="1" t="s">
        <v>68</v>
      </c>
      <c r="K283" s="4">
        <v>2</v>
      </c>
      <c r="L283" s="1" t="s">
        <v>21</v>
      </c>
      <c r="M283" s="4">
        <v>0</v>
      </c>
      <c r="N283" s="4" t="s">
        <v>20</v>
      </c>
      <c r="O283" t="s">
        <v>32</v>
      </c>
      <c r="P283">
        <v>1</v>
      </c>
      <c r="Q283">
        <v>40</v>
      </c>
      <c r="R283">
        <f>Tabla3[[#This Row],[Horas Jornada]]*1/40</f>
        <v>1</v>
      </c>
      <c r="V283" s="4">
        <f>Tabla3[[#This Row],[Fecha Alta (Abs)]]-Tabla3[[#This Row],[Fecha de baja (Abs)]]</f>
        <v>0</v>
      </c>
      <c r="W283" s="4" t="s">
        <v>56</v>
      </c>
      <c r="X283" s="4">
        <v>5</v>
      </c>
      <c r="Y283" s="4">
        <v>0</v>
      </c>
      <c r="AB283">
        <v>0</v>
      </c>
      <c r="AE283" s="7">
        <v>18507</v>
      </c>
      <c r="AF283" s="7">
        <v>18507</v>
      </c>
      <c r="AG283" s="7">
        <f>Tabla3[[#This Row],[Salario Anual Actual 2020]]-Tabla3[[#This Row],[Salario Anual Inicial 2020]]</f>
        <v>0</v>
      </c>
      <c r="AH283">
        <v>258</v>
      </c>
      <c r="AI283">
        <v>6</v>
      </c>
      <c r="AK283">
        <v>0</v>
      </c>
      <c r="AL283">
        <v>0</v>
      </c>
      <c r="AR283">
        <v>9</v>
      </c>
      <c r="AS283">
        <v>8</v>
      </c>
    </row>
    <row r="284" spans="1:45" x14ac:dyDescent="0.25">
      <c r="A284">
        <v>36</v>
      </c>
      <c r="B284" s="1">
        <v>33756</v>
      </c>
      <c r="C284" s="2">
        <f ca="1">INT((TODAY()-Tabla3[[#This Row],[Año de Nacimiento]])/365)</f>
        <v>28</v>
      </c>
      <c r="D284" t="s">
        <v>13</v>
      </c>
      <c r="E284">
        <v>1</v>
      </c>
      <c r="F284" s="1">
        <v>42650</v>
      </c>
      <c r="G284" s="1">
        <f t="shared" ca="1" si="4"/>
        <v>44118</v>
      </c>
      <c r="H284" s="8">
        <f ca="1">(Tabla3[[#This Row],[Fecha Hoy]]-Tabla3[[#This Row],[Fecha Inicio de Contrato]])/30</f>
        <v>48.93333333333333</v>
      </c>
      <c r="I284" s="8">
        <f ca="1">Tabla3[[#This Row],[Antigüedad Meses]]/12</f>
        <v>4.0777777777777775</v>
      </c>
      <c r="J284" s="1" t="s">
        <v>9</v>
      </c>
      <c r="K284" s="4">
        <v>4</v>
      </c>
      <c r="L284" s="1" t="s">
        <v>21</v>
      </c>
      <c r="M284" s="4">
        <v>0</v>
      </c>
      <c r="N284" s="4" t="s">
        <v>20</v>
      </c>
      <c r="O284" t="s">
        <v>33</v>
      </c>
      <c r="P284">
        <v>3</v>
      </c>
      <c r="Q284">
        <v>40</v>
      </c>
      <c r="R284">
        <f>Tabla3[[#This Row],[Horas Jornada]]*1/40</f>
        <v>1</v>
      </c>
      <c r="V284" s="4">
        <f>Tabla3[[#This Row],[Fecha Alta (Abs)]]-Tabla3[[#This Row],[Fecha de baja (Abs)]]</f>
        <v>0</v>
      </c>
      <c r="W284" s="4" t="s">
        <v>59</v>
      </c>
      <c r="X284" s="4">
        <v>8</v>
      </c>
      <c r="Y284" s="4">
        <v>0</v>
      </c>
      <c r="Z284" s="4"/>
      <c r="AB284">
        <v>0</v>
      </c>
      <c r="AE284" s="7">
        <v>20485</v>
      </c>
      <c r="AF284" s="7">
        <v>20485</v>
      </c>
      <c r="AG284" s="7">
        <f>Tabla3[[#This Row],[Salario Anual Actual 2020]]-Tabla3[[#This Row],[Salario Anual Inicial 2020]]</f>
        <v>0</v>
      </c>
      <c r="AH284">
        <v>56</v>
      </c>
      <c r="AI284">
        <v>6</v>
      </c>
      <c r="AJ284">
        <v>9</v>
      </c>
      <c r="AK284">
        <v>0</v>
      </c>
      <c r="AL284">
        <v>0</v>
      </c>
      <c r="AM284">
        <v>6.46</v>
      </c>
      <c r="AN284">
        <v>7.76</v>
      </c>
      <c r="AO284">
        <v>1</v>
      </c>
      <c r="AP284">
        <v>4.96</v>
      </c>
      <c r="AQ284">
        <v>4.3499999999999996</v>
      </c>
      <c r="AR284">
        <v>4</v>
      </c>
      <c r="AS284">
        <v>10</v>
      </c>
    </row>
    <row r="285" spans="1:45" x14ac:dyDescent="0.25">
      <c r="A285">
        <v>60</v>
      </c>
      <c r="B285" s="1">
        <v>22146</v>
      </c>
      <c r="C285" s="2">
        <f ca="1">INT((TODAY()-Tabla3[[#This Row],[Año de Nacimiento]])/365)</f>
        <v>60</v>
      </c>
      <c r="D285" t="s">
        <v>14</v>
      </c>
      <c r="E285">
        <v>0</v>
      </c>
      <c r="F285" s="1">
        <v>38181</v>
      </c>
      <c r="G285" s="1">
        <f t="shared" ca="1" si="4"/>
        <v>44118</v>
      </c>
      <c r="H285" s="8">
        <f ca="1">(Tabla3[[#This Row],[Fecha Hoy]]-Tabla3[[#This Row],[Fecha Inicio de Contrato]])/30</f>
        <v>197.9</v>
      </c>
      <c r="I285" s="8">
        <f ca="1">Tabla3[[#This Row],[Antigüedad Meses]]/12</f>
        <v>16.491666666666667</v>
      </c>
      <c r="J285" s="1" t="s">
        <v>68</v>
      </c>
      <c r="K285" s="4">
        <v>2</v>
      </c>
      <c r="L285" s="1" t="s">
        <v>19</v>
      </c>
      <c r="M285" s="4">
        <v>0</v>
      </c>
      <c r="N285" s="4" t="s">
        <v>20</v>
      </c>
      <c r="O285" t="s">
        <v>33</v>
      </c>
      <c r="P285">
        <v>3</v>
      </c>
      <c r="Q285">
        <v>30</v>
      </c>
      <c r="R285">
        <f>Tabla3[[#This Row],[Horas Jornada]]*1/40</f>
        <v>0.75</v>
      </c>
      <c r="V285" s="4">
        <f>Tabla3[[#This Row],[Fecha Alta (Abs)]]-Tabla3[[#This Row],[Fecha de baja (Abs)]]</f>
        <v>0</v>
      </c>
      <c r="W285" s="4" t="s">
        <v>59</v>
      </c>
      <c r="X285" s="4">
        <v>8</v>
      </c>
      <c r="Y285" s="4">
        <v>0</v>
      </c>
      <c r="Z285" s="4"/>
      <c r="AB285">
        <v>0</v>
      </c>
      <c r="AE285" s="7">
        <v>23667</v>
      </c>
      <c r="AF285" s="7">
        <v>23667</v>
      </c>
      <c r="AG285" s="7">
        <f>Tabla3[[#This Row],[Salario Anual Actual 2020]]-Tabla3[[#This Row],[Salario Anual Inicial 2020]]</f>
        <v>0</v>
      </c>
      <c r="AH285">
        <v>168</v>
      </c>
      <c r="AI285">
        <v>18</v>
      </c>
      <c r="AJ285">
        <v>6</v>
      </c>
      <c r="AK285">
        <v>0</v>
      </c>
      <c r="AL285">
        <v>0</v>
      </c>
      <c r="AM285">
        <v>6.55</v>
      </c>
      <c r="AN285">
        <v>8.5500000000000007</v>
      </c>
      <c r="AO285">
        <v>1</v>
      </c>
      <c r="AP285">
        <v>4.41</v>
      </c>
      <c r="AQ285">
        <v>3.33</v>
      </c>
      <c r="AR285">
        <v>9</v>
      </c>
      <c r="AS285">
        <v>9</v>
      </c>
    </row>
    <row r="286" spans="1:45" x14ac:dyDescent="0.25">
      <c r="A286">
        <v>249</v>
      </c>
      <c r="B286" s="1">
        <v>28953</v>
      </c>
      <c r="C286" s="2">
        <f ca="1">INT((TODAY()-Tabla3[[#This Row],[Año de Nacimiento]])/365)</f>
        <v>41</v>
      </c>
      <c r="D286" t="s">
        <v>13</v>
      </c>
      <c r="E286">
        <v>1</v>
      </c>
      <c r="F286" s="1">
        <v>37379</v>
      </c>
      <c r="G286" s="1">
        <f t="shared" ca="1" si="4"/>
        <v>44118</v>
      </c>
      <c r="H286" s="8">
        <f ca="1">(Tabla3[[#This Row],[Fecha Hoy]]-Tabla3[[#This Row],[Fecha Inicio de Contrato]])/30</f>
        <v>224.63333333333333</v>
      </c>
      <c r="I286" s="8">
        <f ca="1">Tabla3[[#This Row],[Antigüedad Meses]]/12</f>
        <v>18.719444444444445</v>
      </c>
      <c r="J286" s="1" t="s">
        <v>12</v>
      </c>
      <c r="K286" s="4">
        <v>3</v>
      </c>
      <c r="L286" s="1" t="s">
        <v>19</v>
      </c>
      <c r="M286" s="4">
        <v>1</v>
      </c>
      <c r="N286" s="4" t="s">
        <v>20</v>
      </c>
      <c r="O286" t="s">
        <v>33</v>
      </c>
      <c r="P286">
        <v>3</v>
      </c>
      <c r="Q286">
        <v>34</v>
      </c>
      <c r="R286">
        <f>Tabla3[[#This Row],[Horas Jornada]]*1/40</f>
        <v>0.85</v>
      </c>
      <c r="V286" s="4">
        <f>Tabla3[[#This Row],[Fecha Alta (Abs)]]-Tabla3[[#This Row],[Fecha de baja (Abs)]]</f>
        <v>0</v>
      </c>
      <c r="W286" t="s">
        <v>59</v>
      </c>
      <c r="X286" s="4">
        <v>8</v>
      </c>
      <c r="Y286" s="4">
        <v>0</v>
      </c>
      <c r="AB286">
        <v>0</v>
      </c>
      <c r="AE286" s="7">
        <v>23753</v>
      </c>
      <c r="AF286" s="7">
        <v>23753</v>
      </c>
      <c r="AG286" s="7">
        <f>Tabla3[[#This Row],[Salario Anual Actual 2020]]-Tabla3[[#This Row],[Salario Anual Inicial 2020]]</f>
        <v>0</v>
      </c>
      <c r="AH286">
        <v>438</v>
      </c>
      <c r="AI286">
        <v>0</v>
      </c>
      <c r="AJ286">
        <v>5</v>
      </c>
      <c r="AK286">
        <v>0</v>
      </c>
      <c r="AL286">
        <v>0</v>
      </c>
      <c r="AM286">
        <v>4.1399999999999997</v>
      </c>
      <c r="AN286">
        <v>6.14</v>
      </c>
      <c r="AO286">
        <v>2</v>
      </c>
      <c r="AP286">
        <v>4.8</v>
      </c>
      <c r="AQ286">
        <v>4.7300000000000004</v>
      </c>
      <c r="AR286">
        <v>10</v>
      </c>
      <c r="AS286">
        <v>5</v>
      </c>
    </row>
    <row r="287" spans="1:45" x14ac:dyDescent="0.25">
      <c r="A287">
        <v>268</v>
      </c>
      <c r="B287" s="1">
        <v>30213</v>
      </c>
      <c r="C287" s="2">
        <f ca="1">INT((TODAY()-Tabla3[[#This Row],[Año de Nacimiento]])/365)</f>
        <v>38</v>
      </c>
      <c r="D287" t="s">
        <v>13</v>
      </c>
      <c r="E287">
        <v>1</v>
      </c>
      <c r="F287" s="1">
        <v>42622</v>
      </c>
      <c r="G287" s="1">
        <f t="shared" ca="1" si="4"/>
        <v>44118</v>
      </c>
      <c r="H287" s="8">
        <f ca="1">(Tabla3[[#This Row],[Fecha Hoy]]-Tabla3[[#This Row],[Fecha Inicio de Contrato]])/30</f>
        <v>49.866666666666667</v>
      </c>
      <c r="I287" s="8">
        <f ca="1">Tabla3[[#This Row],[Antigüedad Meses]]/12</f>
        <v>4.1555555555555559</v>
      </c>
      <c r="J287" s="1" t="s">
        <v>8</v>
      </c>
      <c r="K287" s="4">
        <v>1</v>
      </c>
      <c r="L287" s="1" t="s">
        <v>19</v>
      </c>
      <c r="M287" s="4">
        <v>2</v>
      </c>
      <c r="N287" s="4" t="s">
        <v>20</v>
      </c>
      <c r="O287" t="s">
        <v>33</v>
      </c>
      <c r="P287">
        <v>3</v>
      </c>
      <c r="Q287">
        <v>40</v>
      </c>
      <c r="R287">
        <f>Tabla3[[#This Row],[Horas Jornada]]*1/40</f>
        <v>1</v>
      </c>
      <c r="V287" s="4">
        <f>Tabla3[[#This Row],[Fecha Alta (Abs)]]-Tabla3[[#This Row],[Fecha de baja (Abs)]]</f>
        <v>0</v>
      </c>
      <c r="W287" t="s">
        <v>59</v>
      </c>
      <c r="X287" s="4">
        <v>8</v>
      </c>
      <c r="Y287" s="4">
        <v>0</v>
      </c>
      <c r="AB287">
        <v>0</v>
      </c>
      <c r="AE287" s="7">
        <v>20953</v>
      </c>
      <c r="AF287" s="7">
        <v>20953</v>
      </c>
      <c r="AG287" s="7">
        <f>Tabla3[[#This Row],[Salario Anual Actual 2020]]-Tabla3[[#This Row],[Salario Anual Inicial 2020]]</f>
        <v>0</v>
      </c>
      <c r="AH287">
        <v>91</v>
      </c>
      <c r="AI287">
        <v>0</v>
      </c>
      <c r="AJ287">
        <v>8</v>
      </c>
      <c r="AK287">
        <v>0</v>
      </c>
      <c r="AL287">
        <v>0</v>
      </c>
      <c r="AM287">
        <v>4.1500000000000004</v>
      </c>
      <c r="AN287">
        <v>6.45</v>
      </c>
      <c r="AO287">
        <v>2</v>
      </c>
      <c r="AP287">
        <v>5.0999999999999996</v>
      </c>
      <c r="AQ287">
        <v>4.03</v>
      </c>
      <c r="AR287">
        <v>9</v>
      </c>
      <c r="AS287">
        <v>8</v>
      </c>
    </row>
    <row r="288" spans="1:45" x14ac:dyDescent="0.25">
      <c r="A288">
        <v>275</v>
      </c>
      <c r="B288" s="1">
        <v>28000</v>
      </c>
      <c r="C288" s="2">
        <f ca="1">INT((TODAY()-Tabla3[[#This Row],[Año de Nacimiento]])/365)</f>
        <v>44</v>
      </c>
      <c r="D288" t="s">
        <v>13</v>
      </c>
      <c r="E288">
        <v>1</v>
      </c>
      <c r="F288" s="1">
        <v>42559</v>
      </c>
      <c r="G288" s="1">
        <f t="shared" ca="1" si="4"/>
        <v>44118</v>
      </c>
      <c r="H288" s="8">
        <f ca="1">(Tabla3[[#This Row],[Fecha Hoy]]-Tabla3[[#This Row],[Fecha Inicio de Contrato]])/30</f>
        <v>51.966666666666669</v>
      </c>
      <c r="I288" s="8">
        <f ca="1">Tabla3[[#This Row],[Antigüedad Meses]]/12</f>
        <v>4.3305555555555557</v>
      </c>
      <c r="J288" s="1" t="s">
        <v>9</v>
      </c>
      <c r="K288" s="4">
        <v>4</v>
      </c>
      <c r="L288" s="1"/>
      <c r="M288" s="4">
        <v>0</v>
      </c>
      <c r="N288" s="4" t="s">
        <v>20</v>
      </c>
      <c r="O288" t="s">
        <v>33</v>
      </c>
      <c r="P288">
        <v>3</v>
      </c>
      <c r="Q288">
        <v>35</v>
      </c>
      <c r="R288">
        <f>Tabla3[[#This Row],[Horas Jornada]]*1/40</f>
        <v>0.875</v>
      </c>
      <c r="V288" s="4">
        <f>Tabla3[[#This Row],[Fecha Alta (Abs)]]-Tabla3[[#This Row],[Fecha de baja (Abs)]]</f>
        <v>0</v>
      </c>
      <c r="W288" t="s">
        <v>59</v>
      </c>
      <c r="X288" s="4">
        <v>8</v>
      </c>
      <c r="Y288" s="4">
        <v>0</v>
      </c>
      <c r="AB288">
        <v>0</v>
      </c>
      <c r="AE288" s="7">
        <v>20654</v>
      </c>
      <c r="AF288" s="7">
        <v>20654</v>
      </c>
      <c r="AG288" s="7">
        <f>Tabla3[[#This Row],[Salario Anual Actual 2020]]-Tabla3[[#This Row],[Salario Anual Inicial 2020]]</f>
        <v>0</v>
      </c>
      <c r="AH288">
        <v>34</v>
      </c>
      <c r="AI288">
        <v>0</v>
      </c>
      <c r="AJ288">
        <v>7</v>
      </c>
      <c r="AK288">
        <v>0</v>
      </c>
      <c r="AL288">
        <v>0</v>
      </c>
      <c r="AM288">
        <v>7.42</v>
      </c>
      <c r="AN288">
        <v>8.42</v>
      </c>
      <c r="AO288">
        <v>1</v>
      </c>
      <c r="AP288">
        <v>5.05</v>
      </c>
      <c r="AQ288">
        <v>3.95</v>
      </c>
      <c r="AR288">
        <v>6</v>
      </c>
      <c r="AS288">
        <v>6</v>
      </c>
    </row>
    <row r="289" spans="1:45" x14ac:dyDescent="0.25">
      <c r="A289">
        <v>285</v>
      </c>
      <c r="B289" s="1">
        <v>24466</v>
      </c>
      <c r="C289" s="2">
        <f ca="1">INT((TODAY()-Tabla3[[#This Row],[Año de Nacimiento]])/365)</f>
        <v>53</v>
      </c>
      <c r="D289" t="s">
        <v>13</v>
      </c>
      <c r="E289">
        <v>1</v>
      </c>
      <c r="F289" s="1">
        <v>41688</v>
      </c>
      <c r="G289" s="1">
        <f t="shared" ca="1" si="4"/>
        <v>44118</v>
      </c>
      <c r="H289" s="8">
        <f ca="1">(Tabla3[[#This Row],[Fecha Hoy]]-Tabla3[[#This Row],[Fecha Inicio de Contrato]])/30</f>
        <v>81</v>
      </c>
      <c r="I289" s="8">
        <f ca="1">Tabla3[[#This Row],[Antigüedad Meses]]/12</f>
        <v>6.75</v>
      </c>
      <c r="J289" s="1" t="s">
        <v>8</v>
      </c>
      <c r="K289" s="4">
        <v>1</v>
      </c>
      <c r="L289" s="1"/>
      <c r="M289" s="4"/>
      <c r="N289" s="4" t="s">
        <v>20</v>
      </c>
      <c r="O289" t="s">
        <v>33</v>
      </c>
      <c r="P289">
        <v>3</v>
      </c>
      <c r="Q289">
        <v>40</v>
      </c>
      <c r="R289">
        <f>Tabla3[[#This Row],[Horas Jornada]]*1/40</f>
        <v>1</v>
      </c>
      <c r="V289" s="4">
        <f>Tabla3[[#This Row],[Fecha Alta (Abs)]]-Tabla3[[#This Row],[Fecha de baja (Abs)]]</f>
        <v>0</v>
      </c>
      <c r="W289" t="s">
        <v>59</v>
      </c>
      <c r="X289" s="4">
        <v>8</v>
      </c>
      <c r="Y289" s="4">
        <v>0</v>
      </c>
      <c r="AB289">
        <v>0</v>
      </c>
      <c r="AE289" s="7">
        <v>23298</v>
      </c>
      <c r="AF289" s="7">
        <v>23298</v>
      </c>
      <c r="AG289" s="7">
        <f>Tabla3[[#This Row],[Salario Anual Actual 2020]]-Tabla3[[#This Row],[Salario Anual Inicial 2020]]</f>
        <v>0</v>
      </c>
      <c r="AH289">
        <v>29</v>
      </c>
      <c r="AI289">
        <v>0</v>
      </c>
      <c r="AJ289">
        <v>7</v>
      </c>
      <c r="AK289">
        <v>0</v>
      </c>
      <c r="AL289">
        <v>0</v>
      </c>
      <c r="AM289">
        <v>5.48</v>
      </c>
      <c r="AN289">
        <v>6.48</v>
      </c>
      <c r="AO289">
        <v>2</v>
      </c>
      <c r="AP289">
        <v>4.84</v>
      </c>
      <c r="AQ289">
        <v>3.09</v>
      </c>
      <c r="AR289">
        <v>8</v>
      </c>
      <c r="AS289">
        <v>5</v>
      </c>
    </row>
    <row r="290" spans="1:45" x14ac:dyDescent="0.25">
      <c r="A290">
        <v>286</v>
      </c>
      <c r="B290" s="1">
        <v>28586</v>
      </c>
      <c r="C290" s="2">
        <f ca="1">INT((TODAY()-Tabla3[[#This Row],[Año de Nacimiento]])/365)</f>
        <v>42</v>
      </c>
      <c r="D290" t="s">
        <v>13</v>
      </c>
      <c r="E290">
        <v>1</v>
      </c>
      <c r="F290" s="1">
        <v>42322</v>
      </c>
      <c r="G290" s="1">
        <f t="shared" ca="1" si="4"/>
        <v>44118</v>
      </c>
      <c r="H290" s="8">
        <f ca="1">(Tabla3[[#This Row],[Fecha Hoy]]-Tabla3[[#This Row],[Fecha Inicio de Contrato]])/30</f>
        <v>59.866666666666667</v>
      </c>
      <c r="I290" s="8">
        <f ca="1">Tabla3[[#This Row],[Antigüedad Meses]]/12</f>
        <v>4.9888888888888889</v>
      </c>
      <c r="J290" s="1" t="s">
        <v>8</v>
      </c>
      <c r="K290" s="4">
        <v>1</v>
      </c>
      <c r="L290" s="1" t="s">
        <v>21</v>
      </c>
      <c r="M290" s="4">
        <v>0</v>
      </c>
      <c r="N290" s="4" t="s">
        <v>20</v>
      </c>
      <c r="O290" t="s">
        <v>33</v>
      </c>
      <c r="P290">
        <v>3</v>
      </c>
      <c r="Q290">
        <v>20</v>
      </c>
      <c r="R290">
        <f>Tabla3[[#This Row],[Horas Jornada]]*1/40</f>
        <v>0.5</v>
      </c>
      <c r="V290" s="4">
        <f>Tabla3[[#This Row],[Fecha Alta (Abs)]]-Tabla3[[#This Row],[Fecha de baja (Abs)]]</f>
        <v>0</v>
      </c>
      <c r="W290" t="s">
        <v>59</v>
      </c>
      <c r="X290" s="4">
        <v>8</v>
      </c>
      <c r="Y290" s="4">
        <v>0</v>
      </c>
      <c r="AB290">
        <v>0</v>
      </c>
      <c r="AE290" s="7">
        <v>20191</v>
      </c>
      <c r="AF290" s="7">
        <v>20191</v>
      </c>
      <c r="AG290" s="7">
        <f>Tabla3[[#This Row],[Salario Anual Actual 2020]]-Tabla3[[#This Row],[Salario Anual Inicial 2020]]</f>
        <v>0</v>
      </c>
      <c r="AH290">
        <v>460</v>
      </c>
      <c r="AI290">
        <v>0</v>
      </c>
      <c r="AJ290">
        <v>7</v>
      </c>
      <c r="AK290">
        <v>0</v>
      </c>
      <c r="AL290">
        <v>0</v>
      </c>
      <c r="AM290">
        <v>6.74</v>
      </c>
      <c r="AN290">
        <v>7.74</v>
      </c>
      <c r="AO290">
        <v>1</v>
      </c>
      <c r="AP290">
        <v>4.4400000000000004</v>
      </c>
      <c r="AQ290">
        <v>3.47</v>
      </c>
      <c r="AR290">
        <v>6</v>
      </c>
      <c r="AS290">
        <v>7</v>
      </c>
    </row>
    <row r="291" spans="1:45" x14ac:dyDescent="0.25">
      <c r="A291">
        <v>291</v>
      </c>
      <c r="B291" s="1">
        <v>23673</v>
      </c>
      <c r="C291" s="2">
        <f ca="1">INT((TODAY()-Tabla3[[#This Row],[Año de Nacimiento]])/365)</f>
        <v>56</v>
      </c>
      <c r="D291" t="s">
        <v>13</v>
      </c>
      <c r="E291">
        <v>1</v>
      </c>
      <c r="F291" s="1">
        <v>42506</v>
      </c>
      <c r="G291" s="1">
        <f t="shared" ca="1" si="4"/>
        <v>44118</v>
      </c>
      <c r="H291" s="8">
        <f ca="1">(Tabla3[[#This Row],[Fecha Hoy]]-Tabla3[[#This Row],[Fecha Inicio de Contrato]])/30</f>
        <v>53.733333333333334</v>
      </c>
      <c r="I291" s="8">
        <f ca="1">Tabla3[[#This Row],[Antigüedad Meses]]/12</f>
        <v>4.4777777777777779</v>
      </c>
      <c r="J291" s="1" t="s">
        <v>10</v>
      </c>
      <c r="K291" s="4">
        <v>5</v>
      </c>
      <c r="L291" s="1" t="s">
        <v>21</v>
      </c>
      <c r="M291" s="4">
        <v>0</v>
      </c>
      <c r="N291" s="4" t="s">
        <v>20</v>
      </c>
      <c r="O291" t="s">
        <v>33</v>
      </c>
      <c r="P291">
        <v>3</v>
      </c>
      <c r="Q291">
        <v>30</v>
      </c>
      <c r="R291">
        <f>Tabla3[[#This Row],[Horas Jornada]]*1/40</f>
        <v>0.75</v>
      </c>
      <c r="V291" s="4">
        <f>Tabla3[[#This Row],[Fecha Alta (Abs)]]-Tabla3[[#This Row],[Fecha de baja (Abs)]]</f>
        <v>0</v>
      </c>
      <c r="W291" t="s">
        <v>59</v>
      </c>
      <c r="X291" s="4">
        <v>8</v>
      </c>
      <c r="Y291" s="4">
        <v>1</v>
      </c>
      <c r="Z291" s="1">
        <v>43836</v>
      </c>
      <c r="AA291" t="s">
        <v>28</v>
      </c>
      <c r="AB291">
        <v>0</v>
      </c>
      <c r="AE291" s="7">
        <v>23678</v>
      </c>
      <c r="AF291" s="7">
        <v>23678</v>
      </c>
      <c r="AG291" s="7">
        <f>Tabla3[[#This Row],[Salario Anual Actual 2020]]-Tabla3[[#This Row],[Salario Anual Inicial 2020]]</f>
        <v>0</v>
      </c>
      <c r="AH291">
        <v>138</v>
      </c>
      <c r="AI291">
        <v>0</v>
      </c>
      <c r="AJ291">
        <v>5</v>
      </c>
      <c r="AK291">
        <v>0</v>
      </c>
      <c r="AL291">
        <v>0</v>
      </c>
      <c r="AM291">
        <v>6.05</v>
      </c>
      <c r="AN291">
        <v>7.55</v>
      </c>
      <c r="AO291">
        <v>1</v>
      </c>
      <c r="AP291">
        <v>5.87</v>
      </c>
      <c r="AQ291">
        <v>3.81</v>
      </c>
      <c r="AR291">
        <v>9</v>
      </c>
      <c r="AS291">
        <v>10</v>
      </c>
    </row>
    <row r="292" spans="1:45" x14ac:dyDescent="0.25">
      <c r="A292">
        <v>296</v>
      </c>
      <c r="B292" s="1">
        <v>34192</v>
      </c>
      <c r="C292" s="2">
        <f ca="1">INT((TODAY()-Tabla3[[#This Row],[Año de Nacimiento]])/365)</f>
        <v>27</v>
      </c>
      <c r="D292" t="s">
        <v>13</v>
      </c>
      <c r="E292">
        <v>1</v>
      </c>
      <c r="F292" s="1">
        <v>43478</v>
      </c>
      <c r="G292" s="1">
        <f t="shared" ca="1" si="4"/>
        <v>44118</v>
      </c>
      <c r="H292" s="8">
        <f ca="1">(Tabla3[[#This Row],[Fecha Hoy]]-Tabla3[[#This Row],[Fecha Inicio de Contrato]])/30</f>
        <v>21.333333333333332</v>
      </c>
      <c r="I292" s="8">
        <f ca="1">Tabla3[[#This Row],[Antigüedad Meses]]/12</f>
        <v>1.7777777777777777</v>
      </c>
      <c r="J292" s="1" t="s">
        <v>8</v>
      </c>
      <c r="K292" s="4">
        <v>1</v>
      </c>
      <c r="L292" s="1"/>
      <c r="M292" s="4"/>
      <c r="N292" s="4" t="s">
        <v>20</v>
      </c>
      <c r="O292" t="s">
        <v>33</v>
      </c>
      <c r="P292">
        <v>3</v>
      </c>
      <c r="Q292">
        <v>40</v>
      </c>
      <c r="R292">
        <f>Tabla3[[#This Row],[Horas Jornada]]*1/40</f>
        <v>1</v>
      </c>
      <c r="V292" s="4">
        <f>Tabla3[[#This Row],[Fecha Alta (Abs)]]-Tabla3[[#This Row],[Fecha de baja (Abs)]]</f>
        <v>0</v>
      </c>
      <c r="W292" t="s">
        <v>59</v>
      </c>
      <c r="X292" s="4">
        <v>8</v>
      </c>
      <c r="Y292" s="4">
        <v>0</v>
      </c>
      <c r="AB292">
        <v>0</v>
      </c>
      <c r="AE292" s="7">
        <v>18221</v>
      </c>
      <c r="AF292" s="7">
        <v>18221</v>
      </c>
      <c r="AG292" s="7">
        <f>Tabla3[[#This Row],[Salario Anual Actual 2020]]-Tabla3[[#This Row],[Salario Anual Inicial 2020]]</f>
        <v>0</v>
      </c>
      <c r="AH292">
        <v>66</v>
      </c>
      <c r="AI292">
        <v>6</v>
      </c>
      <c r="AJ292">
        <v>7</v>
      </c>
      <c r="AK292">
        <v>0</v>
      </c>
      <c r="AL292">
        <v>0</v>
      </c>
      <c r="AM292">
        <v>6.68</v>
      </c>
      <c r="AN292">
        <v>7.68</v>
      </c>
      <c r="AO292">
        <v>1</v>
      </c>
      <c r="AP292">
        <v>5.74</v>
      </c>
      <c r="AQ292">
        <v>3.94</v>
      </c>
      <c r="AR292">
        <v>6</v>
      </c>
      <c r="AS292">
        <v>9</v>
      </c>
    </row>
    <row r="293" spans="1:45" x14ac:dyDescent="0.25">
      <c r="A293">
        <v>310</v>
      </c>
      <c r="B293" s="1">
        <v>33147</v>
      </c>
      <c r="C293" s="2">
        <f ca="1">INT((TODAY()-Tabla3[[#This Row],[Año de Nacimiento]])/365)</f>
        <v>30</v>
      </c>
      <c r="D293" t="s">
        <v>13</v>
      </c>
      <c r="E293">
        <v>1</v>
      </c>
      <c r="F293" s="1">
        <v>43336</v>
      </c>
      <c r="G293" s="1">
        <f t="shared" ca="1" si="4"/>
        <v>44118</v>
      </c>
      <c r="H293" s="8">
        <f ca="1">(Tabla3[[#This Row],[Fecha Hoy]]-Tabla3[[#This Row],[Fecha Inicio de Contrato]])/30</f>
        <v>26.066666666666666</v>
      </c>
      <c r="I293" s="8">
        <f ca="1">Tabla3[[#This Row],[Antigüedad Meses]]/12</f>
        <v>2.1722222222222221</v>
      </c>
      <c r="J293" s="1" t="s">
        <v>68</v>
      </c>
      <c r="K293" s="4">
        <v>2</v>
      </c>
      <c r="L293" s="1" t="s">
        <v>21</v>
      </c>
      <c r="M293" s="4">
        <v>0</v>
      </c>
      <c r="N293" s="4" t="s">
        <v>20</v>
      </c>
      <c r="O293" t="s">
        <v>33</v>
      </c>
      <c r="P293">
        <v>3</v>
      </c>
      <c r="Q293">
        <v>25</v>
      </c>
      <c r="R293">
        <f>Tabla3[[#This Row],[Horas Jornada]]*1/40</f>
        <v>0.625</v>
      </c>
      <c r="V293" s="4">
        <f>Tabla3[[#This Row],[Fecha Alta (Abs)]]-Tabla3[[#This Row],[Fecha de baja (Abs)]]</f>
        <v>0</v>
      </c>
      <c r="W293" t="s">
        <v>59</v>
      </c>
      <c r="X293" s="4">
        <v>8</v>
      </c>
      <c r="Y293" s="4">
        <v>0</v>
      </c>
      <c r="AB293">
        <v>0</v>
      </c>
      <c r="AE293" s="7">
        <v>19581</v>
      </c>
      <c r="AF293" s="7">
        <v>19581</v>
      </c>
      <c r="AG293" s="7">
        <f>Tabla3[[#This Row],[Salario Anual Actual 2020]]-Tabla3[[#This Row],[Salario Anual Inicial 2020]]</f>
        <v>0</v>
      </c>
      <c r="AH293">
        <v>175</v>
      </c>
      <c r="AI293">
        <v>6</v>
      </c>
      <c r="AJ293">
        <v>8</v>
      </c>
      <c r="AK293">
        <v>0</v>
      </c>
      <c r="AL293">
        <v>0</v>
      </c>
      <c r="AM293">
        <v>6.98</v>
      </c>
      <c r="AN293">
        <v>8.2799999999999994</v>
      </c>
      <c r="AO293">
        <v>1</v>
      </c>
      <c r="AP293">
        <v>5.0999999999999996</v>
      </c>
      <c r="AQ293">
        <v>3.84</v>
      </c>
      <c r="AR293">
        <v>6</v>
      </c>
      <c r="AS293">
        <v>10</v>
      </c>
    </row>
    <row r="294" spans="1:45" x14ac:dyDescent="0.25">
      <c r="A294">
        <v>17</v>
      </c>
      <c r="B294" s="1">
        <v>26230</v>
      </c>
      <c r="C294" s="2">
        <f ca="1">INT((TODAY()-Tabla3[[#This Row],[Año de Nacimiento]])/365)</f>
        <v>49</v>
      </c>
      <c r="D294" t="s">
        <v>14</v>
      </c>
      <c r="E294">
        <v>0</v>
      </c>
      <c r="F294" s="1">
        <v>40322</v>
      </c>
      <c r="G294" s="1">
        <f t="shared" ca="1" si="4"/>
        <v>44118</v>
      </c>
      <c r="H294" s="8">
        <f ca="1">(Tabla3[[#This Row],[Fecha Hoy]]-Tabla3[[#This Row],[Fecha Inicio de Contrato]])/30</f>
        <v>126.53333333333333</v>
      </c>
      <c r="I294" s="8">
        <f ca="1">Tabla3[[#This Row],[Antigüedad Meses]]/12</f>
        <v>10.544444444444444</v>
      </c>
      <c r="J294" s="1" t="s">
        <v>8</v>
      </c>
      <c r="K294" s="4">
        <v>1</v>
      </c>
      <c r="L294" s="1" t="s">
        <v>22</v>
      </c>
      <c r="M294" s="4">
        <v>0</v>
      </c>
      <c r="N294" s="4" t="s">
        <v>20</v>
      </c>
      <c r="O294" t="s">
        <v>33</v>
      </c>
      <c r="P294">
        <v>3</v>
      </c>
      <c r="Q294">
        <v>30</v>
      </c>
      <c r="R294">
        <f>Tabla3[[#This Row],[Horas Jornada]]*1/40</f>
        <v>0.75</v>
      </c>
      <c r="S294" t="s">
        <v>24</v>
      </c>
      <c r="T294" s="1">
        <v>43807</v>
      </c>
      <c r="U294" s="1">
        <v>43986</v>
      </c>
      <c r="V294" s="4">
        <f>Tabla3[[#This Row],[Fecha Alta (Abs)]]-Tabla3[[#This Row],[Fecha de baja (Abs)]]</f>
        <v>179</v>
      </c>
      <c r="W294" t="s">
        <v>58</v>
      </c>
      <c r="X294">
        <v>7</v>
      </c>
      <c r="Y294" s="4">
        <v>0</v>
      </c>
      <c r="Z294" s="4"/>
      <c r="AB294">
        <v>0</v>
      </c>
      <c r="AE294" s="7">
        <v>20073</v>
      </c>
      <c r="AF294" s="7">
        <v>20073</v>
      </c>
      <c r="AG294" s="7">
        <f>Tabla3[[#This Row],[Salario Anual Actual 2020]]-Tabla3[[#This Row],[Salario Anual Inicial 2020]]</f>
        <v>0</v>
      </c>
      <c r="AH294">
        <v>199</v>
      </c>
      <c r="AI294">
        <v>6</v>
      </c>
      <c r="AJ294">
        <v>5</v>
      </c>
      <c r="AK294">
        <v>0</v>
      </c>
      <c r="AL294">
        <v>0</v>
      </c>
      <c r="AM294">
        <v>8.08</v>
      </c>
      <c r="AN294">
        <v>8.0500000000000007</v>
      </c>
      <c r="AO294">
        <v>5</v>
      </c>
      <c r="AP294">
        <v>5.82</v>
      </c>
      <c r="AQ294">
        <v>3.78</v>
      </c>
      <c r="AR294">
        <v>8</v>
      </c>
      <c r="AS294">
        <v>5</v>
      </c>
    </row>
    <row r="295" spans="1:45" x14ac:dyDescent="0.25">
      <c r="A295">
        <v>183</v>
      </c>
      <c r="B295" s="1">
        <v>21162</v>
      </c>
      <c r="C295" s="2">
        <f ca="1">INT((TODAY()-Tabla3[[#This Row],[Año de Nacimiento]])/365)</f>
        <v>62</v>
      </c>
      <c r="D295" t="s">
        <v>14</v>
      </c>
      <c r="E295">
        <v>0</v>
      </c>
      <c r="F295" s="1">
        <v>41472</v>
      </c>
      <c r="G295" s="1">
        <f t="shared" ca="1" si="4"/>
        <v>44118</v>
      </c>
      <c r="H295" s="8">
        <f ca="1">(Tabla3[[#This Row],[Fecha Hoy]]-Tabla3[[#This Row],[Fecha Inicio de Contrato]])/30</f>
        <v>88.2</v>
      </c>
      <c r="I295" s="8">
        <f ca="1">Tabla3[[#This Row],[Antigüedad Meses]]/12</f>
        <v>7.3500000000000005</v>
      </c>
      <c r="J295" s="1" t="s">
        <v>8</v>
      </c>
      <c r="K295" s="4">
        <v>1</v>
      </c>
      <c r="L295" s="1"/>
      <c r="M295" s="4">
        <v>0</v>
      </c>
      <c r="N295" s="4" t="s">
        <v>20</v>
      </c>
      <c r="O295" t="s">
        <v>33</v>
      </c>
      <c r="P295">
        <v>3</v>
      </c>
      <c r="Q295">
        <v>40</v>
      </c>
      <c r="R295">
        <f>Tabla3[[#This Row],[Horas Jornada]]*1/40</f>
        <v>1</v>
      </c>
      <c r="V295" s="4">
        <f>Tabla3[[#This Row],[Fecha Alta (Abs)]]-Tabla3[[#This Row],[Fecha de baja (Abs)]]</f>
        <v>0</v>
      </c>
      <c r="W295" t="s">
        <v>58</v>
      </c>
      <c r="X295">
        <v>7</v>
      </c>
      <c r="Y295" s="4">
        <v>0</v>
      </c>
      <c r="AB295">
        <v>0</v>
      </c>
      <c r="AE295" s="7">
        <v>21218</v>
      </c>
      <c r="AF295" s="7">
        <v>21218</v>
      </c>
      <c r="AG295" s="7">
        <f>Tabla3[[#This Row],[Salario Anual Actual 2020]]-Tabla3[[#This Row],[Salario Anual Inicial 2020]]</f>
        <v>0</v>
      </c>
      <c r="AH295">
        <v>5</v>
      </c>
      <c r="AI295">
        <v>6</v>
      </c>
      <c r="AJ295">
        <v>6</v>
      </c>
      <c r="AK295">
        <v>0</v>
      </c>
      <c r="AL295">
        <v>0</v>
      </c>
      <c r="AM295">
        <v>8.24</v>
      </c>
      <c r="AN295">
        <v>8.1999999999999993</v>
      </c>
      <c r="AO295">
        <v>5</v>
      </c>
      <c r="AP295">
        <v>5.67</v>
      </c>
      <c r="AQ295">
        <v>3.74</v>
      </c>
      <c r="AR295">
        <v>6</v>
      </c>
      <c r="AS295">
        <v>9</v>
      </c>
    </row>
    <row r="296" spans="1:45" x14ac:dyDescent="0.25">
      <c r="A296">
        <v>200</v>
      </c>
      <c r="B296" s="1">
        <v>26027</v>
      </c>
      <c r="C296" s="2">
        <f ca="1">INT((TODAY()-Tabla3[[#This Row],[Año de Nacimiento]])/365)</f>
        <v>49</v>
      </c>
      <c r="D296" t="s">
        <v>13</v>
      </c>
      <c r="E296">
        <v>1</v>
      </c>
      <c r="F296" s="1">
        <v>42109</v>
      </c>
      <c r="G296" s="1">
        <f t="shared" ca="1" si="4"/>
        <v>44118</v>
      </c>
      <c r="H296" s="8">
        <f ca="1">(Tabla3[[#This Row],[Fecha Hoy]]-Tabla3[[#This Row],[Fecha Inicio de Contrato]])/30</f>
        <v>66.966666666666669</v>
      </c>
      <c r="I296" s="8">
        <f ca="1">Tabla3[[#This Row],[Antigüedad Meses]]/12</f>
        <v>5.5805555555555557</v>
      </c>
      <c r="J296" s="1" t="s">
        <v>10</v>
      </c>
      <c r="K296" s="4">
        <v>5</v>
      </c>
      <c r="L296" s="1" t="s">
        <v>21</v>
      </c>
      <c r="M296" s="4">
        <v>0</v>
      </c>
      <c r="N296" s="4" t="s">
        <v>20</v>
      </c>
      <c r="O296" t="s">
        <v>33</v>
      </c>
      <c r="P296">
        <v>3</v>
      </c>
      <c r="Q296">
        <v>40</v>
      </c>
      <c r="R296">
        <f>Tabla3[[#This Row],[Horas Jornada]]*1/40</f>
        <v>1</v>
      </c>
      <c r="V296" s="4">
        <f>Tabla3[[#This Row],[Fecha Alta (Abs)]]-Tabla3[[#This Row],[Fecha de baja (Abs)]]</f>
        <v>0</v>
      </c>
      <c r="W296" t="s">
        <v>58</v>
      </c>
      <c r="X296">
        <v>7</v>
      </c>
      <c r="Y296" s="4">
        <v>0</v>
      </c>
      <c r="AB296">
        <v>1</v>
      </c>
      <c r="AC296" s="1">
        <v>44024</v>
      </c>
      <c r="AD296" t="s">
        <v>42</v>
      </c>
      <c r="AE296" s="7">
        <v>18452</v>
      </c>
      <c r="AF296" s="7">
        <v>18452</v>
      </c>
      <c r="AG296" s="7">
        <f>Tabla3[[#This Row],[Salario Anual Actual 2020]]-Tabla3[[#This Row],[Salario Anual Inicial 2020]]</f>
        <v>0</v>
      </c>
      <c r="AH296">
        <v>130</v>
      </c>
      <c r="AI296">
        <v>0</v>
      </c>
      <c r="AJ296">
        <v>5</v>
      </c>
      <c r="AK296">
        <v>0</v>
      </c>
      <c r="AL296">
        <v>0</v>
      </c>
      <c r="AM296">
        <v>6.82</v>
      </c>
      <c r="AN296">
        <v>6.6</v>
      </c>
      <c r="AO296">
        <v>12</v>
      </c>
      <c r="AP296">
        <v>3.28</v>
      </c>
      <c r="AQ296">
        <v>3.08</v>
      </c>
      <c r="AR296">
        <v>10</v>
      </c>
      <c r="AS296">
        <v>6</v>
      </c>
    </row>
    <row r="297" spans="1:45" x14ac:dyDescent="0.25">
      <c r="A297">
        <v>202</v>
      </c>
      <c r="B297" s="1">
        <v>25967</v>
      </c>
      <c r="C297" s="2">
        <f ca="1">INT((TODAY()-Tabla3[[#This Row],[Año de Nacimiento]])/365)</f>
        <v>49</v>
      </c>
      <c r="D297" t="s">
        <v>13</v>
      </c>
      <c r="E297">
        <v>1</v>
      </c>
      <c r="F297" s="1">
        <v>42607</v>
      </c>
      <c r="G297" s="1">
        <f t="shared" ca="1" si="4"/>
        <v>44118</v>
      </c>
      <c r="H297" s="8">
        <f ca="1">(Tabla3[[#This Row],[Fecha Hoy]]-Tabla3[[#This Row],[Fecha Inicio de Contrato]])/30</f>
        <v>50.366666666666667</v>
      </c>
      <c r="I297" s="8">
        <f ca="1">Tabla3[[#This Row],[Antigüedad Meses]]/12</f>
        <v>4.197222222222222</v>
      </c>
      <c r="J297" s="1" t="s">
        <v>8</v>
      </c>
      <c r="K297" s="4">
        <v>1</v>
      </c>
      <c r="L297" s="1" t="s">
        <v>21</v>
      </c>
      <c r="M297" s="4">
        <v>0</v>
      </c>
      <c r="N297" s="4" t="s">
        <v>20</v>
      </c>
      <c r="O297" t="s">
        <v>33</v>
      </c>
      <c r="P297">
        <v>3</v>
      </c>
      <c r="Q297">
        <v>40</v>
      </c>
      <c r="R297">
        <f>Tabla3[[#This Row],[Horas Jornada]]*1/40</f>
        <v>1</v>
      </c>
      <c r="V297" s="4">
        <f>Tabla3[[#This Row],[Fecha Alta (Abs)]]-Tabla3[[#This Row],[Fecha de baja (Abs)]]</f>
        <v>0</v>
      </c>
      <c r="W297" t="s">
        <v>58</v>
      </c>
      <c r="X297">
        <v>7</v>
      </c>
      <c r="Y297" s="4">
        <v>0</v>
      </c>
      <c r="AB297">
        <v>0</v>
      </c>
      <c r="AE297" s="7">
        <v>23161</v>
      </c>
      <c r="AF297" s="7">
        <v>23161</v>
      </c>
      <c r="AG297" s="7">
        <f>Tabla3[[#This Row],[Salario Anual Actual 2020]]-Tabla3[[#This Row],[Salario Anual Inicial 2020]]</f>
        <v>0</v>
      </c>
      <c r="AH297">
        <v>8</v>
      </c>
      <c r="AI297">
        <v>0</v>
      </c>
      <c r="AJ297">
        <v>7</v>
      </c>
      <c r="AK297">
        <v>0</v>
      </c>
      <c r="AL297">
        <v>0</v>
      </c>
      <c r="AM297">
        <v>7.13</v>
      </c>
      <c r="AN297">
        <v>7.05</v>
      </c>
      <c r="AO297">
        <v>9</v>
      </c>
      <c r="AP297">
        <v>3.33</v>
      </c>
      <c r="AQ297">
        <v>3.62</v>
      </c>
      <c r="AR297">
        <v>9</v>
      </c>
      <c r="AS297">
        <v>6</v>
      </c>
    </row>
    <row r="298" spans="1:45" x14ac:dyDescent="0.25">
      <c r="A298">
        <v>207</v>
      </c>
      <c r="B298" s="1">
        <v>33038</v>
      </c>
      <c r="C298" s="2">
        <f ca="1">INT((TODAY()-Tabla3[[#This Row],[Año de Nacimiento]])/365)</f>
        <v>30</v>
      </c>
      <c r="D298" t="s">
        <v>13</v>
      </c>
      <c r="E298">
        <v>1</v>
      </c>
      <c r="F298" s="1">
        <v>42118</v>
      </c>
      <c r="G298" s="1">
        <f t="shared" ca="1" si="4"/>
        <v>44118</v>
      </c>
      <c r="H298" s="8">
        <f ca="1">(Tabla3[[#This Row],[Fecha Hoy]]-Tabla3[[#This Row],[Fecha Inicio de Contrato]])/30</f>
        <v>66.666666666666671</v>
      </c>
      <c r="I298" s="8">
        <f ca="1">Tabla3[[#This Row],[Antigüedad Meses]]/12</f>
        <v>5.5555555555555562</v>
      </c>
      <c r="J298" s="1" t="s">
        <v>68</v>
      </c>
      <c r="K298" s="4">
        <v>2</v>
      </c>
      <c r="L298" s="1" t="s">
        <v>21</v>
      </c>
      <c r="M298" s="4">
        <v>0</v>
      </c>
      <c r="N298" s="4" t="s">
        <v>20</v>
      </c>
      <c r="O298" t="s">
        <v>33</v>
      </c>
      <c r="P298">
        <v>3</v>
      </c>
      <c r="Q298">
        <v>20</v>
      </c>
      <c r="R298">
        <f>Tabla3[[#This Row],[Horas Jornada]]*1/40</f>
        <v>0.5</v>
      </c>
      <c r="V298" s="4">
        <f>Tabla3[[#This Row],[Fecha Alta (Abs)]]-Tabla3[[#This Row],[Fecha de baja (Abs)]]</f>
        <v>0</v>
      </c>
      <c r="W298" t="s">
        <v>58</v>
      </c>
      <c r="X298">
        <v>7</v>
      </c>
      <c r="Y298" s="4">
        <v>1</v>
      </c>
      <c r="Z298" s="1">
        <v>44005</v>
      </c>
      <c r="AA298" t="s">
        <v>28</v>
      </c>
      <c r="AB298">
        <v>0</v>
      </c>
      <c r="AE298" s="7">
        <v>20906</v>
      </c>
      <c r="AF298" s="7">
        <v>20906</v>
      </c>
      <c r="AG298" s="7">
        <f>Tabla3[[#This Row],[Salario Anual Actual 2020]]-Tabla3[[#This Row],[Salario Anual Inicial 2020]]</f>
        <v>0</v>
      </c>
      <c r="AH298">
        <v>44</v>
      </c>
      <c r="AI298">
        <v>0</v>
      </c>
      <c r="AJ298">
        <v>8</v>
      </c>
      <c r="AK298">
        <v>0</v>
      </c>
      <c r="AL298">
        <v>0</v>
      </c>
      <c r="AM298">
        <v>8.6199999999999992</v>
      </c>
      <c r="AN298">
        <v>8.6199999999999992</v>
      </c>
      <c r="AO298">
        <v>5</v>
      </c>
      <c r="AP298">
        <v>4.88</v>
      </c>
      <c r="AQ298">
        <v>4.92</v>
      </c>
      <c r="AR298">
        <v>7</v>
      </c>
      <c r="AS298">
        <v>8</v>
      </c>
    </row>
    <row r="299" spans="1:45" x14ac:dyDescent="0.25">
      <c r="A299">
        <v>214</v>
      </c>
      <c r="B299" s="1">
        <v>33337</v>
      </c>
      <c r="C299" s="2">
        <f ca="1">INT((TODAY()-Tabla3[[#This Row],[Año de Nacimiento]])/365)</f>
        <v>29</v>
      </c>
      <c r="D299" t="s">
        <v>13</v>
      </c>
      <c r="E299">
        <v>1</v>
      </c>
      <c r="F299" s="1">
        <v>43173</v>
      </c>
      <c r="G299" s="1">
        <f t="shared" ca="1" si="4"/>
        <v>44118</v>
      </c>
      <c r="H299" s="8">
        <f ca="1">(Tabla3[[#This Row],[Fecha Hoy]]-Tabla3[[#This Row],[Fecha Inicio de Contrato]])/30</f>
        <v>31.5</v>
      </c>
      <c r="I299" s="8">
        <f ca="1">Tabla3[[#This Row],[Antigüedad Meses]]/12</f>
        <v>2.625</v>
      </c>
      <c r="J299" s="1" t="s">
        <v>10</v>
      </c>
      <c r="K299" s="4">
        <v>5</v>
      </c>
      <c r="L299" s="1" t="s">
        <v>21</v>
      </c>
      <c r="M299" s="4">
        <v>0</v>
      </c>
      <c r="N299" s="4" t="s">
        <v>20</v>
      </c>
      <c r="O299" t="s">
        <v>33</v>
      </c>
      <c r="P299">
        <v>3</v>
      </c>
      <c r="Q299">
        <v>20</v>
      </c>
      <c r="R299">
        <f>Tabla3[[#This Row],[Horas Jornada]]*1/40</f>
        <v>0.5</v>
      </c>
      <c r="V299" s="4">
        <f>Tabla3[[#This Row],[Fecha Alta (Abs)]]-Tabla3[[#This Row],[Fecha de baja (Abs)]]</f>
        <v>0</v>
      </c>
      <c r="W299" t="s">
        <v>58</v>
      </c>
      <c r="X299">
        <v>7</v>
      </c>
      <c r="Y299" s="4">
        <v>1</v>
      </c>
      <c r="Z299" s="1">
        <v>43981</v>
      </c>
      <c r="AA299" t="s">
        <v>28</v>
      </c>
      <c r="AB299">
        <v>0</v>
      </c>
      <c r="AE299" s="7">
        <v>22298</v>
      </c>
      <c r="AF299" s="7">
        <v>22298</v>
      </c>
      <c r="AG299" s="7">
        <f>Tabla3[[#This Row],[Salario Anual Actual 2020]]-Tabla3[[#This Row],[Salario Anual Inicial 2020]]</f>
        <v>0</v>
      </c>
      <c r="AH299">
        <v>151</v>
      </c>
      <c r="AI299">
        <v>0</v>
      </c>
      <c r="AJ299">
        <v>6</v>
      </c>
      <c r="AK299">
        <v>0</v>
      </c>
      <c r="AL299">
        <v>0</v>
      </c>
      <c r="AM299">
        <v>6.68</v>
      </c>
      <c r="AN299">
        <v>5.88</v>
      </c>
      <c r="AO299">
        <v>12</v>
      </c>
      <c r="AP299">
        <v>3.36</v>
      </c>
      <c r="AQ299">
        <v>3.72</v>
      </c>
      <c r="AR299">
        <v>4</v>
      </c>
      <c r="AS299">
        <v>10</v>
      </c>
    </row>
    <row r="300" spans="1:45" x14ac:dyDescent="0.25">
      <c r="A300">
        <v>134</v>
      </c>
      <c r="B300" s="1">
        <v>31604</v>
      </c>
      <c r="C300" s="2">
        <f ca="1">INT((TODAY()-Tabla3[[#This Row],[Año de Nacimiento]])/365)</f>
        <v>34</v>
      </c>
      <c r="D300" t="s">
        <v>14</v>
      </c>
      <c r="E300">
        <v>0</v>
      </c>
      <c r="F300" s="1">
        <v>42405</v>
      </c>
      <c r="G300" s="1">
        <f t="shared" ca="1" si="4"/>
        <v>44118</v>
      </c>
      <c r="H300" s="8">
        <f ca="1">(Tabla3[[#This Row],[Fecha Hoy]]-Tabla3[[#This Row],[Fecha Inicio de Contrato]])/30</f>
        <v>57.1</v>
      </c>
      <c r="I300" s="8">
        <f ca="1">Tabla3[[#This Row],[Antigüedad Meses]]/12</f>
        <v>4.7583333333333337</v>
      </c>
      <c r="J300" s="1" t="s">
        <v>9</v>
      </c>
      <c r="K300" s="4">
        <v>4</v>
      </c>
      <c r="L300" s="1" t="s">
        <v>21</v>
      </c>
      <c r="M300" s="4">
        <v>0</v>
      </c>
      <c r="N300" s="4" t="s">
        <v>20</v>
      </c>
      <c r="O300" t="s">
        <v>33</v>
      </c>
      <c r="P300">
        <v>3</v>
      </c>
      <c r="Q300">
        <v>40</v>
      </c>
      <c r="R300">
        <f>Tabla3[[#This Row],[Horas Jornada]]*1/40</f>
        <v>1</v>
      </c>
      <c r="V300" s="4">
        <f>Tabla3[[#This Row],[Fecha Alta (Abs)]]-Tabla3[[#This Row],[Fecha de baja (Abs)]]</f>
        <v>0</v>
      </c>
      <c r="W300" t="s">
        <v>57</v>
      </c>
      <c r="X300" s="4">
        <v>6</v>
      </c>
      <c r="Y300" s="4">
        <v>0</v>
      </c>
      <c r="AB300">
        <v>0</v>
      </c>
      <c r="AE300" s="7">
        <v>21768</v>
      </c>
      <c r="AF300" s="7">
        <v>21768</v>
      </c>
      <c r="AG300" s="7">
        <f>Tabla3[[#This Row],[Salario Anual Actual 2020]]-Tabla3[[#This Row],[Salario Anual Inicial 2020]]</f>
        <v>0</v>
      </c>
      <c r="AH300">
        <v>371</v>
      </c>
      <c r="AI300">
        <v>0</v>
      </c>
      <c r="AJ300">
        <v>5</v>
      </c>
      <c r="AK300">
        <v>0</v>
      </c>
      <c r="AL300">
        <v>0</v>
      </c>
      <c r="AM300">
        <v>7.76</v>
      </c>
      <c r="AN300">
        <v>7.36</v>
      </c>
      <c r="AO300">
        <v>8</v>
      </c>
      <c r="AP300">
        <v>3.48</v>
      </c>
      <c r="AQ300">
        <v>3.93</v>
      </c>
      <c r="AR300">
        <v>4</v>
      </c>
      <c r="AS300">
        <v>6</v>
      </c>
    </row>
    <row r="301" spans="1:45" x14ac:dyDescent="0.25">
      <c r="A301">
        <v>135</v>
      </c>
      <c r="B301" s="1">
        <v>33589</v>
      </c>
      <c r="C301" s="2">
        <f ca="1">INT((TODAY()-Tabla3[[#This Row],[Año de Nacimiento]])/365)</f>
        <v>28</v>
      </c>
      <c r="D301" t="s">
        <v>13</v>
      </c>
      <c r="E301">
        <v>1</v>
      </c>
      <c r="F301" s="1">
        <v>42778</v>
      </c>
      <c r="G301" s="1">
        <f t="shared" ca="1" si="4"/>
        <v>44118</v>
      </c>
      <c r="H301" s="8">
        <f ca="1">(Tabla3[[#This Row],[Fecha Hoy]]-Tabla3[[#This Row],[Fecha Inicio de Contrato]])/30</f>
        <v>44.666666666666664</v>
      </c>
      <c r="I301" s="8">
        <f ca="1">Tabla3[[#This Row],[Antigüedad Meses]]/12</f>
        <v>3.7222222222222219</v>
      </c>
      <c r="J301" s="1" t="s">
        <v>8</v>
      </c>
      <c r="K301" s="4">
        <v>1</v>
      </c>
      <c r="L301" s="1" t="s">
        <v>21</v>
      </c>
      <c r="M301" s="4">
        <v>0</v>
      </c>
      <c r="N301" s="4" t="s">
        <v>20</v>
      </c>
      <c r="O301" t="s">
        <v>33</v>
      </c>
      <c r="P301">
        <v>3</v>
      </c>
      <c r="Q301">
        <v>30</v>
      </c>
      <c r="R301">
        <f>Tabla3[[#This Row],[Horas Jornada]]*1/40</f>
        <v>0.75</v>
      </c>
      <c r="V301" s="4">
        <f>Tabla3[[#This Row],[Fecha Alta (Abs)]]-Tabla3[[#This Row],[Fecha de baja (Abs)]]</f>
        <v>0</v>
      </c>
      <c r="W301" t="s">
        <v>57</v>
      </c>
      <c r="X301" s="4">
        <v>6</v>
      </c>
      <c r="Y301" s="4">
        <v>0</v>
      </c>
      <c r="AB301">
        <v>0</v>
      </c>
      <c r="AE301" s="7">
        <v>21926</v>
      </c>
      <c r="AF301" s="7">
        <v>21926</v>
      </c>
      <c r="AG301" s="7">
        <f>Tabla3[[#This Row],[Salario Anual Actual 2020]]-Tabla3[[#This Row],[Salario Anual Inicial 2020]]</f>
        <v>0</v>
      </c>
      <c r="AH301">
        <v>3</v>
      </c>
      <c r="AI301">
        <v>0</v>
      </c>
      <c r="AJ301">
        <v>9</v>
      </c>
      <c r="AK301">
        <v>0</v>
      </c>
      <c r="AL301">
        <v>0</v>
      </c>
      <c r="AM301">
        <v>8.51</v>
      </c>
      <c r="AN301">
        <v>8.5</v>
      </c>
      <c r="AO301">
        <v>8</v>
      </c>
      <c r="AP301">
        <v>3.09</v>
      </c>
      <c r="AQ301">
        <v>3.59</v>
      </c>
      <c r="AR301">
        <v>8</v>
      </c>
      <c r="AS301">
        <v>5</v>
      </c>
    </row>
    <row r="302" spans="1:45" x14ac:dyDescent="0.25">
      <c r="A302">
        <v>159</v>
      </c>
      <c r="B302" s="1">
        <v>29100</v>
      </c>
      <c r="C302" s="2">
        <f ca="1">INT((TODAY()-Tabla3[[#This Row],[Año de Nacimiento]])/365)</f>
        <v>41</v>
      </c>
      <c r="D302" t="s">
        <v>13</v>
      </c>
      <c r="E302">
        <v>1</v>
      </c>
      <c r="F302" s="1">
        <v>42038</v>
      </c>
      <c r="G302" s="1">
        <f t="shared" ca="1" si="4"/>
        <v>44118</v>
      </c>
      <c r="H302" s="8">
        <f ca="1">(Tabla3[[#This Row],[Fecha Hoy]]-Tabla3[[#This Row],[Fecha Inicio de Contrato]])/30</f>
        <v>69.333333333333329</v>
      </c>
      <c r="I302" s="8">
        <f ca="1">Tabla3[[#This Row],[Antigüedad Meses]]/12</f>
        <v>5.7777777777777777</v>
      </c>
      <c r="J302" s="1" t="s">
        <v>9</v>
      </c>
      <c r="K302" s="4">
        <v>4</v>
      </c>
      <c r="L302" s="1" t="s">
        <v>21</v>
      </c>
      <c r="M302" s="4">
        <v>0</v>
      </c>
      <c r="N302" s="4" t="s">
        <v>20</v>
      </c>
      <c r="O302" t="s">
        <v>33</v>
      </c>
      <c r="P302">
        <v>3</v>
      </c>
      <c r="Q302">
        <v>24</v>
      </c>
      <c r="R302">
        <f>Tabla3[[#This Row],[Horas Jornada]]*1/40</f>
        <v>0.6</v>
      </c>
      <c r="V302" s="4">
        <f>Tabla3[[#This Row],[Fecha Alta (Abs)]]-Tabla3[[#This Row],[Fecha de baja (Abs)]]</f>
        <v>0</v>
      </c>
      <c r="W302" t="s">
        <v>57</v>
      </c>
      <c r="X302" s="4">
        <v>6</v>
      </c>
      <c r="Y302" s="4">
        <v>0</v>
      </c>
      <c r="AB302">
        <v>0</v>
      </c>
      <c r="AE302" s="7">
        <v>23748</v>
      </c>
      <c r="AF302" s="7">
        <v>23748</v>
      </c>
      <c r="AG302" s="7">
        <f>Tabla3[[#This Row],[Salario Anual Actual 2020]]-Tabla3[[#This Row],[Salario Anual Inicial 2020]]</f>
        <v>0</v>
      </c>
      <c r="AH302">
        <v>96</v>
      </c>
      <c r="AI302">
        <v>0</v>
      </c>
      <c r="AJ302">
        <v>8</v>
      </c>
      <c r="AK302">
        <v>0</v>
      </c>
      <c r="AL302">
        <v>0</v>
      </c>
      <c r="AM302">
        <v>7.41</v>
      </c>
      <c r="AN302">
        <v>7.44</v>
      </c>
      <c r="AO302">
        <v>8</v>
      </c>
      <c r="AP302">
        <v>3.44</v>
      </c>
      <c r="AQ302">
        <v>3.74</v>
      </c>
      <c r="AR302">
        <v>8</v>
      </c>
      <c r="AS302">
        <v>5</v>
      </c>
    </row>
    <row r="303" spans="1:45" x14ac:dyDescent="0.25">
      <c r="A303">
        <v>169</v>
      </c>
      <c r="B303" s="1">
        <v>23441</v>
      </c>
      <c r="C303" s="2">
        <f ca="1">INT((TODAY()-Tabla3[[#This Row],[Año de Nacimiento]])/365)</f>
        <v>56</v>
      </c>
      <c r="D303" t="s">
        <v>13</v>
      </c>
      <c r="E303">
        <v>1</v>
      </c>
      <c r="F303" s="1">
        <v>39095</v>
      </c>
      <c r="G303" s="1">
        <f t="shared" ca="1" si="4"/>
        <v>44118</v>
      </c>
      <c r="H303" s="8">
        <f ca="1">(Tabla3[[#This Row],[Fecha Hoy]]-Tabla3[[#This Row],[Fecha Inicio de Contrato]])/30</f>
        <v>167.43333333333334</v>
      </c>
      <c r="I303" s="8">
        <f ca="1">Tabla3[[#This Row],[Antigüedad Meses]]/12</f>
        <v>13.952777777777778</v>
      </c>
      <c r="J303" s="1" t="s">
        <v>8</v>
      </c>
      <c r="K303" s="4">
        <v>1</v>
      </c>
      <c r="L303" s="1" t="s">
        <v>19</v>
      </c>
      <c r="M303" s="4">
        <v>2</v>
      </c>
      <c r="N303" s="4" t="s">
        <v>20</v>
      </c>
      <c r="O303" t="s">
        <v>33</v>
      </c>
      <c r="P303">
        <v>3</v>
      </c>
      <c r="Q303">
        <v>40</v>
      </c>
      <c r="R303">
        <f>Tabla3[[#This Row],[Horas Jornada]]*1/40</f>
        <v>1</v>
      </c>
      <c r="V303" s="4">
        <f>Tabla3[[#This Row],[Fecha Alta (Abs)]]-Tabla3[[#This Row],[Fecha de baja (Abs)]]</f>
        <v>0</v>
      </c>
      <c r="W303" t="s">
        <v>57</v>
      </c>
      <c r="X303" s="4">
        <v>6</v>
      </c>
      <c r="Y303" s="4">
        <v>0</v>
      </c>
      <c r="AB303">
        <v>0</v>
      </c>
      <c r="AE303" s="7">
        <v>18181</v>
      </c>
      <c r="AF303" s="7">
        <v>18181</v>
      </c>
      <c r="AG303" s="7">
        <f>Tabla3[[#This Row],[Salario Anual Actual 2020]]-Tabla3[[#This Row],[Salario Anual Inicial 2020]]</f>
        <v>0</v>
      </c>
      <c r="AH303">
        <v>49</v>
      </c>
      <c r="AI303">
        <v>0</v>
      </c>
      <c r="AJ303">
        <v>7</v>
      </c>
      <c r="AK303">
        <v>0</v>
      </c>
      <c r="AL303">
        <v>0</v>
      </c>
      <c r="AM303">
        <v>7.78</v>
      </c>
      <c r="AN303">
        <v>7.7</v>
      </c>
      <c r="AO303">
        <v>7</v>
      </c>
      <c r="AP303">
        <v>3.72</v>
      </c>
      <c r="AQ303">
        <v>3.94</v>
      </c>
      <c r="AR303">
        <v>7</v>
      </c>
      <c r="AS303">
        <v>5</v>
      </c>
    </row>
    <row r="304" spans="1:45" x14ac:dyDescent="0.25">
      <c r="A304">
        <v>182</v>
      </c>
      <c r="B304" s="1">
        <v>33458</v>
      </c>
      <c r="C304" s="2">
        <f ca="1">INT((TODAY()-Tabla3[[#This Row],[Año de Nacimiento]])/365)</f>
        <v>29</v>
      </c>
      <c r="D304" t="s">
        <v>13</v>
      </c>
      <c r="E304">
        <v>1</v>
      </c>
      <c r="F304" s="1">
        <v>43264</v>
      </c>
      <c r="G304" s="1">
        <f t="shared" ca="1" si="4"/>
        <v>44118</v>
      </c>
      <c r="H304" s="8">
        <f ca="1">(Tabla3[[#This Row],[Fecha Hoy]]-Tabla3[[#This Row],[Fecha Inicio de Contrato]])/30</f>
        <v>28.466666666666665</v>
      </c>
      <c r="I304" s="8">
        <f ca="1">Tabla3[[#This Row],[Antigüedad Meses]]/12</f>
        <v>2.3722222222222222</v>
      </c>
      <c r="J304" s="1" t="s">
        <v>8</v>
      </c>
      <c r="K304" s="4">
        <v>1</v>
      </c>
      <c r="L304" s="1" t="s">
        <v>21</v>
      </c>
      <c r="M304" s="4">
        <v>0</v>
      </c>
      <c r="N304" s="4" t="s">
        <v>20</v>
      </c>
      <c r="O304" t="s">
        <v>33</v>
      </c>
      <c r="P304">
        <v>3</v>
      </c>
      <c r="Q304">
        <v>20</v>
      </c>
      <c r="R304">
        <f>Tabla3[[#This Row],[Horas Jornada]]*1/40</f>
        <v>0.5</v>
      </c>
      <c r="V304" s="4">
        <f>Tabla3[[#This Row],[Fecha Alta (Abs)]]-Tabla3[[#This Row],[Fecha de baja (Abs)]]</f>
        <v>0</v>
      </c>
      <c r="W304" t="s">
        <v>57</v>
      </c>
      <c r="X304" s="4">
        <v>6</v>
      </c>
      <c r="Y304" s="4">
        <v>1</v>
      </c>
      <c r="Z304" s="1">
        <v>43835</v>
      </c>
      <c r="AA304" t="s">
        <v>26</v>
      </c>
      <c r="AB304">
        <v>0</v>
      </c>
      <c r="AE304" s="7">
        <v>22503</v>
      </c>
      <c r="AF304" s="7">
        <v>22503</v>
      </c>
      <c r="AG304" s="7">
        <f>Tabla3[[#This Row],[Salario Anual Actual 2020]]-Tabla3[[#This Row],[Salario Anual Inicial 2020]]</f>
        <v>0</v>
      </c>
      <c r="AH304">
        <v>120</v>
      </c>
      <c r="AI304">
        <v>6</v>
      </c>
      <c r="AJ304">
        <v>7</v>
      </c>
      <c r="AK304">
        <v>0</v>
      </c>
      <c r="AL304">
        <v>0</v>
      </c>
      <c r="AM304">
        <v>7.86</v>
      </c>
      <c r="AN304">
        <v>7.56</v>
      </c>
      <c r="AO304">
        <v>7</v>
      </c>
      <c r="AP304">
        <v>3.55</v>
      </c>
      <c r="AQ304">
        <v>3.7</v>
      </c>
      <c r="AR304">
        <v>5</v>
      </c>
      <c r="AS304">
        <v>7</v>
      </c>
    </row>
    <row r="305" spans="1:45" x14ac:dyDescent="0.25">
      <c r="A305">
        <v>29</v>
      </c>
      <c r="B305" s="1">
        <v>27831</v>
      </c>
      <c r="C305" s="2">
        <f ca="1">INT((TODAY()-Tabla3[[#This Row],[Año de Nacimiento]])/365)</f>
        <v>44</v>
      </c>
      <c r="D305" t="s">
        <v>13</v>
      </c>
      <c r="E305">
        <v>1</v>
      </c>
      <c r="F305" s="1">
        <v>37745</v>
      </c>
      <c r="G305" s="1">
        <f t="shared" ca="1" si="4"/>
        <v>44118</v>
      </c>
      <c r="H305" s="8">
        <f ca="1">(Tabla3[[#This Row],[Fecha Hoy]]-Tabla3[[#This Row],[Fecha Inicio de Contrato]])/30</f>
        <v>212.43333333333334</v>
      </c>
      <c r="I305" s="8">
        <f ca="1">Tabla3[[#This Row],[Antigüedad Meses]]/12</f>
        <v>17.702777777777779</v>
      </c>
      <c r="J305" s="1" t="s">
        <v>12</v>
      </c>
      <c r="K305" s="4">
        <v>3</v>
      </c>
      <c r="L305" s="1"/>
      <c r="M305" s="4">
        <v>0</v>
      </c>
      <c r="N305" s="4" t="s">
        <v>20</v>
      </c>
      <c r="O305" t="s">
        <v>33</v>
      </c>
      <c r="P305">
        <v>3</v>
      </c>
      <c r="Q305">
        <v>40</v>
      </c>
      <c r="R305">
        <f>Tabla3[[#This Row],[Horas Jornada]]*1/40</f>
        <v>1</v>
      </c>
      <c r="V305" s="4">
        <f>Tabla3[[#This Row],[Fecha Alta (Abs)]]-Tabla3[[#This Row],[Fecha de baja (Abs)]]</f>
        <v>0</v>
      </c>
      <c r="W305" s="4" t="s">
        <v>56</v>
      </c>
      <c r="X305" s="4">
        <v>5</v>
      </c>
      <c r="Y305" s="4">
        <v>0</v>
      </c>
      <c r="Z305" s="4"/>
      <c r="AB305">
        <v>0</v>
      </c>
      <c r="AE305" s="7">
        <v>23815</v>
      </c>
      <c r="AF305" s="7">
        <v>23815</v>
      </c>
      <c r="AG305" s="7">
        <f>Tabla3[[#This Row],[Salario Anual Actual 2020]]-Tabla3[[#This Row],[Salario Anual Inicial 2020]]</f>
        <v>0</v>
      </c>
      <c r="AH305">
        <v>50</v>
      </c>
      <c r="AI305">
        <v>0</v>
      </c>
      <c r="AJ305">
        <v>6</v>
      </c>
      <c r="AK305">
        <v>0</v>
      </c>
      <c r="AL305">
        <v>0</v>
      </c>
      <c r="AM305">
        <v>7.5</v>
      </c>
      <c r="AN305">
        <v>7.51</v>
      </c>
      <c r="AO305">
        <v>8</v>
      </c>
      <c r="AP305">
        <v>3.79</v>
      </c>
      <c r="AQ305">
        <v>3.68</v>
      </c>
      <c r="AR305">
        <v>9</v>
      </c>
      <c r="AS305">
        <v>9</v>
      </c>
    </row>
    <row r="306" spans="1:45" x14ac:dyDescent="0.25">
      <c r="A306">
        <v>31</v>
      </c>
      <c r="B306" s="1">
        <v>31498</v>
      </c>
      <c r="C306" s="2">
        <f ca="1">INT((TODAY()-Tabla3[[#This Row],[Año de Nacimiento]])/365)</f>
        <v>34</v>
      </c>
      <c r="D306" t="s">
        <v>14</v>
      </c>
      <c r="E306">
        <v>0</v>
      </c>
      <c r="F306" s="1">
        <v>42047</v>
      </c>
      <c r="G306" s="1">
        <f t="shared" ca="1" si="4"/>
        <v>44118</v>
      </c>
      <c r="H306" s="8">
        <f ca="1">(Tabla3[[#This Row],[Fecha Hoy]]-Tabla3[[#This Row],[Fecha Inicio de Contrato]])/30</f>
        <v>69.033333333333331</v>
      </c>
      <c r="I306" s="8">
        <f ca="1">Tabla3[[#This Row],[Antigüedad Meses]]/12</f>
        <v>5.7527777777777773</v>
      </c>
      <c r="J306" s="1" t="s">
        <v>8</v>
      </c>
      <c r="K306" s="4">
        <v>1</v>
      </c>
      <c r="L306" s="1" t="s">
        <v>21</v>
      </c>
      <c r="M306" s="4">
        <v>0</v>
      </c>
      <c r="N306" s="4" t="s">
        <v>20</v>
      </c>
      <c r="O306" t="s">
        <v>33</v>
      </c>
      <c r="P306">
        <v>3</v>
      </c>
      <c r="Q306">
        <v>40</v>
      </c>
      <c r="R306">
        <f>Tabla3[[#This Row],[Horas Jornada]]*1/40</f>
        <v>1</v>
      </c>
      <c r="V306" s="4">
        <f>Tabla3[[#This Row],[Fecha Alta (Abs)]]-Tabla3[[#This Row],[Fecha de baja (Abs)]]</f>
        <v>0</v>
      </c>
      <c r="W306" s="4" t="s">
        <v>56</v>
      </c>
      <c r="X306" s="4">
        <v>5</v>
      </c>
      <c r="Y306" s="4">
        <v>1</v>
      </c>
      <c r="Z306" s="1">
        <v>43858</v>
      </c>
      <c r="AA306" t="s">
        <v>26</v>
      </c>
      <c r="AB306">
        <v>0</v>
      </c>
      <c r="AE306" s="7">
        <v>20177</v>
      </c>
      <c r="AF306" s="7">
        <v>20177</v>
      </c>
      <c r="AG306" s="7">
        <f>Tabla3[[#This Row],[Salario Anual Actual 2020]]-Tabla3[[#This Row],[Salario Anual Inicial 2020]]</f>
        <v>0</v>
      </c>
      <c r="AH306">
        <v>240</v>
      </c>
      <c r="AI306">
        <v>0</v>
      </c>
      <c r="AJ306">
        <v>8</v>
      </c>
      <c r="AK306">
        <v>0</v>
      </c>
      <c r="AL306">
        <v>0</v>
      </c>
      <c r="AM306">
        <v>7.32</v>
      </c>
      <c r="AN306">
        <v>7.33</v>
      </c>
      <c r="AO306">
        <v>8</v>
      </c>
      <c r="AP306">
        <v>3.57</v>
      </c>
      <c r="AQ306">
        <v>3.13</v>
      </c>
      <c r="AR306">
        <v>4</v>
      </c>
      <c r="AS306">
        <v>8</v>
      </c>
    </row>
    <row r="307" spans="1:45" x14ac:dyDescent="0.25">
      <c r="A307">
        <v>68</v>
      </c>
      <c r="B307" s="1">
        <v>26280</v>
      </c>
      <c r="C307" s="2">
        <f ca="1">INT((TODAY()-Tabla3[[#This Row],[Año de Nacimiento]])/365)</f>
        <v>48</v>
      </c>
      <c r="D307" t="s">
        <v>14</v>
      </c>
      <c r="E307">
        <v>0</v>
      </c>
      <c r="F307" s="1">
        <v>41980</v>
      </c>
      <c r="G307" s="1">
        <f t="shared" ca="1" si="4"/>
        <v>44118</v>
      </c>
      <c r="H307" s="8">
        <f ca="1">(Tabla3[[#This Row],[Fecha Hoy]]-Tabla3[[#This Row],[Fecha Inicio de Contrato]])/30</f>
        <v>71.266666666666666</v>
      </c>
      <c r="I307" s="8">
        <f ca="1">Tabla3[[#This Row],[Antigüedad Meses]]/12</f>
        <v>5.9388888888888891</v>
      </c>
      <c r="J307" s="1" t="s">
        <v>68</v>
      </c>
      <c r="K307" s="4">
        <v>2</v>
      </c>
      <c r="L307" s="1" t="s">
        <v>21</v>
      </c>
      <c r="M307" s="4">
        <v>0</v>
      </c>
      <c r="N307" s="4" t="s">
        <v>20</v>
      </c>
      <c r="O307" t="s">
        <v>33</v>
      </c>
      <c r="P307">
        <v>3</v>
      </c>
      <c r="Q307">
        <v>40</v>
      </c>
      <c r="R307">
        <f>Tabla3[[#This Row],[Horas Jornada]]*1/40</f>
        <v>1</v>
      </c>
      <c r="V307" s="4">
        <f>Tabla3[[#This Row],[Fecha Alta (Abs)]]-Tabla3[[#This Row],[Fecha de baja (Abs)]]</f>
        <v>0</v>
      </c>
      <c r="W307" s="4" t="s">
        <v>56</v>
      </c>
      <c r="X307" s="4">
        <v>5</v>
      </c>
      <c r="Y307" s="4">
        <v>0</v>
      </c>
      <c r="Z307" s="4"/>
      <c r="AB307">
        <v>0</v>
      </c>
      <c r="AE307" s="7">
        <v>19326</v>
      </c>
      <c r="AF307" s="7">
        <v>19326</v>
      </c>
      <c r="AG307" s="7">
        <f>Tabla3[[#This Row],[Salario Anual Actual 2020]]-Tabla3[[#This Row],[Salario Anual Inicial 2020]]</f>
        <v>0</v>
      </c>
      <c r="AH307">
        <v>23</v>
      </c>
      <c r="AI307">
        <v>18</v>
      </c>
      <c r="AJ307">
        <v>7</v>
      </c>
      <c r="AK307">
        <v>0</v>
      </c>
      <c r="AL307">
        <v>0</v>
      </c>
      <c r="AM307">
        <v>8.4600000000000009</v>
      </c>
      <c r="AN307">
        <v>8.36</v>
      </c>
      <c r="AO307">
        <v>7</v>
      </c>
      <c r="AP307">
        <v>4.2699999999999996</v>
      </c>
      <c r="AQ307">
        <v>3.87</v>
      </c>
      <c r="AR307">
        <v>5</v>
      </c>
      <c r="AS307">
        <v>9</v>
      </c>
    </row>
    <row r="308" spans="1:45" x14ac:dyDescent="0.25">
      <c r="A308">
        <v>76</v>
      </c>
      <c r="B308" s="1">
        <v>30512</v>
      </c>
      <c r="C308" s="2">
        <f ca="1">INT((TODAY()-Tabla3[[#This Row],[Año de Nacimiento]])/365)</f>
        <v>37</v>
      </c>
      <c r="D308" t="s">
        <v>14</v>
      </c>
      <c r="E308">
        <v>0</v>
      </c>
      <c r="F308" s="1">
        <v>43383</v>
      </c>
      <c r="G308" s="1">
        <f t="shared" ca="1" si="4"/>
        <v>44118</v>
      </c>
      <c r="H308" s="8">
        <f ca="1">(Tabla3[[#This Row],[Fecha Hoy]]-Tabla3[[#This Row],[Fecha Inicio de Contrato]])/30</f>
        <v>24.5</v>
      </c>
      <c r="I308" s="8">
        <f ca="1">Tabla3[[#This Row],[Antigüedad Meses]]/12</f>
        <v>2.0416666666666665</v>
      </c>
      <c r="J308" s="1" t="s">
        <v>8</v>
      </c>
      <c r="K308" s="4">
        <v>1</v>
      </c>
      <c r="L308" s="1" t="s">
        <v>21</v>
      </c>
      <c r="M308" s="4">
        <v>0</v>
      </c>
      <c r="N308" s="4" t="s">
        <v>20</v>
      </c>
      <c r="O308" t="s">
        <v>33</v>
      </c>
      <c r="P308">
        <v>3</v>
      </c>
      <c r="Q308">
        <v>30</v>
      </c>
      <c r="R308">
        <f>Tabla3[[#This Row],[Horas Jornada]]*1/40</f>
        <v>0.75</v>
      </c>
      <c r="V308" s="4">
        <f>Tabla3[[#This Row],[Fecha Alta (Abs)]]-Tabla3[[#This Row],[Fecha de baja (Abs)]]</f>
        <v>0</v>
      </c>
      <c r="W308" s="4" t="s">
        <v>56</v>
      </c>
      <c r="X308" s="4">
        <v>5</v>
      </c>
      <c r="Y308" s="4">
        <v>0</v>
      </c>
      <c r="Z308" s="4"/>
      <c r="AB308">
        <v>0</v>
      </c>
      <c r="AE308" s="7">
        <v>19319</v>
      </c>
      <c r="AF308" s="7">
        <v>19319</v>
      </c>
      <c r="AG308" s="7">
        <f>Tabla3[[#This Row],[Salario Anual Actual 2020]]-Tabla3[[#This Row],[Salario Anual Inicial 2020]]</f>
        <v>0</v>
      </c>
      <c r="AH308">
        <v>16</v>
      </c>
      <c r="AI308">
        <v>18</v>
      </c>
      <c r="AJ308">
        <v>9</v>
      </c>
      <c r="AK308">
        <v>0</v>
      </c>
      <c r="AL308">
        <v>0</v>
      </c>
      <c r="AM308">
        <v>7.61</v>
      </c>
      <c r="AN308">
        <v>7.41</v>
      </c>
      <c r="AO308">
        <v>8</v>
      </c>
      <c r="AP308">
        <v>3.32</v>
      </c>
      <c r="AQ308">
        <v>3.69</v>
      </c>
      <c r="AR308">
        <v>10</v>
      </c>
      <c r="AS308">
        <v>7</v>
      </c>
    </row>
    <row r="309" spans="1:45" x14ac:dyDescent="0.25">
      <c r="A309">
        <v>89</v>
      </c>
      <c r="B309" s="1">
        <v>35686</v>
      </c>
      <c r="C309" s="2">
        <f ca="1">INT((TODAY()-Tabla3[[#This Row],[Año de Nacimiento]])/365)</f>
        <v>23</v>
      </c>
      <c r="D309" t="s">
        <v>13</v>
      </c>
      <c r="E309">
        <v>1</v>
      </c>
      <c r="F309" s="1">
        <v>43658</v>
      </c>
      <c r="G309" s="1">
        <f t="shared" ca="1" si="4"/>
        <v>44118</v>
      </c>
      <c r="H309" s="8">
        <f ca="1">(Tabla3[[#This Row],[Fecha Hoy]]-Tabla3[[#This Row],[Fecha Inicio de Contrato]])/30</f>
        <v>15.333333333333334</v>
      </c>
      <c r="I309" s="8">
        <f ca="1">Tabla3[[#This Row],[Antigüedad Meses]]/12</f>
        <v>1.2777777777777779</v>
      </c>
      <c r="J309" s="1" t="s">
        <v>8</v>
      </c>
      <c r="K309" s="4">
        <v>1</v>
      </c>
      <c r="L309" s="1" t="s">
        <v>21</v>
      </c>
      <c r="M309" s="4">
        <v>0</v>
      </c>
      <c r="N309" s="4" t="s">
        <v>20</v>
      </c>
      <c r="O309" t="s">
        <v>33</v>
      </c>
      <c r="P309">
        <v>3</v>
      </c>
      <c r="Q309">
        <v>20</v>
      </c>
      <c r="R309">
        <f>Tabla3[[#This Row],[Horas Jornada]]*1/40</f>
        <v>0.5</v>
      </c>
      <c r="V309" s="4">
        <f>Tabla3[[#This Row],[Fecha Alta (Abs)]]-Tabla3[[#This Row],[Fecha de baja (Abs)]]</f>
        <v>0</v>
      </c>
      <c r="W309" s="4" t="s">
        <v>56</v>
      </c>
      <c r="X309" s="4">
        <v>5</v>
      </c>
      <c r="Y309" s="4">
        <v>0</v>
      </c>
      <c r="AB309">
        <v>0</v>
      </c>
      <c r="AE309" s="7">
        <v>18789</v>
      </c>
      <c r="AF309" s="7">
        <v>18789</v>
      </c>
      <c r="AG309" s="7">
        <f>Tabla3[[#This Row],[Salario Anual Actual 2020]]-Tabla3[[#This Row],[Salario Anual Inicial 2020]]</f>
        <v>0</v>
      </c>
      <c r="AH309">
        <v>182</v>
      </c>
      <c r="AI309">
        <v>12</v>
      </c>
      <c r="AJ309">
        <v>7</v>
      </c>
      <c r="AK309">
        <v>0</v>
      </c>
      <c r="AL309">
        <v>0</v>
      </c>
      <c r="AM309">
        <v>8.27</v>
      </c>
      <c r="AN309">
        <v>8.07</v>
      </c>
      <c r="AO309">
        <v>8</v>
      </c>
      <c r="AP309">
        <v>3.99</v>
      </c>
      <c r="AQ309">
        <v>3.4</v>
      </c>
      <c r="AR309">
        <v>6</v>
      </c>
      <c r="AS309">
        <v>7</v>
      </c>
    </row>
    <row r="310" spans="1:45" x14ac:dyDescent="0.25">
      <c r="A310">
        <v>93</v>
      </c>
      <c r="B310" s="1">
        <v>29047</v>
      </c>
      <c r="C310" s="2">
        <f ca="1">INT((TODAY()-Tabla3[[#This Row],[Año de Nacimiento]])/365)</f>
        <v>41</v>
      </c>
      <c r="D310" t="s">
        <v>13</v>
      </c>
      <c r="E310">
        <v>1</v>
      </c>
      <c r="F310" s="1">
        <v>42190</v>
      </c>
      <c r="G310" s="1">
        <f t="shared" ca="1" si="4"/>
        <v>44118</v>
      </c>
      <c r="H310" s="8">
        <f ca="1">(Tabla3[[#This Row],[Fecha Hoy]]-Tabla3[[#This Row],[Fecha Inicio de Contrato]])/30</f>
        <v>64.266666666666666</v>
      </c>
      <c r="I310" s="8">
        <f ca="1">Tabla3[[#This Row],[Antigüedad Meses]]/12</f>
        <v>5.3555555555555552</v>
      </c>
      <c r="J310" s="1" t="s">
        <v>68</v>
      </c>
      <c r="K310" s="4">
        <v>2</v>
      </c>
      <c r="L310" s="1" t="s">
        <v>21</v>
      </c>
      <c r="M310" s="4">
        <v>0</v>
      </c>
      <c r="N310" s="4" t="s">
        <v>20</v>
      </c>
      <c r="O310" t="s">
        <v>33</v>
      </c>
      <c r="P310">
        <v>3</v>
      </c>
      <c r="Q310">
        <v>40</v>
      </c>
      <c r="R310">
        <f>Tabla3[[#This Row],[Horas Jornada]]*1/40</f>
        <v>1</v>
      </c>
      <c r="V310" s="4">
        <f>Tabla3[[#This Row],[Fecha Alta (Abs)]]-Tabla3[[#This Row],[Fecha de baja (Abs)]]</f>
        <v>0</v>
      </c>
      <c r="W310" s="4" t="s">
        <v>56</v>
      </c>
      <c r="X310" s="4">
        <v>5</v>
      </c>
      <c r="Y310" s="4">
        <v>1</v>
      </c>
      <c r="Z310" s="1">
        <v>43930</v>
      </c>
      <c r="AA310" t="s">
        <v>26</v>
      </c>
      <c r="AB310">
        <v>0</v>
      </c>
      <c r="AE310" s="7">
        <v>19200</v>
      </c>
      <c r="AF310" s="7">
        <v>19200</v>
      </c>
      <c r="AG310" s="7">
        <f>Tabla3[[#This Row],[Salario Anual Actual 2020]]-Tabla3[[#This Row],[Salario Anual Inicial 2020]]</f>
        <v>0</v>
      </c>
      <c r="AH310">
        <v>126</v>
      </c>
      <c r="AI310">
        <v>12</v>
      </c>
      <c r="AJ310">
        <v>9</v>
      </c>
      <c r="AK310">
        <v>0</v>
      </c>
      <c r="AL310">
        <v>0</v>
      </c>
      <c r="AM310">
        <v>7.47</v>
      </c>
      <c r="AN310">
        <v>7.3</v>
      </c>
      <c r="AO310">
        <v>8</v>
      </c>
      <c r="AP310">
        <v>3.37</v>
      </c>
      <c r="AQ310">
        <v>3.28</v>
      </c>
      <c r="AR310">
        <v>6</v>
      </c>
      <c r="AS310">
        <v>9</v>
      </c>
    </row>
    <row r="311" spans="1:45" x14ac:dyDescent="0.25">
      <c r="A311">
        <v>115</v>
      </c>
      <c r="B311" s="1">
        <v>33964</v>
      </c>
      <c r="C311" s="2">
        <f ca="1">INT((TODAY()-Tabla3[[#This Row],[Año de Nacimiento]])/365)</f>
        <v>27</v>
      </c>
      <c r="D311" t="s">
        <v>13</v>
      </c>
      <c r="E311">
        <v>1</v>
      </c>
      <c r="F311" s="1">
        <v>42879</v>
      </c>
      <c r="G311" s="1">
        <f t="shared" ca="1" si="4"/>
        <v>44118</v>
      </c>
      <c r="H311" s="8">
        <f ca="1">(Tabla3[[#This Row],[Fecha Hoy]]-Tabla3[[#This Row],[Fecha Inicio de Contrato]])/30</f>
        <v>41.3</v>
      </c>
      <c r="I311" s="8">
        <f ca="1">Tabla3[[#This Row],[Antigüedad Meses]]/12</f>
        <v>3.4416666666666664</v>
      </c>
      <c r="J311" s="1" t="s">
        <v>68</v>
      </c>
      <c r="K311" s="4">
        <v>2</v>
      </c>
      <c r="L311" s="1" t="s">
        <v>21</v>
      </c>
      <c r="M311" s="4">
        <v>0</v>
      </c>
      <c r="N311" s="4" t="s">
        <v>20</v>
      </c>
      <c r="O311" t="s">
        <v>33</v>
      </c>
      <c r="P311">
        <v>3</v>
      </c>
      <c r="Q311">
        <v>40</v>
      </c>
      <c r="R311">
        <f>Tabla3[[#This Row],[Horas Jornada]]*1/40</f>
        <v>1</v>
      </c>
      <c r="V311" s="4">
        <f>Tabla3[[#This Row],[Fecha Alta (Abs)]]-Tabla3[[#This Row],[Fecha de baja (Abs)]]</f>
        <v>0</v>
      </c>
      <c r="W311" s="4" t="s">
        <v>56</v>
      </c>
      <c r="X311" s="4">
        <v>5</v>
      </c>
      <c r="Y311" s="4">
        <v>0</v>
      </c>
      <c r="AB311">
        <v>0</v>
      </c>
      <c r="AE311" s="7">
        <v>22212</v>
      </c>
      <c r="AF311" s="7">
        <v>22212</v>
      </c>
      <c r="AG311" s="7">
        <f>Tabla3[[#This Row],[Salario Anual Actual 2020]]-Tabla3[[#This Row],[Salario Anual Inicial 2020]]</f>
        <v>0</v>
      </c>
      <c r="AH311">
        <v>156</v>
      </c>
      <c r="AI311">
        <v>0</v>
      </c>
      <c r="AJ311">
        <v>7</v>
      </c>
      <c r="AK311">
        <v>0</v>
      </c>
      <c r="AL311">
        <v>0</v>
      </c>
      <c r="AM311">
        <v>8.7799999999999994</v>
      </c>
      <c r="AN311">
        <v>8.6999999999999993</v>
      </c>
      <c r="AO311">
        <v>7</v>
      </c>
      <c r="AP311">
        <v>4.01</v>
      </c>
      <c r="AQ311">
        <v>4.04</v>
      </c>
      <c r="AR311">
        <v>4</v>
      </c>
      <c r="AS311">
        <v>6</v>
      </c>
    </row>
    <row r="312" spans="1:45" x14ac:dyDescent="0.25">
      <c r="A312">
        <v>131</v>
      </c>
      <c r="B312" s="1">
        <v>23771</v>
      </c>
      <c r="C312" s="2">
        <f ca="1">INT((TODAY()-Tabla3[[#This Row],[Año de Nacimiento]])/365)</f>
        <v>55</v>
      </c>
      <c r="D312" t="s">
        <v>13</v>
      </c>
      <c r="E312">
        <v>1</v>
      </c>
      <c r="F312" s="1">
        <v>36902</v>
      </c>
      <c r="G312" s="1">
        <f t="shared" ca="1" si="4"/>
        <v>44118</v>
      </c>
      <c r="H312" s="8">
        <f ca="1">(Tabla3[[#This Row],[Fecha Hoy]]-Tabla3[[#This Row],[Fecha Inicio de Contrato]])/30</f>
        <v>240.53333333333333</v>
      </c>
      <c r="I312" s="8">
        <f ca="1">Tabla3[[#This Row],[Antigüedad Meses]]/12</f>
        <v>20.044444444444444</v>
      </c>
      <c r="J312" s="1" t="s">
        <v>8</v>
      </c>
      <c r="K312" s="4">
        <v>1</v>
      </c>
      <c r="L312" s="1" t="s">
        <v>19</v>
      </c>
      <c r="M312" s="4">
        <v>1</v>
      </c>
      <c r="N312" s="4" t="s">
        <v>20</v>
      </c>
      <c r="O312" t="s">
        <v>33</v>
      </c>
      <c r="P312">
        <v>3</v>
      </c>
      <c r="Q312">
        <v>40</v>
      </c>
      <c r="R312">
        <f>Tabla3[[#This Row],[Horas Jornada]]*1/40</f>
        <v>1</v>
      </c>
      <c r="V312" s="4">
        <f>Tabla3[[#This Row],[Fecha Alta (Abs)]]-Tabla3[[#This Row],[Fecha de baja (Abs)]]</f>
        <v>0</v>
      </c>
      <c r="W312" s="4" t="s">
        <v>56</v>
      </c>
      <c r="X312" s="4">
        <v>5</v>
      </c>
      <c r="Y312" s="4">
        <v>0</v>
      </c>
      <c r="AB312">
        <v>0</v>
      </c>
      <c r="AE312" s="7">
        <v>18115</v>
      </c>
      <c r="AF312" s="7">
        <v>18115</v>
      </c>
      <c r="AG312" s="7">
        <f>Tabla3[[#This Row],[Salario Anual Actual 2020]]-Tabla3[[#This Row],[Salario Anual Inicial 2020]]</f>
        <v>0</v>
      </c>
      <c r="AH312">
        <v>34</v>
      </c>
      <c r="AI312">
        <v>0</v>
      </c>
      <c r="AJ312">
        <v>8</v>
      </c>
      <c r="AK312">
        <v>0</v>
      </c>
      <c r="AL312">
        <v>0</v>
      </c>
      <c r="AM312">
        <v>8.75</v>
      </c>
      <c r="AN312">
        <v>8.6999999999999993</v>
      </c>
      <c r="AO312">
        <v>7</v>
      </c>
      <c r="AP312">
        <v>3.58</v>
      </c>
      <c r="AQ312">
        <v>3.02</v>
      </c>
      <c r="AR312">
        <v>5</v>
      </c>
      <c r="AS312">
        <v>6</v>
      </c>
    </row>
    <row r="313" spans="1:45" x14ac:dyDescent="0.25">
      <c r="J313" s="1"/>
      <c r="K313" s="1"/>
      <c r="L313" s="1"/>
      <c r="M313" s="4"/>
      <c r="AE313" s="7"/>
      <c r="AF313" s="7"/>
    </row>
    <row r="314" spans="1:45" x14ac:dyDescent="0.25">
      <c r="J314" s="1"/>
      <c r="K314" s="1"/>
      <c r="L314" s="1"/>
      <c r="M314" s="4"/>
      <c r="AE314" s="7"/>
      <c r="AF314" s="7"/>
    </row>
    <row r="315" spans="1:45" x14ac:dyDescent="0.25">
      <c r="J315" s="1"/>
      <c r="K315" s="1"/>
      <c r="L315" s="1"/>
      <c r="M315" s="4"/>
      <c r="AE315" s="7"/>
      <c r="AF315" s="7"/>
    </row>
    <row r="316" spans="1:45" x14ac:dyDescent="0.25">
      <c r="J316" s="1"/>
      <c r="K316" s="1"/>
      <c r="L316" s="1"/>
      <c r="M316" s="4"/>
      <c r="AE316" s="7"/>
      <c r="AF316" s="7"/>
    </row>
    <row r="317" spans="1:45" x14ac:dyDescent="0.25">
      <c r="J317" s="1"/>
      <c r="K317" s="1"/>
      <c r="L317" s="1"/>
      <c r="M317" s="4"/>
      <c r="AE317" s="7"/>
      <c r="AF317" s="7"/>
    </row>
    <row r="318" spans="1:45" x14ac:dyDescent="0.25">
      <c r="J318" s="1"/>
      <c r="K318" s="1"/>
      <c r="L318" s="1"/>
      <c r="M318" s="4"/>
      <c r="AE318" s="7"/>
      <c r="AF318" s="7"/>
    </row>
    <row r="319" spans="1:45" x14ac:dyDescent="0.25">
      <c r="J319" s="1"/>
      <c r="K319" s="1"/>
      <c r="L319" s="1"/>
      <c r="M319" s="4"/>
      <c r="AE319" s="7"/>
      <c r="AF319" s="7"/>
    </row>
    <row r="320" spans="1:45" x14ac:dyDescent="0.25">
      <c r="J320" s="1"/>
      <c r="K320" s="1"/>
      <c r="L320" s="1"/>
      <c r="M320" s="4"/>
      <c r="AE320" s="7"/>
      <c r="AF320" s="7"/>
    </row>
    <row r="321" spans="10:32" x14ac:dyDescent="0.25">
      <c r="J321" s="1"/>
      <c r="K321" s="1"/>
      <c r="L321" s="1"/>
      <c r="M321" s="4"/>
      <c r="AE321" s="7"/>
      <c r="AF321" s="7"/>
    </row>
    <row r="322" spans="10:32" x14ac:dyDescent="0.25">
      <c r="J322" s="1"/>
      <c r="K322" s="1"/>
      <c r="L322" s="1"/>
      <c r="M322" s="4"/>
      <c r="AE322" s="7"/>
      <c r="AF322" s="7"/>
    </row>
    <row r="323" spans="10:32" x14ac:dyDescent="0.25">
      <c r="J323" s="1"/>
      <c r="K323" s="1"/>
      <c r="L323" s="1"/>
      <c r="M323" s="4"/>
      <c r="AE323" s="7"/>
      <c r="AF323" s="7"/>
    </row>
    <row r="324" spans="10:32" x14ac:dyDescent="0.25">
      <c r="J324" s="1"/>
      <c r="K324" s="1"/>
      <c r="L324" s="1"/>
      <c r="M324" s="4"/>
      <c r="AE324" s="7"/>
      <c r="AF324" s="7"/>
    </row>
    <row r="325" spans="10:32" x14ac:dyDescent="0.25">
      <c r="J325" s="1"/>
      <c r="K325" s="1"/>
      <c r="L325" s="1"/>
      <c r="M325" s="4"/>
      <c r="AE325" s="7"/>
      <c r="AF325" s="7"/>
    </row>
    <row r="326" spans="10:32" x14ac:dyDescent="0.25">
      <c r="J326" s="1"/>
      <c r="K326" s="1"/>
      <c r="L326" s="1"/>
      <c r="M326" s="4"/>
      <c r="AE326" s="7"/>
      <c r="AF326" s="7"/>
    </row>
    <row r="327" spans="10:32" x14ac:dyDescent="0.25">
      <c r="J327" s="1"/>
      <c r="K327" s="1"/>
      <c r="L327" s="1"/>
      <c r="M327" s="4"/>
      <c r="AE327" s="7"/>
      <c r="AF327" s="7"/>
    </row>
    <row r="328" spans="10:32" x14ac:dyDescent="0.25">
      <c r="J328" s="1"/>
      <c r="K328" s="1"/>
      <c r="L328" s="1"/>
      <c r="M328" s="4"/>
      <c r="AE328" s="7"/>
      <c r="AF328" s="7"/>
    </row>
    <row r="329" spans="10:32" x14ac:dyDescent="0.25">
      <c r="J329" s="1"/>
      <c r="K329" s="1"/>
      <c r="L329" s="1"/>
      <c r="M329" s="4"/>
      <c r="AE329" s="7"/>
      <c r="AF329" s="7"/>
    </row>
    <row r="330" spans="10:32" x14ac:dyDescent="0.25">
      <c r="J330" s="1"/>
      <c r="K330" s="1"/>
      <c r="L330" s="1"/>
      <c r="M330" s="4"/>
      <c r="AE330" s="7"/>
      <c r="AF330" s="7"/>
    </row>
    <row r="331" spans="10:32" x14ac:dyDescent="0.25">
      <c r="J331" s="1"/>
      <c r="K331" s="1"/>
      <c r="L331" s="1"/>
      <c r="M331" s="4"/>
      <c r="AE331" s="7"/>
      <c r="AF331" s="7"/>
    </row>
    <row r="332" spans="10:32" x14ac:dyDescent="0.25">
      <c r="J332" s="1"/>
      <c r="K332" s="1"/>
      <c r="L332" s="1"/>
      <c r="M332" s="4"/>
      <c r="AE332" s="7"/>
      <c r="AF332" s="7"/>
    </row>
    <row r="333" spans="10:32" x14ac:dyDescent="0.25">
      <c r="J333" s="1"/>
      <c r="K333" s="1"/>
      <c r="L333" s="1"/>
      <c r="M333" s="4"/>
      <c r="AE333" s="7"/>
      <c r="AF333" s="7"/>
    </row>
    <row r="334" spans="10:32" x14ac:dyDescent="0.25">
      <c r="J334" s="1"/>
      <c r="K334" s="1"/>
      <c r="L334" s="1"/>
      <c r="M334" s="4"/>
      <c r="AE334" s="7"/>
      <c r="AF334" s="7"/>
    </row>
    <row r="335" spans="10:32" x14ac:dyDescent="0.25">
      <c r="J335" s="1"/>
      <c r="K335" s="1"/>
      <c r="L335" s="1"/>
      <c r="M335" s="4"/>
      <c r="AE335" s="7"/>
      <c r="AF335" s="7"/>
    </row>
    <row r="336" spans="10:32" x14ac:dyDescent="0.25">
      <c r="J336" s="1"/>
      <c r="K336" s="1"/>
      <c r="L336" s="1"/>
      <c r="M336" s="4"/>
      <c r="AE336" s="7"/>
      <c r="AF336" s="7"/>
    </row>
    <row r="337" spans="10:32" x14ac:dyDescent="0.25">
      <c r="J337" s="1"/>
      <c r="K337" s="1"/>
      <c r="L337" s="1"/>
      <c r="M337" s="4"/>
      <c r="AE337" s="7"/>
      <c r="AF337" s="7"/>
    </row>
    <row r="338" spans="10:32" x14ac:dyDescent="0.25">
      <c r="J338" s="1"/>
      <c r="K338" s="1"/>
      <c r="L338" s="1"/>
      <c r="M338" s="4"/>
      <c r="AE338" s="7"/>
      <c r="AF338" s="7"/>
    </row>
    <row r="339" spans="10:32" x14ac:dyDescent="0.25">
      <c r="J339" s="1"/>
      <c r="K339" s="1"/>
      <c r="L339" s="1"/>
      <c r="M339" s="4"/>
      <c r="AE339" s="7"/>
      <c r="AF339" s="7"/>
    </row>
    <row r="340" spans="10:32" x14ac:dyDescent="0.25">
      <c r="J340" s="1"/>
      <c r="K340" s="1"/>
      <c r="L340" s="1"/>
      <c r="M340" s="4"/>
      <c r="AE340" s="7"/>
      <c r="AF340" s="7"/>
    </row>
    <row r="341" spans="10:32" x14ac:dyDescent="0.25">
      <c r="J341" s="1"/>
      <c r="K341" s="1"/>
      <c r="L341" s="1"/>
      <c r="M341" s="4"/>
      <c r="AE341" s="7"/>
      <c r="AF341" s="7"/>
    </row>
    <row r="342" spans="10:32" x14ac:dyDescent="0.25">
      <c r="J342" s="1"/>
      <c r="K342" s="1"/>
      <c r="L342" s="1"/>
      <c r="M342" s="4"/>
      <c r="AE342" s="7"/>
      <c r="AF342" s="7"/>
    </row>
    <row r="343" spans="10:32" x14ac:dyDescent="0.25">
      <c r="J343" s="1"/>
      <c r="K343" s="1"/>
      <c r="L343" s="1"/>
      <c r="M343" s="4"/>
      <c r="AE343" s="7"/>
      <c r="AF343" s="7"/>
    </row>
    <row r="344" spans="10:32" x14ac:dyDescent="0.25">
      <c r="J344" s="1"/>
      <c r="K344" s="1"/>
      <c r="L344" s="1"/>
      <c r="M344" s="4"/>
      <c r="AE344" s="7"/>
      <c r="AF344" s="7"/>
    </row>
    <row r="345" spans="10:32" x14ac:dyDescent="0.25">
      <c r="J345" s="1"/>
      <c r="K345" s="1"/>
      <c r="L345" s="1"/>
      <c r="M345" s="4"/>
      <c r="AE345" s="7"/>
      <c r="AF345" s="7"/>
    </row>
    <row r="346" spans="10:32" x14ac:dyDescent="0.25">
      <c r="J346" s="1"/>
      <c r="K346" s="1"/>
      <c r="L346" s="1"/>
      <c r="M346" s="4"/>
      <c r="AE346" s="7"/>
      <c r="AF346" s="7"/>
    </row>
    <row r="347" spans="10:32" x14ac:dyDescent="0.25">
      <c r="J347" s="1"/>
      <c r="K347" s="1"/>
      <c r="L347" s="1"/>
      <c r="M347" s="4"/>
      <c r="AE347" s="7"/>
      <c r="AF347" s="7"/>
    </row>
    <row r="348" spans="10:32" x14ac:dyDescent="0.25">
      <c r="J348" s="1"/>
      <c r="K348" s="1"/>
      <c r="L348" s="1"/>
      <c r="M348" s="4"/>
      <c r="AE348" s="7"/>
      <c r="AF348" s="7"/>
    </row>
    <row r="349" spans="10:32" x14ac:dyDescent="0.25">
      <c r="J349" s="1"/>
      <c r="K349" s="1"/>
      <c r="L349" s="1"/>
      <c r="M349" s="4"/>
      <c r="AE349" s="7"/>
      <c r="AF349" s="7"/>
    </row>
    <row r="350" spans="10:32" x14ac:dyDescent="0.25">
      <c r="J350" s="1"/>
      <c r="K350" s="1"/>
      <c r="L350" s="1"/>
      <c r="M350" s="4"/>
      <c r="AE350" s="7"/>
      <c r="AF350" s="7"/>
    </row>
    <row r="351" spans="10:32" x14ac:dyDescent="0.25">
      <c r="J351" s="1"/>
      <c r="K351" s="1"/>
      <c r="L351" s="1"/>
      <c r="M351" s="4"/>
      <c r="AE351" s="7"/>
      <c r="AF351" s="7"/>
    </row>
    <row r="352" spans="10:32" x14ac:dyDescent="0.25">
      <c r="J352" s="1"/>
      <c r="K352" s="1"/>
      <c r="L352" s="1"/>
      <c r="M352" s="1"/>
      <c r="AE352" s="7"/>
      <c r="AF352" s="7"/>
    </row>
    <row r="353" spans="10:32" x14ac:dyDescent="0.25">
      <c r="J353" s="1"/>
      <c r="K353" s="1"/>
      <c r="L353" s="1"/>
      <c r="M353" s="1"/>
      <c r="AE353" s="7"/>
      <c r="AF353" s="7"/>
    </row>
    <row r="354" spans="10:32" x14ac:dyDescent="0.25">
      <c r="J354" s="1"/>
      <c r="K354" s="1"/>
      <c r="L354" s="1"/>
      <c r="M354" s="1"/>
      <c r="AE354" s="7"/>
      <c r="AF354" s="7"/>
    </row>
    <row r="355" spans="10:32" x14ac:dyDescent="0.25">
      <c r="J355" s="1"/>
      <c r="K355" s="1"/>
      <c r="L355" s="1"/>
      <c r="M355" s="1"/>
      <c r="AE355" s="7"/>
      <c r="AF355" s="7"/>
    </row>
    <row r="356" spans="10:32" x14ac:dyDescent="0.25">
      <c r="J356" s="1"/>
      <c r="K356" s="1"/>
      <c r="L356" s="1"/>
      <c r="M356" s="1"/>
      <c r="AE356" s="7"/>
      <c r="AF356" s="7"/>
    </row>
    <row r="357" spans="10:32" x14ac:dyDescent="0.25">
      <c r="J357" s="1"/>
      <c r="K357" s="1"/>
      <c r="L357" s="1"/>
      <c r="M357" s="1"/>
      <c r="AE357" s="7"/>
      <c r="AF357" s="7"/>
    </row>
    <row r="358" spans="10:32" x14ac:dyDescent="0.25">
      <c r="J358" s="1"/>
      <c r="K358" s="1"/>
      <c r="L358" s="1"/>
      <c r="M358" s="1"/>
      <c r="AE358" s="7"/>
      <c r="AF358" s="7"/>
    </row>
    <row r="359" spans="10:32" x14ac:dyDescent="0.25">
      <c r="J359" s="1"/>
      <c r="K359" s="1"/>
      <c r="L359" s="1"/>
      <c r="M359" s="1"/>
      <c r="AE359" s="7"/>
      <c r="AF359" s="7"/>
    </row>
    <row r="360" spans="10:32" x14ac:dyDescent="0.25">
      <c r="J360" s="1"/>
      <c r="K360" s="1"/>
      <c r="L360" s="1"/>
      <c r="M360" s="1"/>
      <c r="AE360" s="7"/>
      <c r="AF360" s="7"/>
    </row>
    <row r="361" spans="10:32" x14ac:dyDescent="0.25">
      <c r="J361" s="1"/>
      <c r="K361" s="1"/>
      <c r="L361" s="1"/>
      <c r="M361" s="1"/>
      <c r="AE361" s="7"/>
      <c r="AF361" s="7"/>
    </row>
    <row r="362" spans="10:32" x14ac:dyDescent="0.25">
      <c r="J362" s="1"/>
      <c r="K362" s="1"/>
      <c r="L362" s="1"/>
      <c r="M362" s="1"/>
      <c r="AE362" s="7"/>
      <c r="AF362" s="7"/>
    </row>
    <row r="363" spans="10:32" x14ac:dyDescent="0.25">
      <c r="J363" s="1"/>
      <c r="K363" s="1"/>
      <c r="L363" s="1"/>
      <c r="M363" s="1"/>
      <c r="AE363" s="7"/>
      <c r="AF363" s="7"/>
    </row>
    <row r="364" spans="10:32" x14ac:dyDescent="0.25">
      <c r="J364" s="1"/>
      <c r="K364" s="1"/>
      <c r="L364" s="1"/>
      <c r="M364" s="1"/>
      <c r="AE364" s="7"/>
      <c r="AF364" s="7"/>
    </row>
    <row r="365" spans="10:32" x14ac:dyDescent="0.25">
      <c r="J365" s="1"/>
      <c r="K365" s="1"/>
      <c r="L365" s="1"/>
      <c r="M365" s="1"/>
      <c r="AE365" s="7"/>
      <c r="AF365" s="7"/>
    </row>
    <row r="366" spans="10:32" x14ac:dyDescent="0.25">
      <c r="J366" s="1"/>
      <c r="K366" s="1"/>
      <c r="L366" s="1"/>
      <c r="M366" s="1"/>
      <c r="AE366" s="7"/>
      <c r="AF366" s="7"/>
    </row>
    <row r="367" spans="10:32" x14ac:dyDescent="0.25">
      <c r="J367" s="1"/>
      <c r="K367" s="1"/>
      <c r="L367" s="1"/>
      <c r="M367" s="1"/>
      <c r="AE367" s="7"/>
      <c r="AF367" s="7"/>
    </row>
    <row r="368" spans="10:32" x14ac:dyDescent="0.25">
      <c r="J368" s="1"/>
      <c r="K368" s="1"/>
      <c r="L368" s="1"/>
      <c r="M368" s="1"/>
      <c r="AE368" s="7"/>
      <c r="AF368" s="7"/>
    </row>
    <row r="369" spans="10:32" x14ac:dyDescent="0.25">
      <c r="J369" s="1"/>
      <c r="K369" s="1"/>
      <c r="L369" s="1"/>
      <c r="M369" s="1"/>
      <c r="AE369" s="7"/>
      <c r="AF369" s="7"/>
    </row>
    <row r="370" spans="10:32" x14ac:dyDescent="0.25">
      <c r="J370" s="1"/>
      <c r="K370" s="1"/>
      <c r="L370" s="1"/>
      <c r="M370" s="1"/>
      <c r="AE370" s="7"/>
      <c r="AF370" s="7"/>
    </row>
    <row r="371" spans="10:32" x14ac:dyDescent="0.25">
      <c r="J371" s="1"/>
      <c r="K371" s="1"/>
      <c r="L371" s="1"/>
      <c r="M371" s="1"/>
      <c r="AE371" s="7"/>
      <c r="AF371" s="7"/>
    </row>
    <row r="372" spans="10:32" x14ac:dyDescent="0.25">
      <c r="J372" s="1"/>
      <c r="K372" s="1"/>
      <c r="L372" s="1"/>
      <c r="M372" s="1"/>
      <c r="AE372" s="7"/>
      <c r="AF372" s="7"/>
    </row>
    <row r="373" spans="10:32" x14ac:dyDescent="0.25">
      <c r="J373" s="1"/>
      <c r="K373" s="1"/>
      <c r="L373" s="1"/>
      <c r="M373" s="1"/>
      <c r="AE373" s="7"/>
      <c r="AF373" s="7"/>
    </row>
    <row r="374" spans="10:32" x14ac:dyDescent="0.25">
      <c r="J374" s="1"/>
      <c r="K374" s="1"/>
      <c r="L374" s="1"/>
      <c r="M374" s="1"/>
      <c r="AE374" s="7"/>
      <c r="AF374" s="7"/>
    </row>
    <row r="375" spans="10:32" x14ac:dyDescent="0.25">
      <c r="J375" s="1"/>
      <c r="K375" s="1"/>
      <c r="L375" s="1"/>
      <c r="M375" s="1"/>
      <c r="AE375" s="7"/>
      <c r="AF375" s="7"/>
    </row>
    <row r="376" spans="10:32" x14ac:dyDescent="0.25">
      <c r="J376" s="1"/>
      <c r="K376" s="1"/>
      <c r="L376" s="1"/>
      <c r="M376" s="1"/>
      <c r="AE376" s="7"/>
      <c r="AF376" s="7"/>
    </row>
    <row r="377" spans="10:32" x14ac:dyDescent="0.25">
      <c r="J377" s="1"/>
      <c r="K377" s="1"/>
      <c r="L377" s="1"/>
      <c r="M377" s="1"/>
      <c r="AE377" s="7"/>
      <c r="AF377" s="7"/>
    </row>
    <row r="378" spans="10:32" x14ac:dyDescent="0.25">
      <c r="J378" s="1"/>
      <c r="K378" s="1"/>
      <c r="L378" s="1"/>
      <c r="M378" s="1"/>
      <c r="AE378" s="7"/>
      <c r="AF378" s="7"/>
    </row>
    <row r="379" spans="10:32" x14ac:dyDescent="0.25">
      <c r="J379" s="1"/>
      <c r="K379" s="1"/>
      <c r="L379" s="1"/>
      <c r="M379" s="1"/>
      <c r="AE379" s="7"/>
      <c r="AF379" s="7"/>
    </row>
    <row r="380" spans="10:32" x14ac:dyDescent="0.25">
      <c r="J380" s="1"/>
      <c r="K380" s="1"/>
      <c r="L380" s="1"/>
      <c r="M380" s="1"/>
      <c r="AE380" s="7"/>
      <c r="AF380" s="7"/>
    </row>
    <row r="381" spans="10:32" x14ac:dyDescent="0.25">
      <c r="J381" s="1"/>
      <c r="K381" s="1"/>
      <c r="L381" s="1"/>
      <c r="M381" s="1"/>
      <c r="AE381" s="7"/>
      <c r="AF381" s="7"/>
    </row>
    <row r="382" spans="10:32" x14ac:dyDescent="0.25">
      <c r="J382" s="1"/>
      <c r="K382" s="1"/>
      <c r="L382" s="1"/>
      <c r="M382" s="1"/>
      <c r="AE382" s="7"/>
      <c r="AF382" s="7"/>
    </row>
    <row r="383" spans="10:32" x14ac:dyDescent="0.25">
      <c r="J383" s="1"/>
      <c r="K383" s="1"/>
      <c r="L383" s="1"/>
      <c r="M383" s="1"/>
      <c r="AE383" s="7"/>
      <c r="AF383" s="7"/>
    </row>
    <row r="384" spans="10:32" x14ac:dyDescent="0.25">
      <c r="J384" s="1"/>
      <c r="K384" s="1"/>
      <c r="L384" s="1"/>
      <c r="M384" s="1"/>
      <c r="AE384" s="7"/>
      <c r="AF384" s="7"/>
    </row>
    <row r="385" spans="10:32" x14ac:dyDescent="0.25">
      <c r="J385" s="1"/>
      <c r="K385" s="1"/>
      <c r="L385" s="1"/>
      <c r="M385" s="1"/>
      <c r="AE385" s="7"/>
      <c r="AF385" s="7"/>
    </row>
    <row r="386" spans="10:32" x14ac:dyDescent="0.25">
      <c r="J386" s="1"/>
      <c r="K386" s="1"/>
      <c r="L386" s="1"/>
      <c r="M386" s="1"/>
      <c r="AE386" s="7"/>
      <c r="AF386" s="7"/>
    </row>
    <row r="387" spans="10:32" x14ac:dyDescent="0.25">
      <c r="J387" s="1"/>
      <c r="K387" s="1"/>
      <c r="L387" s="1"/>
      <c r="M387" s="1"/>
      <c r="AE387" s="7"/>
      <c r="AF387" s="7"/>
    </row>
    <row r="388" spans="10:32" x14ac:dyDescent="0.25">
      <c r="J388" s="1"/>
      <c r="K388" s="1"/>
      <c r="L388" s="1"/>
      <c r="M388" s="1"/>
      <c r="AE388" s="7"/>
      <c r="AF388" s="7"/>
    </row>
    <row r="389" spans="10:32" x14ac:dyDescent="0.25">
      <c r="J389" s="1"/>
      <c r="K389" s="1"/>
      <c r="L389" s="1"/>
      <c r="M389" s="1"/>
      <c r="AE389" s="7"/>
      <c r="AF389" s="7"/>
    </row>
    <row r="390" spans="10:32" x14ac:dyDescent="0.25">
      <c r="J390" s="1"/>
      <c r="K390" s="1"/>
      <c r="L390" s="1"/>
      <c r="M390" s="1"/>
      <c r="AE390" s="7"/>
      <c r="AF390" s="7"/>
    </row>
    <row r="391" spans="10:32" x14ac:dyDescent="0.25">
      <c r="J391" s="1"/>
      <c r="K391" s="1"/>
      <c r="L391" s="1"/>
      <c r="M391" s="1"/>
      <c r="AE391" s="7"/>
      <c r="AF391" s="7"/>
    </row>
    <row r="392" spans="10:32" x14ac:dyDescent="0.25">
      <c r="J392" s="1"/>
      <c r="K392" s="1"/>
      <c r="L392" s="1"/>
      <c r="M392" s="1"/>
      <c r="AE392" s="7"/>
      <c r="AF392" s="7"/>
    </row>
    <row r="393" spans="10:32" x14ac:dyDescent="0.25">
      <c r="J393" s="1"/>
      <c r="K393" s="1"/>
      <c r="L393" s="1"/>
      <c r="M393" s="1"/>
      <c r="AE393" s="7"/>
      <c r="AF393" s="7"/>
    </row>
    <row r="394" spans="10:32" x14ac:dyDescent="0.25">
      <c r="J394" s="1"/>
      <c r="K394" s="1"/>
      <c r="L394" s="1"/>
      <c r="M394" s="1"/>
      <c r="AE394" s="7"/>
      <c r="AF394" s="7"/>
    </row>
    <row r="395" spans="10:32" x14ac:dyDescent="0.25">
      <c r="J395" s="1"/>
      <c r="K395" s="1"/>
      <c r="L395" s="1"/>
      <c r="M395" s="1"/>
      <c r="AE395" s="7"/>
      <c r="AF395" s="7"/>
    </row>
    <row r="396" spans="10:32" x14ac:dyDescent="0.25">
      <c r="J396" s="1"/>
      <c r="K396" s="1"/>
      <c r="L396" s="1"/>
      <c r="M396" s="1"/>
      <c r="AE396" s="7"/>
      <c r="AF396" s="7"/>
    </row>
    <row r="397" spans="10:32" x14ac:dyDescent="0.25">
      <c r="J397" s="1"/>
      <c r="K397" s="1"/>
      <c r="L397" s="1"/>
      <c r="M397" s="1"/>
      <c r="AE397" s="7"/>
      <c r="AF397" s="7"/>
    </row>
    <row r="398" spans="10:32" x14ac:dyDescent="0.25">
      <c r="J398" s="1"/>
      <c r="K398" s="1"/>
      <c r="L398" s="1"/>
      <c r="M398" s="1"/>
      <c r="AE398" s="7"/>
      <c r="AF398" s="7"/>
    </row>
    <row r="399" spans="10:32" x14ac:dyDescent="0.25">
      <c r="J399" s="1"/>
      <c r="K399" s="1"/>
      <c r="L399" s="1"/>
      <c r="M399" s="1"/>
      <c r="AE399" s="7"/>
      <c r="AF399" s="7"/>
    </row>
    <row r="400" spans="10:32" x14ac:dyDescent="0.25">
      <c r="J400" s="1"/>
      <c r="K400" s="1"/>
      <c r="L400" s="1"/>
      <c r="M400" s="1"/>
      <c r="AE400" s="7"/>
      <c r="AF400" s="7"/>
    </row>
    <row r="401" spans="10:32" x14ac:dyDescent="0.25">
      <c r="J401" s="1"/>
      <c r="K401" s="1"/>
      <c r="L401" s="1"/>
      <c r="M401" s="1"/>
      <c r="AE401" s="7"/>
      <c r="AF401" s="7"/>
    </row>
    <row r="402" spans="10:32" x14ac:dyDescent="0.25">
      <c r="J402" s="1"/>
      <c r="K402" s="1"/>
      <c r="L402" s="1"/>
      <c r="M402" s="1"/>
      <c r="AE402" s="7"/>
      <c r="AF402" s="7"/>
    </row>
    <row r="403" spans="10:32" x14ac:dyDescent="0.25">
      <c r="J403" s="1"/>
      <c r="K403" s="1"/>
      <c r="L403" s="1"/>
      <c r="M403" s="1"/>
      <c r="AE403" s="7"/>
      <c r="AF403" s="7"/>
    </row>
    <row r="404" spans="10:32" x14ac:dyDescent="0.25">
      <c r="J404" s="1"/>
      <c r="K404" s="1"/>
      <c r="L404" s="1"/>
      <c r="M404" s="1"/>
      <c r="AE404" s="7"/>
      <c r="AF404" s="7"/>
    </row>
    <row r="405" spans="10:32" x14ac:dyDescent="0.25">
      <c r="J405" s="1"/>
      <c r="K405" s="1"/>
      <c r="L405" s="1"/>
      <c r="M405" s="1"/>
      <c r="AE405" s="7"/>
      <c r="AF405" s="7"/>
    </row>
    <row r="406" spans="10:32" x14ac:dyDescent="0.25">
      <c r="J406" s="1"/>
      <c r="K406" s="1"/>
      <c r="L406" s="1"/>
      <c r="M406" s="1"/>
      <c r="AE406" s="7"/>
      <c r="AF406" s="7"/>
    </row>
    <row r="407" spans="10:32" x14ac:dyDescent="0.25">
      <c r="J407" s="1"/>
      <c r="K407" s="1"/>
      <c r="L407" s="1"/>
      <c r="M407" s="1"/>
      <c r="AE407" s="7"/>
      <c r="AF407" s="7"/>
    </row>
    <row r="408" spans="10:32" x14ac:dyDescent="0.25">
      <c r="J408" s="1"/>
      <c r="K408" s="1"/>
      <c r="L408" s="1"/>
      <c r="M408" s="1"/>
      <c r="AE408" s="7"/>
      <c r="AF408" s="7"/>
    </row>
    <row r="409" spans="10:32" x14ac:dyDescent="0.25">
      <c r="J409" s="1"/>
      <c r="K409" s="1"/>
      <c r="L409" s="1"/>
      <c r="M409" s="1"/>
      <c r="AE409" s="7"/>
      <c r="AF409" s="7"/>
    </row>
    <row r="410" spans="10:32" x14ac:dyDescent="0.25">
      <c r="J410" s="1"/>
      <c r="K410" s="1"/>
      <c r="L410" s="1"/>
      <c r="M410" s="1"/>
      <c r="AE410" s="7"/>
      <c r="AF410" s="7"/>
    </row>
    <row r="411" spans="10:32" x14ac:dyDescent="0.25">
      <c r="J411" s="1"/>
      <c r="K411" s="1"/>
      <c r="L411" s="1"/>
      <c r="M411" s="1"/>
      <c r="AE411" s="7"/>
      <c r="AF411" s="7"/>
    </row>
    <row r="412" spans="10:32" x14ac:dyDescent="0.25">
      <c r="J412" s="1"/>
      <c r="K412" s="1"/>
      <c r="L412" s="1"/>
      <c r="M412" s="1"/>
      <c r="AE412" s="7"/>
      <c r="AF412" s="7"/>
    </row>
    <row r="413" spans="10:32" x14ac:dyDescent="0.25">
      <c r="J413" s="1"/>
      <c r="K413" s="1"/>
      <c r="L413" s="1"/>
      <c r="M413" s="1"/>
      <c r="AE413" s="7"/>
      <c r="AF413" s="7"/>
    </row>
    <row r="414" spans="10:32" x14ac:dyDescent="0.25">
      <c r="J414" s="1"/>
      <c r="K414" s="1"/>
      <c r="L414" s="1"/>
      <c r="M414" s="1"/>
      <c r="AE414" s="7"/>
      <c r="AF414" s="7"/>
    </row>
    <row r="415" spans="10:32" x14ac:dyDescent="0.25">
      <c r="J415" s="1"/>
      <c r="K415" s="1"/>
      <c r="L415" s="1"/>
      <c r="M415" s="1"/>
      <c r="AE415" s="7"/>
      <c r="AF415" s="7"/>
    </row>
    <row r="416" spans="10:32" x14ac:dyDescent="0.25">
      <c r="J416" s="1"/>
      <c r="K416" s="1"/>
      <c r="L416" s="1"/>
      <c r="M416" s="1"/>
      <c r="AE416" s="7"/>
      <c r="AF416" s="7"/>
    </row>
    <row r="417" spans="10:32" x14ac:dyDescent="0.25">
      <c r="J417" s="1"/>
      <c r="K417" s="1"/>
      <c r="L417" s="1"/>
      <c r="M417" s="1"/>
      <c r="AE417" s="7"/>
      <c r="AF417" s="7"/>
    </row>
    <row r="418" spans="10:32" x14ac:dyDescent="0.25">
      <c r="J418" s="1"/>
      <c r="K418" s="1"/>
      <c r="L418" s="1"/>
      <c r="M418" s="1"/>
      <c r="AE418" s="7"/>
      <c r="AF418" s="7"/>
    </row>
    <row r="419" spans="10:32" x14ac:dyDescent="0.25">
      <c r="J419" s="1"/>
      <c r="K419" s="1"/>
      <c r="L419" s="1"/>
      <c r="M419" s="1"/>
      <c r="AE419" s="7"/>
      <c r="AF419" s="7"/>
    </row>
    <row r="420" spans="10:32" x14ac:dyDescent="0.25">
      <c r="J420" s="1"/>
      <c r="K420" s="1"/>
      <c r="L420" s="1"/>
      <c r="M420" s="1"/>
      <c r="AE420" s="7"/>
      <c r="AF420" s="7"/>
    </row>
    <row r="421" spans="10:32" x14ac:dyDescent="0.25">
      <c r="J421" s="1"/>
      <c r="K421" s="1"/>
      <c r="L421" s="1"/>
      <c r="M421" s="1"/>
      <c r="AE421" s="7"/>
      <c r="AF421" s="7"/>
    </row>
    <row r="422" spans="10:32" x14ac:dyDescent="0.25">
      <c r="J422" s="1"/>
      <c r="K422" s="1"/>
      <c r="L422" s="1"/>
      <c r="M422" s="1"/>
      <c r="AE422" s="7"/>
      <c r="AF422" s="7"/>
    </row>
    <row r="423" spans="10:32" x14ac:dyDescent="0.25">
      <c r="J423" s="1"/>
      <c r="K423" s="1"/>
      <c r="L423" s="1"/>
      <c r="M423" s="1"/>
      <c r="AE423" s="7"/>
      <c r="AF423" s="7"/>
    </row>
    <row r="424" spans="10:32" x14ac:dyDescent="0.25">
      <c r="J424" s="1"/>
      <c r="K424" s="1"/>
      <c r="L424" s="1"/>
      <c r="M424" s="1"/>
      <c r="AE424" s="7"/>
      <c r="AF424" s="7"/>
    </row>
    <row r="425" spans="10:32" x14ac:dyDescent="0.25">
      <c r="J425" s="1"/>
      <c r="K425" s="1"/>
      <c r="L425" s="1"/>
      <c r="M425" s="1"/>
      <c r="AE425" s="7"/>
      <c r="AF425" s="7"/>
    </row>
    <row r="426" spans="10:32" x14ac:dyDescent="0.25">
      <c r="J426" s="1"/>
      <c r="K426" s="1"/>
      <c r="L426" s="1"/>
      <c r="M426" s="1"/>
      <c r="AE426" s="7"/>
      <c r="AF426" s="7"/>
    </row>
    <row r="427" spans="10:32" x14ac:dyDescent="0.25">
      <c r="J427" s="1"/>
      <c r="K427" s="1"/>
      <c r="L427" s="1"/>
      <c r="M427" s="1"/>
      <c r="AE427" s="7"/>
      <c r="AF427" s="7"/>
    </row>
    <row r="428" spans="10:32" x14ac:dyDescent="0.25">
      <c r="J428" s="1"/>
      <c r="K428" s="1"/>
      <c r="L428" s="1"/>
      <c r="M428" s="1"/>
      <c r="AE428" s="7"/>
      <c r="AF428" s="7"/>
    </row>
    <row r="429" spans="10:32" x14ac:dyDescent="0.25">
      <c r="J429" s="1"/>
      <c r="K429" s="1"/>
      <c r="L429" s="1"/>
      <c r="M429" s="1"/>
      <c r="AE429" s="7"/>
      <c r="AF429" s="7"/>
    </row>
    <row r="430" spans="10:32" x14ac:dyDescent="0.25">
      <c r="J430" s="1"/>
      <c r="K430" s="1"/>
      <c r="L430" s="1"/>
      <c r="M430" s="1"/>
      <c r="AE430" s="7"/>
      <c r="AF430" s="7"/>
    </row>
    <row r="431" spans="10:32" x14ac:dyDescent="0.25">
      <c r="J431" s="1"/>
      <c r="K431" s="1"/>
      <c r="L431" s="1"/>
      <c r="M431" s="1"/>
      <c r="AE431" s="7"/>
      <c r="AF431" s="7"/>
    </row>
    <row r="432" spans="10:32" x14ac:dyDescent="0.25">
      <c r="J432" s="1"/>
      <c r="K432" s="1"/>
      <c r="L432" s="1"/>
      <c r="M432" s="1"/>
      <c r="AE432" s="7"/>
      <c r="AF432" s="7"/>
    </row>
    <row r="433" spans="10:32" x14ac:dyDescent="0.25">
      <c r="J433" s="1"/>
      <c r="K433" s="1"/>
      <c r="L433" s="1"/>
      <c r="M433" s="1"/>
      <c r="AE433" s="7"/>
      <c r="AF433" s="7"/>
    </row>
    <row r="434" spans="10:32" x14ac:dyDescent="0.25">
      <c r="J434" s="1"/>
      <c r="K434" s="1"/>
      <c r="L434" s="1"/>
      <c r="M434" s="1"/>
      <c r="AE434" s="7"/>
      <c r="AF434" s="7"/>
    </row>
    <row r="435" spans="10:32" x14ac:dyDescent="0.25">
      <c r="J435" s="1"/>
      <c r="K435" s="1"/>
      <c r="L435" s="1"/>
      <c r="M435" s="1"/>
      <c r="AE435" s="7"/>
      <c r="AF435" s="7"/>
    </row>
    <row r="436" spans="10:32" x14ac:dyDescent="0.25">
      <c r="J436" s="1"/>
      <c r="K436" s="1"/>
      <c r="L436" s="1"/>
      <c r="M436" s="1"/>
      <c r="AE436" s="7"/>
      <c r="AF436" s="7"/>
    </row>
    <row r="437" spans="10:32" x14ac:dyDescent="0.25">
      <c r="J437" s="1"/>
      <c r="K437" s="1"/>
      <c r="L437" s="1"/>
      <c r="M437" s="1"/>
      <c r="AE437" s="7"/>
      <c r="AF437" s="7"/>
    </row>
    <row r="438" spans="10:32" x14ac:dyDescent="0.25">
      <c r="J438" s="1"/>
      <c r="K438" s="1"/>
      <c r="L438" s="1"/>
      <c r="M438" s="1"/>
      <c r="AE438" s="7"/>
      <c r="AF438" s="7"/>
    </row>
    <row r="439" spans="10:32" x14ac:dyDescent="0.25">
      <c r="J439" s="1"/>
      <c r="K439" s="1"/>
      <c r="L439" s="1"/>
      <c r="M439" s="1"/>
      <c r="AE439" s="7"/>
      <c r="AF439" s="7"/>
    </row>
    <row r="440" spans="10:32" x14ac:dyDescent="0.25">
      <c r="J440" s="1"/>
      <c r="K440" s="1"/>
      <c r="L440" s="1"/>
      <c r="M440" s="1"/>
      <c r="AE440" s="7"/>
      <c r="AF440" s="7"/>
    </row>
    <row r="441" spans="10:32" x14ac:dyDescent="0.25">
      <c r="J441" s="1"/>
      <c r="K441" s="1"/>
      <c r="L441" s="1"/>
      <c r="M441" s="1"/>
      <c r="AE441" s="7"/>
      <c r="AF441" s="7"/>
    </row>
    <row r="442" spans="10:32" x14ac:dyDescent="0.25">
      <c r="J442" s="1"/>
      <c r="K442" s="1"/>
      <c r="L442" s="1"/>
      <c r="M442" s="1"/>
      <c r="AE442" s="7"/>
      <c r="AF442" s="7"/>
    </row>
    <row r="443" spans="10:32" x14ac:dyDescent="0.25">
      <c r="J443" s="1"/>
      <c r="K443" s="1"/>
      <c r="L443" s="1"/>
      <c r="M443" s="1"/>
      <c r="AE443" s="7"/>
      <c r="AF443" s="7"/>
    </row>
    <row r="444" spans="10:32" x14ac:dyDescent="0.25">
      <c r="J444" s="1"/>
      <c r="K444" s="1"/>
      <c r="L444" s="1"/>
      <c r="M444" s="1"/>
      <c r="AE444" s="7"/>
      <c r="AF444" s="7"/>
    </row>
    <row r="445" spans="10:32" x14ac:dyDescent="0.25">
      <c r="J445" s="1"/>
      <c r="K445" s="1"/>
      <c r="L445" s="1"/>
      <c r="M445" s="1"/>
      <c r="AE445" s="7"/>
      <c r="AF445" s="7"/>
    </row>
    <row r="446" spans="10:32" x14ac:dyDescent="0.25">
      <c r="J446" s="1"/>
      <c r="K446" s="1"/>
      <c r="L446" s="1"/>
      <c r="M446" s="1"/>
      <c r="AE446" s="7"/>
      <c r="AF446" s="7"/>
    </row>
    <row r="447" spans="10:32" x14ac:dyDescent="0.25">
      <c r="J447" s="1"/>
      <c r="K447" s="1"/>
      <c r="L447" s="1"/>
      <c r="M447" s="1"/>
      <c r="AE447" s="7"/>
      <c r="AF447" s="7"/>
    </row>
    <row r="448" spans="10:32" x14ac:dyDescent="0.25">
      <c r="J448" s="1"/>
      <c r="K448" s="1"/>
      <c r="L448" s="1"/>
      <c r="M448" s="1"/>
      <c r="AE448" s="7"/>
      <c r="AF448" s="7"/>
    </row>
    <row r="449" spans="10:32" x14ac:dyDescent="0.25">
      <c r="J449" s="1"/>
      <c r="K449" s="1"/>
      <c r="L449" s="1"/>
      <c r="M449" s="1"/>
      <c r="AE449" s="7"/>
      <c r="AF449" s="7"/>
    </row>
    <row r="450" spans="10:32" x14ac:dyDescent="0.25">
      <c r="J450" s="1"/>
      <c r="K450" s="1"/>
      <c r="L450" s="1"/>
      <c r="M450" s="1"/>
      <c r="AE450" s="7"/>
      <c r="AF450" s="7"/>
    </row>
    <row r="451" spans="10:32" x14ac:dyDescent="0.25">
      <c r="J451" s="1"/>
      <c r="K451" s="1"/>
      <c r="L451" s="1"/>
      <c r="M451" s="1"/>
      <c r="AE451" s="7"/>
      <c r="AF451" s="7"/>
    </row>
    <row r="452" spans="10:32" x14ac:dyDescent="0.25">
      <c r="J452" s="1"/>
      <c r="K452" s="1"/>
      <c r="L452" s="1"/>
      <c r="M452" s="1"/>
      <c r="AE452" s="7"/>
      <c r="AF452" s="7"/>
    </row>
    <row r="453" spans="10:32" x14ac:dyDescent="0.25">
      <c r="J453" s="1"/>
      <c r="K453" s="1"/>
      <c r="L453" s="1"/>
      <c r="M453" s="1"/>
      <c r="AE453" s="7"/>
      <c r="AF453" s="7"/>
    </row>
    <row r="454" spans="10:32" x14ac:dyDescent="0.25">
      <c r="J454" s="1"/>
      <c r="K454" s="1"/>
      <c r="L454" s="1"/>
      <c r="M454" s="1"/>
      <c r="AE454" s="7"/>
      <c r="AF454" s="7"/>
    </row>
    <row r="455" spans="10:32" x14ac:dyDescent="0.25">
      <c r="J455" s="1"/>
      <c r="K455" s="1"/>
      <c r="L455" s="1"/>
      <c r="M455" s="1"/>
      <c r="AE455" s="7"/>
      <c r="AF455" s="7"/>
    </row>
    <row r="456" spans="10:32" x14ac:dyDescent="0.25">
      <c r="J456" s="1"/>
      <c r="K456" s="1"/>
      <c r="L456" s="1"/>
      <c r="M456" s="1"/>
      <c r="AE456" s="7"/>
      <c r="AF456" s="7"/>
    </row>
    <row r="457" spans="10:32" x14ac:dyDescent="0.25">
      <c r="J457" s="1"/>
      <c r="K457" s="1"/>
      <c r="L457" s="1"/>
      <c r="M457" s="1"/>
      <c r="AE457" s="7"/>
      <c r="AF457" s="7"/>
    </row>
    <row r="458" spans="10:32" x14ac:dyDescent="0.25">
      <c r="J458" s="1"/>
      <c r="K458" s="1"/>
      <c r="L458" s="1"/>
      <c r="M458" s="1"/>
      <c r="AE458" s="7"/>
      <c r="AF458" s="7"/>
    </row>
    <row r="459" spans="10:32" x14ac:dyDescent="0.25">
      <c r="J459" s="1"/>
      <c r="K459" s="1"/>
      <c r="L459" s="1"/>
      <c r="M459" s="1"/>
      <c r="AE459" s="7"/>
      <c r="AF459" s="7"/>
    </row>
    <row r="460" spans="10:32" x14ac:dyDescent="0.25">
      <c r="J460" s="1"/>
      <c r="K460" s="1"/>
      <c r="L460" s="1"/>
      <c r="M460" s="1"/>
      <c r="AE460" s="7"/>
      <c r="AF460" s="7"/>
    </row>
    <row r="461" spans="10:32" x14ac:dyDescent="0.25">
      <c r="J461" s="1"/>
      <c r="K461" s="1"/>
      <c r="L461" s="1"/>
      <c r="M461" s="1"/>
      <c r="AE461" s="7"/>
      <c r="AF461" s="7"/>
    </row>
    <row r="462" spans="10:32" x14ac:dyDescent="0.25">
      <c r="J462" s="1"/>
      <c r="K462" s="1"/>
      <c r="L462" s="1"/>
      <c r="M462" s="1"/>
      <c r="AE462" s="7"/>
      <c r="AF462" s="7"/>
    </row>
    <row r="463" spans="10:32" x14ac:dyDescent="0.25">
      <c r="J463" s="1"/>
      <c r="K463" s="1"/>
      <c r="L463" s="1"/>
      <c r="M463" s="1"/>
      <c r="AE463" s="7"/>
      <c r="AF463" s="7"/>
    </row>
    <row r="464" spans="10:32" x14ac:dyDescent="0.25">
      <c r="J464" s="1"/>
      <c r="K464" s="1"/>
      <c r="L464" s="1"/>
      <c r="M464" s="1"/>
      <c r="AE464" s="7"/>
      <c r="AF464" s="7"/>
    </row>
    <row r="465" spans="10:32" x14ac:dyDescent="0.25">
      <c r="J465" s="1"/>
      <c r="K465" s="1"/>
      <c r="L465" s="1"/>
      <c r="M465" s="1"/>
      <c r="AE465" s="7"/>
      <c r="AF465" s="7"/>
    </row>
    <row r="466" spans="10:32" x14ac:dyDescent="0.25">
      <c r="J466" s="1"/>
      <c r="K466" s="1"/>
      <c r="L466" s="1"/>
      <c r="M466" s="1"/>
      <c r="AE466" s="7"/>
      <c r="AF466" s="7"/>
    </row>
    <row r="467" spans="10:32" x14ac:dyDescent="0.25">
      <c r="J467" s="1"/>
      <c r="K467" s="1"/>
      <c r="L467" s="1"/>
      <c r="M467" s="1"/>
      <c r="AE467" s="7"/>
      <c r="AF467" s="7"/>
    </row>
    <row r="468" spans="10:32" x14ac:dyDescent="0.25">
      <c r="J468" s="1"/>
      <c r="K468" s="1"/>
      <c r="L468" s="1"/>
      <c r="M468" s="1"/>
      <c r="AE468" s="7"/>
      <c r="AF468" s="7"/>
    </row>
    <row r="469" spans="10:32" x14ac:dyDescent="0.25">
      <c r="J469" s="1"/>
      <c r="K469" s="1"/>
      <c r="L469" s="1"/>
      <c r="M469" s="1"/>
      <c r="AE469" s="7"/>
      <c r="AF469" s="7"/>
    </row>
    <row r="470" spans="10:32" x14ac:dyDescent="0.25">
      <c r="J470" s="1"/>
      <c r="K470" s="1"/>
      <c r="L470" s="1"/>
      <c r="M470" s="1"/>
      <c r="AE470" s="7"/>
      <c r="AF470" s="7"/>
    </row>
    <row r="471" spans="10:32" x14ac:dyDescent="0.25">
      <c r="J471" s="1"/>
      <c r="K471" s="1"/>
      <c r="L471" s="1"/>
      <c r="M471" s="1"/>
      <c r="AE471" s="7"/>
      <c r="AF471" s="7"/>
    </row>
    <row r="472" spans="10:32" x14ac:dyDescent="0.25">
      <c r="J472" s="1"/>
      <c r="K472" s="1"/>
      <c r="L472" s="1"/>
      <c r="M472" s="1"/>
      <c r="AE472" s="7"/>
      <c r="AF472" s="7"/>
    </row>
    <row r="473" spans="10:32" x14ac:dyDescent="0.25">
      <c r="J473" s="1"/>
      <c r="K473" s="1"/>
      <c r="L473" s="1"/>
      <c r="M473" s="1"/>
      <c r="AE473" s="7"/>
      <c r="AF473" s="7"/>
    </row>
    <row r="474" spans="10:32" x14ac:dyDescent="0.25">
      <c r="J474" s="1"/>
      <c r="K474" s="1"/>
      <c r="L474" s="1"/>
      <c r="M474" s="1"/>
      <c r="AE474" s="7"/>
      <c r="AF474" s="7"/>
    </row>
    <row r="475" spans="10:32" x14ac:dyDescent="0.25">
      <c r="J475" s="1"/>
      <c r="K475" s="1"/>
      <c r="L475" s="1"/>
      <c r="M475" s="1"/>
      <c r="AE475" s="7"/>
      <c r="AF475" s="7"/>
    </row>
    <row r="476" spans="10:32" x14ac:dyDescent="0.25">
      <c r="J476" s="1"/>
      <c r="K476" s="1"/>
      <c r="L476" s="1"/>
      <c r="M476" s="1"/>
      <c r="AE476" s="7"/>
      <c r="AF476" s="7"/>
    </row>
    <row r="477" spans="10:32" x14ac:dyDescent="0.25">
      <c r="J477" s="1"/>
      <c r="K477" s="1"/>
      <c r="L477" s="1"/>
      <c r="M477" s="1"/>
      <c r="AE477" s="7"/>
      <c r="AF477" s="7"/>
    </row>
    <row r="478" spans="10:32" x14ac:dyDescent="0.25">
      <c r="J478" s="1"/>
      <c r="K478" s="1"/>
      <c r="L478" s="1"/>
      <c r="M478" s="1"/>
      <c r="AE478" s="7"/>
      <c r="AF478" s="7"/>
    </row>
    <row r="479" spans="10:32" x14ac:dyDescent="0.25">
      <c r="J479" s="1"/>
      <c r="K479" s="1"/>
      <c r="L479" s="1"/>
      <c r="M479" s="1"/>
      <c r="AE479" s="7"/>
      <c r="AF479" s="7"/>
    </row>
    <row r="480" spans="10:32" x14ac:dyDescent="0.25">
      <c r="J480" s="1"/>
      <c r="K480" s="1"/>
      <c r="L480" s="1"/>
      <c r="M480" s="1"/>
      <c r="AE480" s="7"/>
      <c r="AF480" s="7"/>
    </row>
    <row r="481" spans="10:32" x14ac:dyDescent="0.25">
      <c r="J481" s="1"/>
      <c r="K481" s="1"/>
      <c r="L481" s="1"/>
      <c r="M481" s="1"/>
      <c r="AE481" s="7"/>
      <c r="AF481" s="7"/>
    </row>
    <row r="482" spans="10:32" x14ac:dyDescent="0.25">
      <c r="J482" s="1"/>
      <c r="K482" s="1"/>
      <c r="L482" s="1"/>
      <c r="M482" s="1"/>
      <c r="AE482" s="7"/>
      <c r="AF482" s="7"/>
    </row>
    <row r="483" spans="10:32" x14ac:dyDescent="0.25">
      <c r="J483" s="1"/>
      <c r="K483" s="1"/>
      <c r="L483" s="1"/>
      <c r="M483" s="1"/>
      <c r="AE483" s="7"/>
      <c r="AF483" s="7"/>
    </row>
    <row r="484" spans="10:32" x14ac:dyDescent="0.25">
      <c r="J484" s="1"/>
      <c r="K484" s="1"/>
      <c r="L484" s="1"/>
      <c r="M484" s="1"/>
      <c r="AE484" s="7"/>
      <c r="AF484" s="7"/>
    </row>
    <row r="485" spans="10:32" x14ac:dyDescent="0.25">
      <c r="J485" s="1"/>
      <c r="K485" s="1"/>
      <c r="L485" s="1"/>
      <c r="M485" s="1"/>
      <c r="AE485" s="7"/>
      <c r="AF485" s="7"/>
    </row>
    <row r="486" spans="10:32" x14ac:dyDescent="0.25">
      <c r="J486" s="1"/>
      <c r="K486" s="1"/>
      <c r="L486" s="1"/>
      <c r="M486" s="1"/>
      <c r="AE486" s="7"/>
      <c r="AF486" s="7"/>
    </row>
    <row r="487" spans="10:32" x14ac:dyDescent="0.25">
      <c r="J487" s="1"/>
      <c r="K487" s="1"/>
      <c r="L487" s="1"/>
      <c r="M487" s="1"/>
      <c r="AE487" s="7"/>
      <c r="AF487" s="7"/>
    </row>
    <row r="488" spans="10:32" x14ac:dyDescent="0.25">
      <c r="J488" s="1"/>
      <c r="K488" s="1"/>
      <c r="L488" s="1"/>
      <c r="M488" s="1"/>
      <c r="AE488" s="7"/>
      <c r="AF488" s="7"/>
    </row>
    <row r="489" spans="10:32" x14ac:dyDescent="0.25">
      <c r="J489" s="1"/>
      <c r="K489" s="1"/>
      <c r="L489" s="1"/>
      <c r="M489" s="1"/>
      <c r="AE489" s="7"/>
      <c r="AF489" s="7"/>
    </row>
    <row r="490" spans="10:32" x14ac:dyDescent="0.25">
      <c r="J490" s="1"/>
      <c r="K490" s="1"/>
      <c r="L490" s="1"/>
      <c r="M490" s="1"/>
      <c r="AE490" s="7"/>
      <c r="AF490" s="7"/>
    </row>
    <row r="491" spans="10:32" x14ac:dyDescent="0.25">
      <c r="J491" s="1"/>
      <c r="K491" s="1"/>
      <c r="L491" s="1"/>
      <c r="M491" s="1"/>
      <c r="AE491" s="7"/>
      <c r="AF491" s="7"/>
    </row>
    <row r="492" spans="10:32" x14ac:dyDescent="0.25">
      <c r="J492" s="1"/>
      <c r="K492" s="1"/>
      <c r="L492" s="1"/>
      <c r="M492" s="1"/>
      <c r="AE492" s="7"/>
      <c r="AF492" s="7"/>
    </row>
    <row r="493" spans="10:32" x14ac:dyDescent="0.25">
      <c r="J493" s="1"/>
      <c r="K493" s="1"/>
      <c r="L493" s="1"/>
      <c r="M493" s="1"/>
      <c r="AE493" s="7"/>
      <c r="AF493" s="7"/>
    </row>
    <row r="494" spans="10:32" x14ac:dyDescent="0.25">
      <c r="J494" s="1"/>
      <c r="K494" s="1"/>
      <c r="L494" s="1"/>
      <c r="M494" s="1"/>
      <c r="AE494" s="7"/>
      <c r="AF494" s="7"/>
    </row>
    <row r="495" spans="10:32" x14ac:dyDescent="0.25">
      <c r="J495" s="1"/>
      <c r="K495" s="1"/>
      <c r="L495" s="1"/>
      <c r="M495" s="1"/>
      <c r="AE495" s="7"/>
      <c r="AF495" s="7"/>
    </row>
    <row r="496" spans="10:32" x14ac:dyDescent="0.25">
      <c r="J496" s="1"/>
      <c r="K496" s="1"/>
      <c r="L496" s="1"/>
      <c r="M496" s="1"/>
      <c r="AE496" s="7"/>
      <c r="AF496" s="7"/>
    </row>
    <row r="497" spans="10:32" x14ac:dyDescent="0.25">
      <c r="J497" s="1"/>
      <c r="K497" s="1"/>
      <c r="L497" s="1"/>
      <c r="M497" s="1"/>
      <c r="AE497" s="7"/>
      <c r="AF497" s="7"/>
    </row>
    <row r="498" spans="10:32" x14ac:dyDescent="0.25">
      <c r="J498" s="1"/>
      <c r="K498" s="1"/>
      <c r="L498" s="1"/>
      <c r="M498" s="1"/>
      <c r="AE498" s="7"/>
      <c r="AF498" s="7"/>
    </row>
    <row r="499" spans="10:32" x14ac:dyDescent="0.25">
      <c r="J499" s="1"/>
      <c r="K499" s="1"/>
      <c r="L499" s="1"/>
      <c r="M499" s="1"/>
      <c r="AE499" s="7"/>
      <c r="AF499" s="7"/>
    </row>
    <row r="500" spans="10:32" x14ac:dyDescent="0.25">
      <c r="J500" s="1"/>
      <c r="K500" s="1"/>
      <c r="L500" s="1"/>
      <c r="M500" s="1"/>
      <c r="AE500" s="7"/>
      <c r="AF500" s="7"/>
    </row>
    <row r="501" spans="10:32" x14ac:dyDescent="0.25">
      <c r="J501" s="1"/>
      <c r="K501" s="1"/>
      <c r="L501" s="1"/>
      <c r="M501" s="1"/>
      <c r="AE501" s="7"/>
      <c r="AF501" s="7"/>
    </row>
    <row r="502" spans="10:32" x14ac:dyDescent="0.25">
      <c r="J502" s="1"/>
      <c r="K502" s="1"/>
      <c r="L502" s="1"/>
      <c r="M502" s="1"/>
      <c r="AE502" s="7"/>
      <c r="AF502" s="7"/>
    </row>
    <row r="503" spans="10:32" x14ac:dyDescent="0.25">
      <c r="J503" s="1"/>
      <c r="K503" s="1"/>
      <c r="L503" s="1"/>
      <c r="M503" s="1"/>
      <c r="AE503" s="7"/>
      <c r="AF503" s="7"/>
    </row>
    <row r="504" spans="10:32" x14ac:dyDescent="0.25">
      <c r="J504" s="1"/>
      <c r="K504" s="1"/>
      <c r="L504" s="1"/>
      <c r="M504" s="1"/>
      <c r="AE504" s="7"/>
      <c r="AF504" s="7"/>
    </row>
    <row r="505" spans="10:32" x14ac:dyDescent="0.25">
      <c r="J505" s="1"/>
      <c r="K505" s="1"/>
      <c r="L505" s="1"/>
      <c r="M505" s="1"/>
      <c r="AE505" s="7"/>
      <c r="AF505" s="7"/>
    </row>
    <row r="506" spans="10:32" x14ac:dyDescent="0.25">
      <c r="J506" s="1"/>
      <c r="K506" s="1"/>
      <c r="L506" s="1"/>
      <c r="M506" s="1"/>
      <c r="AE506" s="7"/>
      <c r="AF506" s="7"/>
    </row>
    <row r="507" spans="10:32" x14ac:dyDescent="0.25">
      <c r="J507" s="1"/>
      <c r="K507" s="1"/>
      <c r="L507" s="1"/>
      <c r="M507" s="1"/>
      <c r="AE507" s="7"/>
      <c r="AF507" s="7"/>
    </row>
    <row r="508" spans="10:32" x14ac:dyDescent="0.25">
      <c r="J508" s="1"/>
      <c r="K508" s="1"/>
      <c r="L508" s="1"/>
      <c r="M508" s="1"/>
      <c r="AE508" s="7"/>
      <c r="AF508" s="7"/>
    </row>
    <row r="509" spans="10:32" x14ac:dyDescent="0.25">
      <c r="J509" s="1"/>
      <c r="K509" s="1"/>
      <c r="L509" s="1"/>
      <c r="M509" s="1"/>
      <c r="AE509" s="7"/>
      <c r="AF509" s="7"/>
    </row>
    <row r="510" spans="10:32" x14ac:dyDescent="0.25">
      <c r="J510" s="1"/>
      <c r="K510" s="1"/>
      <c r="L510" s="1"/>
      <c r="M510" s="1"/>
      <c r="AE510" s="7"/>
      <c r="AF510" s="7"/>
    </row>
    <row r="511" spans="10:32" x14ac:dyDescent="0.25">
      <c r="J511" s="1"/>
      <c r="K511" s="1"/>
      <c r="L511" s="1"/>
      <c r="M511" s="1"/>
      <c r="AE511" s="7"/>
      <c r="AF511" s="7"/>
    </row>
    <row r="512" spans="10:32" x14ac:dyDescent="0.25">
      <c r="J512" s="1"/>
      <c r="K512" s="1"/>
      <c r="L512" s="1"/>
      <c r="M512" s="1"/>
      <c r="AE512" s="7"/>
      <c r="AF512" s="7"/>
    </row>
    <row r="513" spans="10:32" x14ac:dyDescent="0.25">
      <c r="J513" s="1"/>
      <c r="K513" s="1"/>
      <c r="L513" s="1"/>
      <c r="M513" s="1"/>
      <c r="AE513" s="7"/>
      <c r="AF513" s="7"/>
    </row>
    <row r="514" spans="10:32" x14ac:dyDescent="0.25">
      <c r="J514" s="1"/>
      <c r="K514" s="1"/>
      <c r="L514" s="1"/>
      <c r="M514" s="1"/>
      <c r="AE514" s="7"/>
      <c r="AF514" s="7"/>
    </row>
    <row r="515" spans="10:32" x14ac:dyDescent="0.25">
      <c r="J515" s="1"/>
      <c r="K515" s="1"/>
      <c r="L515" s="1"/>
      <c r="M515" s="1"/>
      <c r="AE515" s="7"/>
      <c r="AF515" s="7"/>
    </row>
    <row r="516" spans="10:32" x14ac:dyDescent="0.25">
      <c r="J516" s="1"/>
      <c r="K516" s="1"/>
      <c r="L516" s="1"/>
      <c r="M516" s="1"/>
      <c r="AE516" s="7"/>
      <c r="AF516" s="7"/>
    </row>
    <row r="517" spans="10:32" x14ac:dyDescent="0.25">
      <c r="J517" s="1"/>
      <c r="K517" s="1"/>
      <c r="L517" s="1"/>
      <c r="M517" s="1"/>
      <c r="AE517" s="7"/>
      <c r="AF517" s="7"/>
    </row>
    <row r="518" spans="10:32" x14ac:dyDescent="0.25">
      <c r="J518" s="1"/>
      <c r="K518" s="1"/>
      <c r="L518" s="1"/>
      <c r="M518" s="1"/>
      <c r="AE518" s="7"/>
      <c r="AF518" s="7"/>
    </row>
    <row r="519" spans="10:32" x14ac:dyDescent="0.25">
      <c r="J519" s="1"/>
      <c r="K519" s="1"/>
      <c r="L519" s="1"/>
      <c r="M519" s="1"/>
      <c r="AE519" s="7"/>
      <c r="AF519" s="7"/>
    </row>
    <row r="520" spans="10:32" x14ac:dyDescent="0.25">
      <c r="J520" s="1"/>
      <c r="K520" s="1"/>
      <c r="L520" s="1"/>
      <c r="M520" s="1"/>
      <c r="AE520" s="7"/>
      <c r="AF520" s="7"/>
    </row>
    <row r="521" spans="10:32" x14ac:dyDescent="0.25">
      <c r="J521" s="1"/>
      <c r="K521" s="1"/>
      <c r="L521" s="1"/>
      <c r="M521" s="1"/>
      <c r="AE521" s="7"/>
      <c r="AF521" s="7"/>
    </row>
    <row r="522" spans="10:32" x14ac:dyDescent="0.25">
      <c r="J522" s="1"/>
      <c r="K522" s="1"/>
      <c r="L522" s="1"/>
      <c r="M522" s="1"/>
      <c r="AE522" s="7"/>
      <c r="AF522" s="7"/>
    </row>
    <row r="523" spans="10:32" x14ac:dyDescent="0.25">
      <c r="J523" s="1"/>
      <c r="K523" s="1"/>
      <c r="L523" s="1"/>
      <c r="M523" s="1"/>
      <c r="AE523" s="7"/>
      <c r="AF523" s="7"/>
    </row>
    <row r="524" spans="10:32" x14ac:dyDescent="0.25">
      <c r="J524" s="1"/>
      <c r="K524" s="1"/>
      <c r="L524" s="1"/>
      <c r="M524" s="1"/>
      <c r="AE524" s="7"/>
      <c r="AF524" s="7"/>
    </row>
    <row r="525" spans="10:32" x14ac:dyDescent="0.25">
      <c r="J525" s="1"/>
      <c r="K525" s="1"/>
      <c r="L525" s="1"/>
      <c r="M525" s="1"/>
      <c r="AE525" s="7"/>
      <c r="AF525" s="7"/>
    </row>
    <row r="526" spans="10:32" x14ac:dyDescent="0.25">
      <c r="J526" s="1"/>
      <c r="K526" s="1"/>
      <c r="L526" s="1"/>
      <c r="M526" s="1"/>
      <c r="AE526" s="7"/>
      <c r="AF526" s="7"/>
    </row>
    <row r="527" spans="10:32" x14ac:dyDescent="0.25">
      <c r="J527" s="1"/>
      <c r="K527" s="1"/>
      <c r="L527" s="1"/>
      <c r="M527" s="1"/>
      <c r="AE527" s="7"/>
      <c r="AF527" s="7"/>
    </row>
    <row r="528" spans="10:32" x14ac:dyDescent="0.25">
      <c r="J528" s="1"/>
      <c r="K528" s="1"/>
      <c r="L528" s="1"/>
      <c r="M528" s="1"/>
      <c r="AE528" s="7"/>
      <c r="AF528" s="7"/>
    </row>
    <row r="529" spans="10:32" x14ac:dyDescent="0.25">
      <c r="J529" s="1"/>
      <c r="K529" s="1"/>
      <c r="L529" s="1"/>
      <c r="M529" s="1"/>
      <c r="AE529" s="7"/>
      <c r="AF529" s="7"/>
    </row>
    <row r="530" spans="10:32" x14ac:dyDescent="0.25">
      <c r="J530" s="1"/>
      <c r="K530" s="1"/>
      <c r="L530" s="1"/>
      <c r="M530" s="1"/>
      <c r="AE530" s="7"/>
      <c r="AF530" s="7"/>
    </row>
    <row r="531" spans="10:32" x14ac:dyDescent="0.25">
      <c r="J531" s="1"/>
      <c r="K531" s="1"/>
      <c r="L531" s="1"/>
      <c r="M531" s="1"/>
      <c r="AE531" s="7"/>
      <c r="AF531" s="7"/>
    </row>
    <row r="532" spans="10:32" x14ac:dyDescent="0.25">
      <c r="J532" s="1"/>
      <c r="K532" s="1"/>
      <c r="L532" s="1"/>
      <c r="M532" s="1"/>
      <c r="AE532" s="7"/>
      <c r="AF532" s="7"/>
    </row>
    <row r="533" spans="10:32" x14ac:dyDescent="0.25">
      <c r="J533" s="1"/>
      <c r="K533" s="1"/>
      <c r="L533" s="1"/>
      <c r="M533" s="1"/>
      <c r="AE533" s="7"/>
      <c r="AF533" s="7"/>
    </row>
    <row r="534" spans="10:32" x14ac:dyDescent="0.25">
      <c r="J534" s="1"/>
      <c r="K534" s="1"/>
      <c r="L534" s="1"/>
      <c r="M534" s="1"/>
      <c r="AE534" s="7"/>
      <c r="AF534" s="7"/>
    </row>
    <row r="535" spans="10:32" x14ac:dyDescent="0.25">
      <c r="J535" s="1"/>
      <c r="K535" s="1"/>
      <c r="L535" s="1"/>
      <c r="M535" s="1"/>
      <c r="AE535" s="7"/>
      <c r="AF535" s="7"/>
    </row>
    <row r="536" spans="10:32" x14ac:dyDescent="0.25">
      <c r="J536" s="1"/>
      <c r="K536" s="1"/>
      <c r="L536" s="1"/>
      <c r="M536" s="1"/>
      <c r="AE536" s="7"/>
      <c r="AF536" s="7"/>
    </row>
    <row r="537" spans="10:32" x14ac:dyDescent="0.25">
      <c r="J537" s="1"/>
      <c r="K537" s="1"/>
      <c r="L537" s="1"/>
      <c r="M537" s="1"/>
      <c r="AE537" s="7"/>
      <c r="AF537" s="7"/>
    </row>
    <row r="538" spans="10:32" x14ac:dyDescent="0.25">
      <c r="J538" s="1"/>
      <c r="K538" s="1"/>
      <c r="L538" s="1"/>
      <c r="M538" s="1"/>
      <c r="AE538" s="7"/>
      <c r="AF538" s="7"/>
    </row>
    <row r="539" spans="10:32" x14ac:dyDescent="0.25">
      <c r="J539" s="1"/>
      <c r="K539" s="1"/>
      <c r="L539" s="1"/>
      <c r="M539" s="1"/>
      <c r="AE539" s="7"/>
      <c r="AF539" s="7"/>
    </row>
    <row r="540" spans="10:32" x14ac:dyDescent="0.25">
      <c r="J540" s="1"/>
      <c r="K540" s="1"/>
      <c r="L540" s="1"/>
      <c r="M540" s="1"/>
      <c r="AE540" s="7"/>
      <c r="AF540" s="7"/>
    </row>
    <row r="541" spans="10:32" x14ac:dyDescent="0.25">
      <c r="J541" s="1"/>
      <c r="K541" s="1"/>
      <c r="L541" s="1"/>
      <c r="M541" s="1"/>
      <c r="AE541" s="7"/>
      <c r="AF541" s="7"/>
    </row>
    <row r="542" spans="10:32" x14ac:dyDescent="0.25">
      <c r="J542" s="1"/>
      <c r="K542" s="1"/>
      <c r="L542" s="1"/>
      <c r="M542" s="1"/>
    </row>
    <row r="543" spans="10:32" x14ac:dyDescent="0.25">
      <c r="J543" s="1"/>
      <c r="K543" s="1"/>
      <c r="L543" s="1"/>
      <c r="M543" s="1"/>
    </row>
    <row r="544" spans="10:32" x14ac:dyDescent="0.25">
      <c r="J544" s="1"/>
      <c r="K544" s="1"/>
      <c r="L544" s="1"/>
      <c r="M544" s="1"/>
    </row>
    <row r="545" spans="10:13" x14ac:dyDescent="0.25">
      <c r="J545" s="1"/>
      <c r="K545" s="1"/>
      <c r="L545" s="1"/>
      <c r="M545" s="1"/>
    </row>
    <row r="546" spans="10:13" x14ac:dyDescent="0.25">
      <c r="J546" s="1"/>
      <c r="K546" s="1"/>
      <c r="L546" s="1"/>
      <c r="M546" s="1"/>
    </row>
    <row r="547" spans="10:13" x14ac:dyDescent="0.25">
      <c r="J547" s="1"/>
      <c r="K547" s="1"/>
      <c r="L547" s="1"/>
      <c r="M547" s="1"/>
    </row>
    <row r="548" spans="10:13" x14ac:dyDescent="0.25">
      <c r="J548" s="1"/>
      <c r="K548" s="1"/>
      <c r="L548" s="1"/>
      <c r="M548" s="1"/>
    </row>
    <row r="549" spans="10:13" x14ac:dyDescent="0.25">
      <c r="J549" s="1"/>
      <c r="K549" s="1"/>
      <c r="L549" s="1"/>
      <c r="M549" s="1"/>
    </row>
    <row r="550" spans="10:13" x14ac:dyDescent="0.25">
      <c r="J550" s="1"/>
      <c r="K550" s="1"/>
      <c r="L550" s="1"/>
      <c r="M550" s="1"/>
    </row>
    <row r="551" spans="10:13" x14ac:dyDescent="0.25">
      <c r="J551" s="1"/>
      <c r="K551" s="1"/>
      <c r="L551" s="1"/>
      <c r="M551" s="1"/>
    </row>
    <row r="552" spans="10:13" x14ac:dyDescent="0.25">
      <c r="J552" s="1"/>
      <c r="K552" s="1"/>
      <c r="L552" s="1"/>
      <c r="M552" s="1"/>
    </row>
    <row r="553" spans="10:13" x14ac:dyDescent="0.25">
      <c r="J553" s="1"/>
      <c r="K553" s="1"/>
      <c r="L553" s="1"/>
      <c r="M553" s="1"/>
    </row>
    <row r="554" spans="10:13" x14ac:dyDescent="0.25">
      <c r="J554" s="1"/>
      <c r="K554" s="1"/>
      <c r="L554" s="1"/>
      <c r="M554" s="1"/>
    </row>
    <row r="555" spans="10:13" x14ac:dyDescent="0.25">
      <c r="J555" s="1"/>
      <c r="K555" s="1"/>
      <c r="L555" s="1"/>
      <c r="M555" s="1"/>
    </row>
    <row r="556" spans="10:13" x14ac:dyDescent="0.25">
      <c r="J556" s="1"/>
      <c r="K556" s="1"/>
      <c r="L556" s="1"/>
      <c r="M556" s="1"/>
    </row>
    <row r="557" spans="10:13" x14ac:dyDescent="0.25">
      <c r="J557" s="1"/>
      <c r="K557" s="1"/>
      <c r="L557" s="1"/>
      <c r="M557" s="1"/>
    </row>
    <row r="558" spans="10:13" x14ac:dyDescent="0.25">
      <c r="J558" s="1"/>
      <c r="K558" s="1"/>
      <c r="L558" s="1"/>
      <c r="M558" s="1"/>
    </row>
    <row r="559" spans="10:13" x14ac:dyDescent="0.25">
      <c r="J559" s="1"/>
      <c r="K559" s="1"/>
      <c r="L559" s="1"/>
      <c r="M559" s="1"/>
    </row>
    <row r="560" spans="10:13" x14ac:dyDescent="0.25">
      <c r="J560" s="1"/>
      <c r="K560" s="1"/>
      <c r="L560" s="1"/>
      <c r="M560" s="1"/>
    </row>
    <row r="561" spans="10:13" x14ac:dyDescent="0.25">
      <c r="J561" s="1"/>
      <c r="K561" s="1"/>
      <c r="L561" s="1"/>
      <c r="M561" s="1"/>
    </row>
    <row r="562" spans="10:13" x14ac:dyDescent="0.25">
      <c r="J562" s="1"/>
      <c r="K562" s="1"/>
      <c r="L562" s="1"/>
      <c r="M562" s="1"/>
    </row>
    <row r="563" spans="10:13" x14ac:dyDescent="0.25">
      <c r="J563" s="1"/>
      <c r="K563" s="1"/>
      <c r="L563" s="1"/>
      <c r="M563" s="1"/>
    </row>
    <row r="564" spans="10:13" x14ac:dyDescent="0.25">
      <c r="J564" s="1"/>
      <c r="K564" s="1"/>
      <c r="L564" s="1"/>
      <c r="M564" s="1"/>
    </row>
    <row r="565" spans="10:13" x14ac:dyDescent="0.25">
      <c r="J565" s="1"/>
      <c r="K565" s="1"/>
      <c r="L565" s="1"/>
      <c r="M565" s="1"/>
    </row>
    <row r="566" spans="10:13" x14ac:dyDescent="0.25">
      <c r="J566" s="1"/>
      <c r="K566" s="1"/>
      <c r="L566" s="1"/>
      <c r="M566" s="1"/>
    </row>
    <row r="567" spans="10:13" x14ac:dyDescent="0.25">
      <c r="J567" s="1"/>
      <c r="K567" s="1"/>
      <c r="L567" s="1"/>
      <c r="M567" s="1"/>
    </row>
    <row r="568" spans="10:13" x14ac:dyDescent="0.25">
      <c r="J568" s="1"/>
      <c r="K568" s="1"/>
      <c r="L568" s="1"/>
      <c r="M568" s="1"/>
    </row>
    <row r="569" spans="10:13" x14ac:dyDescent="0.25">
      <c r="J569" s="1"/>
      <c r="K569" s="1"/>
      <c r="L569" s="1"/>
      <c r="M569" s="1"/>
    </row>
    <row r="570" spans="10:13" x14ac:dyDescent="0.25">
      <c r="J570" s="1"/>
      <c r="K570" s="1"/>
      <c r="L570" s="1"/>
      <c r="M570" s="1"/>
    </row>
    <row r="571" spans="10:13" x14ac:dyDescent="0.25">
      <c r="J571" s="1"/>
      <c r="K571" s="1"/>
      <c r="L571" s="1"/>
      <c r="M571" s="1"/>
    </row>
    <row r="572" spans="10:13" x14ac:dyDescent="0.25">
      <c r="J572" s="1"/>
      <c r="K572" s="1"/>
      <c r="L572" s="1"/>
      <c r="M572" s="1"/>
    </row>
    <row r="573" spans="10:13" x14ac:dyDescent="0.25">
      <c r="J573" s="1"/>
      <c r="K573" s="1"/>
      <c r="L573" s="1"/>
      <c r="M573" s="1"/>
    </row>
    <row r="574" spans="10:13" x14ac:dyDescent="0.25">
      <c r="J574" s="1"/>
      <c r="K574" s="1"/>
      <c r="L574" s="1"/>
      <c r="M574" s="1"/>
    </row>
    <row r="575" spans="10:13" x14ac:dyDescent="0.25">
      <c r="J575" s="1"/>
      <c r="K575" s="1"/>
      <c r="L575" s="1"/>
      <c r="M575" s="1"/>
    </row>
    <row r="576" spans="10:13" x14ac:dyDescent="0.25">
      <c r="J576" s="1"/>
      <c r="K576" s="1"/>
      <c r="L576" s="1"/>
      <c r="M576" s="1"/>
    </row>
    <row r="577" spans="10:13" x14ac:dyDescent="0.25">
      <c r="J577" s="1"/>
      <c r="K577" s="1"/>
      <c r="L577" s="1"/>
      <c r="M577" s="1"/>
    </row>
    <row r="578" spans="10:13" x14ac:dyDescent="0.25">
      <c r="J578" s="1"/>
      <c r="K578" s="1"/>
      <c r="L578" s="1"/>
      <c r="M578" s="1"/>
    </row>
    <row r="579" spans="10:13" x14ac:dyDescent="0.25">
      <c r="J579" s="1"/>
      <c r="K579" s="1"/>
      <c r="L579" s="1"/>
      <c r="M579" s="1"/>
    </row>
    <row r="580" spans="10:13" x14ac:dyDescent="0.25">
      <c r="J580" s="1"/>
      <c r="K580" s="1"/>
      <c r="L580" s="1"/>
      <c r="M580" s="1"/>
    </row>
    <row r="581" spans="10:13" x14ac:dyDescent="0.25">
      <c r="J581" s="1"/>
      <c r="K581" s="1"/>
      <c r="L581" s="1"/>
      <c r="M581" s="1"/>
    </row>
    <row r="582" spans="10:13" x14ac:dyDescent="0.25">
      <c r="J582" s="1"/>
      <c r="K582" s="1"/>
      <c r="L582" s="1"/>
      <c r="M582" s="1"/>
    </row>
    <row r="583" spans="10:13" x14ac:dyDescent="0.25">
      <c r="J583" s="1"/>
      <c r="K583" s="1"/>
      <c r="L583" s="1"/>
      <c r="M583" s="1"/>
    </row>
    <row r="584" spans="10:13" x14ac:dyDescent="0.25">
      <c r="J584" s="1"/>
      <c r="K584" s="1"/>
      <c r="L584" s="1"/>
      <c r="M584" s="1"/>
    </row>
    <row r="585" spans="10:13" x14ac:dyDescent="0.25">
      <c r="J585" s="1"/>
      <c r="K585" s="1"/>
      <c r="L585" s="1"/>
      <c r="M585" s="1"/>
    </row>
    <row r="586" spans="10:13" x14ac:dyDescent="0.25">
      <c r="J586" s="1"/>
      <c r="K586" s="1"/>
      <c r="L586" s="1"/>
      <c r="M586" s="1"/>
    </row>
    <row r="587" spans="10:13" x14ac:dyDescent="0.25">
      <c r="J587" s="1"/>
      <c r="K587" s="1"/>
      <c r="L587" s="1"/>
      <c r="M587" s="1"/>
    </row>
    <row r="588" spans="10:13" x14ac:dyDescent="0.25">
      <c r="J588" s="1"/>
      <c r="K588" s="1"/>
      <c r="L588" s="1"/>
      <c r="M588" s="1"/>
    </row>
    <row r="589" spans="10:13" x14ac:dyDescent="0.25">
      <c r="J589" s="1"/>
      <c r="K589" s="1"/>
      <c r="L589" s="1"/>
      <c r="M589" s="1"/>
    </row>
    <row r="590" spans="10:13" x14ac:dyDescent="0.25">
      <c r="J590" s="1"/>
      <c r="K590" s="1"/>
      <c r="L590" s="1"/>
      <c r="M590" s="1"/>
    </row>
    <row r="591" spans="10:13" x14ac:dyDescent="0.25">
      <c r="J591" s="1"/>
      <c r="K591" s="1"/>
      <c r="L591" s="1"/>
      <c r="M591" s="1"/>
    </row>
    <row r="592" spans="10:13" x14ac:dyDescent="0.25">
      <c r="J592" s="1"/>
      <c r="K592" s="1"/>
      <c r="L592" s="1"/>
      <c r="M592" s="1"/>
    </row>
    <row r="593" spans="10:13" x14ac:dyDescent="0.25">
      <c r="J593" s="1"/>
      <c r="K593" s="1"/>
      <c r="L593" s="1"/>
      <c r="M593" s="1"/>
    </row>
    <row r="594" spans="10:13" x14ac:dyDescent="0.25">
      <c r="J594" s="1"/>
      <c r="K594" s="1"/>
      <c r="L594" s="1"/>
      <c r="M594" s="1"/>
    </row>
    <row r="595" spans="10:13" x14ac:dyDescent="0.25">
      <c r="J595" s="1"/>
      <c r="K595" s="1"/>
      <c r="L595" s="1"/>
      <c r="M595" s="1"/>
    </row>
    <row r="596" spans="10:13" x14ac:dyDescent="0.25">
      <c r="J596" s="1"/>
      <c r="K596" s="1"/>
      <c r="L596" s="1"/>
      <c r="M596" s="1"/>
    </row>
    <row r="597" spans="10:13" x14ac:dyDescent="0.25">
      <c r="J597" s="1"/>
      <c r="K597" s="1"/>
      <c r="L597" s="1"/>
      <c r="M597" s="1"/>
    </row>
    <row r="598" spans="10:13" x14ac:dyDescent="0.25">
      <c r="J598" s="1"/>
      <c r="K598" s="1"/>
      <c r="L598" s="1"/>
      <c r="M598" s="1"/>
    </row>
    <row r="599" spans="10:13" x14ac:dyDescent="0.25">
      <c r="J599" s="1"/>
      <c r="K599" s="1"/>
      <c r="L599" s="1"/>
      <c r="M599" s="1"/>
    </row>
    <row r="600" spans="10:13" x14ac:dyDescent="0.25">
      <c r="J600" s="1"/>
      <c r="K600" s="1"/>
      <c r="L600" s="1"/>
      <c r="M600" s="1"/>
    </row>
    <row r="601" spans="10:13" x14ac:dyDescent="0.25">
      <c r="J601" s="1"/>
      <c r="K601" s="1"/>
      <c r="L601" s="1"/>
      <c r="M601" s="1"/>
    </row>
    <row r="602" spans="10:13" x14ac:dyDescent="0.25">
      <c r="J602" s="1"/>
      <c r="K602" s="1"/>
      <c r="L602" s="1"/>
      <c r="M602" s="1"/>
    </row>
    <row r="603" spans="10:13" x14ac:dyDescent="0.25">
      <c r="J603" s="1"/>
      <c r="K603" s="1"/>
      <c r="L603" s="1"/>
      <c r="M603" s="1"/>
    </row>
    <row r="604" spans="10:13" x14ac:dyDescent="0.25">
      <c r="J604" s="1"/>
      <c r="K604" s="1"/>
      <c r="L604" s="1"/>
      <c r="M604" s="1"/>
    </row>
    <row r="605" spans="10:13" x14ac:dyDescent="0.25">
      <c r="J605" s="1"/>
      <c r="K605" s="1"/>
      <c r="L605" s="1"/>
      <c r="M605" s="1"/>
    </row>
    <row r="606" spans="10:13" x14ac:dyDescent="0.25">
      <c r="J606" s="1"/>
      <c r="K606" s="1"/>
      <c r="L606" s="1"/>
      <c r="M606" s="1"/>
    </row>
    <row r="607" spans="10:13" x14ac:dyDescent="0.25">
      <c r="J607" s="1"/>
      <c r="K607" s="1"/>
      <c r="L607" s="1"/>
      <c r="M607" s="1"/>
    </row>
    <row r="608" spans="10:13" x14ac:dyDescent="0.25">
      <c r="J608" s="1"/>
      <c r="K608" s="1"/>
      <c r="L608" s="1"/>
      <c r="M608" s="1"/>
    </row>
    <row r="609" spans="10:13" x14ac:dyDescent="0.25">
      <c r="J609" s="1"/>
      <c r="K609" s="1"/>
      <c r="L609" s="1"/>
      <c r="M609" s="1"/>
    </row>
    <row r="610" spans="10:13" x14ac:dyDescent="0.25">
      <c r="J610" s="1"/>
      <c r="K610" s="1"/>
      <c r="L610" s="1"/>
      <c r="M610" s="1"/>
    </row>
    <row r="611" spans="10:13" x14ac:dyDescent="0.25">
      <c r="J611" s="1"/>
      <c r="K611" s="1"/>
      <c r="L611" s="1"/>
      <c r="M611" s="1"/>
    </row>
    <row r="612" spans="10:13" x14ac:dyDescent="0.25">
      <c r="J612" s="1"/>
      <c r="K612" s="1"/>
      <c r="L612" s="1"/>
      <c r="M612" s="1"/>
    </row>
    <row r="613" spans="10:13" x14ac:dyDescent="0.25">
      <c r="J613" s="1"/>
      <c r="K613" s="1"/>
      <c r="L613" s="1"/>
      <c r="M613" s="1"/>
    </row>
    <row r="614" spans="10:13" x14ac:dyDescent="0.25">
      <c r="J614" s="1"/>
      <c r="K614" s="1"/>
      <c r="L614" s="1"/>
      <c r="M614" s="1"/>
    </row>
    <row r="615" spans="10:13" x14ac:dyDescent="0.25">
      <c r="J615" s="1"/>
      <c r="K615" s="1"/>
      <c r="L615" s="1"/>
      <c r="M615" s="1"/>
    </row>
    <row r="616" spans="10:13" x14ac:dyDescent="0.25">
      <c r="J616" s="1"/>
      <c r="K616" s="1"/>
      <c r="L616" s="1"/>
      <c r="M616" s="1"/>
    </row>
    <row r="617" spans="10:13" x14ac:dyDescent="0.25">
      <c r="J617" s="1"/>
      <c r="K617" s="1"/>
      <c r="L617" s="1"/>
      <c r="M617" s="1"/>
    </row>
    <row r="618" spans="10:13" x14ac:dyDescent="0.25">
      <c r="J618" s="1"/>
      <c r="K618" s="1"/>
      <c r="L618" s="1"/>
      <c r="M618" s="1"/>
    </row>
    <row r="619" spans="10:13" x14ac:dyDescent="0.25">
      <c r="J619" s="1"/>
      <c r="K619" s="1"/>
      <c r="L619" s="1"/>
      <c r="M619" s="1"/>
    </row>
    <row r="620" spans="10:13" x14ac:dyDescent="0.25">
      <c r="J620" s="1"/>
      <c r="K620" s="1"/>
      <c r="L620" s="1"/>
      <c r="M620" s="1"/>
    </row>
    <row r="621" spans="10:13" x14ac:dyDescent="0.25">
      <c r="J621" s="1"/>
      <c r="K621" s="1"/>
      <c r="L621" s="1"/>
      <c r="M621" s="1"/>
    </row>
    <row r="622" spans="10:13" x14ac:dyDescent="0.25">
      <c r="J622" s="1"/>
      <c r="K622" s="1"/>
      <c r="L622" s="1"/>
      <c r="M622" s="1"/>
    </row>
    <row r="623" spans="10:13" x14ac:dyDescent="0.25">
      <c r="J623" s="1"/>
      <c r="K623" s="1"/>
      <c r="L623" s="1"/>
      <c r="M623" s="1"/>
    </row>
    <row r="624" spans="10:13" x14ac:dyDescent="0.25">
      <c r="J624" s="1"/>
      <c r="K624" s="1"/>
      <c r="L624" s="1"/>
      <c r="M624" s="1"/>
    </row>
    <row r="625" spans="10:13" x14ac:dyDescent="0.25">
      <c r="J625" s="1"/>
      <c r="K625" s="1"/>
      <c r="L625" s="1"/>
      <c r="M625" s="1"/>
    </row>
    <row r="626" spans="10:13" x14ac:dyDescent="0.25">
      <c r="J626" s="1"/>
      <c r="K626" s="1"/>
      <c r="L626" s="1"/>
      <c r="M626" s="1"/>
    </row>
    <row r="627" spans="10:13" x14ac:dyDescent="0.25">
      <c r="J627" s="1"/>
      <c r="K627" s="1"/>
      <c r="L627" s="1"/>
      <c r="M627" s="1"/>
    </row>
    <row r="628" spans="10:13" x14ac:dyDescent="0.25">
      <c r="J628" s="1"/>
      <c r="K628" s="1"/>
      <c r="L628" s="1"/>
      <c r="M628" s="1"/>
    </row>
    <row r="629" spans="10:13" x14ac:dyDescent="0.25">
      <c r="J629" s="1"/>
      <c r="K629" s="1"/>
      <c r="L629" s="1"/>
      <c r="M629" s="1"/>
    </row>
    <row r="630" spans="10:13" x14ac:dyDescent="0.25">
      <c r="J630" s="1"/>
      <c r="K630" s="1"/>
      <c r="L630" s="1"/>
      <c r="M630" s="1"/>
    </row>
    <row r="631" spans="10:13" x14ac:dyDescent="0.25">
      <c r="J631" s="1"/>
      <c r="K631" s="1"/>
      <c r="L631" s="1"/>
      <c r="M631" s="1"/>
    </row>
    <row r="632" spans="10:13" x14ac:dyDescent="0.25">
      <c r="J632" s="1"/>
      <c r="K632" s="1"/>
      <c r="L632" s="1"/>
      <c r="M632" s="1"/>
    </row>
    <row r="633" spans="10:13" x14ac:dyDescent="0.25">
      <c r="J633" s="1"/>
      <c r="K633" s="1"/>
      <c r="L633" s="1"/>
      <c r="M633" s="1"/>
    </row>
    <row r="634" spans="10:13" x14ac:dyDescent="0.25">
      <c r="J634" s="1"/>
      <c r="K634" s="1"/>
      <c r="L634" s="1"/>
      <c r="M634" s="1"/>
    </row>
    <row r="635" spans="10:13" x14ac:dyDescent="0.25">
      <c r="J635" s="1"/>
      <c r="K635" s="1"/>
      <c r="L635" s="1"/>
      <c r="M635" s="1"/>
    </row>
    <row r="636" spans="10:13" x14ac:dyDescent="0.25">
      <c r="J636" s="1"/>
      <c r="K636" s="1"/>
      <c r="L636" s="1"/>
      <c r="M636" s="1"/>
    </row>
    <row r="637" spans="10:13" x14ac:dyDescent="0.25">
      <c r="J637" s="1"/>
      <c r="K637" s="1"/>
      <c r="L637" s="1"/>
      <c r="M637" s="1"/>
    </row>
    <row r="638" spans="10:13" x14ac:dyDescent="0.25">
      <c r="J638" s="1"/>
      <c r="K638" s="1"/>
      <c r="L638" s="1"/>
      <c r="M638" s="1"/>
    </row>
    <row r="639" spans="10:13" x14ac:dyDescent="0.25">
      <c r="J639" s="1"/>
      <c r="K639" s="1"/>
      <c r="L639" s="1"/>
      <c r="M639" s="1"/>
    </row>
    <row r="640" spans="10:13" x14ac:dyDescent="0.25">
      <c r="J640" s="1"/>
      <c r="K640" s="1"/>
      <c r="L640" s="1"/>
      <c r="M640" s="1"/>
    </row>
    <row r="641" spans="10:13" x14ac:dyDescent="0.25">
      <c r="J641" s="1"/>
      <c r="K641" s="1"/>
      <c r="L641" s="1"/>
      <c r="M641" s="1"/>
    </row>
    <row r="642" spans="10:13" x14ac:dyDescent="0.25">
      <c r="J642" s="1"/>
      <c r="K642" s="1"/>
      <c r="L642" s="1"/>
      <c r="M642" s="1"/>
    </row>
    <row r="643" spans="10:13" x14ac:dyDescent="0.25">
      <c r="J643" s="1"/>
      <c r="K643" s="1"/>
      <c r="L643" s="1"/>
      <c r="M643" s="1"/>
    </row>
    <row r="644" spans="10:13" x14ac:dyDescent="0.25">
      <c r="J644" s="1"/>
      <c r="K644" s="1"/>
      <c r="L644" s="1"/>
      <c r="M644" s="1"/>
    </row>
    <row r="645" spans="10:13" x14ac:dyDescent="0.25">
      <c r="J645" s="1"/>
      <c r="K645" s="1"/>
      <c r="L645" s="1"/>
      <c r="M645" s="1"/>
    </row>
    <row r="646" spans="10:13" x14ac:dyDescent="0.25">
      <c r="J646" s="1"/>
      <c r="K646" s="1"/>
      <c r="L646" s="1"/>
      <c r="M646" s="1"/>
    </row>
    <row r="647" spans="10:13" x14ac:dyDescent="0.25">
      <c r="J647" s="1"/>
      <c r="K647" s="1"/>
      <c r="L647" s="1"/>
      <c r="M647" s="1"/>
    </row>
    <row r="648" spans="10:13" x14ac:dyDescent="0.25">
      <c r="J648" s="1"/>
      <c r="K648" s="1"/>
      <c r="L648" s="1"/>
      <c r="M648" s="1"/>
    </row>
    <row r="649" spans="10:13" x14ac:dyDescent="0.25">
      <c r="J649" s="1"/>
      <c r="K649" s="1"/>
      <c r="L649" s="1"/>
      <c r="M649" s="1"/>
    </row>
    <row r="650" spans="10:13" x14ac:dyDescent="0.25">
      <c r="J650" s="1"/>
      <c r="K650" s="1"/>
      <c r="L650" s="1"/>
      <c r="M650" s="1"/>
    </row>
    <row r="651" spans="10:13" x14ac:dyDescent="0.25">
      <c r="J651" s="1"/>
      <c r="K651" s="1"/>
      <c r="L651" s="1"/>
      <c r="M651" s="1"/>
    </row>
    <row r="652" spans="10:13" x14ac:dyDescent="0.25">
      <c r="J652" s="1"/>
      <c r="K652" s="1"/>
      <c r="L652" s="1"/>
      <c r="M652" s="1"/>
    </row>
    <row r="653" spans="10:13" x14ac:dyDescent="0.25">
      <c r="J653" s="1"/>
      <c r="K653" s="1"/>
      <c r="L653" s="1"/>
      <c r="M653" s="1"/>
    </row>
    <row r="654" spans="10:13" x14ac:dyDescent="0.25">
      <c r="J654" s="1"/>
      <c r="K654" s="1"/>
      <c r="L654" s="1"/>
      <c r="M654" s="1"/>
    </row>
    <row r="655" spans="10:13" x14ac:dyDescent="0.25">
      <c r="J655" s="1"/>
      <c r="K655" s="1"/>
      <c r="L655" s="1"/>
      <c r="M655" s="1"/>
    </row>
    <row r="656" spans="10:13" x14ac:dyDescent="0.25">
      <c r="J656" s="1"/>
      <c r="K656" s="1"/>
      <c r="L656" s="1"/>
      <c r="M656" s="1"/>
    </row>
    <row r="657" spans="10:13" x14ac:dyDescent="0.25">
      <c r="J657" s="1"/>
      <c r="K657" s="1"/>
      <c r="L657" s="1"/>
      <c r="M657" s="1"/>
    </row>
    <row r="658" spans="10:13" x14ac:dyDescent="0.25">
      <c r="J658" s="1"/>
      <c r="K658" s="1"/>
      <c r="L658" s="1"/>
      <c r="M658" s="1"/>
    </row>
    <row r="659" spans="10:13" x14ac:dyDescent="0.25">
      <c r="J659" s="1"/>
      <c r="K659" s="1"/>
      <c r="L659" s="1"/>
      <c r="M659" s="1"/>
    </row>
    <row r="660" spans="10:13" x14ac:dyDescent="0.25">
      <c r="J660" s="1"/>
      <c r="K660" s="1"/>
      <c r="L660" s="1"/>
      <c r="M660" s="1"/>
    </row>
    <row r="661" spans="10:13" x14ac:dyDescent="0.25">
      <c r="J661" s="1"/>
      <c r="K661" s="1"/>
      <c r="L661" s="1"/>
      <c r="M661" s="1"/>
    </row>
    <row r="662" spans="10:13" x14ac:dyDescent="0.25">
      <c r="J662" s="1"/>
      <c r="K662" s="1"/>
      <c r="L662" s="1"/>
      <c r="M662" s="1"/>
    </row>
    <row r="663" spans="10:13" x14ac:dyDescent="0.25">
      <c r="J663" s="1"/>
      <c r="K663" s="1"/>
      <c r="L663" s="1"/>
      <c r="M663" s="1"/>
    </row>
    <row r="664" spans="10:13" x14ac:dyDescent="0.25">
      <c r="J664" s="1"/>
      <c r="K664" s="1"/>
      <c r="L664" s="1"/>
      <c r="M664" s="1"/>
    </row>
    <row r="665" spans="10:13" x14ac:dyDescent="0.25">
      <c r="J665" s="1"/>
      <c r="K665" s="1"/>
      <c r="L665" s="1"/>
      <c r="M665" s="1"/>
    </row>
    <row r="666" spans="10:13" x14ac:dyDescent="0.25">
      <c r="J666" s="1"/>
      <c r="K666" s="1"/>
      <c r="L666" s="1"/>
      <c r="M666" s="1"/>
    </row>
    <row r="667" spans="10:13" x14ac:dyDescent="0.25">
      <c r="J667" s="1"/>
      <c r="K667" s="1"/>
      <c r="L667" s="1"/>
      <c r="M667" s="1"/>
    </row>
    <row r="668" spans="10:13" x14ac:dyDescent="0.25">
      <c r="J668" s="1"/>
      <c r="K668" s="1"/>
      <c r="L668" s="1"/>
      <c r="M668" s="1"/>
    </row>
    <row r="669" spans="10:13" x14ac:dyDescent="0.25">
      <c r="J669" s="1"/>
      <c r="K669" s="1"/>
      <c r="L669" s="1"/>
      <c r="M669" s="1"/>
    </row>
    <row r="670" spans="10:13" x14ac:dyDescent="0.25">
      <c r="J670" s="1"/>
      <c r="K670" s="1"/>
      <c r="L670" s="1"/>
      <c r="M670" s="1"/>
    </row>
    <row r="671" spans="10:13" x14ac:dyDescent="0.25">
      <c r="J671" s="1"/>
      <c r="K671" s="1"/>
      <c r="L671" s="1"/>
      <c r="M671" s="1"/>
    </row>
    <row r="672" spans="10:13" x14ac:dyDescent="0.25">
      <c r="J672" s="1"/>
      <c r="K672" s="1"/>
      <c r="L672" s="1"/>
      <c r="M672" s="1"/>
    </row>
    <row r="673" spans="10:13" x14ac:dyDescent="0.25">
      <c r="J673" s="1"/>
      <c r="K673" s="1"/>
      <c r="L673" s="1"/>
      <c r="M673" s="1"/>
    </row>
    <row r="674" spans="10:13" x14ac:dyDescent="0.25">
      <c r="J674" s="1"/>
      <c r="K674" s="1"/>
      <c r="L674" s="1"/>
      <c r="M674" s="1"/>
    </row>
    <row r="675" spans="10:13" x14ac:dyDescent="0.25">
      <c r="J675" s="1"/>
      <c r="K675" s="1"/>
      <c r="L675" s="1"/>
      <c r="M675" s="1"/>
    </row>
    <row r="676" spans="10:13" x14ac:dyDescent="0.25">
      <c r="J676" s="1"/>
      <c r="K676" s="1"/>
      <c r="L676" s="1"/>
      <c r="M676" s="1"/>
    </row>
    <row r="677" spans="10:13" x14ac:dyDescent="0.25">
      <c r="J677" s="1"/>
      <c r="K677" s="1"/>
      <c r="L677" s="1"/>
      <c r="M677" s="1"/>
    </row>
    <row r="678" spans="10:13" x14ac:dyDescent="0.25">
      <c r="J678" s="1"/>
      <c r="K678" s="1"/>
      <c r="L678" s="1"/>
      <c r="M678" s="1"/>
    </row>
    <row r="679" spans="10:13" x14ac:dyDescent="0.25">
      <c r="J679" s="1"/>
      <c r="K679" s="1"/>
      <c r="L679" s="1"/>
      <c r="M679" s="1"/>
    </row>
    <row r="680" spans="10:13" x14ac:dyDescent="0.25">
      <c r="J680" s="1"/>
      <c r="K680" s="1"/>
      <c r="L680" s="1"/>
      <c r="M680" s="1"/>
    </row>
    <row r="681" spans="10:13" x14ac:dyDescent="0.25">
      <c r="J681" s="1"/>
      <c r="K681" s="1"/>
      <c r="L681" s="1"/>
      <c r="M681" s="1"/>
    </row>
    <row r="682" spans="10:13" x14ac:dyDescent="0.25">
      <c r="J682" s="1"/>
      <c r="K682" s="1"/>
      <c r="L682" s="1"/>
      <c r="M682" s="1"/>
    </row>
    <row r="683" spans="10:13" x14ac:dyDescent="0.25">
      <c r="J683" s="1"/>
      <c r="K683" s="1"/>
      <c r="L683" s="1"/>
      <c r="M683" s="1"/>
    </row>
    <row r="684" spans="10:13" x14ac:dyDescent="0.25">
      <c r="J684" s="1"/>
      <c r="K684" s="1"/>
      <c r="L684" s="1"/>
      <c r="M684" s="1"/>
    </row>
    <row r="685" spans="10:13" x14ac:dyDescent="0.25">
      <c r="J685" s="1"/>
      <c r="K685" s="1"/>
      <c r="L685" s="1"/>
      <c r="M685" s="1"/>
    </row>
    <row r="686" spans="10:13" x14ac:dyDescent="0.25">
      <c r="J686" s="1"/>
      <c r="K686" s="1"/>
      <c r="L686" s="1"/>
      <c r="M686" s="1"/>
    </row>
    <row r="687" spans="10:13" x14ac:dyDescent="0.25">
      <c r="J687" s="1"/>
      <c r="K687" s="1"/>
      <c r="L687" s="1"/>
      <c r="M687" s="1"/>
    </row>
    <row r="688" spans="10:13" x14ac:dyDescent="0.25">
      <c r="J688" s="1"/>
      <c r="K688" s="1"/>
      <c r="L688" s="1"/>
      <c r="M688" s="1"/>
    </row>
    <row r="689" spans="10:13" x14ac:dyDescent="0.25">
      <c r="J689" s="1"/>
      <c r="K689" s="1"/>
      <c r="L689" s="1"/>
      <c r="M689" s="1"/>
    </row>
    <row r="690" spans="10:13" x14ac:dyDescent="0.25">
      <c r="J690" s="1"/>
      <c r="K690" s="1"/>
      <c r="L690" s="1"/>
      <c r="M690" s="1"/>
    </row>
    <row r="691" spans="10:13" x14ac:dyDescent="0.25">
      <c r="J691" s="1"/>
      <c r="K691" s="1"/>
      <c r="L691" s="1"/>
      <c r="M691" s="1"/>
    </row>
    <row r="692" spans="10:13" x14ac:dyDescent="0.25">
      <c r="J692" s="1"/>
      <c r="K692" s="1"/>
      <c r="L692" s="1"/>
      <c r="M692" s="1"/>
    </row>
    <row r="693" spans="10:13" x14ac:dyDescent="0.25">
      <c r="J693" s="1"/>
      <c r="K693" s="1"/>
      <c r="L693" s="1"/>
      <c r="M693" s="1"/>
    </row>
    <row r="694" spans="10:13" x14ac:dyDescent="0.25">
      <c r="J694" s="1"/>
      <c r="K694" s="1"/>
      <c r="L694" s="1"/>
      <c r="M694" s="1"/>
    </row>
    <row r="695" spans="10:13" x14ac:dyDescent="0.25">
      <c r="J695" s="1"/>
      <c r="K695" s="1"/>
      <c r="L695" s="1"/>
      <c r="M695" s="1"/>
    </row>
    <row r="696" spans="10:13" x14ac:dyDescent="0.25">
      <c r="J696" s="1"/>
      <c r="K696" s="1"/>
      <c r="L696" s="1"/>
      <c r="M696" s="1"/>
    </row>
    <row r="697" spans="10:13" x14ac:dyDescent="0.25">
      <c r="J697" s="1"/>
      <c r="K697" s="1"/>
      <c r="L697" s="1"/>
      <c r="M697" s="1"/>
    </row>
    <row r="698" spans="10:13" x14ac:dyDescent="0.25">
      <c r="J698" s="1"/>
      <c r="K698" s="1"/>
      <c r="L698" s="1"/>
      <c r="M698" s="1"/>
    </row>
    <row r="699" spans="10:13" x14ac:dyDescent="0.25">
      <c r="J699" s="1"/>
      <c r="K699" s="1"/>
      <c r="L699" s="1"/>
      <c r="M699" s="1"/>
    </row>
    <row r="700" spans="10:13" x14ac:dyDescent="0.25">
      <c r="J700" s="1"/>
      <c r="K700" s="1"/>
      <c r="L700" s="1"/>
      <c r="M700" s="1"/>
    </row>
    <row r="701" spans="10:13" x14ac:dyDescent="0.25">
      <c r="J701" s="1"/>
      <c r="K701" s="1"/>
      <c r="L701" s="1"/>
      <c r="M701" s="1"/>
    </row>
    <row r="702" spans="10:13" x14ac:dyDescent="0.25">
      <c r="J702" s="1"/>
      <c r="K702" s="1"/>
      <c r="L702" s="1"/>
      <c r="M702" s="1"/>
    </row>
    <row r="703" spans="10:13" x14ac:dyDescent="0.25">
      <c r="J703" s="1"/>
      <c r="K703" s="1"/>
      <c r="L703" s="1"/>
      <c r="M703" s="1"/>
    </row>
    <row r="704" spans="10:13" ht="15.75" thickBot="1" x14ac:dyDescent="0.3">
      <c r="J704" s="1"/>
      <c r="K704" s="1"/>
      <c r="L704" s="1"/>
      <c r="M704" s="1"/>
    </row>
    <row r="705" spans="10:14" ht="15.75" thickBot="1" x14ac:dyDescent="0.3">
      <c r="J705" s="3"/>
      <c r="K705" s="5"/>
      <c r="L705" s="5"/>
      <c r="M705" s="5"/>
      <c r="N705" s="6"/>
    </row>
    <row r="706" spans="10:14" ht="15.75" thickBot="1" x14ac:dyDescent="0.3">
      <c r="J706" s="3"/>
      <c r="K706" s="5"/>
      <c r="L706" s="5"/>
      <c r="M706" s="5"/>
      <c r="N706" s="6"/>
    </row>
    <row r="707" spans="10:14" ht="15.75" thickBot="1" x14ac:dyDescent="0.3">
      <c r="J707" s="3"/>
      <c r="K707" s="5"/>
      <c r="L707" s="5"/>
      <c r="M707" s="5"/>
      <c r="N707" s="6"/>
    </row>
    <row r="708" spans="10:14" ht="15.75" thickBot="1" x14ac:dyDescent="0.3">
      <c r="J708" s="3"/>
      <c r="K708" s="5"/>
      <c r="L708" s="5"/>
      <c r="M708" s="5"/>
      <c r="N708" s="6"/>
    </row>
    <row r="709" spans="10:14" ht="15.75" thickBot="1" x14ac:dyDescent="0.3">
      <c r="J709" s="3"/>
      <c r="K709" s="5"/>
      <c r="L709" s="5"/>
      <c r="M709" s="5"/>
      <c r="N709" s="6"/>
    </row>
    <row r="710" spans="10:14" ht="15.75" thickBot="1" x14ac:dyDescent="0.3">
      <c r="J710" s="3"/>
      <c r="K710" s="5"/>
      <c r="L710" s="5"/>
      <c r="M710" s="5"/>
      <c r="N710" s="6"/>
    </row>
    <row r="711" spans="10:14" ht="15.75" thickBot="1" x14ac:dyDescent="0.3">
      <c r="J711" s="3"/>
      <c r="K711" s="5"/>
      <c r="L711" s="5"/>
      <c r="M711" s="5"/>
      <c r="N711" s="6"/>
    </row>
    <row r="712" spans="10:14" ht="15.75" thickBot="1" x14ac:dyDescent="0.3">
      <c r="J712" s="3"/>
      <c r="K712" s="5"/>
      <c r="L712" s="5"/>
      <c r="M712" s="5"/>
      <c r="N712" s="6"/>
    </row>
    <row r="713" spans="10:14" ht="15.75" thickBot="1" x14ac:dyDescent="0.3">
      <c r="J713" s="3"/>
      <c r="K713" s="5"/>
      <c r="L713" s="5"/>
      <c r="M713" s="5"/>
      <c r="N713" s="6"/>
    </row>
    <row r="714" spans="10:14" ht="15.75" thickBot="1" x14ac:dyDescent="0.3">
      <c r="J714" s="3"/>
      <c r="K714" s="5"/>
      <c r="L714" s="5"/>
      <c r="M714" s="5"/>
      <c r="N714" s="6"/>
    </row>
    <row r="715" spans="10:14" ht="15.75" thickBot="1" x14ac:dyDescent="0.3">
      <c r="J715" s="3"/>
      <c r="K715" s="5"/>
      <c r="L715" s="5"/>
      <c r="M715" s="5"/>
      <c r="N715" s="6"/>
    </row>
    <row r="716" spans="10:14" ht="15.75" thickBot="1" x14ac:dyDescent="0.3">
      <c r="J716" s="3"/>
      <c r="K716" s="5"/>
      <c r="L716" s="5"/>
      <c r="M716" s="5"/>
      <c r="N716" s="6"/>
    </row>
    <row r="717" spans="10:14" ht="15.75" thickBot="1" x14ac:dyDescent="0.3">
      <c r="J717" s="3"/>
      <c r="K717" s="5"/>
      <c r="L717" s="5"/>
      <c r="M717" s="5"/>
      <c r="N717" s="6"/>
    </row>
    <row r="718" spans="10:14" ht="15.75" thickBot="1" x14ac:dyDescent="0.3">
      <c r="J718" s="3"/>
      <c r="K718" s="5"/>
      <c r="L718" s="5"/>
      <c r="M718" s="5"/>
      <c r="N718" s="6"/>
    </row>
    <row r="719" spans="10:14" ht="15.75" thickBot="1" x14ac:dyDescent="0.3">
      <c r="J719" s="3"/>
      <c r="K719" s="5"/>
      <c r="L719" s="5"/>
      <c r="M719" s="5"/>
      <c r="N719" s="6"/>
    </row>
    <row r="720" spans="10:14" ht="15.75" thickBot="1" x14ac:dyDescent="0.3">
      <c r="J720" s="3"/>
      <c r="K720" s="5"/>
      <c r="L720" s="5"/>
      <c r="M720" s="5"/>
      <c r="N720" s="6"/>
    </row>
    <row r="721" spans="10:14" ht="15.75" thickBot="1" x14ac:dyDescent="0.3">
      <c r="J721" s="3"/>
      <c r="K721" s="5"/>
      <c r="L721" s="5"/>
      <c r="M721" s="5"/>
      <c r="N721" s="6"/>
    </row>
    <row r="722" spans="10:14" ht="15.75" thickBot="1" x14ac:dyDescent="0.3">
      <c r="J722" s="3"/>
      <c r="K722" s="5"/>
      <c r="L722" s="5"/>
      <c r="M722" s="5"/>
      <c r="N722" s="6"/>
    </row>
    <row r="723" spans="10:14" ht="15.75" thickBot="1" x14ac:dyDescent="0.3">
      <c r="J723" s="3"/>
      <c r="K723" s="5"/>
      <c r="L723" s="5"/>
      <c r="M723" s="5"/>
      <c r="N723" s="6"/>
    </row>
    <row r="724" spans="10:14" ht="15.75" thickBot="1" x14ac:dyDescent="0.3">
      <c r="J724" s="3"/>
      <c r="K724" s="5"/>
      <c r="L724" s="5"/>
      <c r="M724" s="5"/>
      <c r="N724" s="6"/>
    </row>
    <row r="725" spans="10:14" ht="15.75" thickBot="1" x14ac:dyDescent="0.3">
      <c r="J725" s="3"/>
      <c r="K725" s="5"/>
      <c r="L725" s="5"/>
      <c r="M725" s="5"/>
      <c r="N725" s="6"/>
    </row>
    <row r="726" spans="10:14" ht="15.75" thickBot="1" x14ac:dyDescent="0.3">
      <c r="J726" s="3"/>
      <c r="K726" s="5"/>
      <c r="L726" s="5"/>
      <c r="M726" s="5"/>
      <c r="N726" s="6"/>
    </row>
    <row r="727" spans="10:14" ht="15.75" thickBot="1" x14ac:dyDescent="0.3">
      <c r="J727" s="3"/>
      <c r="K727" s="5"/>
      <c r="L727" s="5"/>
      <c r="M727" s="5"/>
      <c r="N727" s="6"/>
    </row>
    <row r="728" spans="10:14" ht="15.75" thickBot="1" x14ac:dyDescent="0.3">
      <c r="J728" s="3"/>
      <c r="K728" s="5"/>
      <c r="L728" s="5"/>
      <c r="M728" s="5"/>
      <c r="N728" s="6"/>
    </row>
    <row r="729" spans="10:14" ht="15.75" thickBot="1" x14ac:dyDescent="0.3">
      <c r="J729" s="3"/>
      <c r="K729" s="5"/>
      <c r="L729" s="5"/>
      <c r="M729" s="5"/>
      <c r="N729" s="6"/>
    </row>
    <row r="730" spans="10:14" ht="15.75" thickBot="1" x14ac:dyDescent="0.3">
      <c r="J730" s="3"/>
      <c r="K730" s="5"/>
      <c r="L730" s="5"/>
      <c r="M730" s="5"/>
      <c r="N730" s="6"/>
    </row>
    <row r="731" spans="10:14" ht="15.75" thickBot="1" x14ac:dyDescent="0.3">
      <c r="J731" s="3"/>
      <c r="K731" s="5"/>
      <c r="L731" s="5"/>
      <c r="M731" s="5"/>
      <c r="N731" s="6"/>
    </row>
    <row r="732" spans="10:14" ht="15.75" thickBot="1" x14ac:dyDescent="0.3">
      <c r="J732" s="3"/>
      <c r="K732" s="5"/>
      <c r="L732" s="5"/>
      <c r="M732" s="5"/>
      <c r="N732" s="6"/>
    </row>
    <row r="733" spans="10:14" ht="15.75" thickBot="1" x14ac:dyDescent="0.3">
      <c r="J733" s="3"/>
      <c r="K733" s="5"/>
      <c r="L733" s="5"/>
      <c r="M733" s="5"/>
      <c r="N733" s="6"/>
    </row>
    <row r="734" spans="10:14" ht="15.75" thickBot="1" x14ac:dyDescent="0.3">
      <c r="J734" s="3"/>
      <c r="K734" s="5"/>
      <c r="L734" s="5"/>
      <c r="M734" s="5"/>
      <c r="N734" s="6"/>
    </row>
    <row r="735" spans="10:14" ht="15.75" thickBot="1" x14ac:dyDescent="0.3">
      <c r="J735" s="3"/>
      <c r="K735" s="5"/>
      <c r="L735" s="5"/>
      <c r="M735" s="5"/>
      <c r="N735" s="6"/>
    </row>
    <row r="736" spans="10:14" ht="15.75" thickBot="1" x14ac:dyDescent="0.3">
      <c r="J736" s="3"/>
      <c r="K736" s="5"/>
      <c r="L736" s="5"/>
      <c r="M736" s="5"/>
      <c r="N736" s="6"/>
    </row>
    <row r="737" spans="10:14" ht="15.75" thickBot="1" x14ac:dyDescent="0.3">
      <c r="J737" s="3"/>
      <c r="K737" s="5"/>
      <c r="L737" s="5"/>
      <c r="M737" s="5"/>
      <c r="N737" s="6"/>
    </row>
    <row r="738" spans="10:14" ht="15.75" thickBot="1" x14ac:dyDescent="0.3">
      <c r="J738" s="3"/>
      <c r="K738" s="5"/>
      <c r="L738" s="5"/>
      <c r="M738" s="5"/>
      <c r="N738" s="6"/>
    </row>
    <row r="739" spans="10:14" ht="15.75" thickBot="1" x14ac:dyDescent="0.3">
      <c r="J739" s="3"/>
      <c r="K739" s="5"/>
      <c r="L739" s="5"/>
      <c r="M739" s="5"/>
      <c r="N739" s="6"/>
    </row>
    <row r="740" spans="10:14" ht="15.75" thickBot="1" x14ac:dyDescent="0.3">
      <c r="J740" s="3"/>
      <c r="K740" s="5"/>
      <c r="L740" s="5"/>
      <c r="M740" s="5"/>
      <c r="N740" s="6"/>
    </row>
    <row r="741" spans="10:14" ht="15.75" thickBot="1" x14ac:dyDescent="0.3">
      <c r="J741" s="3"/>
      <c r="K741" s="5"/>
      <c r="L741" s="5"/>
      <c r="M741" s="5"/>
      <c r="N741" s="6"/>
    </row>
    <row r="742" spans="10:14" ht="15.75" thickBot="1" x14ac:dyDescent="0.3">
      <c r="J742" s="3"/>
      <c r="K742" s="5"/>
      <c r="L742" s="5"/>
      <c r="M742" s="5"/>
      <c r="N742" s="6"/>
    </row>
    <row r="743" spans="10:14" ht="15.75" thickBot="1" x14ac:dyDescent="0.3">
      <c r="J743" s="3"/>
      <c r="K743" s="5"/>
      <c r="L743" s="5"/>
      <c r="M743" s="5"/>
      <c r="N743" s="6"/>
    </row>
    <row r="744" spans="10:14" ht="15.75" thickBot="1" x14ac:dyDescent="0.3">
      <c r="J744" s="3"/>
      <c r="K744" s="5"/>
      <c r="L744" s="5"/>
      <c r="M744" s="5"/>
      <c r="N744" s="6"/>
    </row>
    <row r="745" spans="10:14" ht="15.75" thickBot="1" x14ac:dyDescent="0.3">
      <c r="J745" s="3"/>
      <c r="K745" s="5"/>
      <c r="L745" s="5"/>
      <c r="M745" s="5"/>
      <c r="N745" s="6"/>
    </row>
    <row r="746" spans="10:14" ht="15.75" thickBot="1" x14ac:dyDescent="0.3">
      <c r="J746" s="3"/>
      <c r="K746" s="5"/>
      <c r="L746" s="5"/>
      <c r="M746" s="5"/>
      <c r="N746" s="6"/>
    </row>
    <row r="747" spans="10:14" ht="15.75" thickBot="1" x14ac:dyDescent="0.3">
      <c r="J747" s="3"/>
      <c r="K747" s="5"/>
      <c r="L747" s="5"/>
      <c r="M747" s="5"/>
      <c r="N747" s="6"/>
    </row>
    <row r="748" spans="10:14" ht="15.75" thickBot="1" x14ac:dyDescent="0.3">
      <c r="J748" s="3"/>
      <c r="K748" s="5"/>
      <c r="L748" s="5"/>
      <c r="M748" s="5"/>
      <c r="N748" s="6"/>
    </row>
    <row r="749" spans="10:14" ht="15.75" thickBot="1" x14ac:dyDescent="0.3">
      <c r="J749" s="3"/>
      <c r="K749" s="5"/>
      <c r="L749" s="5"/>
      <c r="M749" s="5"/>
      <c r="N749" s="6"/>
    </row>
    <row r="750" spans="10:14" ht="15.75" thickBot="1" x14ac:dyDescent="0.3">
      <c r="J750" s="3"/>
      <c r="K750" s="5"/>
      <c r="L750" s="5"/>
      <c r="M750" s="5"/>
      <c r="N750" s="6"/>
    </row>
    <row r="751" spans="10:14" ht="15.75" thickBot="1" x14ac:dyDescent="0.3">
      <c r="J751" s="3"/>
      <c r="K751" s="5"/>
      <c r="L751" s="5"/>
      <c r="M751" s="5"/>
      <c r="N751" s="6"/>
    </row>
    <row r="752" spans="10:14" ht="15.75" thickBot="1" x14ac:dyDescent="0.3">
      <c r="J752" s="3"/>
      <c r="K752" s="5"/>
      <c r="L752" s="5"/>
      <c r="M752" s="5"/>
      <c r="N752" s="6"/>
    </row>
    <row r="753" spans="10:14" ht="15.75" thickBot="1" x14ac:dyDescent="0.3">
      <c r="J753" s="3"/>
      <c r="K753" s="5"/>
      <c r="L753" s="5"/>
      <c r="M753" s="5"/>
      <c r="N753" s="6"/>
    </row>
    <row r="754" spans="10:14" ht="15.75" thickBot="1" x14ac:dyDescent="0.3">
      <c r="J754" s="3"/>
      <c r="K754" s="5"/>
      <c r="L754" s="5"/>
      <c r="M754" s="5"/>
      <c r="N754" s="6"/>
    </row>
    <row r="755" spans="10:14" ht="15.75" thickBot="1" x14ac:dyDescent="0.3">
      <c r="J755" s="3"/>
      <c r="K755" s="5"/>
      <c r="L755" s="5"/>
      <c r="M755" s="5"/>
      <c r="N755" s="6"/>
    </row>
    <row r="756" spans="10:14" ht="15.75" thickBot="1" x14ac:dyDescent="0.3">
      <c r="J756" s="3"/>
      <c r="K756" s="5"/>
      <c r="L756" s="5"/>
      <c r="M756" s="5"/>
      <c r="N756" s="6"/>
    </row>
    <row r="757" spans="10:14" ht="15.75" thickBot="1" x14ac:dyDescent="0.3">
      <c r="J757" s="3"/>
      <c r="K757" s="5"/>
      <c r="L757" s="5"/>
      <c r="M757" s="5"/>
      <c r="N757" s="6"/>
    </row>
    <row r="758" spans="10:14" ht="15.75" thickBot="1" x14ac:dyDescent="0.3">
      <c r="J758" s="3"/>
      <c r="K758" s="5"/>
      <c r="L758" s="5"/>
      <c r="M758" s="5"/>
      <c r="N758" s="6"/>
    </row>
    <row r="759" spans="10:14" ht="15.75" thickBot="1" x14ac:dyDescent="0.3">
      <c r="J759" s="3"/>
      <c r="K759" s="5"/>
      <c r="L759" s="5"/>
      <c r="M759" s="5"/>
      <c r="N759" s="6"/>
    </row>
    <row r="760" spans="10:14" ht="15.75" thickBot="1" x14ac:dyDescent="0.3">
      <c r="J760" s="3"/>
      <c r="K760" s="5"/>
      <c r="L760" s="5"/>
      <c r="M760" s="5"/>
      <c r="N760" s="6"/>
    </row>
    <row r="761" spans="10:14" ht="15.75" thickBot="1" x14ac:dyDescent="0.3">
      <c r="J761" s="3"/>
      <c r="K761" s="5"/>
      <c r="L761" s="5"/>
      <c r="M761" s="5"/>
      <c r="N761" s="6"/>
    </row>
    <row r="762" spans="10:14" ht="15.75" thickBot="1" x14ac:dyDescent="0.3">
      <c r="J762" s="3"/>
      <c r="K762" s="5"/>
      <c r="L762" s="5"/>
      <c r="M762" s="5"/>
      <c r="N762" s="6"/>
    </row>
    <row r="763" spans="10:14" ht="15.75" thickBot="1" x14ac:dyDescent="0.3">
      <c r="J763" s="3"/>
      <c r="K763" s="5"/>
      <c r="L763" s="5"/>
      <c r="M763" s="5"/>
      <c r="N763" s="6"/>
    </row>
    <row r="764" spans="10:14" ht="15.75" thickBot="1" x14ac:dyDescent="0.3">
      <c r="J764" s="3"/>
      <c r="K764" s="5"/>
      <c r="L764" s="5"/>
      <c r="M764" s="5"/>
      <c r="N764" s="6"/>
    </row>
    <row r="765" spans="10:14" ht="15.75" thickBot="1" x14ac:dyDescent="0.3">
      <c r="J765" s="3"/>
      <c r="K765" s="5"/>
      <c r="L765" s="5"/>
      <c r="M765" s="5"/>
      <c r="N765" s="6"/>
    </row>
    <row r="766" spans="10:14" ht="15.75" thickBot="1" x14ac:dyDescent="0.3">
      <c r="J766" s="3"/>
      <c r="K766" s="5"/>
      <c r="L766" s="5"/>
      <c r="M766" s="5"/>
      <c r="N766" s="6"/>
    </row>
    <row r="767" spans="10:14" ht="15.75" thickBot="1" x14ac:dyDescent="0.3">
      <c r="J767" s="3"/>
      <c r="K767" s="5"/>
      <c r="L767" s="5"/>
      <c r="M767" s="5"/>
      <c r="N767" s="6"/>
    </row>
    <row r="768" spans="10:14" ht="15.75" thickBot="1" x14ac:dyDescent="0.3">
      <c r="J768" s="3"/>
      <c r="K768" s="5"/>
      <c r="L768" s="5"/>
      <c r="M768" s="5"/>
      <c r="N768" s="6"/>
    </row>
    <row r="769" spans="10:14" ht="15.75" thickBot="1" x14ac:dyDescent="0.3">
      <c r="J769" s="3"/>
      <c r="K769" s="5"/>
      <c r="L769" s="5"/>
      <c r="M769" s="5"/>
      <c r="N769" s="6"/>
    </row>
    <row r="770" spans="10:14" ht="15.75" thickBot="1" x14ac:dyDescent="0.3">
      <c r="J770" s="3"/>
      <c r="K770" s="5"/>
      <c r="L770" s="5"/>
      <c r="M770" s="5"/>
      <c r="N770" s="6"/>
    </row>
    <row r="771" spans="10:14" ht="15.75" thickBot="1" x14ac:dyDescent="0.3">
      <c r="J771" s="3"/>
      <c r="K771" s="5"/>
      <c r="L771" s="5"/>
      <c r="M771" s="5"/>
      <c r="N771" s="6"/>
    </row>
    <row r="772" spans="10:14" ht="15.75" thickBot="1" x14ac:dyDescent="0.3">
      <c r="J772" s="3"/>
      <c r="K772" s="5"/>
      <c r="L772" s="5"/>
      <c r="M772" s="5"/>
      <c r="N772" s="6"/>
    </row>
    <row r="773" spans="10:14" ht="15.75" thickBot="1" x14ac:dyDescent="0.3">
      <c r="J773" s="3"/>
      <c r="K773" s="5"/>
      <c r="L773" s="5"/>
      <c r="M773" s="5"/>
      <c r="N773" s="6"/>
    </row>
    <row r="774" spans="10:14" ht="15.75" thickBot="1" x14ac:dyDescent="0.3">
      <c r="J774" s="3"/>
      <c r="K774" s="5"/>
      <c r="L774" s="5"/>
      <c r="M774" s="5"/>
      <c r="N774" s="6"/>
    </row>
    <row r="775" spans="10:14" ht="15.75" thickBot="1" x14ac:dyDescent="0.3">
      <c r="J775" s="3"/>
      <c r="K775" s="5"/>
      <c r="L775" s="5"/>
      <c r="M775" s="5"/>
      <c r="N775" s="6"/>
    </row>
    <row r="776" spans="10:14" ht="15.75" thickBot="1" x14ac:dyDescent="0.3">
      <c r="J776" s="3"/>
      <c r="K776" s="5"/>
      <c r="L776" s="5"/>
      <c r="M776" s="5"/>
      <c r="N776" s="6"/>
    </row>
    <row r="777" spans="10:14" ht="15.75" thickBot="1" x14ac:dyDescent="0.3">
      <c r="J777" s="3"/>
      <c r="K777" s="5"/>
      <c r="L777" s="5"/>
      <c r="M777" s="5"/>
      <c r="N777" s="6"/>
    </row>
    <row r="778" spans="10:14" ht="15.75" thickBot="1" x14ac:dyDescent="0.3">
      <c r="J778" s="3"/>
      <c r="K778" s="5"/>
      <c r="L778" s="5"/>
      <c r="M778" s="5"/>
      <c r="N778" s="6"/>
    </row>
    <row r="779" spans="10:14" ht="15.75" thickBot="1" x14ac:dyDescent="0.3">
      <c r="J779" s="3"/>
      <c r="K779" s="5"/>
      <c r="L779" s="5"/>
      <c r="M779" s="5"/>
      <c r="N779" s="6"/>
    </row>
    <row r="780" spans="10:14" ht="15.75" thickBot="1" x14ac:dyDescent="0.3">
      <c r="J780" s="3"/>
      <c r="K780" s="5"/>
      <c r="L780" s="5"/>
      <c r="M780" s="5"/>
      <c r="N780" s="6"/>
    </row>
    <row r="781" spans="10:14" ht="15.75" thickBot="1" x14ac:dyDescent="0.3">
      <c r="J781" s="3"/>
      <c r="K781" s="5"/>
      <c r="L781" s="5"/>
      <c r="M781" s="5"/>
      <c r="N781" s="6"/>
    </row>
    <row r="782" spans="10:14" ht="15.75" thickBot="1" x14ac:dyDescent="0.3">
      <c r="J782" s="3"/>
      <c r="K782" s="5"/>
      <c r="L782" s="5"/>
      <c r="M782" s="5"/>
      <c r="N782" s="6"/>
    </row>
    <row r="783" spans="10:14" ht="15.75" thickBot="1" x14ac:dyDescent="0.3">
      <c r="J783" s="3"/>
      <c r="K783" s="5"/>
      <c r="L783" s="5"/>
      <c r="M783" s="5"/>
      <c r="N783" s="6"/>
    </row>
    <row r="784" spans="10:14" ht="15.75" thickBot="1" x14ac:dyDescent="0.3">
      <c r="J784" s="3"/>
      <c r="K784" s="5"/>
      <c r="L784" s="5"/>
      <c r="M784" s="5"/>
      <c r="N784" s="6"/>
    </row>
    <row r="785" spans="10:14" ht="15.75" thickBot="1" x14ac:dyDescent="0.3">
      <c r="J785" s="3"/>
      <c r="K785" s="5"/>
      <c r="L785" s="5"/>
      <c r="M785" s="5"/>
      <c r="N785" s="6"/>
    </row>
    <row r="786" spans="10:14" ht="15.75" thickBot="1" x14ac:dyDescent="0.3">
      <c r="J786" s="3"/>
      <c r="K786" s="5"/>
      <c r="L786" s="5"/>
      <c r="M786" s="5"/>
      <c r="N786" s="6"/>
    </row>
    <row r="787" spans="10:14" ht="15.75" thickBot="1" x14ac:dyDescent="0.3">
      <c r="J787" s="3"/>
      <c r="K787" s="5"/>
      <c r="L787" s="5"/>
      <c r="M787" s="5"/>
      <c r="N787" s="6"/>
    </row>
    <row r="788" spans="10:14" ht="15.75" thickBot="1" x14ac:dyDescent="0.3">
      <c r="J788" s="3"/>
      <c r="K788" s="5"/>
      <c r="L788" s="5"/>
      <c r="M788" s="5"/>
      <c r="N788" s="6"/>
    </row>
    <row r="789" spans="10:14" ht="15.75" thickBot="1" x14ac:dyDescent="0.3">
      <c r="J789" s="3"/>
      <c r="K789" s="5"/>
      <c r="L789" s="5"/>
      <c r="M789" s="5"/>
      <c r="N789" s="6"/>
    </row>
    <row r="790" spans="10:14" ht="15.75" thickBot="1" x14ac:dyDescent="0.3">
      <c r="J790" s="3"/>
      <c r="K790" s="5"/>
      <c r="L790" s="5"/>
      <c r="M790" s="5"/>
      <c r="N790" s="6"/>
    </row>
    <row r="791" spans="10:14" ht="15.75" thickBot="1" x14ac:dyDescent="0.3">
      <c r="J791" s="3"/>
      <c r="K791" s="5"/>
      <c r="L791" s="5"/>
      <c r="M791" s="5"/>
      <c r="N791" s="6"/>
    </row>
    <row r="792" spans="10:14" ht="15.75" thickBot="1" x14ac:dyDescent="0.3">
      <c r="J792" s="3"/>
      <c r="K792" s="5"/>
      <c r="L792" s="5"/>
      <c r="M792" s="5"/>
      <c r="N792" s="6"/>
    </row>
    <row r="793" spans="10:14" ht="15.75" thickBot="1" x14ac:dyDescent="0.3">
      <c r="J793" s="3"/>
      <c r="K793" s="5"/>
      <c r="L793" s="5"/>
      <c r="M793" s="5"/>
      <c r="N793" s="6"/>
    </row>
    <row r="794" spans="10:14" ht="15.75" thickBot="1" x14ac:dyDescent="0.3">
      <c r="J794" s="3"/>
      <c r="K794" s="5"/>
      <c r="L794" s="5"/>
      <c r="M794" s="5"/>
      <c r="N794" s="6"/>
    </row>
    <row r="795" spans="10:14" ht="15.75" thickBot="1" x14ac:dyDescent="0.3">
      <c r="J795" s="3"/>
      <c r="K795" s="5"/>
      <c r="L795" s="5"/>
      <c r="M795" s="5"/>
      <c r="N795" s="6"/>
    </row>
    <row r="796" spans="10:14" ht="15.75" thickBot="1" x14ac:dyDescent="0.3">
      <c r="J796" s="3"/>
      <c r="K796" s="5"/>
      <c r="L796" s="5"/>
      <c r="M796" s="5"/>
      <c r="N796" s="6"/>
    </row>
    <row r="797" spans="10:14" ht="15.75" thickBot="1" x14ac:dyDescent="0.3">
      <c r="J797" s="3"/>
      <c r="K797" s="5"/>
      <c r="L797" s="5"/>
      <c r="M797" s="5"/>
      <c r="N797" s="6"/>
    </row>
    <row r="798" spans="10:14" ht="15.75" thickBot="1" x14ac:dyDescent="0.3">
      <c r="J798" s="3"/>
      <c r="K798" s="5"/>
      <c r="L798" s="5"/>
      <c r="M798" s="5"/>
      <c r="N798" s="6"/>
    </row>
    <row r="799" spans="10:14" ht="15.75" thickBot="1" x14ac:dyDescent="0.3">
      <c r="J799" s="3"/>
      <c r="K799" s="5"/>
      <c r="L799" s="5"/>
      <c r="M799" s="5"/>
      <c r="N799" s="6"/>
    </row>
    <row r="800" spans="10:14" ht="15.75" thickBot="1" x14ac:dyDescent="0.3">
      <c r="J800" s="3"/>
      <c r="K800" s="5"/>
      <c r="L800" s="5"/>
      <c r="M800" s="5"/>
      <c r="N800" s="6"/>
    </row>
    <row r="801" spans="10:14" ht="15.75" thickBot="1" x14ac:dyDescent="0.3">
      <c r="J801" s="3"/>
      <c r="K801" s="5"/>
      <c r="L801" s="5"/>
      <c r="M801" s="5"/>
      <c r="N801" s="6"/>
    </row>
    <row r="802" spans="10:14" ht="15.75" thickBot="1" x14ac:dyDescent="0.3">
      <c r="J802" s="3"/>
      <c r="K802" s="5"/>
      <c r="L802" s="5"/>
      <c r="M802" s="5"/>
      <c r="N802" s="6"/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D2822CF-E365-4129-81DE-30466D302812}">
          <x14:formula1>
            <xm:f>Listados!$C$15:$C$20</xm:f>
          </x14:formula1>
          <xm:sqref>J2:J312</xm:sqref>
        </x14:dataValidation>
        <x14:dataValidation type="list" allowBlank="1" showInputMessage="1" showErrorMessage="1" xr:uid="{4B633558-B799-431A-8506-746DF8863708}">
          <x14:formula1>
            <xm:f>Listados!$B$15:$B$21</xm:f>
          </x14:formula1>
          <xm:sqref>O2:O312</xm:sqref>
        </x14:dataValidation>
        <x14:dataValidation type="list" allowBlank="1" showInputMessage="1" showErrorMessage="1" xr:uid="{198EA4F7-E655-4064-9E5D-BEF1B71F2A84}">
          <x14:formula1>
            <xm:f>Listados!$D$15:$D$17</xm:f>
          </x14:formula1>
          <xm:sqref>L2:L109 L161:L286</xm:sqref>
        </x14:dataValidation>
        <x14:dataValidation type="list" allowBlank="1" showInputMessage="1" showErrorMessage="1" xr:uid="{3288E184-38F5-46F0-8ADB-3C89F216FE31}">
          <x14:formula1>
            <xm:f>Listados!$E$15:$E$20</xm:f>
          </x14:formula1>
          <xm:sqref>AA2:AA312</xm:sqref>
        </x14:dataValidation>
        <x14:dataValidation type="list" allowBlank="1" showInputMessage="1" showErrorMessage="1" xr:uid="{8F8247EF-317F-42AD-82A8-A4F2027C5DCE}">
          <x14:formula1>
            <xm:f>Listados!$F$15:$F$17</xm:f>
          </x14:formula1>
          <xm:sqref>AD2:AD312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2DA5-C8F3-46D8-B48B-7D40ADDF7D04}">
  <dimension ref="A1:AG96"/>
  <sheetViews>
    <sheetView tabSelected="1" workbookViewId="0">
      <selection sqref="A1:AG1"/>
    </sheetView>
  </sheetViews>
  <sheetFormatPr baseColWidth="10" defaultRowHeight="15" x14ac:dyDescent="0.25"/>
  <cols>
    <col min="2" max="2" width="20.28515625" customWidth="1"/>
    <col min="3" max="3" width="23.42578125" customWidth="1"/>
    <col min="4" max="4" width="16.5703125" style="11" customWidth="1"/>
    <col min="5" max="5" width="9.5703125" style="11" customWidth="1"/>
    <col min="6" max="6" width="24" style="11" customWidth="1"/>
    <col min="8" max="8" width="27.28515625" customWidth="1"/>
    <col min="9" max="9" width="24.42578125" customWidth="1"/>
    <col min="12" max="12" width="14" customWidth="1"/>
    <col min="13" max="13" width="11.5703125" customWidth="1"/>
    <col min="16" max="16" width="16.42578125" customWidth="1"/>
    <col min="18" max="18" width="14.28515625" customWidth="1"/>
    <col min="20" max="20" width="28.5703125" customWidth="1"/>
    <col min="21" max="21" width="14.42578125" customWidth="1"/>
    <col min="23" max="23" width="12.85546875" customWidth="1"/>
    <col min="24" max="24" width="12" customWidth="1"/>
    <col min="27" max="27" width="11.5703125" customWidth="1"/>
    <col min="28" max="28" width="15.5703125" customWidth="1"/>
    <col min="29" max="29" width="19.28515625" customWidth="1"/>
    <col min="30" max="30" width="22.140625" customWidth="1"/>
    <col min="31" max="31" width="14.140625" customWidth="1"/>
    <col min="32" max="32" width="13.85546875" customWidth="1"/>
  </cols>
  <sheetData>
    <row r="1" spans="1:33" x14ac:dyDescent="0.25">
      <c r="A1" t="s">
        <v>86</v>
      </c>
      <c r="B1" t="s">
        <v>87</v>
      </c>
      <c r="C1" t="s">
        <v>15</v>
      </c>
      <c r="D1" t="s">
        <v>88</v>
      </c>
      <c r="E1" t="s">
        <v>89</v>
      </c>
      <c r="F1" t="s">
        <v>51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</row>
    <row r="2" spans="1:33" x14ac:dyDescent="0.25">
      <c r="A2" t="s">
        <v>117</v>
      </c>
      <c r="B2" t="s">
        <v>118</v>
      </c>
      <c r="C2" t="s">
        <v>14</v>
      </c>
      <c r="D2" t="s">
        <v>119</v>
      </c>
      <c r="E2" t="s">
        <v>120</v>
      </c>
      <c r="F2" t="s">
        <v>52</v>
      </c>
      <c r="G2">
        <v>3.8333333333333335</v>
      </c>
      <c r="H2">
        <v>3.9482758620689653</v>
      </c>
      <c r="I2">
        <v>3.8</v>
      </c>
      <c r="J2">
        <v>3.9322033898305087</v>
      </c>
      <c r="K2">
        <v>3.95</v>
      </c>
      <c r="L2">
        <v>3.7435897435897436</v>
      </c>
      <c r="M2">
        <v>3.8</v>
      </c>
      <c r="N2">
        <v>4.45</v>
      </c>
      <c r="O2">
        <v>4.55</v>
      </c>
      <c r="P2">
        <v>4.25</v>
      </c>
      <c r="Q2">
        <v>2.65</v>
      </c>
      <c r="R2">
        <v>4.5</v>
      </c>
      <c r="S2">
        <v>3.8</v>
      </c>
      <c r="T2">
        <v>3.6666666666666665</v>
      </c>
      <c r="U2">
        <v>4.0333333333333332</v>
      </c>
      <c r="V2">
        <v>4.0169491525423728</v>
      </c>
      <c r="W2">
        <v>4.25</v>
      </c>
      <c r="X2">
        <v>4.7241379310344831</v>
      </c>
      <c r="Y2">
        <v>5.3220338983050848</v>
      </c>
      <c r="Z2">
        <v>5.3</v>
      </c>
      <c r="AA2">
        <f>AVERAGE(G2:L2)</f>
        <v>3.8679003881370915</v>
      </c>
      <c r="AB2">
        <f>AVERAGE(M2:O2)</f>
        <v>4.2666666666666666</v>
      </c>
      <c r="AC2">
        <f>AVERAGE(P2:R2)</f>
        <v>3.8000000000000003</v>
      </c>
      <c r="AD2">
        <f>AVERAGE(S2:U2)</f>
        <v>3.8333333333333335</v>
      </c>
      <c r="AE2">
        <f>AVERAGE(V2:X2)</f>
        <v>4.3303623611922859</v>
      </c>
      <c r="AF2">
        <f>AVERAGE(Y2:Z2)</f>
        <v>5.3110169491525419</v>
      </c>
      <c r="AG2">
        <v>4.0169491525423728</v>
      </c>
    </row>
    <row r="3" spans="1:33" x14ac:dyDescent="0.25">
      <c r="A3" t="s">
        <v>117</v>
      </c>
      <c r="B3" t="s">
        <v>121</v>
      </c>
      <c r="C3" t="s">
        <v>14</v>
      </c>
      <c r="D3" t="s">
        <v>122</v>
      </c>
      <c r="E3" t="s">
        <v>120</v>
      </c>
      <c r="F3" t="s">
        <v>52</v>
      </c>
      <c r="G3">
        <v>3.3333333333333335</v>
      </c>
      <c r="H3">
        <v>4.333333333333333</v>
      </c>
      <c r="I3">
        <v>5</v>
      </c>
      <c r="J3">
        <v>4.666666666666667</v>
      </c>
      <c r="K3">
        <v>4.666666666666667</v>
      </c>
      <c r="L3">
        <v>4.5</v>
      </c>
      <c r="M3">
        <v>3</v>
      </c>
      <c r="N3">
        <v>5</v>
      </c>
      <c r="O3">
        <v>3</v>
      </c>
      <c r="P3">
        <v>3</v>
      </c>
      <c r="Q3">
        <v>4</v>
      </c>
      <c r="R3">
        <v>5</v>
      </c>
      <c r="S3">
        <v>4.666666666666667</v>
      </c>
      <c r="T3">
        <v>4.666666666666667</v>
      </c>
      <c r="U3">
        <v>4.333333333333333</v>
      </c>
      <c r="V3">
        <v>5</v>
      </c>
      <c r="W3">
        <v>5</v>
      </c>
      <c r="X3">
        <v>5</v>
      </c>
      <c r="Y3">
        <v>5</v>
      </c>
      <c r="Z3">
        <v>5</v>
      </c>
      <c r="AA3">
        <f t="shared" ref="AA3:AA66" si="0">AVERAGE(G3:L3)</f>
        <v>4.416666666666667</v>
      </c>
      <c r="AB3">
        <f t="shared" ref="AB3:AB66" si="1">AVERAGE(M3:O3)</f>
        <v>3.6666666666666665</v>
      </c>
      <c r="AC3">
        <f t="shared" ref="AC3:AC66" si="2">AVERAGE(P3:R3)</f>
        <v>4</v>
      </c>
      <c r="AD3">
        <f t="shared" ref="AD3:AD66" si="3">AVERAGE(S3:U3)</f>
        <v>4.5555555555555562</v>
      </c>
      <c r="AE3">
        <f t="shared" ref="AE3:AE66" si="4">AVERAGE(V3:X3)</f>
        <v>5</v>
      </c>
      <c r="AF3">
        <f t="shared" ref="AF3:AF66" si="5">AVERAGE(Y3:Z3)</f>
        <v>5</v>
      </c>
      <c r="AG3">
        <v>3.4</v>
      </c>
    </row>
    <row r="4" spans="1:33" x14ac:dyDescent="0.25">
      <c r="A4" t="s">
        <v>117</v>
      </c>
      <c r="B4" t="s">
        <v>123</v>
      </c>
      <c r="C4" t="s">
        <v>14</v>
      </c>
      <c r="D4" t="s">
        <v>124</v>
      </c>
      <c r="E4" t="s">
        <v>120</v>
      </c>
      <c r="F4" t="s">
        <v>52</v>
      </c>
      <c r="G4">
        <v>3.3333333333333335</v>
      </c>
      <c r="H4">
        <v>3.6666666666666665</v>
      </c>
      <c r="I4">
        <v>4.333333333333333</v>
      </c>
      <c r="J4">
        <v>5</v>
      </c>
      <c r="K4">
        <v>5</v>
      </c>
      <c r="L4">
        <v>4</v>
      </c>
      <c r="M4">
        <v>4</v>
      </c>
      <c r="N4">
        <v>5</v>
      </c>
      <c r="O4">
        <v>5</v>
      </c>
      <c r="P4">
        <v>4</v>
      </c>
      <c r="Q4">
        <v>3</v>
      </c>
      <c r="R4">
        <v>4</v>
      </c>
      <c r="S4">
        <v>4</v>
      </c>
      <c r="T4">
        <v>5</v>
      </c>
      <c r="U4">
        <v>4</v>
      </c>
      <c r="V4">
        <v>6</v>
      </c>
      <c r="W4">
        <v>5.5</v>
      </c>
      <c r="X4">
        <v>6</v>
      </c>
      <c r="Y4">
        <v>5.333333333333333</v>
      </c>
      <c r="Z4">
        <v>5</v>
      </c>
      <c r="AA4">
        <f t="shared" si="0"/>
        <v>4.2222222222222223</v>
      </c>
      <c r="AB4">
        <f t="shared" si="1"/>
        <v>4.666666666666667</v>
      </c>
      <c r="AC4">
        <f t="shared" si="2"/>
        <v>3.6666666666666665</v>
      </c>
      <c r="AD4">
        <f t="shared" si="3"/>
        <v>4.333333333333333</v>
      </c>
      <c r="AE4">
        <v>4.0999999999999996</v>
      </c>
      <c r="AF4">
        <f t="shared" si="5"/>
        <v>5.1666666666666661</v>
      </c>
      <c r="AG4">
        <v>3.3</v>
      </c>
    </row>
    <row r="5" spans="1:33" x14ac:dyDescent="0.25">
      <c r="A5" t="s">
        <v>117</v>
      </c>
      <c r="B5" t="s">
        <v>125</v>
      </c>
      <c r="C5" t="s">
        <v>14</v>
      </c>
      <c r="D5" s="9" t="s">
        <v>119</v>
      </c>
      <c r="E5" t="s">
        <v>120</v>
      </c>
      <c r="F5" t="s">
        <v>52</v>
      </c>
      <c r="G5" s="10">
        <v>4.4666666666666668</v>
      </c>
      <c r="H5" s="10">
        <v>3.9333333333333331</v>
      </c>
      <c r="I5" s="10">
        <v>4.3</v>
      </c>
      <c r="J5" s="10">
        <v>4</v>
      </c>
      <c r="K5" s="10">
        <v>3.7666666666666666</v>
      </c>
      <c r="L5" s="10">
        <v>3.8421052631578947</v>
      </c>
      <c r="M5" s="10">
        <v>4.5999999999999996</v>
      </c>
      <c r="N5" s="10">
        <v>4.4000000000000004</v>
      </c>
      <c r="O5" s="10">
        <v>4.8</v>
      </c>
      <c r="P5" s="10">
        <v>4.2</v>
      </c>
      <c r="Q5" s="10">
        <v>3.8</v>
      </c>
      <c r="R5" s="10">
        <v>4.5999999999999996</v>
      </c>
      <c r="S5" s="10">
        <v>4.2</v>
      </c>
      <c r="T5" s="10">
        <v>4.2</v>
      </c>
      <c r="U5" s="10">
        <v>4.2</v>
      </c>
      <c r="V5" s="10">
        <v>4.0333333333333332</v>
      </c>
      <c r="W5" s="10">
        <v>4.4482758620689653</v>
      </c>
      <c r="X5" s="10">
        <v>4.9333333333333336</v>
      </c>
      <c r="Y5" s="10">
        <v>4.833333333333333</v>
      </c>
      <c r="Z5" s="10">
        <v>4.666666666666667</v>
      </c>
      <c r="AA5">
        <f t="shared" si="0"/>
        <v>4.0514619883040934</v>
      </c>
      <c r="AB5">
        <f t="shared" si="1"/>
        <v>4.6000000000000005</v>
      </c>
      <c r="AC5">
        <f t="shared" si="2"/>
        <v>4.2</v>
      </c>
      <c r="AD5">
        <f t="shared" si="3"/>
        <v>4.2</v>
      </c>
      <c r="AE5">
        <f t="shared" si="4"/>
        <v>4.4716475095785446</v>
      </c>
      <c r="AF5">
        <f t="shared" si="5"/>
        <v>4.75</v>
      </c>
      <c r="AG5" s="10">
        <v>4.0333333333333332</v>
      </c>
    </row>
    <row r="6" spans="1:33" x14ac:dyDescent="0.25">
      <c r="A6" t="s">
        <v>117</v>
      </c>
      <c r="B6" t="s">
        <v>126</v>
      </c>
      <c r="C6" t="s">
        <v>14</v>
      </c>
      <c r="D6" s="9" t="s">
        <v>122</v>
      </c>
      <c r="E6" t="s">
        <v>120</v>
      </c>
      <c r="F6" t="s">
        <v>52</v>
      </c>
      <c r="G6" s="10">
        <v>3.3333333333333335</v>
      </c>
      <c r="H6" s="10">
        <v>3.3333333333333335</v>
      </c>
      <c r="I6" s="10">
        <v>3.6666666666666665</v>
      </c>
      <c r="J6" s="10">
        <v>4</v>
      </c>
      <c r="K6" s="10">
        <v>2.5</v>
      </c>
      <c r="L6" s="10">
        <v>2</v>
      </c>
      <c r="M6" s="10">
        <v>3</v>
      </c>
      <c r="N6" s="10">
        <v>4</v>
      </c>
      <c r="O6" s="10">
        <v>3</v>
      </c>
      <c r="P6" s="10">
        <v>4</v>
      </c>
      <c r="Q6" s="10">
        <v>3</v>
      </c>
      <c r="R6" s="10">
        <v>3</v>
      </c>
      <c r="S6" s="10">
        <v>2.5</v>
      </c>
      <c r="T6" s="10">
        <v>2</v>
      </c>
      <c r="U6" s="10">
        <v>2</v>
      </c>
      <c r="V6" s="10">
        <v>1.6666666666666667</v>
      </c>
      <c r="W6" s="10">
        <v>3.3333333333333335</v>
      </c>
      <c r="X6" s="10">
        <v>4.333333333333333</v>
      </c>
      <c r="Y6" s="10">
        <v>5</v>
      </c>
      <c r="Z6" s="10">
        <v>3</v>
      </c>
      <c r="AA6">
        <f t="shared" si="0"/>
        <v>3.1388888888888893</v>
      </c>
      <c r="AB6">
        <f t="shared" si="1"/>
        <v>3.3333333333333335</v>
      </c>
      <c r="AC6">
        <f t="shared" si="2"/>
        <v>3.3333333333333335</v>
      </c>
      <c r="AD6">
        <f t="shared" si="3"/>
        <v>2.1666666666666665</v>
      </c>
      <c r="AE6">
        <f t="shared" si="4"/>
        <v>3.1111111111111107</v>
      </c>
      <c r="AF6">
        <f t="shared" si="5"/>
        <v>4</v>
      </c>
      <c r="AG6" s="10">
        <v>1.6666666666666667</v>
      </c>
    </row>
    <row r="7" spans="1:33" x14ac:dyDescent="0.25">
      <c r="A7" t="s">
        <v>117</v>
      </c>
      <c r="B7" t="s">
        <v>127</v>
      </c>
      <c r="C7" t="s">
        <v>14</v>
      </c>
      <c r="D7" s="9" t="s">
        <v>124</v>
      </c>
      <c r="E7" t="s">
        <v>120</v>
      </c>
      <c r="F7" t="s">
        <v>52</v>
      </c>
      <c r="G7" s="10">
        <v>3</v>
      </c>
      <c r="H7" s="10">
        <v>3</v>
      </c>
      <c r="I7" s="10">
        <v>4.666666666666667</v>
      </c>
      <c r="J7" s="10">
        <v>4.666666666666667</v>
      </c>
      <c r="K7" s="10">
        <v>4.333333333333333</v>
      </c>
      <c r="L7" s="10">
        <v>3.5</v>
      </c>
      <c r="M7" s="10">
        <v>3</v>
      </c>
      <c r="N7" s="10">
        <v>3</v>
      </c>
      <c r="O7" s="10">
        <v>4</v>
      </c>
      <c r="P7" s="10">
        <v>4</v>
      </c>
      <c r="Q7" s="10">
        <v>5</v>
      </c>
      <c r="R7" s="10">
        <v>4</v>
      </c>
      <c r="S7" s="10">
        <v>4</v>
      </c>
      <c r="T7" s="10">
        <v>3</v>
      </c>
      <c r="U7" s="10">
        <v>4</v>
      </c>
      <c r="V7" s="10">
        <v>5</v>
      </c>
      <c r="W7" s="10">
        <v>4.5</v>
      </c>
      <c r="X7" s="10">
        <v>5</v>
      </c>
      <c r="Y7" s="10">
        <v>5</v>
      </c>
      <c r="Z7" s="10">
        <v>5</v>
      </c>
      <c r="AA7">
        <f t="shared" si="0"/>
        <v>3.8611111111111112</v>
      </c>
      <c r="AB7">
        <f t="shared" si="1"/>
        <v>3.3333333333333335</v>
      </c>
      <c r="AC7">
        <f t="shared" si="2"/>
        <v>4.333333333333333</v>
      </c>
      <c r="AD7">
        <f t="shared" si="3"/>
        <v>3.6666666666666665</v>
      </c>
      <c r="AE7">
        <f t="shared" si="4"/>
        <v>4.833333333333333</v>
      </c>
      <c r="AF7">
        <f t="shared" si="5"/>
        <v>5</v>
      </c>
      <c r="AG7" s="10">
        <v>4.2</v>
      </c>
    </row>
    <row r="8" spans="1:33" x14ac:dyDescent="0.25">
      <c r="A8" t="s">
        <v>117</v>
      </c>
      <c r="B8" t="s">
        <v>128</v>
      </c>
      <c r="C8" t="s">
        <v>13</v>
      </c>
      <c r="D8" t="s">
        <v>119</v>
      </c>
      <c r="E8" t="s">
        <v>120</v>
      </c>
      <c r="F8" t="s">
        <v>52</v>
      </c>
      <c r="G8">
        <v>4.5</v>
      </c>
      <c r="H8">
        <v>3.6666666666666665</v>
      </c>
      <c r="I8">
        <v>4.833333333333333</v>
      </c>
      <c r="J8">
        <v>5.5</v>
      </c>
      <c r="K8">
        <v>5.333333333333333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4</v>
      </c>
      <c r="S8">
        <v>5.333333333333333</v>
      </c>
      <c r="T8">
        <v>5.166666666666667</v>
      </c>
      <c r="U8">
        <v>5</v>
      </c>
      <c r="V8">
        <v>2.8333333333333335</v>
      </c>
      <c r="W8">
        <v>4.5</v>
      </c>
      <c r="X8">
        <v>4.166666666666667</v>
      </c>
      <c r="Y8">
        <v>5.166666666666667</v>
      </c>
      <c r="Z8">
        <v>4.666666666666667</v>
      </c>
      <c r="AA8">
        <f t="shared" si="0"/>
        <v>4.9722222222222223</v>
      </c>
      <c r="AB8">
        <f t="shared" si="1"/>
        <v>6</v>
      </c>
      <c r="AC8">
        <f t="shared" si="2"/>
        <v>5.333333333333333</v>
      </c>
      <c r="AD8">
        <f t="shared" si="3"/>
        <v>5.166666666666667</v>
      </c>
      <c r="AE8">
        <f t="shared" si="4"/>
        <v>3.8333333333333335</v>
      </c>
      <c r="AF8">
        <f t="shared" si="5"/>
        <v>4.916666666666667</v>
      </c>
      <c r="AG8">
        <v>2.8333333333333335</v>
      </c>
    </row>
    <row r="9" spans="1:33" x14ac:dyDescent="0.25">
      <c r="A9" t="s">
        <v>117</v>
      </c>
      <c r="B9" t="s">
        <v>129</v>
      </c>
      <c r="C9" t="s">
        <v>13</v>
      </c>
      <c r="D9" t="s">
        <v>122</v>
      </c>
      <c r="E9" t="s">
        <v>120</v>
      </c>
      <c r="F9" t="s">
        <v>52</v>
      </c>
      <c r="G9">
        <v>4.666666666666667</v>
      </c>
      <c r="H9">
        <v>4.666666666666667</v>
      </c>
      <c r="I9">
        <v>4.666666666666667</v>
      </c>
      <c r="J9">
        <v>5</v>
      </c>
      <c r="K9">
        <v>5.333333333333333</v>
      </c>
      <c r="L9">
        <v>4.5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5.333333333333333</v>
      </c>
      <c r="T9">
        <v>5.333333333333333</v>
      </c>
      <c r="U9">
        <v>5</v>
      </c>
      <c r="V9">
        <v>4.666666666666667</v>
      </c>
      <c r="W9">
        <v>5</v>
      </c>
      <c r="X9">
        <v>5</v>
      </c>
      <c r="Y9">
        <v>6</v>
      </c>
      <c r="Z9">
        <v>5</v>
      </c>
      <c r="AA9">
        <f t="shared" si="0"/>
        <v>4.8055555555555554</v>
      </c>
      <c r="AB9">
        <f t="shared" si="1"/>
        <v>5</v>
      </c>
      <c r="AC9">
        <f t="shared" si="2"/>
        <v>5</v>
      </c>
      <c r="AD9">
        <f t="shared" si="3"/>
        <v>5.2222222222222223</v>
      </c>
      <c r="AE9">
        <v>2.8</v>
      </c>
      <c r="AF9">
        <f t="shared" si="5"/>
        <v>5.5</v>
      </c>
      <c r="AG9">
        <v>3.1</v>
      </c>
    </row>
    <row r="10" spans="1:33" x14ac:dyDescent="0.25">
      <c r="A10" t="s">
        <v>117</v>
      </c>
      <c r="B10" t="s">
        <v>130</v>
      </c>
      <c r="C10" t="s">
        <v>13</v>
      </c>
      <c r="D10" t="s">
        <v>124</v>
      </c>
      <c r="E10" t="s">
        <v>120</v>
      </c>
      <c r="F10" t="s">
        <v>52</v>
      </c>
      <c r="G10">
        <v>3.6666666666666665</v>
      </c>
      <c r="H10">
        <v>3.6666666666666665</v>
      </c>
      <c r="I10">
        <v>4</v>
      </c>
      <c r="J10">
        <v>3.3333333333333335</v>
      </c>
      <c r="K10">
        <v>3.3333333333333335</v>
      </c>
      <c r="L10">
        <v>3</v>
      </c>
      <c r="M10">
        <v>3</v>
      </c>
      <c r="N10">
        <v>4</v>
      </c>
      <c r="O10">
        <v>3</v>
      </c>
      <c r="P10">
        <v>3</v>
      </c>
      <c r="Q10">
        <v>4</v>
      </c>
      <c r="R10">
        <v>2</v>
      </c>
      <c r="S10">
        <v>4.333333333333333</v>
      </c>
      <c r="T10">
        <v>3.6666666666666665</v>
      </c>
      <c r="U10">
        <v>3.3333333333333335</v>
      </c>
      <c r="V10">
        <v>4</v>
      </c>
      <c r="W10">
        <v>4</v>
      </c>
      <c r="X10">
        <v>4</v>
      </c>
      <c r="Y10">
        <v>4</v>
      </c>
      <c r="Z10">
        <v>4.666666666666667</v>
      </c>
      <c r="AA10">
        <f t="shared" si="0"/>
        <v>3.5</v>
      </c>
      <c r="AB10">
        <f t="shared" si="1"/>
        <v>3.3333333333333335</v>
      </c>
      <c r="AC10">
        <f t="shared" si="2"/>
        <v>3</v>
      </c>
      <c r="AD10">
        <f t="shared" si="3"/>
        <v>3.7777777777777781</v>
      </c>
      <c r="AE10">
        <f t="shared" si="4"/>
        <v>4</v>
      </c>
      <c r="AF10">
        <f t="shared" si="5"/>
        <v>4.3333333333333339</v>
      </c>
      <c r="AG10">
        <v>4</v>
      </c>
    </row>
    <row r="11" spans="1:33" x14ac:dyDescent="0.25">
      <c r="A11" t="s">
        <v>117</v>
      </c>
      <c r="B11" t="s">
        <v>131</v>
      </c>
      <c r="C11" t="s">
        <v>13</v>
      </c>
      <c r="D11" t="s">
        <v>119</v>
      </c>
      <c r="E11" t="s">
        <v>120</v>
      </c>
      <c r="F11" t="s">
        <v>54</v>
      </c>
      <c r="G11">
        <v>3.59</v>
      </c>
      <c r="H11">
        <v>3.48</v>
      </c>
      <c r="I11">
        <v>2.83</v>
      </c>
      <c r="J11">
        <v>3.46</v>
      </c>
      <c r="K11">
        <v>3.75</v>
      </c>
      <c r="L11">
        <v>3.62</v>
      </c>
      <c r="M11">
        <v>5.4</v>
      </c>
      <c r="N11">
        <v>3.53</v>
      </c>
      <c r="O11">
        <v>3.93</v>
      </c>
      <c r="P11">
        <v>3.14</v>
      </c>
      <c r="Q11">
        <v>4.1399999999999997</v>
      </c>
      <c r="R11">
        <v>3.54</v>
      </c>
      <c r="V11">
        <v>4.32</v>
      </c>
      <c r="W11">
        <v>4.41</v>
      </c>
      <c r="X11">
        <v>4.3099999999999996</v>
      </c>
      <c r="Y11">
        <v>4.26</v>
      </c>
      <c r="Z11">
        <v>4.18</v>
      </c>
      <c r="AA11">
        <f t="shared" si="0"/>
        <v>3.4550000000000001</v>
      </c>
      <c r="AB11">
        <f t="shared" si="1"/>
        <v>4.2866666666666662</v>
      </c>
      <c r="AC11">
        <f t="shared" si="2"/>
        <v>3.6066666666666669</v>
      </c>
      <c r="AD11" t="e">
        <f t="shared" si="3"/>
        <v>#DIV/0!</v>
      </c>
      <c r="AE11">
        <v>3.2</v>
      </c>
      <c r="AF11">
        <f t="shared" si="5"/>
        <v>4.22</v>
      </c>
      <c r="AG11">
        <v>4.32</v>
      </c>
    </row>
    <row r="12" spans="1:33" x14ac:dyDescent="0.25">
      <c r="A12" t="s">
        <v>117</v>
      </c>
      <c r="B12" t="s">
        <v>132</v>
      </c>
      <c r="C12" t="s">
        <v>13</v>
      </c>
      <c r="D12" t="s">
        <v>122</v>
      </c>
      <c r="E12" t="s">
        <v>120</v>
      </c>
      <c r="F12" t="s">
        <v>54</v>
      </c>
      <c r="G12">
        <v>5.33</v>
      </c>
      <c r="H12">
        <v>5.67</v>
      </c>
      <c r="I12">
        <v>5.5</v>
      </c>
      <c r="J12">
        <v>6</v>
      </c>
      <c r="K12">
        <v>6</v>
      </c>
      <c r="L12">
        <v>3.3</v>
      </c>
      <c r="M12">
        <v>5</v>
      </c>
      <c r="N12">
        <v>6</v>
      </c>
      <c r="O12">
        <v>6</v>
      </c>
      <c r="P12">
        <v>6</v>
      </c>
      <c r="Q12">
        <v>6</v>
      </c>
      <c r="R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2.8</v>
      </c>
      <c r="AB12">
        <f t="shared" si="1"/>
        <v>5.666666666666667</v>
      </c>
      <c r="AC12">
        <f t="shared" si="2"/>
        <v>6</v>
      </c>
      <c r="AD12" t="e">
        <f t="shared" si="3"/>
        <v>#DIV/0!</v>
      </c>
      <c r="AE12">
        <v>3.3</v>
      </c>
      <c r="AF12">
        <f t="shared" si="5"/>
        <v>6</v>
      </c>
      <c r="AG12">
        <v>3</v>
      </c>
    </row>
    <row r="13" spans="1:33" x14ac:dyDescent="0.25">
      <c r="A13" t="s">
        <v>117</v>
      </c>
      <c r="B13" t="s">
        <v>133</v>
      </c>
      <c r="C13" t="s">
        <v>13</v>
      </c>
      <c r="D13" t="s">
        <v>119</v>
      </c>
      <c r="E13" t="s">
        <v>120</v>
      </c>
      <c r="F13" t="s">
        <v>54</v>
      </c>
      <c r="G13">
        <v>3.37</v>
      </c>
      <c r="H13">
        <v>3.14</v>
      </c>
      <c r="I13">
        <v>3.23</v>
      </c>
      <c r="J13">
        <v>3.19</v>
      </c>
      <c r="K13">
        <v>2.68</v>
      </c>
      <c r="L13">
        <v>2.83</v>
      </c>
      <c r="M13">
        <v>4.8</v>
      </c>
      <c r="N13">
        <v>4</v>
      </c>
      <c r="O13">
        <v>3.77</v>
      </c>
      <c r="P13">
        <v>3.77</v>
      </c>
      <c r="Q13">
        <v>2.42</v>
      </c>
      <c r="R13">
        <v>4.4400000000000004</v>
      </c>
      <c r="S13">
        <v>3.53</v>
      </c>
      <c r="T13">
        <v>3.31</v>
      </c>
      <c r="U13">
        <v>3.55</v>
      </c>
      <c r="V13">
        <v>4.2699999999999996</v>
      </c>
      <c r="W13">
        <v>4.49</v>
      </c>
      <c r="X13">
        <v>4.7699999999999996</v>
      </c>
      <c r="Y13">
        <v>5.14</v>
      </c>
      <c r="Z13">
        <v>5.2</v>
      </c>
      <c r="AA13">
        <f t="shared" si="0"/>
        <v>3.0733333333333328</v>
      </c>
      <c r="AB13">
        <f t="shared" si="1"/>
        <v>4.1900000000000004</v>
      </c>
      <c r="AC13">
        <f t="shared" si="2"/>
        <v>3.543333333333333</v>
      </c>
      <c r="AD13">
        <f t="shared" si="3"/>
        <v>3.4633333333333334</v>
      </c>
      <c r="AE13">
        <f t="shared" si="4"/>
        <v>4.51</v>
      </c>
      <c r="AF13">
        <f t="shared" si="5"/>
        <v>5.17</v>
      </c>
      <c r="AG13">
        <v>4.2699999999999996</v>
      </c>
    </row>
    <row r="14" spans="1:33" x14ac:dyDescent="0.25">
      <c r="A14" t="s">
        <v>117</v>
      </c>
      <c r="B14" t="s">
        <v>134</v>
      </c>
      <c r="C14" t="s">
        <v>13</v>
      </c>
      <c r="D14" t="s">
        <v>122</v>
      </c>
      <c r="E14" t="s">
        <v>120</v>
      </c>
      <c r="F14" t="s">
        <v>54</v>
      </c>
      <c r="G14">
        <v>4.33</v>
      </c>
      <c r="H14">
        <v>3.67</v>
      </c>
      <c r="I14">
        <v>3.33</v>
      </c>
      <c r="J14">
        <v>5</v>
      </c>
      <c r="K14">
        <v>4</v>
      </c>
      <c r="L14">
        <v>3.5</v>
      </c>
      <c r="M14">
        <v>5.5</v>
      </c>
      <c r="N14">
        <v>5</v>
      </c>
      <c r="O14">
        <v>5</v>
      </c>
      <c r="P14">
        <v>4</v>
      </c>
      <c r="Q14">
        <v>4</v>
      </c>
      <c r="R14">
        <v>3</v>
      </c>
      <c r="S14">
        <v>4</v>
      </c>
      <c r="T14">
        <v>4.67</v>
      </c>
      <c r="U14">
        <v>5.33</v>
      </c>
      <c r="V14">
        <v>4.67</v>
      </c>
      <c r="W14">
        <v>5.33</v>
      </c>
      <c r="X14">
        <v>5</v>
      </c>
      <c r="Y14">
        <v>4.67</v>
      </c>
      <c r="Z14">
        <v>5</v>
      </c>
      <c r="AA14">
        <v>3.1</v>
      </c>
      <c r="AB14">
        <f t="shared" si="1"/>
        <v>5.166666666666667</v>
      </c>
      <c r="AC14">
        <f t="shared" si="2"/>
        <v>3.6666666666666665</v>
      </c>
      <c r="AD14">
        <f t="shared" si="3"/>
        <v>4.666666666666667</v>
      </c>
      <c r="AE14">
        <v>4.4000000000000004</v>
      </c>
      <c r="AF14">
        <f t="shared" si="5"/>
        <v>4.835</v>
      </c>
      <c r="AG14">
        <v>4.67</v>
      </c>
    </row>
    <row r="15" spans="1:33" x14ac:dyDescent="0.25">
      <c r="A15" t="s">
        <v>117</v>
      </c>
      <c r="B15" t="s">
        <v>135</v>
      </c>
      <c r="C15" t="s">
        <v>13</v>
      </c>
      <c r="D15" t="s">
        <v>124</v>
      </c>
      <c r="E15" t="s">
        <v>120</v>
      </c>
      <c r="F15" t="s">
        <v>54</v>
      </c>
      <c r="G15">
        <v>3.67</v>
      </c>
      <c r="H15">
        <v>4</v>
      </c>
      <c r="I15">
        <v>4</v>
      </c>
      <c r="J15">
        <v>4.33</v>
      </c>
      <c r="K15">
        <v>4.33</v>
      </c>
      <c r="L15">
        <v>2.5</v>
      </c>
      <c r="M15">
        <v>5.2</v>
      </c>
      <c r="N15">
        <v>4</v>
      </c>
      <c r="O15">
        <v>5</v>
      </c>
      <c r="P15">
        <v>4</v>
      </c>
      <c r="Q15">
        <v>5</v>
      </c>
      <c r="R15">
        <v>4</v>
      </c>
      <c r="S15">
        <v>3.67</v>
      </c>
      <c r="T15">
        <v>4</v>
      </c>
      <c r="U15">
        <v>4</v>
      </c>
      <c r="V15">
        <v>5</v>
      </c>
      <c r="W15">
        <v>5</v>
      </c>
      <c r="X15">
        <v>5</v>
      </c>
      <c r="Y15">
        <v>5</v>
      </c>
      <c r="Z15">
        <v>5</v>
      </c>
      <c r="AA15">
        <v>3.5</v>
      </c>
      <c r="AB15">
        <f t="shared" si="1"/>
        <v>4.7333333333333334</v>
      </c>
      <c r="AC15">
        <f t="shared" si="2"/>
        <v>4.333333333333333</v>
      </c>
      <c r="AD15">
        <f t="shared" si="3"/>
        <v>3.89</v>
      </c>
      <c r="AE15">
        <v>4.0999999999999996</v>
      </c>
      <c r="AF15">
        <f t="shared" si="5"/>
        <v>5</v>
      </c>
      <c r="AG15">
        <v>2.7</v>
      </c>
    </row>
    <row r="16" spans="1:33" x14ac:dyDescent="0.25">
      <c r="A16" t="s">
        <v>117</v>
      </c>
      <c r="B16" t="s">
        <v>136</v>
      </c>
      <c r="C16" t="s">
        <v>13</v>
      </c>
      <c r="D16" t="s">
        <v>119</v>
      </c>
      <c r="E16" t="s">
        <v>120</v>
      </c>
      <c r="F16" t="s">
        <v>54</v>
      </c>
      <c r="G16">
        <v>5.1904761904761907</v>
      </c>
      <c r="H16">
        <v>5.5238095238095237</v>
      </c>
      <c r="I16">
        <v>5.1904761904761907</v>
      </c>
      <c r="J16">
        <v>4.9523809523809526</v>
      </c>
      <c r="K16">
        <v>4.7619047619047619</v>
      </c>
      <c r="L16">
        <v>2.6</v>
      </c>
      <c r="M16">
        <v>5.1428571428571432</v>
      </c>
      <c r="N16">
        <v>5.7142857142857144</v>
      </c>
      <c r="O16">
        <v>5.1428571428571432</v>
      </c>
      <c r="P16">
        <v>5.5714285714285712</v>
      </c>
      <c r="Q16">
        <v>5</v>
      </c>
      <c r="R16">
        <v>5.1428571428571432</v>
      </c>
      <c r="S16">
        <v>5.2380952380952381</v>
      </c>
      <c r="T16">
        <v>5.2380952380952381</v>
      </c>
      <c r="U16">
        <v>5.2857142857142856</v>
      </c>
      <c r="V16">
        <v>4.7619047619047619</v>
      </c>
      <c r="W16">
        <v>4.4761904761904763</v>
      </c>
      <c r="X16">
        <v>4.5238095238095237</v>
      </c>
      <c r="Y16">
        <v>5.8095238095238093</v>
      </c>
      <c r="Z16">
        <v>5.5238095238095237</v>
      </c>
      <c r="AA16">
        <v>2.8</v>
      </c>
      <c r="AB16">
        <f t="shared" si="1"/>
        <v>5.333333333333333</v>
      </c>
      <c r="AC16">
        <f t="shared" si="2"/>
        <v>5.2380952380952381</v>
      </c>
      <c r="AD16">
        <f t="shared" si="3"/>
        <v>5.253968253968254</v>
      </c>
      <c r="AE16">
        <v>3</v>
      </c>
      <c r="AF16">
        <f t="shared" si="5"/>
        <v>5.6666666666666661</v>
      </c>
      <c r="AG16">
        <v>2.4</v>
      </c>
    </row>
    <row r="17" spans="1:33" x14ac:dyDescent="0.25">
      <c r="A17" t="s">
        <v>117</v>
      </c>
      <c r="B17" t="s">
        <v>137</v>
      </c>
      <c r="C17" t="s">
        <v>13</v>
      </c>
      <c r="D17" t="s">
        <v>122</v>
      </c>
      <c r="E17" t="s">
        <v>120</v>
      </c>
      <c r="F17" t="s">
        <v>54</v>
      </c>
      <c r="G17">
        <v>4</v>
      </c>
      <c r="H17">
        <v>5.666666666666667</v>
      </c>
      <c r="I17">
        <v>4.666666666666667</v>
      </c>
      <c r="J17">
        <v>4</v>
      </c>
      <c r="K17">
        <v>4.333333333333333</v>
      </c>
      <c r="L17">
        <v>3.5</v>
      </c>
      <c r="M17">
        <v>5.0999999999999996</v>
      </c>
      <c r="N17">
        <v>6</v>
      </c>
      <c r="O17">
        <v>4</v>
      </c>
      <c r="P17">
        <v>4</v>
      </c>
      <c r="Q17">
        <v>4</v>
      </c>
      <c r="R17">
        <v>5</v>
      </c>
      <c r="S17">
        <v>4.333333333333333</v>
      </c>
      <c r="T17">
        <v>3.6666666666666665</v>
      </c>
      <c r="U17">
        <v>3.6666666666666665</v>
      </c>
      <c r="V17">
        <v>5.666666666666667</v>
      </c>
      <c r="W17">
        <v>6</v>
      </c>
      <c r="X17">
        <v>5.333333333333333</v>
      </c>
      <c r="Y17">
        <v>5.333333333333333</v>
      </c>
      <c r="Z17">
        <v>5.333333333333333</v>
      </c>
      <c r="AA17">
        <v>2.1</v>
      </c>
      <c r="AB17">
        <f t="shared" si="1"/>
        <v>5.0333333333333332</v>
      </c>
      <c r="AC17">
        <f t="shared" si="2"/>
        <v>4.333333333333333</v>
      </c>
      <c r="AD17">
        <f t="shared" si="3"/>
        <v>3.8888888888888888</v>
      </c>
      <c r="AE17">
        <v>3.2</v>
      </c>
      <c r="AF17">
        <f t="shared" si="5"/>
        <v>5.333333333333333</v>
      </c>
      <c r="AG17">
        <v>3.1</v>
      </c>
    </row>
    <row r="18" spans="1:33" x14ac:dyDescent="0.25">
      <c r="A18" t="s">
        <v>117</v>
      </c>
      <c r="B18" t="s">
        <v>138</v>
      </c>
      <c r="C18" t="s">
        <v>13</v>
      </c>
      <c r="D18" t="s">
        <v>119</v>
      </c>
      <c r="E18" t="s">
        <v>120</v>
      </c>
      <c r="F18" t="s">
        <v>54</v>
      </c>
      <c r="G18">
        <v>3.55</v>
      </c>
      <c r="H18">
        <v>3.41</v>
      </c>
      <c r="I18">
        <v>3.61</v>
      </c>
      <c r="J18">
        <v>2.9</v>
      </c>
      <c r="K18">
        <v>2.78</v>
      </c>
      <c r="L18">
        <v>2.94</v>
      </c>
      <c r="M18">
        <v>5.18</v>
      </c>
      <c r="N18">
        <v>3.71</v>
      </c>
      <c r="O18">
        <v>3.24</v>
      </c>
      <c r="P18">
        <v>3.35</v>
      </c>
      <c r="Q18">
        <v>3.06</v>
      </c>
      <c r="R18">
        <v>3.76</v>
      </c>
      <c r="S18">
        <v>3.39</v>
      </c>
      <c r="T18">
        <v>3.47</v>
      </c>
      <c r="U18">
        <v>3.51</v>
      </c>
      <c r="V18">
        <v>4.18</v>
      </c>
      <c r="W18">
        <v>4.4800000000000004</v>
      </c>
      <c r="X18">
        <v>4.29</v>
      </c>
      <c r="Y18">
        <v>3.9</v>
      </c>
      <c r="Z18">
        <v>4</v>
      </c>
      <c r="AA18">
        <f t="shared" si="0"/>
        <v>3.1983333333333337</v>
      </c>
      <c r="AB18">
        <f t="shared" si="1"/>
        <v>4.0433333333333339</v>
      </c>
      <c r="AC18">
        <f t="shared" si="2"/>
        <v>3.39</v>
      </c>
      <c r="AD18">
        <f t="shared" si="3"/>
        <v>3.456666666666667</v>
      </c>
      <c r="AE18">
        <v>3.3</v>
      </c>
      <c r="AF18">
        <f t="shared" si="5"/>
        <v>3.95</v>
      </c>
      <c r="AG18">
        <v>2.2000000000000002</v>
      </c>
    </row>
    <row r="19" spans="1:33" x14ac:dyDescent="0.25">
      <c r="A19" t="s">
        <v>139</v>
      </c>
      <c r="B19" t="s">
        <v>140</v>
      </c>
      <c r="C19" t="s">
        <v>13</v>
      </c>
      <c r="D19" t="s">
        <v>122</v>
      </c>
      <c r="E19" t="s">
        <v>120</v>
      </c>
      <c r="F19" t="s">
        <v>53</v>
      </c>
      <c r="G19">
        <v>5.33</v>
      </c>
      <c r="H19">
        <v>5</v>
      </c>
      <c r="I19">
        <v>4.67</v>
      </c>
      <c r="J19">
        <v>4.67</v>
      </c>
      <c r="K19">
        <v>4.67</v>
      </c>
      <c r="L19">
        <v>5</v>
      </c>
      <c r="M19">
        <v>4</v>
      </c>
      <c r="N19">
        <v>4</v>
      </c>
      <c r="O19">
        <v>6</v>
      </c>
      <c r="P19">
        <v>4</v>
      </c>
      <c r="Q19">
        <v>3</v>
      </c>
      <c r="R19">
        <v>4</v>
      </c>
      <c r="S19">
        <v>4.67</v>
      </c>
      <c r="T19">
        <v>5</v>
      </c>
      <c r="U19">
        <v>5</v>
      </c>
      <c r="V19">
        <v>4.67</v>
      </c>
      <c r="W19">
        <v>5.33</v>
      </c>
      <c r="X19">
        <v>6</v>
      </c>
      <c r="Y19">
        <v>5.33</v>
      </c>
      <c r="Z19">
        <v>4.67</v>
      </c>
      <c r="AA19">
        <v>2.0099999999999998</v>
      </c>
      <c r="AB19">
        <f t="shared" si="1"/>
        <v>4.666666666666667</v>
      </c>
      <c r="AC19">
        <f t="shared" si="2"/>
        <v>3.6666666666666665</v>
      </c>
      <c r="AD19">
        <f t="shared" si="3"/>
        <v>4.8899999999999997</v>
      </c>
      <c r="AE19">
        <v>3.5</v>
      </c>
      <c r="AF19">
        <f t="shared" si="5"/>
        <v>5</v>
      </c>
      <c r="AG19">
        <v>2.2999999999999998</v>
      </c>
    </row>
    <row r="20" spans="1:33" x14ac:dyDescent="0.25">
      <c r="A20" t="s">
        <v>139</v>
      </c>
      <c r="B20" t="s">
        <v>141</v>
      </c>
      <c r="C20" t="s">
        <v>13</v>
      </c>
      <c r="D20" t="s">
        <v>124</v>
      </c>
      <c r="E20" t="s">
        <v>120</v>
      </c>
      <c r="F20" t="s">
        <v>53</v>
      </c>
      <c r="G20">
        <v>4.17</v>
      </c>
      <c r="H20">
        <v>4.33</v>
      </c>
      <c r="I20">
        <v>4.5</v>
      </c>
      <c r="J20">
        <v>4.17</v>
      </c>
      <c r="K20">
        <v>3.83</v>
      </c>
      <c r="L20">
        <v>5</v>
      </c>
      <c r="M20">
        <v>4</v>
      </c>
      <c r="N20">
        <v>4.5</v>
      </c>
      <c r="O20">
        <v>4</v>
      </c>
      <c r="P20">
        <v>4</v>
      </c>
      <c r="Q20">
        <v>3.5</v>
      </c>
      <c r="R20">
        <v>4</v>
      </c>
      <c r="S20">
        <v>3.83</v>
      </c>
      <c r="T20">
        <v>4.33</v>
      </c>
      <c r="U20">
        <v>4.67</v>
      </c>
      <c r="V20">
        <v>5.5</v>
      </c>
      <c r="W20">
        <v>5.5</v>
      </c>
      <c r="X20">
        <v>5</v>
      </c>
      <c r="Y20">
        <v>4.83</v>
      </c>
      <c r="Z20">
        <v>5</v>
      </c>
      <c r="AA20">
        <v>3.3</v>
      </c>
      <c r="AB20">
        <f t="shared" si="1"/>
        <v>4.166666666666667</v>
      </c>
      <c r="AC20">
        <f t="shared" si="2"/>
        <v>3.8333333333333335</v>
      </c>
      <c r="AD20">
        <f t="shared" si="3"/>
        <v>4.2766666666666664</v>
      </c>
      <c r="AE20">
        <v>4.5</v>
      </c>
      <c r="AF20">
        <f t="shared" si="5"/>
        <v>4.915</v>
      </c>
      <c r="AG20">
        <v>2.6</v>
      </c>
    </row>
    <row r="21" spans="1:33" x14ac:dyDescent="0.25">
      <c r="A21" t="s">
        <v>139</v>
      </c>
      <c r="B21" t="s">
        <v>142</v>
      </c>
      <c r="C21" t="s">
        <v>13</v>
      </c>
      <c r="D21" t="s">
        <v>119</v>
      </c>
      <c r="E21" t="s">
        <v>120</v>
      </c>
      <c r="F21" t="s">
        <v>53</v>
      </c>
      <c r="G21">
        <v>4.83</v>
      </c>
      <c r="H21">
        <v>4.78</v>
      </c>
      <c r="I21">
        <v>4.78</v>
      </c>
      <c r="J21">
        <v>4.67</v>
      </c>
      <c r="K21">
        <v>4.22</v>
      </c>
      <c r="L21">
        <v>4.91</v>
      </c>
      <c r="M21">
        <v>5</v>
      </c>
      <c r="N21">
        <v>5.33</v>
      </c>
      <c r="O21">
        <v>5</v>
      </c>
      <c r="P21">
        <v>4.5</v>
      </c>
      <c r="Q21">
        <v>5.33</v>
      </c>
      <c r="R21">
        <v>5</v>
      </c>
      <c r="S21">
        <v>4.9400000000000004</v>
      </c>
      <c r="T21">
        <v>5</v>
      </c>
      <c r="U21">
        <v>4.78</v>
      </c>
      <c r="V21">
        <v>4.5</v>
      </c>
      <c r="W21">
        <v>4.72</v>
      </c>
      <c r="X21">
        <v>4.9400000000000004</v>
      </c>
      <c r="Y21">
        <v>5.0599999999999996</v>
      </c>
      <c r="Z21">
        <v>4.72</v>
      </c>
      <c r="AA21">
        <v>3.8</v>
      </c>
      <c r="AB21">
        <f t="shared" si="1"/>
        <v>5.1100000000000003</v>
      </c>
      <c r="AC21">
        <f t="shared" si="2"/>
        <v>4.9433333333333334</v>
      </c>
      <c r="AD21">
        <f t="shared" si="3"/>
        <v>4.9066666666666672</v>
      </c>
      <c r="AE21">
        <v>4.0999999999999996</v>
      </c>
      <c r="AF21">
        <f t="shared" si="5"/>
        <v>4.8899999999999997</v>
      </c>
      <c r="AG21">
        <v>2.8</v>
      </c>
    </row>
    <row r="22" spans="1:33" x14ac:dyDescent="0.25">
      <c r="A22" t="s">
        <v>139</v>
      </c>
      <c r="B22" t="s">
        <v>143</v>
      </c>
      <c r="C22" t="s">
        <v>13</v>
      </c>
      <c r="D22" t="s">
        <v>122</v>
      </c>
      <c r="E22" t="s">
        <v>120</v>
      </c>
      <c r="F22" t="s">
        <v>53</v>
      </c>
      <c r="G22">
        <v>4.33</v>
      </c>
      <c r="H22">
        <v>5</v>
      </c>
      <c r="I22">
        <v>4.67</v>
      </c>
      <c r="J22">
        <v>4.67</v>
      </c>
      <c r="K22">
        <v>4</v>
      </c>
      <c r="L22">
        <v>4.5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4.33</v>
      </c>
      <c r="V22">
        <v>5</v>
      </c>
      <c r="W22">
        <v>5.33</v>
      </c>
      <c r="X22">
        <v>5.33</v>
      </c>
      <c r="Y22">
        <v>5.67</v>
      </c>
      <c r="Z22">
        <v>5</v>
      </c>
      <c r="AA22">
        <f t="shared" si="0"/>
        <v>4.5283333333333333</v>
      </c>
      <c r="AB22">
        <f t="shared" si="1"/>
        <v>4</v>
      </c>
      <c r="AC22">
        <f t="shared" si="2"/>
        <v>4</v>
      </c>
      <c r="AD22">
        <f t="shared" si="3"/>
        <v>4.1100000000000003</v>
      </c>
      <c r="AE22">
        <v>4.2</v>
      </c>
      <c r="AF22">
        <f t="shared" si="5"/>
        <v>5.335</v>
      </c>
      <c r="AG22">
        <v>3.1</v>
      </c>
    </row>
    <row r="23" spans="1:33" x14ac:dyDescent="0.25">
      <c r="A23" t="s">
        <v>139</v>
      </c>
      <c r="B23" t="s">
        <v>144</v>
      </c>
      <c r="C23" t="s">
        <v>13</v>
      </c>
      <c r="D23" s="9" t="s">
        <v>119</v>
      </c>
      <c r="E23" t="s">
        <v>120</v>
      </c>
      <c r="F23" t="s">
        <v>53</v>
      </c>
      <c r="G23" s="10">
        <v>4.3636363636363633</v>
      </c>
      <c r="H23" s="10">
        <v>3.9696969696969697</v>
      </c>
      <c r="I23" s="10">
        <v>4.3636363636363633</v>
      </c>
      <c r="J23" s="10">
        <v>4</v>
      </c>
      <c r="K23" s="10">
        <v>3.606060606060606</v>
      </c>
      <c r="L23" s="10">
        <v>4.5454545454545459</v>
      </c>
      <c r="M23" s="10">
        <v>3.2727272727272729</v>
      </c>
      <c r="N23" s="10">
        <v>5.3636363636363633</v>
      </c>
      <c r="O23" s="10">
        <v>5</v>
      </c>
      <c r="P23" s="10">
        <v>4.2727272727272725</v>
      </c>
      <c r="Q23" s="10">
        <v>4.5454545454545459</v>
      </c>
      <c r="R23" s="10">
        <v>4.9090909090909092</v>
      </c>
      <c r="S23" s="10">
        <v>4.5757575757575761</v>
      </c>
      <c r="T23" s="10">
        <v>4.5151515151515156</v>
      </c>
      <c r="U23" s="10">
        <v>4.4242424242424239</v>
      </c>
      <c r="V23" s="10">
        <v>4.125</v>
      </c>
      <c r="W23" s="10">
        <v>4.4375</v>
      </c>
      <c r="X23" s="10">
        <v>4.84375</v>
      </c>
      <c r="Y23" s="10">
        <v>5.0303030303030303</v>
      </c>
      <c r="Z23" s="10">
        <v>5.0909090909090908</v>
      </c>
      <c r="AA23">
        <f t="shared" si="0"/>
        <v>4.141414141414141</v>
      </c>
      <c r="AB23">
        <f t="shared" si="1"/>
        <v>4.5454545454545459</v>
      </c>
      <c r="AC23">
        <f t="shared" si="2"/>
        <v>4.5757575757575752</v>
      </c>
      <c r="AD23">
        <f t="shared" si="3"/>
        <v>4.5050505050505052</v>
      </c>
      <c r="AE23">
        <v>3.8</v>
      </c>
      <c r="AF23">
        <f t="shared" si="5"/>
        <v>5.0606060606060606</v>
      </c>
      <c r="AG23" s="10">
        <v>2.9</v>
      </c>
    </row>
    <row r="24" spans="1:33" x14ac:dyDescent="0.25">
      <c r="A24" t="s">
        <v>139</v>
      </c>
      <c r="B24" t="s">
        <v>145</v>
      </c>
      <c r="C24" t="s">
        <v>13</v>
      </c>
      <c r="D24" t="s">
        <v>122</v>
      </c>
      <c r="E24" t="s">
        <v>120</v>
      </c>
      <c r="F24" t="s">
        <v>53</v>
      </c>
      <c r="G24" s="10">
        <v>4.666666666666667</v>
      </c>
      <c r="H24" s="10">
        <v>3.6666666666666665</v>
      </c>
      <c r="I24" s="10">
        <v>4.666666666666667</v>
      </c>
      <c r="J24" s="10">
        <v>5.666666666666667</v>
      </c>
      <c r="K24" s="10">
        <v>3.6666666666666665</v>
      </c>
      <c r="L24" s="10">
        <v>6</v>
      </c>
      <c r="M24" s="10">
        <v>5</v>
      </c>
      <c r="N24" s="10">
        <v>5</v>
      </c>
      <c r="O24" s="10">
        <v>4</v>
      </c>
      <c r="P24" s="10">
        <v>4</v>
      </c>
      <c r="Q24" s="10">
        <v>5</v>
      </c>
      <c r="R24" s="10">
        <v>5</v>
      </c>
      <c r="S24" s="10">
        <v>3.6666666666666665</v>
      </c>
      <c r="T24" s="10">
        <v>4.666666666666667</v>
      </c>
      <c r="U24" s="10">
        <v>5.333333333333333</v>
      </c>
      <c r="V24" s="10">
        <v>5.333333333333333</v>
      </c>
      <c r="W24" s="10">
        <v>5</v>
      </c>
      <c r="X24" s="10">
        <v>5.333333333333333</v>
      </c>
      <c r="Y24" s="10">
        <v>4.333333333333333</v>
      </c>
      <c r="Z24" s="10">
        <v>4.666666666666667</v>
      </c>
      <c r="AA24">
        <f t="shared" si="0"/>
        <v>4.7222222222222223</v>
      </c>
      <c r="AB24">
        <f t="shared" si="1"/>
        <v>4.666666666666667</v>
      </c>
      <c r="AC24">
        <f t="shared" si="2"/>
        <v>4.666666666666667</v>
      </c>
      <c r="AD24">
        <f t="shared" si="3"/>
        <v>4.5555555555555562</v>
      </c>
      <c r="AE24">
        <v>3.6</v>
      </c>
      <c r="AF24">
        <f t="shared" si="5"/>
        <v>4.5</v>
      </c>
      <c r="AG24" s="10">
        <v>3.3</v>
      </c>
    </row>
    <row r="25" spans="1:33" x14ac:dyDescent="0.25">
      <c r="A25" t="s">
        <v>139</v>
      </c>
      <c r="B25" t="s">
        <v>146</v>
      </c>
      <c r="C25" t="s">
        <v>13</v>
      </c>
      <c r="D25" s="9" t="s">
        <v>124</v>
      </c>
      <c r="E25" t="s">
        <v>120</v>
      </c>
      <c r="F25" t="s">
        <v>53</v>
      </c>
      <c r="G25" s="10">
        <v>4.833333333333333</v>
      </c>
      <c r="H25" s="10">
        <v>4.666666666666667</v>
      </c>
      <c r="I25" s="10">
        <v>5.333333333333333</v>
      </c>
      <c r="J25" s="10">
        <v>5</v>
      </c>
      <c r="K25" s="10">
        <v>5.333333333333333</v>
      </c>
      <c r="L25" s="10">
        <v>4.5</v>
      </c>
      <c r="M25" s="10">
        <v>4.5</v>
      </c>
      <c r="N25" s="10">
        <v>5</v>
      </c>
      <c r="O25" s="10">
        <v>5</v>
      </c>
      <c r="P25" s="10">
        <v>4</v>
      </c>
      <c r="Q25" s="10">
        <v>4.5</v>
      </c>
      <c r="R25" s="10">
        <v>5</v>
      </c>
      <c r="S25" s="10">
        <v>5</v>
      </c>
      <c r="T25" s="10">
        <v>4.666666666666667</v>
      </c>
      <c r="U25" s="10">
        <v>4.666666666666667</v>
      </c>
      <c r="V25" s="10">
        <v>6</v>
      </c>
      <c r="W25" s="10">
        <v>6</v>
      </c>
      <c r="X25" s="10">
        <v>5.5</v>
      </c>
      <c r="Y25" s="10">
        <v>5.833333333333333</v>
      </c>
      <c r="Z25" s="10">
        <v>5.333333333333333</v>
      </c>
      <c r="AA25">
        <f t="shared" si="0"/>
        <v>4.9444444444444438</v>
      </c>
      <c r="AB25">
        <f t="shared" si="1"/>
        <v>4.833333333333333</v>
      </c>
      <c r="AC25">
        <f t="shared" si="2"/>
        <v>4.5</v>
      </c>
      <c r="AD25">
        <f t="shared" si="3"/>
        <v>4.7777777777777786</v>
      </c>
      <c r="AE25">
        <v>3.6</v>
      </c>
      <c r="AF25">
        <f t="shared" si="5"/>
        <v>5.583333333333333</v>
      </c>
      <c r="AG25" s="10">
        <v>3.8</v>
      </c>
    </row>
    <row r="26" spans="1:33" x14ac:dyDescent="0.25">
      <c r="A26" t="s">
        <v>139</v>
      </c>
      <c r="B26" t="s">
        <v>147</v>
      </c>
      <c r="C26" t="s">
        <v>13</v>
      </c>
      <c r="D26" t="s">
        <v>119</v>
      </c>
      <c r="E26" t="s">
        <v>120</v>
      </c>
      <c r="F26" t="s">
        <v>53</v>
      </c>
      <c r="G26">
        <v>5.21</v>
      </c>
      <c r="H26">
        <v>4.79</v>
      </c>
      <c r="I26">
        <v>4.8499999999999996</v>
      </c>
      <c r="J26">
        <v>4.93</v>
      </c>
      <c r="K26">
        <v>5.23</v>
      </c>
      <c r="L26">
        <v>5.2</v>
      </c>
      <c r="M26">
        <v>5.5</v>
      </c>
      <c r="N26">
        <v>5.6</v>
      </c>
      <c r="O26">
        <v>5.8</v>
      </c>
      <c r="P26">
        <v>4.8</v>
      </c>
      <c r="Q26">
        <v>5.6</v>
      </c>
      <c r="R26">
        <v>5</v>
      </c>
      <c r="S26">
        <v>5.13</v>
      </c>
      <c r="T26">
        <v>5</v>
      </c>
      <c r="U26">
        <v>4.75</v>
      </c>
      <c r="V26">
        <v>3.73</v>
      </c>
      <c r="W26">
        <v>3.87</v>
      </c>
      <c r="X26">
        <v>4.53</v>
      </c>
      <c r="Y26">
        <v>5.29</v>
      </c>
      <c r="Z26">
        <v>5.13</v>
      </c>
      <c r="AA26">
        <f t="shared" si="0"/>
        <v>5.0350000000000001</v>
      </c>
      <c r="AB26">
        <f t="shared" si="1"/>
        <v>5.6333333333333329</v>
      </c>
      <c r="AC26">
        <f t="shared" si="2"/>
        <v>5.1333333333333329</v>
      </c>
      <c r="AD26">
        <f t="shared" si="3"/>
        <v>4.96</v>
      </c>
      <c r="AE26">
        <f t="shared" si="4"/>
        <v>4.043333333333333</v>
      </c>
      <c r="AF26">
        <f t="shared" si="5"/>
        <v>5.21</v>
      </c>
      <c r="AG26">
        <v>3.73</v>
      </c>
    </row>
    <row r="27" spans="1:33" x14ac:dyDescent="0.25">
      <c r="A27" t="s">
        <v>139</v>
      </c>
      <c r="B27" t="s">
        <v>148</v>
      </c>
      <c r="C27" t="s">
        <v>13</v>
      </c>
      <c r="D27" t="s">
        <v>122</v>
      </c>
      <c r="E27" t="s">
        <v>120</v>
      </c>
      <c r="F27" t="s">
        <v>53</v>
      </c>
      <c r="G27">
        <v>5.33</v>
      </c>
      <c r="H27">
        <v>6</v>
      </c>
      <c r="I27">
        <v>5.33</v>
      </c>
      <c r="J27">
        <v>6</v>
      </c>
      <c r="K27">
        <v>5.33</v>
      </c>
      <c r="L27">
        <v>4</v>
      </c>
      <c r="M27">
        <v>6</v>
      </c>
      <c r="N27">
        <v>6</v>
      </c>
      <c r="O27">
        <v>6</v>
      </c>
      <c r="P27">
        <v>6</v>
      </c>
      <c r="Q27">
        <v>6</v>
      </c>
      <c r="R27">
        <v>4</v>
      </c>
      <c r="S27">
        <v>5.33</v>
      </c>
      <c r="T27">
        <v>5</v>
      </c>
      <c r="U27">
        <v>4.67</v>
      </c>
      <c r="V27">
        <v>4.67</v>
      </c>
      <c r="W27">
        <v>3.67</v>
      </c>
      <c r="X27">
        <v>6</v>
      </c>
      <c r="Y27">
        <v>6</v>
      </c>
      <c r="Z27">
        <v>5</v>
      </c>
      <c r="AA27">
        <f t="shared" si="0"/>
        <v>5.331666666666667</v>
      </c>
      <c r="AB27">
        <f t="shared" si="1"/>
        <v>6</v>
      </c>
      <c r="AC27">
        <f t="shared" si="2"/>
        <v>5.333333333333333</v>
      </c>
      <c r="AD27">
        <f t="shared" si="3"/>
        <v>5</v>
      </c>
      <c r="AE27">
        <v>4.7</v>
      </c>
      <c r="AF27">
        <f t="shared" si="5"/>
        <v>5.5</v>
      </c>
      <c r="AG27">
        <v>4.67</v>
      </c>
    </row>
    <row r="28" spans="1:33" x14ac:dyDescent="0.25">
      <c r="A28" t="s">
        <v>139</v>
      </c>
      <c r="B28" t="s">
        <v>149</v>
      </c>
      <c r="C28" t="s">
        <v>13</v>
      </c>
      <c r="D28" t="s">
        <v>124</v>
      </c>
      <c r="E28" t="s">
        <v>120</v>
      </c>
      <c r="F28" t="s">
        <v>55</v>
      </c>
      <c r="G28">
        <v>2.67</v>
      </c>
      <c r="H28">
        <v>4.17</v>
      </c>
      <c r="I28">
        <v>4.17</v>
      </c>
      <c r="J28">
        <v>4.83</v>
      </c>
      <c r="K28">
        <v>3.5</v>
      </c>
      <c r="L28">
        <v>3.5</v>
      </c>
      <c r="M28">
        <v>3.5</v>
      </c>
      <c r="N28">
        <v>3.5</v>
      </c>
      <c r="O28">
        <v>4</v>
      </c>
      <c r="P28">
        <v>3.5</v>
      </c>
      <c r="Q28">
        <v>4.5</v>
      </c>
      <c r="R28">
        <v>3.5</v>
      </c>
      <c r="S28">
        <v>3.5</v>
      </c>
      <c r="T28">
        <v>3</v>
      </c>
      <c r="U28">
        <v>3.5</v>
      </c>
      <c r="V28">
        <v>4.5</v>
      </c>
      <c r="W28">
        <v>4.25</v>
      </c>
      <c r="X28">
        <v>4.5</v>
      </c>
      <c r="Y28">
        <v>4.5</v>
      </c>
      <c r="Z28">
        <v>4.33</v>
      </c>
      <c r="AA28">
        <f t="shared" si="0"/>
        <v>3.8066666666666666</v>
      </c>
      <c r="AB28">
        <f t="shared" si="1"/>
        <v>3.6666666666666665</v>
      </c>
      <c r="AC28">
        <f t="shared" si="2"/>
        <v>3.8333333333333335</v>
      </c>
      <c r="AD28">
        <f t="shared" si="3"/>
        <v>3.3333333333333335</v>
      </c>
      <c r="AE28">
        <f t="shared" si="4"/>
        <v>4.416666666666667</v>
      </c>
      <c r="AF28">
        <f t="shared" si="5"/>
        <v>4.415</v>
      </c>
      <c r="AG28">
        <v>4.5</v>
      </c>
    </row>
    <row r="29" spans="1:33" x14ac:dyDescent="0.25">
      <c r="A29" t="s">
        <v>139</v>
      </c>
      <c r="B29" t="s">
        <v>150</v>
      </c>
      <c r="C29" t="s">
        <v>13</v>
      </c>
      <c r="D29" t="s">
        <v>119</v>
      </c>
      <c r="E29" t="s">
        <v>120</v>
      </c>
      <c r="F29" t="s">
        <v>55</v>
      </c>
      <c r="G29">
        <v>4</v>
      </c>
      <c r="H29">
        <v>3.641509433962264</v>
      </c>
      <c r="I29">
        <v>3.7592592592592591</v>
      </c>
      <c r="J29">
        <v>3.3333333333333335</v>
      </c>
      <c r="K29">
        <v>2.8703703703703702</v>
      </c>
      <c r="L29">
        <v>3.6470588235294117</v>
      </c>
      <c r="M29">
        <v>3.5555555555555554</v>
      </c>
      <c r="N29">
        <v>4.2222222222222223</v>
      </c>
      <c r="O29">
        <v>4.7777777777777777</v>
      </c>
      <c r="P29">
        <v>4.125</v>
      </c>
      <c r="Q29">
        <v>3.6666666666666665</v>
      </c>
      <c r="R29">
        <v>4.9444444444444446</v>
      </c>
      <c r="S29">
        <v>4.25</v>
      </c>
      <c r="T29">
        <v>4.0754716981132075</v>
      </c>
      <c r="U29">
        <v>3.8269230769230771</v>
      </c>
      <c r="V29">
        <v>4.666666666666667</v>
      </c>
      <c r="W29">
        <v>4.7222222222222223</v>
      </c>
      <c r="X29">
        <v>4.8888888888888893</v>
      </c>
      <c r="Y29">
        <v>5.2777777777777777</v>
      </c>
      <c r="Z29">
        <v>5.5185185185185182</v>
      </c>
      <c r="AA29">
        <f t="shared" si="0"/>
        <v>3.5419218700757735</v>
      </c>
      <c r="AB29">
        <f t="shared" si="1"/>
        <v>4.1851851851851851</v>
      </c>
      <c r="AC29">
        <f t="shared" si="2"/>
        <v>4.2453703703703702</v>
      </c>
      <c r="AD29">
        <f t="shared" si="3"/>
        <v>4.0507982583454281</v>
      </c>
      <c r="AE29">
        <f t="shared" si="4"/>
        <v>4.7592592592592595</v>
      </c>
      <c r="AF29">
        <f t="shared" si="5"/>
        <v>5.3981481481481479</v>
      </c>
      <c r="AG29">
        <v>4.666666666666667</v>
      </c>
    </row>
    <row r="30" spans="1:33" x14ac:dyDescent="0.25">
      <c r="A30" t="s">
        <v>139</v>
      </c>
      <c r="B30" t="s">
        <v>151</v>
      </c>
      <c r="C30" t="s">
        <v>13</v>
      </c>
      <c r="D30" t="s">
        <v>122</v>
      </c>
      <c r="E30" t="s">
        <v>120</v>
      </c>
      <c r="F30" t="s">
        <v>55</v>
      </c>
      <c r="G30">
        <v>3.3333333333333335</v>
      </c>
      <c r="H30">
        <v>2.6666666666666665</v>
      </c>
      <c r="I30">
        <v>3</v>
      </c>
      <c r="J30">
        <v>2.3333333333333335</v>
      </c>
      <c r="K30">
        <v>2.3333333333333335</v>
      </c>
      <c r="L30">
        <v>3</v>
      </c>
      <c r="M30">
        <v>4</v>
      </c>
      <c r="N30">
        <v>4</v>
      </c>
      <c r="O30">
        <v>6</v>
      </c>
      <c r="P30">
        <v>6</v>
      </c>
      <c r="Q30">
        <v>5</v>
      </c>
      <c r="R30">
        <v>4</v>
      </c>
      <c r="S30">
        <v>2.3333333333333335</v>
      </c>
      <c r="T30">
        <v>3.3333333333333335</v>
      </c>
      <c r="U30">
        <v>3.6666666666666665</v>
      </c>
      <c r="V30">
        <v>4.333333333333333</v>
      </c>
      <c r="W30">
        <v>5.333333333333333</v>
      </c>
      <c r="X30">
        <v>5.333333333333333</v>
      </c>
      <c r="Y30">
        <v>5.666666666666667</v>
      </c>
      <c r="Z30">
        <v>5</v>
      </c>
      <c r="AA30">
        <f t="shared" si="0"/>
        <v>2.7777777777777781</v>
      </c>
      <c r="AB30">
        <f t="shared" si="1"/>
        <v>4.666666666666667</v>
      </c>
      <c r="AC30">
        <f t="shared" si="2"/>
        <v>5</v>
      </c>
      <c r="AD30">
        <f t="shared" si="3"/>
        <v>3.1111111111111112</v>
      </c>
      <c r="AE30">
        <v>4.2</v>
      </c>
      <c r="AF30">
        <f t="shared" si="5"/>
        <v>5.3333333333333339</v>
      </c>
      <c r="AG30">
        <v>4.333333333333333</v>
      </c>
    </row>
    <row r="31" spans="1:33" x14ac:dyDescent="0.25">
      <c r="A31" t="s">
        <v>139</v>
      </c>
      <c r="B31" t="s">
        <v>152</v>
      </c>
      <c r="C31" t="s">
        <v>13</v>
      </c>
      <c r="D31" t="s">
        <v>124</v>
      </c>
      <c r="E31" t="s">
        <v>120</v>
      </c>
      <c r="F31" t="s">
        <v>55</v>
      </c>
      <c r="G31">
        <v>3.8333333333333335</v>
      </c>
      <c r="H31">
        <v>3.5</v>
      </c>
      <c r="I31">
        <v>4</v>
      </c>
      <c r="J31">
        <v>3.8333333333333335</v>
      </c>
      <c r="K31">
        <v>4</v>
      </c>
      <c r="L31">
        <v>4.75</v>
      </c>
      <c r="M31">
        <v>5</v>
      </c>
      <c r="N31">
        <v>5.5</v>
      </c>
      <c r="O31">
        <v>5.5</v>
      </c>
      <c r="P31">
        <v>4</v>
      </c>
      <c r="Q31">
        <v>4.5</v>
      </c>
      <c r="R31">
        <v>4</v>
      </c>
      <c r="S31">
        <v>4.5</v>
      </c>
      <c r="T31">
        <v>4</v>
      </c>
      <c r="U31">
        <v>3.5</v>
      </c>
      <c r="V31">
        <v>5</v>
      </c>
      <c r="W31">
        <v>5</v>
      </c>
      <c r="X31">
        <v>5.5</v>
      </c>
      <c r="Y31">
        <v>5.833333333333333</v>
      </c>
      <c r="Z31">
        <v>5</v>
      </c>
      <c r="AA31">
        <f t="shared" si="0"/>
        <v>3.9861111111111112</v>
      </c>
      <c r="AB31">
        <f t="shared" si="1"/>
        <v>5.333333333333333</v>
      </c>
      <c r="AC31">
        <f t="shared" si="2"/>
        <v>4.166666666666667</v>
      </c>
      <c r="AD31">
        <f t="shared" si="3"/>
        <v>4</v>
      </c>
      <c r="AE31">
        <v>3.2</v>
      </c>
      <c r="AF31">
        <f t="shared" si="5"/>
        <v>5.4166666666666661</v>
      </c>
      <c r="AG31">
        <v>5</v>
      </c>
    </row>
    <row r="32" spans="1:33" x14ac:dyDescent="0.25">
      <c r="A32" t="s">
        <v>139</v>
      </c>
      <c r="B32" t="s">
        <v>153</v>
      </c>
      <c r="C32" t="s">
        <v>13</v>
      </c>
      <c r="D32" t="s">
        <v>119</v>
      </c>
      <c r="E32" t="s">
        <v>120</v>
      </c>
      <c r="F32" t="s">
        <v>55</v>
      </c>
      <c r="G32">
        <v>4</v>
      </c>
      <c r="H32">
        <v>4</v>
      </c>
      <c r="I32">
        <v>4.4400000000000004</v>
      </c>
      <c r="J32">
        <v>5.1100000000000003</v>
      </c>
      <c r="K32">
        <v>4.8899999999999997</v>
      </c>
      <c r="L32">
        <v>4.83</v>
      </c>
      <c r="M32">
        <v>4.67</v>
      </c>
      <c r="N32">
        <v>5.67</v>
      </c>
      <c r="O32">
        <v>4.67</v>
      </c>
      <c r="P32">
        <v>4.33</v>
      </c>
      <c r="Q32">
        <v>5.33</v>
      </c>
      <c r="R32">
        <v>5.33</v>
      </c>
      <c r="S32">
        <v>5</v>
      </c>
      <c r="T32">
        <v>3.33</v>
      </c>
      <c r="U32">
        <v>5</v>
      </c>
      <c r="V32">
        <v>4.5</v>
      </c>
      <c r="W32">
        <v>4.78</v>
      </c>
      <c r="X32">
        <v>4.8899999999999997</v>
      </c>
      <c r="Y32">
        <v>5.67</v>
      </c>
      <c r="Z32">
        <v>4.67</v>
      </c>
      <c r="AA32">
        <f t="shared" si="0"/>
        <v>4.5450000000000008</v>
      </c>
      <c r="AB32">
        <f t="shared" si="1"/>
        <v>5.003333333333333</v>
      </c>
      <c r="AC32">
        <f t="shared" si="2"/>
        <v>4.996666666666667</v>
      </c>
      <c r="AD32">
        <f t="shared" si="3"/>
        <v>4.4433333333333334</v>
      </c>
      <c r="AE32">
        <v>3.9</v>
      </c>
      <c r="AF32">
        <f t="shared" si="5"/>
        <v>5.17</v>
      </c>
      <c r="AG32">
        <v>4.5</v>
      </c>
    </row>
    <row r="33" spans="1:33" x14ac:dyDescent="0.25">
      <c r="A33" t="s">
        <v>139</v>
      </c>
      <c r="B33" t="s">
        <v>154</v>
      </c>
      <c r="C33" t="s">
        <v>13</v>
      </c>
      <c r="D33" t="s">
        <v>122</v>
      </c>
      <c r="E33" t="s">
        <v>120</v>
      </c>
      <c r="F33" t="s">
        <v>55</v>
      </c>
      <c r="G33">
        <v>3.33</v>
      </c>
      <c r="H33">
        <v>3.67</v>
      </c>
      <c r="I33">
        <v>4</v>
      </c>
      <c r="J33">
        <v>5</v>
      </c>
      <c r="K33">
        <v>5.67</v>
      </c>
      <c r="L33">
        <v>2.5</v>
      </c>
      <c r="M33">
        <v>5</v>
      </c>
      <c r="N33">
        <v>5</v>
      </c>
      <c r="O33">
        <v>4</v>
      </c>
      <c r="P33">
        <v>4</v>
      </c>
      <c r="Q33">
        <v>5</v>
      </c>
      <c r="R33">
        <v>5</v>
      </c>
      <c r="S33">
        <v>6</v>
      </c>
      <c r="T33">
        <v>2</v>
      </c>
      <c r="U33">
        <v>5</v>
      </c>
      <c r="V33">
        <v>2.67</v>
      </c>
      <c r="W33">
        <v>4.33</v>
      </c>
      <c r="X33">
        <v>4</v>
      </c>
      <c r="Y33">
        <v>4.67</v>
      </c>
      <c r="Z33">
        <v>4</v>
      </c>
      <c r="AA33">
        <f t="shared" si="0"/>
        <v>4.0283333333333333</v>
      </c>
      <c r="AB33">
        <f t="shared" si="1"/>
        <v>4.666666666666667</v>
      </c>
      <c r="AC33">
        <f t="shared" si="2"/>
        <v>4.666666666666667</v>
      </c>
      <c r="AD33">
        <f t="shared" si="3"/>
        <v>4.333333333333333</v>
      </c>
      <c r="AE33">
        <f t="shared" si="4"/>
        <v>3.6666666666666665</v>
      </c>
      <c r="AF33">
        <f t="shared" si="5"/>
        <v>4.335</v>
      </c>
      <c r="AG33">
        <v>2.67</v>
      </c>
    </row>
    <row r="34" spans="1:33" x14ac:dyDescent="0.25">
      <c r="A34" t="s">
        <v>139</v>
      </c>
      <c r="B34" t="s">
        <v>155</v>
      </c>
      <c r="C34" t="s">
        <v>13</v>
      </c>
      <c r="D34" t="s">
        <v>124</v>
      </c>
      <c r="E34" t="s">
        <v>120</v>
      </c>
      <c r="F34" t="s">
        <v>55</v>
      </c>
      <c r="G34">
        <v>3.67</v>
      </c>
      <c r="H34">
        <v>3.2</v>
      </c>
      <c r="I34">
        <v>3.6</v>
      </c>
      <c r="J34">
        <v>3</v>
      </c>
      <c r="K34">
        <v>3.25</v>
      </c>
      <c r="L34">
        <v>4</v>
      </c>
      <c r="M34">
        <v>3</v>
      </c>
      <c r="N34">
        <v>4</v>
      </c>
      <c r="O34">
        <v>2</v>
      </c>
      <c r="P34">
        <v>2</v>
      </c>
      <c r="Q34">
        <v>4</v>
      </c>
      <c r="R34">
        <v>2</v>
      </c>
      <c r="S34">
        <v>3.5</v>
      </c>
      <c r="T34">
        <v>2</v>
      </c>
      <c r="U34">
        <v>4.5</v>
      </c>
      <c r="V34">
        <v>3.5</v>
      </c>
      <c r="W34">
        <v>2.75</v>
      </c>
      <c r="X34">
        <v>4</v>
      </c>
      <c r="Y34">
        <v>4.2</v>
      </c>
      <c r="Z34">
        <v>3.83</v>
      </c>
      <c r="AA34">
        <f t="shared" si="0"/>
        <v>3.4533333333333331</v>
      </c>
      <c r="AB34">
        <f t="shared" si="1"/>
        <v>3</v>
      </c>
      <c r="AC34">
        <f t="shared" si="2"/>
        <v>2.6666666666666665</v>
      </c>
      <c r="AD34">
        <f t="shared" si="3"/>
        <v>3.3333333333333335</v>
      </c>
      <c r="AE34">
        <f t="shared" si="4"/>
        <v>3.4166666666666665</v>
      </c>
      <c r="AF34">
        <f t="shared" si="5"/>
        <v>4.0150000000000006</v>
      </c>
      <c r="AG34">
        <v>3.5</v>
      </c>
    </row>
    <row r="35" spans="1:33" x14ac:dyDescent="0.25">
      <c r="A35" t="s">
        <v>139</v>
      </c>
      <c r="B35" t="s">
        <v>156</v>
      </c>
      <c r="C35" t="s">
        <v>13</v>
      </c>
      <c r="D35" t="s">
        <v>119</v>
      </c>
      <c r="E35" t="s">
        <v>120</v>
      </c>
      <c r="F35" t="s">
        <v>55</v>
      </c>
      <c r="G35">
        <v>4.333333333333333</v>
      </c>
      <c r="H35">
        <v>3.6666666666666665</v>
      </c>
      <c r="I35">
        <v>4.666666666666667</v>
      </c>
      <c r="J35">
        <v>3.3333333333333335</v>
      </c>
      <c r="K35">
        <v>4</v>
      </c>
      <c r="L35">
        <v>5</v>
      </c>
      <c r="M35">
        <v>3</v>
      </c>
      <c r="N35">
        <v>4</v>
      </c>
      <c r="O35">
        <v>4</v>
      </c>
      <c r="P35">
        <v>5</v>
      </c>
      <c r="Q35">
        <v>5</v>
      </c>
      <c r="R35">
        <v>5</v>
      </c>
      <c r="S35">
        <v>3</v>
      </c>
      <c r="T35">
        <v>3</v>
      </c>
      <c r="U35">
        <v>4</v>
      </c>
      <c r="V35">
        <v>3.6666666666666665</v>
      </c>
      <c r="W35">
        <v>3.3333333333333335</v>
      </c>
      <c r="X35">
        <v>4</v>
      </c>
      <c r="Y35">
        <v>4.666666666666667</v>
      </c>
      <c r="Z35">
        <v>4.666666666666667</v>
      </c>
      <c r="AA35">
        <f t="shared" si="0"/>
        <v>4.166666666666667</v>
      </c>
      <c r="AB35">
        <f t="shared" si="1"/>
        <v>3.6666666666666665</v>
      </c>
      <c r="AC35">
        <f t="shared" si="2"/>
        <v>5</v>
      </c>
      <c r="AD35">
        <f t="shared" si="3"/>
        <v>3.3333333333333335</v>
      </c>
      <c r="AE35">
        <f t="shared" si="4"/>
        <v>3.6666666666666665</v>
      </c>
      <c r="AF35">
        <f t="shared" si="5"/>
        <v>4.666666666666667</v>
      </c>
      <c r="AG35">
        <v>3.6666666666666665</v>
      </c>
    </row>
    <row r="36" spans="1:33" x14ac:dyDescent="0.25">
      <c r="A36" t="s">
        <v>139</v>
      </c>
      <c r="B36" t="s">
        <v>157</v>
      </c>
      <c r="C36" t="s">
        <v>13</v>
      </c>
      <c r="D36" t="s">
        <v>122</v>
      </c>
      <c r="E36" t="s">
        <v>120</v>
      </c>
      <c r="F36" t="s">
        <v>55</v>
      </c>
      <c r="G36">
        <v>4.666666666666667</v>
      </c>
      <c r="H36">
        <v>3.3333333333333335</v>
      </c>
      <c r="I36">
        <v>4.666666666666667</v>
      </c>
      <c r="J36">
        <v>4</v>
      </c>
      <c r="K36">
        <v>4.5</v>
      </c>
      <c r="L36">
        <v>5</v>
      </c>
      <c r="M36">
        <v>2</v>
      </c>
      <c r="N36">
        <v>4</v>
      </c>
      <c r="O36">
        <v>4</v>
      </c>
      <c r="P36">
        <v>2</v>
      </c>
      <c r="Q36">
        <v>4</v>
      </c>
      <c r="R36">
        <v>4</v>
      </c>
      <c r="S36">
        <v>5</v>
      </c>
      <c r="T36">
        <v>2</v>
      </c>
      <c r="U36">
        <v>5</v>
      </c>
      <c r="V36">
        <v>5.333333333333333</v>
      </c>
      <c r="W36">
        <v>6</v>
      </c>
      <c r="X36">
        <v>5.666666666666667</v>
      </c>
      <c r="Y36">
        <v>5</v>
      </c>
      <c r="Z36">
        <v>4.666666666666667</v>
      </c>
      <c r="AA36">
        <f t="shared" si="0"/>
        <v>4.3611111111111116</v>
      </c>
      <c r="AB36">
        <f t="shared" si="1"/>
        <v>3.3333333333333335</v>
      </c>
      <c r="AC36">
        <f t="shared" si="2"/>
        <v>3.3333333333333335</v>
      </c>
      <c r="AD36">
        <f t="shared" si="3"/>
        <v>4</v>
      </c>
      <c r="AE36">
        <v>3.8</v>
      </c>
      <c r="AF36">
        <f t="shared" si="5"/>
        <v>4.8333333333333339</v>
      </c>
      <c r="AG36">
        <v>3.6</v>
      </c>
    </row>
    <row r="37" spans="1:33" x14ac:dyDescent="0.25">
      <c r="A37" t="s">
        <v>139</v>
      </c>
      <c r="B37" t="s">
        <v>158</v>
      </c>
      <c r="C37" t="s">
        <v>13</v>
      </c>
      <c r="D37" t="s">
        <v>119</v>
      </c>
      <c r="E37" t="s">
        <v>120</v>
      </c>
      <c r="F37" t="s">
        <v>56</v>
      </c>
      <c r="G37">
        <v>3.95</v>
      </c>
      <c r="H37">
        <v>4.12</v>
      </c>
      <c r="I37">
        <v>3.83</v>
      </c>
      <c r="J37">
        <v>3.86</v>
      </c>
      <c r="K37">
        <v>3.57</v>
      </c>
      <c r="L37">
        <v>3.75</v>
      </c>
      <c r="M37">
        <v>4.1399999999999997</v>
      </c>
      <c r="N37">
        <v>4.2300000000000004</v>
      </c>
      <c r="O37">
        <v>4.57</v>
      </c>
      <c r="P37">
        <v>4.1399999999999997</v>
      </c>
      <c r="Q37">
        <v>4</v>
      </c>
      <c r="R37">
        <v>3.93</v>
      </c>
      <c r="S37">
        <v>4.21</v>
      </c>
      <c r="T37">
        <v>3.15</v>
      </c>
      <c r="U37">
        <v>4.21</v>
      </c>
      <c r="V37">
        <v>4.2</v>
      </c>
      <c r="W37">
        <v>4.05</v>
      </c>
      <c r="X37">
        <v>4.45</v>
      </c>
      <c r="Y37">
        <v>4.67</v>
      </c>
      <c r="Z37">
        <v>4.3600000000000003</v>
      </c>
      <c r="AA37">
        <f t="shared" si="0"/>
        <v>3.8466666666666662</v>
      </c>
      <c r="AB37">
        <f t="shared" si="1"/>
        <v>4.3133333333333335</v>
      </c>
      <c r="AC37">
        <f t="shared" si="2"/>
        <v>4.0233333333333334</v>
      </c>
      <c r="AD37">
        <f t="shared" si="3"/>
        <v>3.8566666666666669</v>
      </c>
      <c r="AE37">
        <v>3.6</v>
      </c>
      <c r="AF37">
        <f t="shared" si="5"/>
        <v>4.5150000000000006</v>
      </c>
      <c r="AG37">
        <v>4.2</v>
      </c>
    </row>
    <row r="38" spans="1:33" x14ac:dyDescent="0.25">
      <c r="A38" t="s">
        <v>139</v>
      </c>
      <c r="B38" t="s">
        <v>159</v>
      </c>
      <c r="C38" t="s">
        <v>13</v>
      </c>
      <c r="D38" t="s">
        <v>122</v>
      </c>
      <c r="E38" t="s">
        <v>120</v>
      </c>
      <c r="F38" t="s">
        <v>56</v>
      </c>
      <c r="G38">
        <v>3.67</v>
      </c>
      <c r="H38">
        <v>3.67</v>
      </c>
      <c r="I38">
        <v>3.33</v>
      </c>
      <c r="J38">
        <v>3.33</v>
      </c>
      <c r="K38">
        <v>3</v>
      </c>
      <c r="L38">
        <v>4</v>
      </c>
      <c r="M38">
        <v>4</v>
      </c>
      <c r="N38">
        <v>4</v>
      </c>
      <c r="O38">
        <v>4</v>
      </c>
      <c r="P38">
        <v>3</v>
      </c>
      <c r="Q38">
        <v>3</v>
      </c>
      <c r="R38">
        <v>4</v>
      </c>
      <c r="S38">
        <v>4</v>
      </c>
      <c r="T38">
        <v>3</v>
      </c>
      <c r="U38">
        <v>4</v>
      </c>
      <c r="V38">
        <v>4.67</v>
      </c>
      <c r="W38">
        <v>4.33</v>
      </c>
      <c r="X38">
        <v>4</v>
      </c>
      <c r="Y38">
        <v>3.67</v>
      </c>
      <c r="Z38">
        <v>3.67</v>
      </c>
      <c r="AA38">
        <f t="shared" si="0"/>
        <v>3.5</v>
      </c>
      <c r="AB38">
        <f t="shared" si="1"/>
        <v>4</v>
      </c>
      <c r="AC38">
        <f t="shared" si="2"/>
        <v>3.3333333333333335</v>
      </c>
      <c r="AD38">
        <f t="shared" si="3"/>
        <v>3.6666666666666665</v>
      </c>
      <c r="AE38">
        <v>3.8</v>
      </c>
      <c r="AF38">
        <f t="shared" si="5"/>
        <v>3.67</v>
      </c>
      <c r="AG38">
        <v>4.67</v>
      </c>
    </row>
    <row r="39" spans="1:33" x14ac:dyDescent="0.25">
      <c r="A39" t="s">
        <v>139</v>
      </c>
      <c r="B39" t="s">
        <v>160</v>
      </c>
      <c r="C39" t="s">
        <v>14</v>
      </c>
      <c r="D39" t="s">
        <v>119</v>
      </c>
      <c r="E39" t="s">
        <v>120</v>
      </c>
      <c r="F39" t="s">
        <v>56</v>
      </c>
      <c r="G39">
        <v>2.81</v>
      </c>
      <c r="H39">
        <v>3.76</v>
      </c>
      <c r="I39">
        <v>4.33</v>
      </c>
      <c r="J39">
        <v>3.62</v>
      </c>
      <c r="K39">
        <v>3.57</v>
      </c>
      <c r="L39">
        <v>4.5</v>
      </c>
      <c r="M39">
        <v>3.43</v>
      </c>
      <c r="N39">
        <v>4.8600000000000003</v>
      </c>
      <c r="O39">
        <v>4.29</v>
      </c>
      <c r="P39">
        <v>3.14</v>
      </c>
      <c r="Q39">
        <v>4.57</v>
      </c>
      <c r="R39">
        <v>5</v>
      </c>
      <c r="S39">
        <v>4</v>
      </c>
      <c r="T39">
        <v>4</v>
      </c>
      <c r="U39">
        <v>5.43</v>
      </c>
      <c r="V39">
        <v>4.5199999999999996</v>
      </c>
      <c r="W39">
        <v>4.4800000000000004</v>
      </c>
      <c r="X39">
        <v>3</v>
      </c>
      <c r="Y39">
        <v>5.43</v>
      </c>
      <c r="Z39">
        <v>5.05</v>
      </c>
      <c r="AA39">
        <f t="shared" si="0"/>
        <v>3.7650000000000001</v>
      </c>
      <c r="AB39">
        <f t="shared" si="1"/>
        <v>4.1933333333333342</v>
      </c>
      <c r="AC39">
        <f t="shared" si="2"/>
        <v>4.2366666666666672</v>
      </c>
      <c r="AD39">
        <f t="shared" si="3"/>
        <v>4.4766666666666666</v>
      </c>
      <c r="AE39">
        <v>4.3</v>
      </c>
      <c r="AF39">
        <f t="shared" si="5"/>
        <v>5.24</v>
      </c>
      <c r="AG39">
        <v>4.5199999999999996</v>
      </c>
    </row>
    <row r="40" spans="1:33" x14ac:dyDescent="0.25">
      <c r="A40" t="s">
        <v>139</v>
      </c>
      <c r="B40" t="s">
        <v>161</v>
      </c>
      <c r="C40" t="s">
        <v>14</v>
      </c>
      <c r="D40" t="s">
        <v>122</v>
      </c>
      <c r="E40" t="s">
        <v>120</v>
      </c>
      <c r="F40" t="s">
        <v>56</v>
      </c>
      <c r="G40">
        <v>3.67</v>
      </c>
      <c r="H40">
        <v>4</v>
      </c>
      <c r="I40">
        <v>4.33</v>
      </c>
      <c r="J40">
        <v>4.33</v>
      </c>
      <c r="K40">
        <v>4.33</v>
      </c>
      <c r="L40">
        <v>3.5</v>
      </c>
      <c r="M40">
        <v>4</v>
      </c>
      <c r="N40">
        <v>5</v>
      </c>
      <c r="O40">
        <v>5</v>
      </c>
      <c r="P40">
        <v>4</v>
      </c>
      <c r="Q40">
        <v>5</v>
      </c>
      <c r="R40">
        <v>5</v>
      </c>
      <c r="S40">
        <v>4</v>
      </c>
      <c r="T40">
        <v>2</v>
      </c>
      <c r="U40">
        <v>3</v>
      </c>
      <c r="V40">
        <v>3.67</v>
      </c>
      <c r="W40">
        <v>5.67</v>
      </c>
      <c r="X40">
        <v>3</v>
      </c>
      <c r="Y40">
        <v>6</v>
      </c>
      <c r="Z40">
        <v>4.33</v>
      </c>
      <c r="AA40">
        <f t="shared" si="0"/>
        <v>4.0266666666666664</v>
      </c>
      <c r="AB40">
        <f t="shared" si="1"/>
        <v>4.666666666666667</v>
      </c>
      <c r="AC40">
        <f t="shared" si="2"/>
        <v>4.666666666666667</v>
      </c>
      <c r="AD40">
        <f t="shared" si="3"/>
        <v>3</v>
      </c>
      <c r="AE40">
        <v>3.6</v>
      </c>
      <c r="AF40">
        <f t="shared" si="5"/>
        <v>5.165</v>
      </c>
      <c r="AG40">
        <v>3.67</v>
      </c>
    </row>
    <row r="41" spans="1:33" x14ac:dyDescent="0.25">
      <c r="A41" t="s">
        <v>117</v>
      </c>
      <c r="B41" t="s">
        <v>118</v>
      </c>
      <c r="C41" t="s">
        <v>14</v>
      </c>
      <c r="D41" t="s">
        <v>124</v>
      </c>
      <c r="E41" t="s">
        <v>162</v>
      </c>
      <c r="F41" t="s">
        <v>52</v>
      </c>
      <c r="G41">
        <v>5.3220338983050848</v>
      </c>
      <c r="H41">
        <v>5.3</v>
      </c>
      <c r="I41">
        <v>4.17</v>
      </c>
      <c r="J41">
        <v>3.67</v>
      </c>
      <c r="K41">
        <v>6</v>
      </c>
      <c r="L41">
        <v>4.25</v>
      </c>
      <c r="M41">
        <v>4</v>
      </c>
      <c r="N41">
        <v>6</v>
      </c>
      <c r="O41">
        <v>6</v>
      </c>
      <c r="P41">
        <v>3.5</v>
      </c>
      <c r="Q41">
        <v>4</v>
      </c>
      <c r="R41">
        <v>4.5</v>
      </c>
      <c r="S41">
        <v>4</v>
      </c>
      <c r="T41">
        <v>5</v>
      </c>
      <c r="U41">
        <v>4</v>
      </c>
      <c r="V41">
        <v>4.25</v>
      </c>
      <c r="W41">
        <v>5</v>
      </c>
      <c r="X41">
        <v>3</v>
      </c>
      <c r="Y41">
        <v>4.17</v>
      </c>
      <c r="Z41">
        <v>3.67</v>
      </c>
      <c r="AA41">
        <f t="shared" si="0"/>
        <v>4.7853389830508473</v>
      </c>
      <c r="AB41">
        <f t="shared" si="1"/>
        <v>5.333333333333333</v>
      </c>
      <c r="AC41">
        <f t="shared" si="2"/>
        <v>4</v>
      </c>
      <c r="AD41">
        <f t="shared" si="3"/>
        <v>4.333333333333333</v>
      </c>
      <c r="AE41">
        <f t="shared" si="4"/>
        <v>4.083333333333333</v>
      </c>
      <c r="AF41">
        <f t="shared" si="5"/>
        <v>3.92</v>
      </c>
      <c r="AG41">
        <v>4.25</v>
      </c>
    </row>
    <row r="42" spans="1:33" x14ac:dyDescent="0.25">
      <c r="A42" t="s">
        <v>117</v>
      </c>
      <c r="B42" t="s">
        <v>121</v>
      </c>
      <c r="C42" t="s">
        <v>14</v>
      </c>
      <c r="D42" t="s">
        <v>119</v>
      </c>
      <c r="E42" t="s">
        <v>162</v>
      </c>
      <c r="F42" t="s">
        <v>52</v>
      </c>
      <c r="G42">
        <v>5</v>
      </c>
      <c r="H42">
        <v>5</v>
      </c>
      <c r="I42">
        <v>5.3</v>
      </c>
      <c r="J42">
        <v>5.37</v>
      </c>
      <c r="K42">
        <v>4.53</v>
      </c>
      <c r="L42">
        <v>5.12</v>
      </c>
      <c r="M42">
        <v>4.7699999999999996</v>
      </c>
      <c r="N42">
        <v>5.23</v>
      </c>
      <c r="O42">
        <v>5.15</v>
      </c>
      <c r="P42">
        <v>4.6900000000000004</v>
      </c>
      <c r="Q42">
        <v>4.75</v>
      </c>
      <c r="R42">
        <v>5.17</v>
      </c>
      <c r="S42">
        <v>4.58</v>
      </c>
      <c r="T42">
        <v>4.33</v>
      </c>
      <c r="U42">
        <v>4.5</v>
      </c>
      <c r="V42">
        <v>4.4400000000000004</v>
      </c>
      <c r="W42">
        <v>4.74</v>
      </c>
      <c r="X42">
        <v>3</v>
      </c>
      <c r="Y42">
        <v>5.3</v>
      </c>
      <c r="Z42">
        <v>5.37</v>
      </c>
      <c r="AA42">
        <f t="shared" si="0"/>
        <v>5.0533333333333337</v>
      </c>
      <c r="AB42">
        <f t="shared" si="1"/>
        <v>5.05</v>
      </c>
      <c r="AC42">
        <f t="shared" si="2"/>
        <v>4.87</v>
      </c>
      <c r="AD42">
        <f t="shared" si="3"/>
        <v>4.47</v>
      </c>
      <c r="AE42">
        <f t="shared" si="4"/>
        <v>4.0599999999999996</v>
      </c>
      <c r="AF42">
        <f t="shared" si="5"/>
        <v>5.335</v>
      </c>
      <c r="AG42">
        <v>4.4400000000000004</v>
      </c>
    </row>
    <row r="43" spans="1:33" x14ac:dyDescent="0.25">
      <c r="A43" t="s">
        <v>117</v>
      </c>
      <c r="B43" t="s">
        <v>123</v>
      </c>
      <c r="C43" t="s">
        <v>14</v>
      </c>
      <c r="D43" t="s">
        <v>122</v>
      </c>
      <c r="E43" t="s">
        <v>162</v>
      </c>
      <c r="F43" t="s">
        <v>52</v>
      </c>
      <c r="G43">
        <v>5.333333333333333</v>
      </c>
      <c r="H43">
        <v>5</v>
      </c>
      <c r="I43">
        <v>5</v>
      </c>
      <c r="J43">
        <v>3</v>
      </c>
      <c r="K43">
        <v>5.33</v>
      </c>
      <c r="L43">
        <v>4</v>
      </c>
      <c r="M43">
        <v>4</v>
      </c>
      <c r="N43">
        <v>5</v>
      </c>
      <c r="O43">
        <v>6</v>
      </c>
      <c r="P43">
        <v>3</v>
      </c>
      <c r="Q43">
        <v>3</v>
      </c>
      <c r="R43">
        <v>4</v>
      </c>
      <c r="S43">
        <v>4</v>
      </c>
      <c r="T43">
        <v>6</v>
      </c>
      <c r="U43">
        <v>4</v>
      </c>
      <c r="V43">
        <v>4.67</v>
      </c>
      <c r="W43">
        <v>5</v>
      </c>
      <c r="X43">
        <v>3</v>
      </c>
      <c r="Y43">
        <v>5</v>
      </c>
      <c r="Z43">
        <v>3</v>
      </c>
      <c r="AA43">
        <f t="shared" si="0"/>
        <v>4.610555555555556</v>
      </c>
      <c r="AB43">
        <f t="shared" si="1"/>
        <v>5</v>
      </c>
      <c r="AC43">
        <f t="shared" si="2"/>
        <v>3.3333333333333335</v>
      </c>
      <c r="AD43">
        <f t="shared" si="3"/>
        <v>4.666666666666667</v>
      </c>
      <c r="AE43">
        <f t="shared" si="4"/>
        <v>4.2233333333333336</v>
      </c>
      <c r="AF43">
        <f t="shared" si="5"/>
        <v>4</v>
      </c>
      <c r="AG43">
        <v>4.67</v>
      </c>
    </row>
    <row r="44" spans="1:33" x14ac:dyDescent="0.25">
      <c r="A44" t="s">
        <v>117</v>
      </c>
      <c r="B44" t="s">
        <v>125</v>
      </c>
      <c r="C44" t="s">
        <v>14</v>
      </c>
      <c r="D44" t="s">
        <v>124</v>
      </c>
      <c r="E44" t="s">
        <v>162</v>
      </c>
      <c r="F44" t="s">
        <v>52</v>
      </c>
      <c r="G44" s="10">
        <v>4.833333333333333</v>
      </c>
      <c r="H44" s="10">
        <v>4.666666666666667</v>
      </c>
      <c r="I44">
        <v>4.6900000000000004</v>
      </c>
      <c r="J44">
        <v>4.25</v>
      </c>
      <c r="K44">
        <v>3.92</v>
      </c>
      <c r="L44">
        <v>6</v>
      </c>
      <c r="M44">
        <v>6</v>
      </c>
      <c r="N44">
        <v>4</v>
      </c>
      <c r="O44">
        <v>6</v>
      </c>
      <c r="P44">
        <v>6</v>
      </c>
      <c r="Q44">
        <v>4</v>
      </c>
      <c r="R44">
        <v>4.25</v>
      </c>
      <c r="S44">
        <v>4</v>
      </c>
      <c r="T44">
        <v>4.25</v>
      </c>
      <c r="U44">
        <v>3.25</v>
      </c>
      <c r="V44">
        <v>4.7</v>
      </c>
      <c r="W44">
        <v>4.8</v>
      </c>
      <c r="X44">
        <v>3</v>
      </c>
      <c r="Y44">
        <v>4.6900000000000004</v>
      </c>
      <c r="Z44">
        <v>4.25</v>
      </c>
      <c r="AA44">
        <f t="shared" si="0"/>
        <v>4.7266666666666666</v>
      </c>
      <c r="AB44">
        <f t="shared" si="1"/>
        <v>5.333333333333333</v>
      </c>
      <c r="AC44">
        <f t="shared" si="2"/>
        <v>4.75</v>
      </c>
      <c r="AD44">
        <f t="shared" si="3"/>
        <v>3.8333333333333335</v>
      </c>
      <c r="AE44">
        <f t="shared" si="4"/>
        <v>4.166666666666667</v>
      </c>
      <c r="AF44">
        <v>6</v>
      </c>
      <c r="AG44">
        <v>4.7</v>
      </c>
    </row>
    <row r="45" spans="1:33" x14ac:dyDescent="0.25">
      <c r="A45" t="s">
        <v>117</v>
      </c>
      <c r="B45" t="s">
        <v>126</v>
      </c>
      <c r="C45" t="s">
        <v>14</v>
      </c>
      <c r="D45" t="s">
        <v>119</v>
      </c>
      <c r="E45" t="s">
        <v>162</v>
      </c>
      <c r="F45" t="s">
        <v>52</v>
      </c>
      <c r="G45" s="10">
        <v>5</v>
      </c>
      <c r="H45" s="10">
        <v>3</v>
      </c>
      <c r="I45">
        <v>5.0769230769230766</v>
      </c>
      <c r="J45">
        <v>5.0129870129870131</v>
      </c>
      <c r="K45">
        <v>5</v>
      </c>
      <c r="L45">
        <v>4.0576923076923075</v>
      </c>
      <c r="M45">
        <v>3.7692307692307692</v>
      </c>
      <c r="N45">
        <v>4.0384615384615383</v>
      </c>
      <c r="O45">
        <v>3.9230769230769229</v>
      </c>
      <c r="P45">
        <v>3.8461538461538463</v>
      </c>
      <c r="Q45">
        <v>3.3461538461538463</v>
      </c>
      <c r="R45">
        <v>4.4615384615384617</v>
      </c>
      <c r="S45">
        <v>3.3076923076923075</v>
      </c>
      <c r="T45">
        <v>3.16</v>
      </c>
      <c r="U45">
        <v>3.5384615384615383</v>
      </c>
      <c r="V45">
        <v>4.0256410256410255</v>
      </c>
      <c r="W45">
        <v>3.7402597402597402</v>
      </c>
      <c r="X45">
        <v>4.4102564102564106</v>
      </c>
      <c r="Y45">
        <v>5.0769230769230766</v>
      </c>
      <c r="Z45">
        <v>5.0129870129870131</v>
      </c>
      <c r="AA45">
        <f t="shared" si="0"/>
        <v>4.5246003996003994</v>
      </c>
      <c r="AB45">
        <f t="shared" si="1"/>
        <v>3.9102564102564101</v>
      </c>
      <c r="AC45">
        <f t="shared" si="2"/>
        <v>3.8846153846153846</v>
      </c>
      <c r="AD45">
        <f t="shared" si="3"/>
        <v>3.3353846153846156</v>
      </c>
      <c r="AE45">
        <f t="shared" si="4"/>
        <v>4.0587190587190589</v>
      </c>
      <c r="AF45">
        <f t="shared" si="5"/>
        <v>5.0449550449550449</v>
      </c>
      <c r="AG45">
        <v>6</v>
      </c>
    </row>
    <row r="46" spans="1:33" x14ac:dyDescent="0.25">
      <c r="A46" t="s">
        <v>117</v>
      </c>
      <c r="B46" t="s">
        <v>127</v>
      </c>
      <c r="C46" t="s">
        <v>14</v>
      </c>
      <c r="D46" t="s">
        <v>122</v>
      </c>
      <c r="E46" t="s">
        <v>162</v>
      </c>
      <c r="F46" t="s">
        <v>52</v>
      </c>
      <c r="G46" s="10">
        <v>5</v>
      </c>
      <c r="H46" s="10">
        <v>5</v>
      </c>
      <c r="I46">
        <v>6</v>
      </c>
      <c r="J46">
        <v>4.666666666666667</v>
      </c>
      <c r="K46">
        <v>4</v>
      </c>
      <c r="L46">
        <v>6</v>
      </c>
      <c r="M46">
        <v>4</v>
      </c>
      <c r="N46">
        <v>4</v>
      </c>
      <c r="O46">
        <v>5</v>
      </c>
      <c r="P46">
        <v>5</v>
      </c>
      <c r="Q46">
        <v>6</v>
      </c>
      <c r="R46">
        <v>4</v>
      </c>
      <c r="S46">
        <v>4</v>
      </c>
      <c r="T46">
        <v>4</v>
      </c>
      <c r="U46">
        <v>5</v>
      </c>
      <c r="V46">
        <v>4.333333333333333</v>
      </c>
      <c r="W46">
        <v>4</v>
      </c>
      <c r="X46">
        <v>4.666666666666667</v>
      </c>
      <c r="Y46">
        <v>6</v>
      </c>
      <c r="Z46">
        <v>4.666666666666667</v>
      </c>
      <c r="AA46">
        <f t="shared" si="0"/>
        <v>5.1111111111111116</v>
      </c>
      <c r="AB46">
        <f t="shared" si="1"/>
        <v>4.333333333333333</v>
      </c>
      <c r="AC46">
        <f t="shared" si="2"/>
        <v>5</v>
      </c>
      <c r="AD46">
        <f t="shared" si="3"/>
        <v>4.333333333333333</v>
      </c>
      <c r="AE46">
        <f t="shared" si="4"/>
        <v>4.333333333333333</v>
      </c>
      <c r="AF46">
        <f t="shared" si="5"/>
        <v>5.3333333333333339</v>
      </c>
      <c r="AG46">
        <v>4.333333333333333</v>
      </c>
    </row>
    <row r="47" spans="1:33" x14ac:dyDescent="0.25">
      <c r="A47" t="s">
        <v>117</v>
      </c>
      <c r="B47" t="s">
        <v>128</v>
      </c>
      <c r="C47" t="s">
        <v>13</v>
      </c>
      <c r="D47" t="s">
        <v>124</v>
      </c>
      <c r="E47" t="s">
        <v>162</v>
      </c>
      <c r="F47" t="s">
        <v>52</v>
      </c>
      <c r="G47">
        <v>5.166666666666667</v>
      </c>
      <c r="H47">
        <v>4.666666666666667</v>
      </c>
      <c r="I47">
        <v>5.333333333333333</v>
      </c>
      <c r="J47">
        <v>5</v>
      </c>
      <c r="K47">
        <v>4</v>
      </c>
      <c r="L47">
        <v>4</v>
      </c>
      <c r="M47">
        <v>6</v>
      </c>
      <c r="N47">
        <v>4</v>
      </c>
      <c r="O47">
        <v>4</v>
      </c>
      <c r="P47">
        <v>6</v>
      </c>
      <c r="Q47">
        <v>4</v>
      </c>
      <c r="R47">
        <v>3</v>
      </c>
      <c r="S47">
        <v>4</v>
      </c>
      <c r="T47">
        <v>5</v>
      </c>
      <c r="U47">
        <v>5</v>
      </c>
      <c r="V47">
        <v>5</v>
      </c>
      <c r="W47">
        <v>4</v>
      </c>
      <c r="X47">
        <v>3</v>
      </c>
      <c r="Y47">
        <v>5.333333333333333</v>
      </c>
      <c r="Z47">
        <v>5</v>
      </c>
      <c r="AA47">
        <f t="shared" si="0"/>
        <v>4.6944444444444446</v>
      </c>
      <c r="AB47">
        <f t="shared" si="1"/>
        <v>4.666666666666667</v>
      </c>
      <c r="AC47">
        <f t="shared" si="2"/>
        <v>4.333333333333333</v>
      </c>
      <c r="AD47">
        <f t="shared" si="3"/>
        <v>4.666666666666667</v>
      </c>
      <c r="AE47">
        <v>6</v>
      </c>
      <c r="AF47">
        <f t="shared" si="5"/>
        <v>5.1666666666666661</v>
      </c>
      <c r="AG47">
        <v>5</v>
      </c>
    </row>
    <row r="48" spans="1:33" x14ac:dyDescent="0.25">
      <c r="A48" t="s">
        <v>117</v>
      </c>
      <c r="B48" t="s">
        <v>129</v>
      </c>
      <c r="C48" t="s">
        <v>13</v>
      </c>
      <c r="D48" t="s">
        <v>119</v>
      </c>
      <c r="E48" t="s">
        <v>162</v>
      </c>
      <c r="F48" t="s">
        <v>52</v>
      </c>
      <c r="G48">
        <v>6</v>
      </c>
      <c r="H48">
        <v>5</v>
      </c>
      <c r="I48">
        <v>4.8600000000000003</v>
      </c>
      <c r="J48">
        <v>4.78</v>
      </c>
      <c r="K48">
        <v>5</v>
      </c>
      <c r="L48">
        <v>4.21</v>
      </c>
      <c r="M48">
        <v>6</v>
      </c>
      <c r="N48">
        <v>3.88</v>
      </c>
      <c r="O48">
        <v>4.6500000000000004</v>
      </c>
      <c r="P48">
        <v>4.24</v>
      </c>
      <c r="Q48">
        <v>4.24</v>
      </c>
      <c r="R48">
        <v>4.12</v>
      </c>
      <c r="S48">
        <v>3.35</v>
      </c>
      <c r="T48">
        <v>5</v>
      </c>
      <c r="U48">
        <v>5</v>
      </c>
      <c r="V48">
        <v>5</v>
      </c>
      <c r="W48">
        <v>6</v>
      </c>
      <c r="X48">
        <v>3.74</v>
      </c>
      <c r="Y48">
        <v>4.8600000000000003</v>
      </c>
      <c r="Z48">
        <v>4.78</v>
      </c>
      <c r="AA48">
        <f t="shared" si="0"/>
        <v>4.9750000000000005</v>
      </c>
      <c r="AB48">
        <f t="shared" si="1"/>
        <v>4.8433333333333328</v>
      </c>
      <c r="AC48">
        <f t="shared" si="2"/>
        <v>4.2</v>
      </c>
      <c r="AD48">
        <f t="shared" si="3"/>
        <v>4.45</v>
      </c>
      <c r="AE48">
        <f t="shared" si="4"/>
        <v>4.9133333333333331</v>
      </c>
      <c r="AF48">
        <f t="shared" si="5"/>
        <v>4.82</v>
      </c>
      <c r="AG48">
        <v>3.45</v>
      </c>
    </row>
    <row r="49" spans="1:33" x14ac:dyDescent="0.25">
      <c r="A49" t="s">
        <v>117</v>
      </c>
      <c r="B49" t="s">
        <v>130</v>
      </c>
      <c r="C49" t="s">
        <v>13</v>
      </c>
      <c r="D49" t="s">
        <v>122</v>
      </c>
      <c r="E49" t="s">
        <v>162</v>
      </c>
      <c r="F49" t="s">
        <v>52</v>
      </c>
      <c r="G49">
        <v>4</v>
      </c>
      <c r="H49">
        <v>4.666666666666667</v>
      </c>
      <c r="I49">
        <v>4.67</v>
      </c>
      <c r="J49">
        <v>4.67</v>
      </c>
      <c r="K49">
        <v>5</v>
      </c>
      <c r="L49">
        <v>4</v>
      </c>
      <c r="M49">
        <v>5</v>
      </c>
      <c r="N49">
        <v>4</v>
      </c>
      <c r="O49">
        <v>6</v>
      </c>
      <c r="P49">
        <v>6</v>
      </c>
      <c r="Q49">
        <v>3</v>
      </c>
      <c r="R49">
        <v>4</v>
      </c>
      <c r="S49">
        <v>6</v>
      </c>
      <c r="T49">
        <v>5</v>
      </c>
      <c r="U49">
        <v>5</v>
      </c>
      <c r="V49">
        <v>4.67</v>
      </c>
      <c r="W49">
        <v>5.33</v>
      </c>
      <c r="X49">
        <v>5</v>
      </c>
      <c r="Y49">
        <v>4.67</v>
      </c>
      <c r="Z49">
        <v>4.67</v>
      </c>
      <c r="AA49">
        <f t="shared" si="0"/>
        <v>4.5011111111111113</v>
      </c>
      <c r="AB49">
        <f t="shared" si="1"/>
        <v>5</v>
      </c>
      <c r="AC49">
        <f t="shared" si="2"/>
        <v>4.333333333333333</v>
      </c>
      <c r="AD49">
        <f t="shared" si="3"/>
        <v>5.333333333333333</v>
      </c>
      <c r="AE49">
        <f t="shared" si="4"/>
        <v>5</v>
      </c>
      <c r="AF49">
        <f t="shared" si="5"/>
        <v>4.67</v>
      </c>
      <c r="AG49">
        <v>4.67</v>
      </c>
    </row>
    <row r="50" spans="1:33" x14ac:dyDescent="0.25">
      <c r="A50" t="s">
        <v>117</v>
      </c>
      <c r="B50" t="s">
        <v>131</v>
      </c>
      <c r="C50" t="s">
        <v>13</v>
      </c>
      <c r="D50" t="s">
        <v>124</v>
      </c>
      <c r="E50" t="s">
        <v>162</v>
      </c>
      <c r="F50" t="s">
        <v>54</v>
      </c>
      <c r="G50">
        <v>4.26</v>
      </c>
      <c r="H50">
        <v>4.18</v>
      </c>
      <c r="I50">
        <v>5.33</v>
      </c>
      <c r="J50">
        <v>5</v>
      </c>
      <c r="K50">
        <v>4</v>
      </c>
      <c r="L50">
        <v>4</v>
      </c>
      <c r="M50">
        <v>6</v>
      </c>
      <c r="N50">
        <v>4</v>
      </c>
      <c r="O50">
        <v>4</v>
      </c>
      <c r="P50">
        <v>6</v>
      </c>
      <c r="Q50">
        <v>4</v>
      </c>
      <c r="R50">
        <v>6</v>
      </c>
      <c r="S50">
        <v>4</v>
      </c>
      <c r="T50">
        <v>5</v>
      </c>
      <c r="U50">
        <v>5</v>
      </c>
      <c r="V50">
        <v>5</v>
      </c>
      <c r="W50">
        <v>4.5</v>
      </c>
      <c r="X50">
        <v>5</v>
      </c>
      <c r="Y50">
        <v>5.33</v>
      </c>
      <c r="Z50">
        <v>5</v>
      </c>
      <c r="AA50">
        <f t="shared" si="0"/>
        <v>4.4616666666666669</v>
      </c>
      <c r="AB50">
        <f t="shared" si="1"/>
        <v>4.666666666666667</v>
      </c>
      <c r="AC50">
        <f t="shared" si="2"/>
        <v>5.333333333333333</v>
      </c>
      <c r="AD50">
        <f t="shared" si="3"/>
        <v>4.666666666666667</v>
      </c>
      <c r="AE50">
        <f t="shared" si="4"/>
        <v>4.833333333333333</v>
      </c>
      <c r="AF50">
        <f t="shared" si="5"/>
        <v>5.165</v>
      </c>
      <c r="AG50">
        <v>5</v>
      </c>
    </row>
    <row r="51" spans="1:33" x14ac:dyDescent="0.25">
      <c r="A51" t="s">
        <v>117</v>
      </c>
      <c r="B51" t="s">
        <v>132</v>
      </c>
      <c r="C51" t="s">
        <v>13</v>
      </c>
      <c r="D51" t="s">
        <v>119</v>
      </c>
      <c r="E51" t="s">
        <v>162</v>
      </c>
      <c r="F51" t="s">
        <v>54</v>
      </c>
      <c r="G51">
        <v>6</v>
      </c>
      <c r="H51">
        <v>6</v>
      </c>
      <c r="I51">
        <v>5.3</v>
      </c>
      <c r="J51">
        <v>5.33</v>
      </c>
      <c r="K51">
        <v>5.0599999999999996</v>
      </c>
      <c r="L51">
        <v>5.36</v>
      </c>
      <c r="M51">
        <v>5.09</v>
      </c>
      <c r="N51">
        <v>5.27</v>
      </c>
      <c r="O51">
        <v>5.18</v>
      </c>
      <c r="P51">
        <v>5.27</v>
      </c>
      <c r="Q51">
        <v>5.18</v>
      </c>
      <c r="R51">
        <v>5.36</v>
      </c>
      <c r="S51">
        <v>5.45</v>
      </c>
      <c r="T51">
        <v>5.18</v>
      </c>
      <c r="U51">
        <v>4.91</v>
      </c>
      <c r="V51">
        <v>4.97</v>
      </c>
      <c r="W51">
        <v>4.97</v>
      </c>
      <c r="X51">
        <v>5</v>
      </c>
      <c r="Y51">
        <v>5.3</v>
      </c>
      <c r="Z51">
        <v>5.33</v>
      </c>
      <c r="AA51">
        <f t="shared" si="0"/>
        <v>5.5083333333333337</v>
      </c>
      <c r="AB51">
        <f t="shared" si="1"/>
        <v>5.18</v>
      </c>
      <c r="AC51">
        <f t="shared" si="2"/>
        <v>5.27</v>
      </c>
      <c r="AD51">
        <f t="shared" si="3"/>
        <v>5.18</v>
      </c>
      <c r="AE51">
        <f t="shared" si="4"/>
        <v>4.9799999999999995</v>
      </c>
      <c r="AF51">
        <f t="shared" si="5"/>
        <v>5.3149999999999995</v>
      </c>
      <c r="AG51">
        <v>4.97</v>
      </c>
    </row>
    <row r="52" spans="1:33" x14ac:dyDescent="0.25">
      <c r="A52" t="s">
        <v>117</v>
      </c>
      <c r="B52" t="s">
        <v>133</v>
      </c>
      <c r="C52" t="s">
        <v>13</v>
      </c>
      <c r="D52" t="s">
        <v>122</v>
      </c>
      <c r="E52" t="s">
        <v>162</v>
      </c>
      <c r="F52" t="s">
        <v>54</v>
      </c>
      <c r="G52">
        <v>5.14</v>
      </c>
      <c r="H52">
        <v>5.2</v>
      </c>
      <c r="I52">
        <v>6</v>
      </c>
      <c r="J52">
        <v>4.67</v>
      </c>
      <c r="K52">
        <v>5.67</v>
      </c>
      <c r="L52">
        <v>4.5</v>
      </c>
      <c r="M52">
        <v>6</v>
      </c>
      <c r="N52">
        <v>5</v>
      </c>
      <c r="O52">
        <v>5</v>
      </c>
      <c r="P52">
        <v>5</v>
      </c>
      <c r="Q52">
        <v>6</v>
      </c>
      <c r="R52">
        <v>6</v>
      </c>
      <c r="S52">
        <v>5</v>
      </c>
      <c r="T52">
        <v>5</v>
      </c>
      <c r="U52">
        <v>5</v>
      </c>
      <c r="V52">
        <v>4.67</v>
      </c>
      <c r="W52">
        <v>5.33</v>
      </c>
      <c r="X52">
        <v>4</v>
      </c>
      <c r="Y52">
        <v>6</v>
      </c>
      <c r="Z52">
        <v>4.67</v>
      </c>
      <c r="AA52">
        <f t="shared" si="0"/>
        <v>5.1966666666666663</v>
      </c>
      <c r="AB52">
        <f t="shared" si="1"/>
        <v>5.333333333333333</v>
      </c>
      <c r="AC52">
        <f t="shared" si="2"/>
        <v>5.666666666666667</v>
      </c>
      <c r="AD52">
        <f t="shared" si="3"/>
        <v>5</v>
      </c>
      <c r="AE52">
        <f t="shared" si="4"/>
        <v>4.666666666666667</v>
      </c>
      <c r="AF52">
        <f t="shared" si="5"/>
        <v>5.335</v>
      </c>
      <c r="AG52">
        <v>4.67</v>
      </c>
    </row>
    <row r="53" spans="1:33" x14ac:dyDescent="0.25">
      <c r="A53" t="s">
        <v>117</v>
      </c>
      <c r="B53" t="s">
        <v>134</v>
      </c>
      <c r="C53" t="s">
        <v>13</v>
      </c>
      <c r="D53" t="s">
        <v>124</v>
      </c>
      <c r="E53" t="s">
        <v>162</v>
      </c>
      <c r="F53" t="s">
        <v>54</v>
      </c>
      <c r="G53">
        <v>4.67</v>
      </c>
      <c r="H53">
        <v>5</v>
      </c>
      <c r="I53">
        <v>5.67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4</v>
      </c>
      <c r="Q53">
        <v>6</v>
      </c>
      <c r="R53">
        <v>5</v>
      </c>
      <c r="S53">
        <v>6</v>
      </c>
      <c r="T53">
        <v>6</v>
      </c>
      <c r="U53">
        <v>5</v>
      </c>
      <c r="V53">
        <v>5</v>
      </c>
      <c r="W53">
        <v>5.5</v>
      </c>
      <c r="X53">
        <v>3</v>
      </c>
      <c r="Y53">
        <v>5.67</v>
      </c>
      <c r="Z53">
        <v>5</v>
      </c>
      <c r="AA53">
        <f t="shared" si="0"/>
        <v>5.0566666666666666</v>
      </c>
      <c r="AB53">
        <f t="shared" si="1"/>
        <v>5</v>
      </c>
      <c r="AC53">
        <f t="shared" si="2"/>
        <v>5</v>
      </c>
      <c r="AD53">
        <f t="shared" si="3"/>
        <v>5.666666666666667</v>
      </c>
      <c r="AE53">
        <f t="shared" si="4"/>
        <v>4.5</v>
      </c>
      <c r="AF53">
        <f t="shared" si="5"/>
        <v>5.335</v>
      </c>
      <c r="AG53">
        <v>5</v>
      </c>
    </row>
    <row r="54" spans="1:33" x14ac:dyDescent="0.25">
      <c r="A54" t="s">
        <v>117</v>
      </c>
      <c r="B54" t="s">
        <v>135</v>
      </c>
      <c r="C54" t="s">
        <v>13</v>
      </c>
      <c r="D54" t="s">
        <v>119</v>
      </c>
      <c r="E54" t="s">
        <v>162</v>
      </c>
      <c r="F54" t="s">
        <v>54</v>
      </c>
      <c r="G54">
        <v>5</v>
      </c>
      <c r="H54">
        <v>5</v>
      </c>
      <c r="I54">
        <v>5.25</v>
      </c>
      <c r="J54">
        <v>5.25</v>
      </c>
      <c r="K54">
        <v>4.75</v>
      </c>
      <c r="L54">
        <v>5</v>
      </c>
      <c r="M54">
        <v>5</v>
      </c>
      <c r="N54">
        <v>5.25</v>
      </c>
      <c r="O54">
        <v>5.25</v>
      </c>
      <c r="P54">
        <v>4.25</v>
      </c>
      <c r="Q54">
        <v>5</v>
      </c>
      <c r="R54">
        <v>5</v>
      </c>
      <c r="S54">
        <v>4.75</v>
      </c>
      <c r="T54">
        <v>5</v>
      </c>
      <c r="U54">
        <v>4</v>
      </c>
      <c r="V54">
        <v>5</v>
      </c>
      <c r="W54">
        <v>4.08</v>
      </c>
      <c r="X54">
        <v>6</v>
      </c>
      <c r="Y54">
        <v>5.25</v>
      </c>
      <c r="Z54">
        <v>5.25</v>
      </c>
      <c r="AA54">
        <f t="shared" si="0"/>
        <v>5.041666666666667</v>
      </c>
      <c r="AB54">
        <f t="shared" si="1"/>
        <v>5.166666666666667</v>
      </c>
      <c r="AC54">
        <f t="shared" si="2"/>
        <v>4.75</v>
      </c>
      <c r="AD54">
        <f t="shared" si="3"/>
        <v>4.583333333333333</v>
      </c>
      <c r="AE54">
        <v>4.3</v>
      </c>
      <c r="AF54">
        <f t="shared" si="5"/>
        <v>5.25</v>
      </c>
      <c r="AG54">
        <v>6</v>
      </c>
    </row>
    <row r="55" spans="1:33" x14ac:dyDescent="0.25">
      <c r="A55" t="s">
        <v>117</v>
      </c>
      <c r="B55" t="s">
        <v>136</v>
      </c>
      <c r="C55" t="s">
        <v>13</v>
      </c>
      <c r="D55" t="s">
        <v>122</v>
      </c>
      <c r="E55" t="s">
        <v>162</v>
      </c>
      <c r="F55" t="s">
        <v>54</v>
      </c>
      <c r="G55">
        <v>5.8095238095238093</v>
      </c>
      <c r="H55">
        <v>5.5238095238095237</v>
      </c>
      <c r="I55">
        <v>5.67</v>
      </c>
      <c r="J55">
        <v>4.33</v>
      </c>
      <c r="K55">
        <v>4.33</v>
      </c>
      <c r="L55">
        <v>6</v>
      </c>
      <c r="M55">
        <v>5</v>
      </c>
      <c r="N55">
        <v>6</v>
      </c>
      <c r="O55">
        <v>4</v>
      </c>
      <c r="P55">
        <v>5</v>
      </c>
      <c r="Q55">
        <v>5</v>
      </c>
      <c r="R55">
        <v>5</v>
      </c>
      <c r="S55">
        <v>4</v>
      </c>
      <c r="T55">
        <v>5</v>
      </c>
      <c r="U55">
        <v>4</v>
      </c>
      <c r="V55">
        <v>5.33</v>
      </c>
      <c r="W55">
        <v>5.67</v>
      </c>
      <c r="X55">
        <v>6</v>
      </c>
      <c r="Y55">
        <v>5.67</v>
      </c>
      <c r="Z55">
        <v>4.33</v>
      </c>
      <c r="AA55">
        <f t="shared" si="0"/>
        <v>5.2772222222222211</v>
      </c>
      <c r="AB55">
        <f t="shared" si="1"/>
        <v>5</v>
      </c>
      <c r="AC55">
        <f t="shared" si="2"/>
        <v>5</v>
      </c>
      <c r="AD55">
        <f t="shared" si="3"/>
        <v>4.333333333333333</v>
      </c>
      <c r="AE55">
        <v>4.5999999999999996</v>
      </c>
      <c r="AF55">
        <f t="shared" si="5"/>
        <v>5</v>
      </c>
      <c r="AG55">
        <v>5.33</v>
      </c>
    </row>
    <row r="56" spans="1:33" x14ac:dyDescent="0.25">
      <c r="A56" t="s">
        <v>117</v>
      </c>
      <c r="B56" t="s">
        <v>137</v>
      </c>
      <c r="C56" t="s">
        <v>13</v>
      </c>
      <c r="D56" t="s">
        <v>124</v>
      </c>
      <c r="E56" t="s">
        <v>162</v>
      </c>
      <c r="F56" t="s">
        <v>54</v>
      </c>
      <c r="G56">
        <v>5.333333333333333</v>
      </c>
      <c r="H56">
        <v>5.333333333333333</v>
      </c>
      <c r="I56">
        <v>5.33</v>
      </c>
      <c r="J56">
        <v>4</v>
      </c>
      <c r="K56">
        <v>3.33</v>
      </c>
      <c r="L56">
        <v>5.5</v>
      </c>
      <c r="M56">
        <v>4</v>
      </c>
      <c r="N56">
        <v>6</v>
      </c>
      <c r="O56">
        <v>4</v>
      </c>
      <c r="P56">
        <v>6</v>
      </c>
      <c r="Q56">
        <v>5</v>
      </c>
      <c r="R56">
        <v>6</v>
      </c>
      <c r="S56">
        <v>6</v>
      </c>
      <c r="T56">
        <v>5</v>
      </c>
      <c r="U56">
        <v>6</v>
      </c>
      <c r="V56">
        <v>6</v>
      </c>
      <c r="W56">
        <v>5</v>
      </c>
      <c r="X56">
        <v>6</v>
      </c>
      <c r="Y56">
        <v>5.33</v>
      </c>
      <c r="Z56">
        <v>4</v>
      </c>
      <c r="AA56">
        <f t="shared" si="0"/>
        <v>4.804444444444445</v>
      </c>
      <c r="AB56">
        <f t="shared" si="1"/>
        <v>4.666666666666667</v>
      </c>
      <c r="AC56">
        <f t="shared" si="2"/>
        <v>5.666666666666667</v>
      </c>
      <c r="AD56">
        <f t="shared" si="3"/>
        <v>5.666666666666667</v>
      </c>
      <c r="AE56">
        <v>4.2</v>
      </c>
      <c r="AF56">
        <f t="shared" si="5"/>
        <v>4.665</v>
      </c>
      <c r="AG56">
        <v>6</v>
      </c>
    </row>
    <row r="57" spans="1:33" x14ac:dyDescent="0.25">
      <c r="A57" t="s">
        <v>117</v>
      </c>
      <c r="B57" t="s">
        <v>138</v>
      </c>
      <c r="C57" t="s">
        <v>13</v>
      </c>
      <c r="D57" t="s">
        <v>119</v>
      </c>
      <c r="E57" t="s">
        <v>162</v>
      </c>
      <c r="F57" t="s">
        <v>54</v>
      </c>
      <c r="G57">
        <v>3.9</v>
      </c>
      <c r="H57">
        <v>4</v>
      </c>
      <c r="I57">
        <v>5.2</v>
      </c>
      <c r="J57">
        <v>4.666666666666667</v>
      </c>
      <c r="K57">
        <v>4.7333333333333334</v>
      </c>
      <c r="L57">
        <v>5</v>
      </c>
      <c r="M57">
        <v>5.2</v>
      </c>
      <c r="N57">
        <v>5.4</v>
      </c>
      <c r="O57">
        <v>5.4</v>
      </c>
      <c r="P57">
        <v>5.4</v>
      </c>
      <c r="Q57">
        <v>5.6</v>
      </c>
      <c r="R57">
        <v>4.8</v>
      </c>
      <c r="S57">
        <v>4.8</v>
      </c>
      <c r="T57">
        <v>6</v>
      </c>
      <c r="U57">
        <v>6</v>
      </c>
      <c r="V57">
        <v>4.5333333333333332</v>
      </c>
      <c r="W57">
        <v>4.5999999999999996</v>
      </c>
      <c r="X57">
        <v>6</v>
      </c>
      <c r="Y57">
        <v>5.2</v>
      </c>
      <c r="Z57">
        <v>4.666666666666667</v>
      </c>
      <c r="AA57">
        <f t="shared" si="0"/>
        <v>4.5833333333333339</v>
      </c>
      <c r="AB57">
        <f t="shared" si="1"/>
        <v>5.333333333333333</v>
      </c>
      <c r="AC57">
        <f t="shared" si="2"/>
        <v>5.2666666666666666</v>
      </c>
      <c r="AD57">
        <f t="shared" si="3"/>
        <v>5.6000000000000005</v>
      </c>
      <c r="AE57">
        <f t="shared" si="4"/>
        <v>5.0444444444444443</v>
      </c>
      <c r="AF57">
        <f t="shared" si="5"/>
        <v>4.9333333333333336</v>
      </c>
      <c r="AG57">
        <v>4.5333333333333332</v>
      </c>
    </row>
    <row r="58" spans="1:33" x14ac:dyDescent="0.25">
      <c r="A58" t="s">
        <v>139</v>
      </c>
      <c r="B58" t="s">
        <v>140</v>
      </c>
      <c r="C58" t="s">
        <v>13</v>
      </c>
      <c r="D58" t="s">
        <v>122</v>
      </c>
      <c r="E58" t="s">
        <v>162</v>
      </c>
      <c r="F58" t="s">
        <v>53</v>
      </c>
      <c r="G58">
        <v>5.33</v>
      </c>
      <c r="H58">
        <v>4.67</v>
      </c>
      <c r="I58">
        <v>4.333333333333333</v>
      </c>
      <c r="J58">
        <v>3.3333333333333335</v>
      </c>
      <c r="K58">
        <v>4</v>
      </c>
      <c r="L58">
        <v>6</v>
      </c>
      <c r="M58">
        <v>6</v>
      </c>
      <c r="N58">
        <v>4</v>
      </c>
      <c r="O58">
        <v>6</v>
      </c>
      <c r="P58">
        <v>6</v>
      </c>
      <c r="Q58">
        <v>4</v>
      </c>
      <c r="R58">
        <v>4</v>
      </c>
      <c r="S58">
        <v>4</v>
      </c>
      <c r="T58">
        <v>6</v>
      </c>
      <c r="U58">
        <v>6</v>
      </c>
      <c r="V58">
        <v>4.333333333333333</v>
      </c>
      <c r="W58">
        <v>4.333333333333333</v>
      </c>
      <c r="X58">
        <v>6</v>
      </c>
      <c r="Y58">
        <v>4.333333333333333</v>
      </c>
      <c r="Z58">
        <v>3.3333333333333335</v>
      </c>
      <c r="AA58">
        <f t="shared" si="0"/>
        <v>4.6111111111111107</v>
      </c>
      <c r="AB58">
        <f t="shared" si="1"/>
        <v>5.333333333333333</v>
      </c>
      <c r="AC58">
        <f t="shared" si="2"/>
        <v>4.666666666666667</v>
      </c>
      <c r="AD58">
        <f t="shared" si="3"/>
        <v>5.333333333333333</v>
      </c>
      <c r="AE58">
        <v>4.9000000000000004</v>
      </c>
      <c r="AF58">
        <f t="shared" si="5"/>
        <v>3.833333333333333</v>
      </c>
      <c r="AG58">
        <v>6</v>
      </c>
    </row>
    <row r="59" spans="1:33" x14ac:dyDescent="0.25">
      <c r="A59" t="s">
        <v>139</v>
      </c>
      <c r="B59" t="s">
        <v>141</v>
      </c>
      <c r="C59" t="s">
        <v>13</v>
      </c>
      <c r="D59" t="s">
        <v>124</v>
      </c>
      <c r="E59" t="s">
        <v>162</v>
      </c>
      <c r="F59" t="s">
        <v>53</v>
      </c>
      <c r="G59">
        <v>4.83</v>
      </c>
      <c r="H59">
        <v>5</v>
      </c>
      <c r="I59">
        <v>6</v>
      </c>
      <c r="J59">
        <v>6</v>
      </c>
      <c r="K59">
        <v>6</v>
      </c>
      <c r="L59">
        <v>5.5</v>
      </c>
      <c r="M59">
        <v>6</v>
      </c>
      <c r="N59">
        <v>6</v>
      </c>
      <c r="O59">
        <v>6</v>
      </c>
      <c r="P59">
        <v>6</v>
      </c>
      <c r="Q59">
        <v>6</v>
      </c>
      <c r="R59">
        <v>6</v>
      </c>
      <c r="S59">
        <v>6</v>
      </c>
      <c r="T59">
        <v>6</v>
      </c>
      <c r="U59">
        <v>6</v>
      </c>
      <c r="V59">
        <v>6</v>
      </c>
      <c r="W59">
        <v>6</v>
      </c>
      <c r="X59">
        <v>6</v>
      </c>
      <c r="Y59">
        <v>6</v>
      </c>
      <c r="Z59">
        <v>6</v>
      </c>
      <c r="AA59">
        <f t="shared" si="0"/>
        <v>5.5549999999999997</v>
      </c>
      <c r="AB59">
        <f t="shared" si="1"/>
        <v>6</v>
      </c>
      <c r="AC59">
        <f t="shared" si="2"/>
        <v>6</v>
      </c>
      <c r="AD59">
        <f t="shared" si="3"/>
        <v>6</v>
      </c>
      <c r="AE59">
        <f t="shared" si="4"/>
        <v>6</v>
      </c>
      <c r="AF59">
        <f t="shared" si="5"/>
        <v>6</v>
      </c>
      <c r="AG59">
        <v>6</v>
      </c>
    </row>
    <row r="60" spans="1:33" x14ac:dyDescent="0.25">
      <c r="A60" t="s">
        <v>139</v>
      </c>
      <c r="B60" t="s">
        <v>142</v>
      </c>
      <c r="C60" t="s">
        <v>13</v>
      </c>
      <c r="D60" t="s">
        <v>119</v>
      </c>
      <c r="E60" t="s">
        <v>162</v>
      </c>
      <c r="F60" t="s">
        <v>53</v>
      </c>
      <c r="G60">
        <v>5.0599999999999996</v>
      </c>
      <c r="H60">
        <v>4.72</v>
      </c>
      <c r="I60">
        <v>5</v>
      </c>
      <c r="J60">
        <v>5.22</v>
      </c>
      <c r="K60">
        <v>4.17</v>
      </c>
      <c r="L60">
        <v>4.75</v>
      </c>
      <c r="M60">
        <v>4.67</v>
      </c>
      <c r="N60">
        <v>4.33</v>
      </c>
      <c r="O60">
        <v>4.5</v>
      </c>
      <c r="P60">
        <v>4.33</v>
      </c>
      <c r="Q60">
        <v>4.67</v>
      </c>
      <c r="R60">
        <v>4.67</v>
      </c>
      <c r="S60">
        <v>4.5</v>
      </c>
      <c r="T60">
        <v>4.8</v>
      </c>
      <c r="U60">
        <v>4</v>
      </c>
      <c r="V60">
        <v>4.72</v>
      </c>
      <c r="W60">
        <v>4.9400000000000004</v>
      </c>
      <c r="X60">
        <v>6</v>
      </c>
      <c r="Y60">
        <v>5</v>
      </c>
      <c r="Z60">
        <v>5.22</v>
      </c>
      <c r="AA60">
        <f t="shared" si="0"/>
        <v>4.82</v>
      </c>
      <c r="AB60">
        <f t="shared" si="1"/>
        <v>4.5</v>
      </c>
      <c r="AC60">
        <f t="shared" si="2"/>
        <v>4.5566666666666666</v>
      </c>
      <c r="AD60">
        <f t="shared" si="3"/>
        <v>4.4333333333333336</v>
      </c>
      <c r="AE60">
        <f t="shared" si="4"/>
        <v>5.22</v>
      </c>
      <c r="AF60">
        <f t="shared" si="5"/>
        <v>5.1099999999999994</v>
      </c>
      <c r="AG60">
        <v>4.72</v>
      </c>
    </row>
    <row r="61" spans="1:33" x14ac:dyDescent="0.25">
      <c r="A61" t="s">
        <v>139</v>
      </c>
      <c r="B61" t="s">
        <v>143</v>
      </c>
      <c r="C61" t="s">
        <v>13</v>
      </c>
      <c r="D61" t="s">
        <v>122</v>
      </c>
      <c r="E61" t="s">
        <v>162</v>
      </c>
      <c r="F61" t="s">
        <v>53</v>
      </c>
      <c r="G61">
        <v>5.67</v>
      </c>
      <c r="H61">
        <v>5</v>
      </c>
      <c r="I61">
        <v>4.33</v>
      </c>
      <c r="J61">
        <v>4</v>
      </c>
      <c r="K61">
        <v>4.33</v>
      </c>
      <c r="L61">
        <v>4</v>
      </c>
      <c r="M61">
        <v>4</v>
      </c>
      <c r="N61">
        <v>5</v>
      </c>
      <c r="O61">
        <v>4</v>
      </c>
      <c r="P61">
        <v>5</v>
      </c>
      <c r="Q61">
        <v>4</v>
      </c>
      <c r="R61">
        <v>5</v>
      </c>
      <c r="S61">
        <v>4</v>
      </c>
      <c r="T61">
        <v>6</v>
      </c>
      <c r="U61">
        <v>6</v>
      </c>
      <c r="V61">
        <v>5</v>
      </c>
      <c r="W61">
        <v>4</v>
      </c>
      <c r="X61">
        <v>6</v>
      </c>
      <c r="Y61">
        <v>4.33</v>
      </c>
      <c r="Z61">
        <v>4</v>
      </c>
      <c r="AA61">
        <f t="shared" si="0"/>
        <v>4.5549999999999997</v>
      </c>
      <c r="AB61">
        <f t="shared" si="1"/>
        <v>4.333333333333333</v>
      </c>
      <c r="AC61">
        <f t="shared" si="2"/>
        <v>4.666666666666667</v>
      </c>
      <c r="AD61">
        <f t="shared" si="3"/>
        <v>5.333333333333333</v>
      </c>
      <c r="AE61">
        <v>6</v>
      </c>
      <c r="AF61">
        <f t="shared" si="5"/>
        <v>4.165</v>
      </c>
      <c r="AG61">
        <v>6</v>
      </c>
    </row>
    <row r="62" spans="1:33" x14ac:dyDescent="0.25">
      <c r="A62" t="s">
        <v>139</v>
      </c>
      <c r="B62" t="s">
        <v>144</v>
      </c>
      <c r="C62" t="s">
        <v>13</v>
      </c>
      <c r="D62" t="s">
        <v>124</v>
      </c>
      <c r="E62" t="s">
        <v>162</v>
      </c>
      <c r="F62" t="s">
        <v>53</v>
      </c>
      <c r="G62" s="10">
        <v>5.0303030303030303</v>
      </c>
      <c r="H62" s="10">
        <v>5.0909090909090908</v>
      </c>
      <c r="I62">
        <v>4.67</v>
      </c>
      <c r="J62">
        <v>4.17</v>
      </c>
      <c r="K62">
        <v>3.83</v>
      </c>
      <c r="L62">
        <v>5</v>
      </c>
      <c r="M62">
        <v>4.25</v>
      </c>
      <c r="N62">
        <v>4.25</v>
      </c>
      <c r="O62">
        <v>4</v>
      </c>
      <c r="P62">
        <v>4</v>
      </c>
      <c r="Q62">
        <v>3.75</v>
      </c>
      <c r="R62">
        <v>4</v>
      </c>
      <c r="S62">
        <v>4</v>
      </c>
      <c r="T62">
        <v>2.75</v>
      </c>
      <c r="U62">
        <v>6</v>
      </c>
      <c r="V62">
        <v>4.75</v>
      </c>
      <c r="W62">
        <v>4.38</v>
      </c>
      <c r="X62">
        <v>6</v>
      </c>
      <c r="Y62">
        <v>4.67</v>
      </c>
      <c r="Z62">
        <v>4.17</v>
      </c>
      <c r="AA62">
        <f t="shared" si="0"/>
        <v>4.6318686868686862</v>
      </c>
      <c r="AB62">
        <f t="shared" si="1"/>
        <v>4.166666666666667</v>
      </c>
      <c r="AC62">
        <f t="shared" si="2"/>
        <v>3.9166666666666665</v>
      </c>
      <c r="AD62">
        <f t="shared" si="3"/>
        <v>4.25</v>
      </c>
      <c r="AE62">
        <f t="shared" si="4"/>
        <v>5.043333333333333</v>
      </c>
      <c r="AF62">
        <f t="shared" si="5"/>
        <v>4.42</v>
      </c>
      <c r="AG62">
        <v>4.75</v>
      </c>
    </row>
    <row r="63" spans="1:33" x14ac:dyDescent="0.25">
      <c r="A63" t="s">
        <v>139</v>
      </c>
      <c r="B63" t="s">
        <v>145</v>
      </c>
      <c r="C63" t="s">
        <v>13</v>
      </c>
      <c r="D63" t="s">
        <v>119</v>
      </c>
      <c r="E63" t="s">
        <v>162</v>
      </c>
      <c r="F63" t="s">
        <v>53</v>
      </c>
      <c r="G63" s="10">
        <v>4.333333333333333</v>
      </c>
      <c r="H63" s="10">
        <v>4.666666666666667</v>
      </c>
      <c r="I63">
        <v>5.42</v>
      </c>
      <c r="J63">
        <v>5.36</v>
      </c>
      <c r="K63">
        <v>4.3899999999999997</v>
      </c>
      <c r="L63">
        <v>4.33</v>
      </c>
      <c r="M63">
        <v>4.58</v>
      </c>
      <c r="N63">
        <v>5.08</v>
      </c>
      <c r="O63">
        <v>4.82</v>
      </c>
      <c r="P63">
        <v>4.92</v>
      </c>
      <c r="Q63">
        <v>4.58</v>
      </c>
      <c r="R63">
        <v>5.08</v>
      </c>
      <c r="S63">
        <v>4.5</v>
      </c>
      <c r="T63">
        <v>4.33</v>
      </c>
      <c r="U63">
        <v>5.25</v>
      </c>
      <c r="V63">
        <v>4.83</v>
      </c>
      <c r="W63">
        <v>4.67</v>
      </c>
      <c r="X63">
        <v>6</v>
      </c>
      <c r="Y63">
        <v>5.42</v>
      </c>
      <c r="Z63">
        <v>5.36</v>
      </c>
      <c r="AA63">
        <f t="shared" si="0"/>
        <v>4.75</v>
      </c>
      <c r="AB63">
        <f t="shared" si="1"/>
        <v>4.8266666666666671</v>
      </c>
      <c r="AC63">
        <f t="shared" si="2"/>
        <v>4.8600000000000003</v>
      </c>
      <c r="AD63">
        <f t="shared" si="3"/>
        <v>4.6933333333333334</v>
      </c>
      <c r="AE63">
        <f t="shared" si="4"/>
        <v>5.166666666666667</v>
      </c>
      <c r="AF63">
        <f t="shared" si="5"/>
        <v>5.3900000000000006</v>
      </c>
      <c r="AG63">
        <v>4.83</v>
      </c>
    </row>
    <row r="64" spans="1:33" x14ac:dyDescent="0.25">
      <c r="A64" t="s">
        <v>139</v>
      </c>
      <c r="B64" t="s">
        <v>146</v>
      </c>
      <c r="C64" t="s">
        <v>13</v>
      </c>
      <c r="D64" t="s">
        <v>122</v>
      </c>
      <c r="E64" t="s">
        <v>162</v>
      </c>
      <c r="F64" t="s">
        <v>53</v>
      </c>
      <c r="G64" s="10">
        <v>5.833333333333333</v>
      </c>
      <c r="H64" s="10">
        <v>5.333333333333333</v>
      </c>
      <c r="I64">
        <v>5.67</v>
      </c>
      <c r="J64">
        <v>5</v>
      </c>
      <c r="K64">
        <v>5</v>
      </c>
      <c r="L64">
        <v>4</v>
      </c>
      <c r="M64">
        <v>4</v>
      </c>
      <c r="N64">
        <v>5</v>
      </c>
      <c r="O64">
        <v>5</v>
      </c>
      <c r="P64">
        <v>4</v>
      </c>
      <c r="Q64">
        <v>4</v>
      </c>
      <c r="R64">
        <v>4</v>
      </c>
      <c r="S64">
        <v>4</v>
      </c>
      <c r="T64">
        <v>6</v>
      </c>
      <c r="U64">
        <v>4</v>
      </c>
      <c r="V64">
        <v>4.33</v>
      </c>
      <c r="W64">
        <v>4.33</v>
      </c>
      <c r="X64">
        <v>4.67</v>
      </c>
      <c r="Y64">
        <v>5.67</v>
      </c>
      <c r="Z64">
        <v>5</v>
      </c>
      <c r="AA64">
        <f t="shared" si="0"/>
        <v>5.139444444444444</v>
      </c>
      <c r="AB64">
        <f t="shared" si="1"/>
        <v>4.666666666666667</v>
      </c>
      <c r="AC64">
        <f t="shared" si="2"/>
        <v>4</v>
      </c>
      <c r="AD64">
        <f t="shared" si="3"/>
        <v>4.666666666666667</v>
      </c>
      <c r="AE64">
        <f t="shared" si="4"/>
        <v>4.4433333333333334</v>
      </c>
      <c r="AF64">
        <f t="shared" si="5"/>
        <v>5.335</v>
      </c>
      <c r="AG64">
        <v>6</v>
      </c>
    </row>
    <row r="65" spans="1:33" x14ac:dyDescent="0.25">
      <c r="A65" t="s">
        <v>139</v>
      </c>
      <c r="B65" t="s">
        <v>147</v>
      </c>
      <c r="C65" t="s">
        <v>13</v>
      </c>
      <c r="D65" t="s">
        <v>124</v>
      </c>
      <c r="E65" t="s">
        <v>162</v>
      </c>
      <c r="F65" t="s">
        <v>53</v>
      </c>
      <c r="G65">
        <v>5.29</v>
      </c>
      <c r="H65">
        <v>5.13</v>
      </c>
      <c r="I65">
        <v>6</v>
      </c>
      <c r="J65">
        <v>4.67</v>
      </c>
      <c r="K65">
        <v>5</v>
      </c>
      <c r="L65">
        <v>4</v>
      </c>
      <c r="M65">
        <v>5</v>
      </c>
      <c r="N65">
        <v>4</v>
      </c>
      <c r="O65">
        <v>4</v>
      </c>
      <c r="P65">
        <v>5</v>
      </c>
      <c r="Q65">
        <v>4</v>
      </c>
      <c r="R65">
        <v>4</v>
      </c>
      <c r="S65">
        <v>5</v>
      </c>
      <c r="T65">
        <v>6</v>
      </c>
      <c r="U65">
        <v>4</v>
      </c>
      <c r="V65">
        <v>5</v>
      </c>
      <c r="W65">
        <v>5</v>
      </c>
      <c r="X65">
        <v>6</v>
      </c>
      <c r="Y65">
        <v>6</v>
      </c>
      <c r="Z65">
        <v>4.67</v>
      </c>
      <c r="AA65">
        <f t="shared" si="0"/>
        <v>5.0150000000000006</v>
      </c>
      <c r="AB65">
        <f t="shared" si="1"/>
        <v>4.333333333333333</v>
      </c>
      <c r="AC65">
        <f t="shared" si="2"/>
        <v>4.333333333333333</v>
      </c>
      <c r="AD65">
        <f t="shared" si="3"/>
        <v>5</v>
      </c>
      <c r="AE65">
        <f t="shared" si="4"/>
        <v>5.333333333333333</v>
      </c>
      <c r="AF65">
        <f t="shared" si="5"/>
        <v>5.335</v>
      </c>
      <c r="AG65">
        <v>5</v>
      </c>
    </row>
    <row r="66" spans="1:33" x14ac:dyDescent="0.25">
      <c r="A66" t="s">
        <v>139</v>
      </c>
      <c r="B66" t="s">
        <v>148</v>
      </c>
      <c r="C66" t="s">
        <v>13</v>
      </c>
      <c r="D66" t="s">
        <v>119</v>
      </c>
      <c r="E66" t="s">
        <v>162</v>
      </c>
      <c r="F66" t="s">
        <v>53</v>
      </c>
      <c r="G66">
        <v>6</v>
      </c>
      <c r="H66">
        <v>5</v>
      </c>
      <c r="I66">
        <v>5.0599999999999996</v>
      </c>
      <c r="J66">
        <v>4.83</v>
      </c>
      <c r="K66">
        <v>4.22</v>
      </c>
      <c r="L66">
        <v>5</v>
      </c>
      <c r="M66">
        <v>4.33</v>
      </c>
      <c r="N66">
        <v>4.67</v>
      </c>
      <c r="O66">
        <v>4.5</v>
      </c>
      <c r="P66">
        <v>3.83</v>
      </c>
      <c r="Q66">
        <v>4.67</v>
      </c>
      <c r="R66">
        <v>5.33</v>
      </c>
      <c r="S66">
        <v>4.17</v>
      </c>
      <c r="T66">
        <v>6</v>
      </c>
      <c r="U66">
        <v>6</v>
      </c>
      <c r="V66">
        <v>4.1100000000000003</v>
      </c>
      <c r="W66">
        <v>4.22</v>
      </c>
      <c r="X66">
        <v>6</v>
      </c>
      <c r="Y66">
        <v>5.0599999999999996</v>
      </c>
      <c r="Z66">
        <v>4.83</v>
      </c>
      <c r="AA66">
        <f t="shared" si="0"/>
        <v>5.0183333333333335</v>
      </c>
      <c r="AB66">
        <f t="shared" si="1"/>
        <v>4.5</v>
      </c>
      <c r="AC66">
        <f t="shared" si="2"/>
        <v>4.6100000000000003</v>
      </c>
      <c r="AD66">
        <f t="shared" si="3"/>
        <v>5.3900000000000006</v>
      </c>
      <c r="AE66">
        <f t="shared" si="4"/>
        <v>4.7766666666666664</v>
      </c>
      <c r="AF66">
        <f t="shared" si="5"/>
        <v>4.9450000000000003</v>
      </c>
      <c r="AG66">
        <v>6</v>
      </c>
    </row>
    <row r="67" spans="1:33" x14ac:dyDescent="0.25">
      <c r="A67" t="s">
        <v>139</v>
      </c>
      <c r="B67" t="s">
        <v>149</v>
      </c>
      <c r="C67" t="s">
        <v>13</v>
      </c>
      <c r="D67" t="s">
        <v>122</v>
      </c>
      <c r="E67" t="s">
        <v>162</v>
      </c>
      <c r="F67" t="s">
        <v>55</v>
      </c>
      <c r="G67">
        <v>4.5</v>
      </c>
      <c r="H67">
        <v>4.33</v>
      </c>
      <c r="I67">
        <v>3.67</v>
      </c>
      <c r="J67">
        <v>3.33</v>
      </c>
      <c r="K67">
        <v>5</v>
      </c>
      <c r="L67">
        <v>5</v>
      </c>
      <c r="M67">
        <v>6</v>
      </c>
      <c r="N67">
        <v>6</v>
      </c>
      <c r="O67">
        <v>4</v>
      </c>
      <c r="P67">
        <v>6</v>
      </c>
      <c r="Q67">
        <v>5</v>
      </c>
      <c r="R67">
        <v>6</v>
      </c>
      <c r="S67">
        <v>5</v>
      </c>
      <c r="T67">
        <v>6</v>
      </c>
      <c r="U67">
        <v>4</v>
      </c>
      <c r="V67">
        <v>5.67</v>
      </c>
      <c r="W67">
        <v>5</v>
      </c>
      <c r="X67">
        <v>6</v>
      </c>
      <c r="Y67">
        <v>3.67</v>
      </c>
      <c r="Z67">
        <v>3.33</v>
      </c>
      <c r="AA67">
        <f t="shared" ref="AA67:AA79" si="6">AVERAGE(G67:L67)</f>
        <v>4.3049999999999997</v>
      </c>
      <c r="AB67">
        <f t="shared" ref="AB67:AB79" si="7">AVERAGE(M67:O67)</f>
        <v>5.333333333333333</v>
      </c>
      <c r="AC67">
        <f t="shared" ref="AC67:AC79" si="8">AVERAGE(P67:R67)</f>
        <v>5.666666666666667</v>
      </c>
      <c r="AD67">
        <f t="shared" ref="AD67:AD79" si="9">AVERAGE(S67:U67)</f>
        <v>5</v>
      </c>
      <c r="AE67">
        <f t="shared" ref="AE67:AE79" si="10">AVERAGE(V67:X67)</f>
        <v>5.5566666666666675</v>
      </c>
      <c r="AF67">
        <v>6</v>
      </c>
      <c r="AG67">
        <v>5.67</v>
      </c>
    </row>
    <row r="68" spans="1:33" x14ac:dyDescent="0.25">
      <c r="A68" t="s">
        <v>139</v>
      </c>
      <c r="B68" t="s">
        <v>150</v>
      </c>
      <c r="C68" t="s">
        <v>13</v>
      </c>
      <c r="D68" t="s">
        <v>124</v>
      </c>
      <c r="E68" t="s">
        <v>162</v>
      </c>
      <c r="F68" t="s">
        <v>55</v>
      </c>
      <c r="G68">
        <v>5.2777777777777777</v>
      </c>
      <c r="H68">
        <v>5.5185185185185182</v>
      </c>
      <c r="I68">
        <v>4</v>
      </c>
      <c r="J68">
        <v>4</v>
      </c>
      <c r="K68">
        <v>4</v>
      </c>
      <c r="L68">
        <v>3</v>
      </c>
      <c r="M68">
        <v>4</v>
      </c>
      <c r="N68">
        <v>6</v>
      </c>
      <c r="O68">
        <v>6</v>
      </c>
      <c r="P68">
        <v>4</v>
      </c>
      <c r="Q68">
        <v>4</v>
      </c>
      <c r="R68">
        <v>6</v>
      </c>
      <c r="S68">
        <v>6</v>
      </c>
      <c r="T68">
        <v>6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f t="shared" si="6"/>
        <v>4.2993827160493829</v>
      </c>
      <c r="AB68">
        <f t="shared" si="7"/>
        <v>5.333333333333333</v>
      </c>
      <c r="AC68">
        <f t="shared" si="8"/>
        <v>4.666666666666667</v>
      </c>
      <c r="AD68">
        <f t="shared" si="9"/>
        <v>5.333333333333333</v>
      </c>
      <c r="AE68">
        <v>6</v>
      </c>
      <c r="AF68">
        <f t="shared" ref="AF68:AF78" si="11">AVERAGE(Y68:Z68)</f>
        <v>4</v>
      </c>
      <c r="AG68">
        <v>4</v>
      </c>
    </row>
    <row r="69" spans="1:33" x14ac:dyDescent="0.25">
      <c r="A69" t="s">
        <v>139</v>
      </c>
      <c r="B69" t="s">
        <v>151</v>
      </c>
      <c r="C69" t="s">
        <v>13</v>
      </c>
      <c r="D69" t="s">
        <v>119</v>
      </c>
      <c r="E69" t="s">
        <v>162</v>
      </c>
      <c r="F69" t="s">
        <v>55</v>
      </c>
      <c r="G69">
        <v>5.666666666666667</v>
      </c>
      <c r="H69">
        <v>5</v>
      </c>
      <c r="I69">
        <v>5.17</v>
      </c>
      <c r="J69">
        <v>4.83</v>
      </c>
      <c r="K69">
        <v>5.5</v>
      </c>
      <c r="L69">
        <v>5</v>
      </c>
      <c r="M69">
        <v>4.5</v>
      </c>
      <c r="N69">
        <v>5</v>
      </c>
      <c r="O69">
        <v>4.5</v>
      </c>
      <c r="P69">
        <v>5</v>
      </c>
      <c r="Q69">
        <v>5</v>
      </c>
      <c r="R69">
        <v>5.5</v>
      </c>
      <c r="S69">
        <v>4.5</v>
      </c>
      <c r="T69">
        <v>4</v>
      </c>
      <c r="U69">
        <v>4.5</v>
      </c>
      <c r="V69">
        <v>4.5</v>
      </c>
      <c r="W69">
        <v>4.67</v>
      </c>
      <c r="X69">
        <v>6</v>
      </c>
      <c r="Y69">
        <v>5.17</v>
      </c>
      <c r="Z69">
        <v>4.83</v>
      </c>
      <c r="AA69">
        <f t="shared" si="6"/>
        <v>5.1944444444444446</v>
      </c>
      <c r="AB69">
        <f t="shared" si="7"/>
        <v>4.666666666666667</v>
      </c>
      <c r="AC69">
        <f t="shared" si="8"/>
        <v>5.166666666666667</v>
      </c>
      <c r="AD69">
        <f t="shared" si="9"/>
        <v>4.333333333333333</v>
      </c>
      <c r="AE69">
        <f t="shared" si="10"/>
        <v>5.0566666666666666</v>
      </c>
      <c r="AF69">
        <f t="shared" si="11"/>
        <v>5</v>
      </c>
      <c r="AG69">
        <v>4.5</v>
      </c>
    </row>
    <row r="70" spans="1:33" x14ac:dyDescent="0.25">
      <c r="A70" t="s">
        <v>139</v>
      </c>
      <c r="B70" t="s">
        <v>152</v>
      </c>
      <c r="C70" t="s">
        <v>13</v>
      </c>
      <c r="D70" t="s">
        <v>122</v>
      </c>
      <c r="E70" t="s">
        <v>162</v>
      </c>
      <c r="F70" t="s">
        <v>55</v>
      </c>
      <c r="G70">
        <v>5.833333333333333</v>
      </c>
      <c r="H70">
        <v>5</v>
      </c>
      <c r="I70">
        <v>4.33</v>
      </c>
      <c r="J70">
        <v>4.67</v>
      </c>
      <c r="K70">
        <v>4.67</v>
      </c>
      <c r="L70">
        <v>5</v>
      </c>
      <c r="M70">
        <v>6</v>
      </c>
      <c r="N70">
        <v>4</v>
      </c>
      <c r="O70">
        <v>4</v>
      </c>
      <c r="P70">
        <v>6</v>
      </c>
      <c r="Q70">
        <v>4</v>
      </c>
      <c r="R70">
        <v>4</v>
      </c>
      <c r="S70">
        <v>4</v>
      </c>
      <c r="T70">
        <v>6</v>
      </c>
      <c r="U70">
        <v>4</v>
      </c>
      <c r="V70">
        <v>4</v>
      </c>
      <c r="W70">
        <v>4.33</v>
      </c>
      <c r="X70">
        <v>4.33</v>
      </c>
      <c r="Y70">
        <v>4.33</v>
      </c>
      <c r="Z70">
        <v>4.67</v>
      </c>
      <c r="AA70">
        <f t="shared" si="6"/>
        <v>4.9172222222222217</v>
      </c>
      <c r="AB70">
        <f t="shared" si="7"/>
        <v>4.666666666666667</v>
      </c>
      <c r="AC70">
        <f t="shared" si="8"/>
        <v>4.666666666666667</v>
      </c>
      <c r="AD70">
        <f t="shared" si="9"/>
        <v>4.666666666666667</v>
      </c>
      <c r="AE70">
        <f t="shared" si="10"/>
        <v>4.22</v>
      </c>
      <c r="AF70">
        <f t="shared" si="11"/>
        <v>4.5</v>
      </c>
      <c r="AG70">
        <v>6</v>
      </c>
    </row>
    <row r="71" spans="1:33" x14ac:dyDescent="0.25">
      <c r="A71" t="s">
        <v>139</v>
      </c>
      <c r="B71" t="s">
        <v>153</v>
      </c>
      <c r="C71" t="s">
        <v>13</v>
      </c>
      <c r="D71" t="s">
        <v>124</v>
      </c>
      <c r="E71" t="s">
        <v>162</v>
      </c>
      <c r="F71" t="s">
        <v>55</v>
      </c>
      <c r="G71">
        <v>5.67</v>
      </c>
      <c r="H71">
        <v>4.67</v>
      </c>
      <c r="I71">
        <v>3.33</v>
      </c>
      <c r="J71">
        <v>4.33</v>
      </c>
      <c r="K71">
        <v>5</v>
      </c>
      <c r="L71">
        <v>5</v>
      </c>
      <c r="M71">
        <v>4</v>
      </c>
      <c r="N71">
        <v>4</v>
      </c>
      <c r="O71">
        <v>4</v>
      </c>
      <c r="P71">
        <v>6</v>
      </c>
      <c r="Q71">
        <v>4</v>
      </c>
      <c r="R71">
        <v>6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3.33</v>
      </c>
      <c r="Z71">
        <v>4.33</v>
      </c>
      <c r="AA71">
        <f t="shared" si="6"/>
        <v>4.666666666666667</v>
      </c>
      <c r="AB71">
        <f t="shared" si="7"/>
        <v>4</v>
      </c>
      <c r="AC71">
        <f t="shared" si="8"/>
        <v>5.333333333333333</v>
      </c>
      <c r="AD71">
        <f t="shared" si="9"/>
        <v>4</v>
      </c>
      <c r="AE71">
        <v>6</v>
      </c>
      <c r="AF71">
        <v>6</v>
      </c>
      <c r="AG71">
        <v>6</v>
      </c>
    </row>
    <row r="72" spans="1:33" x14ac:dyDescent="0.25">
      <c r="A72" t="s">
        <v>139</v>
      </c>
      <c r="B72" t="s">
        <v>154</v>
      </c>
      <c r="C72" t="s">
        <v>13</v>
      </c>
      <c r="D72" t="s">
        <v>119</v>
      </c>
      <c r="E72" t="s">
        <v>162</v>
      </c>
      <c r="F72" t="s">
        <v>55</v>
      </c>
      <c r="G72">
        <v>4.67</v>
      </c>
      <c r="H72">
        <v>4</v>
      </c>
      <c r="I72">
        <v>4.76</v>
      </c>
      <c r="J72">
        <v>4.8600000000000003</v>
      </c>
      <c r="K72">
        <v>5</v>
      </c>
      <c r="L72">
        <v>5</v>
      </c>
      <c r="M72">
        <v>4</v>
      </c>
      <c r="N72">
        <v>3.71</v>
      </c>
      <c r="O72">
        <v>4</v>
      </c>
      <c r="P72">
        <v>3.86</v>
      </c>
      <c r="Q72">
        <v>3.57</v>
      </c>
      <c r="R72">
        <v>4</v>
      </c>
      <c r="S72">
        <v>6</v>
      </c>
      <c r="T72">
        <v>5</v>
      </c>
      <c r="U72">
        <v>5</v>
      </c>
      <c r="V72">
        <v>4.76</v>
      </c>
      <c r="W72">
        <v>4.95</v>
      </c>
      <c r="X72">
        <v>6</v>
      </c>
      <c r="Y72">
        <v>4.76</v>
      </c>
      <c r="Z72">
        <v>4.8600000000000003</v>
      </c>
      <c r="AA72">
        <f t="shared" si="6"/>
        <v>4.7149999999999999</v>
      </c>
      <c r="AB72">
        <f t="shared" si="7"/>
        <v>3.9033333333333338</v>
      </c>
      <c r="AC72">
        <f t="shared" si="8"/>
        <v>3.81</v>
      </c>
      <c r="AD72">
        <f t="shared" si="9"/>
        <v>5.333333333333333</v>
      </c>
      <c r="AE72">
        <f t="shared" si="10"/>
        <v>5.2366666666666672</v>
      </c>
      <c r="AF72">
        <f t="shared" si="11"/>
        <v>4.8100000000000005</v>
      </c>
      <c r="AG72">
        <v>4.76</v>
      </c>
    </row>
    <row r="73" spans="1:33" x14ac:dyDescent="0.25">
      <c r="A73" t="s">
        <v>139</v>
      </c>
      <c r="B73" t="s">
        <v>155</v>
      </c>
      <c r="C73" t="s">
        <v>13</v>
      </c>
      <c r="D73" t="s">
        <v>122</v>
      </c>
      <c r="E73" t="s">
        <v>162</v>
      </c>
      <c r="F73" t="s">
        <v>55</v>
      </c>
      <c r="G73">
        <v>4.2</v>
      </c>
      <c r="H73">
        <v>3.83</v>
      </c>
      <c r="I73">
        <v>5</v>
      </c>
      <c r="J73">
        <v>4.33</v>
      </c>
      <c r="K73">
        <v>5</v>
      </c>
      <c r="L73">
        <v>5</v>
      </c>
      <c r="M73">
        <v>5</v>
      </c>
      <c r="N73">
        <v>4</v>
      </c>
      <c r="O73">
        <v>5</v>
      </c>
      <c r="P73">
        <v>4</v>
      </c>
      <c r="Q73">
        <v>3</v>
      </c>
      <c r="R73">
        <v>4</v>
      </c>
      <c r="S73">
        <v>4</v>
      </c>
      <c r="T73">
        <v>4</v>
      </c>
      <c r="U73">
        <v>4</v>
      </c>
      <c r="V73">
        <v>5.33</v>
      </c>
      <c r="W73">
        <v>5</v>
      </c>
      <c r="X73">
        <v>6</v>
      </c>
      <c r="Y73">
        <v>5</v>
      </c>
      <c r="Z73">
        <v>4.33</v>
      </c>
      <c r="AA73">
        <f t="shared" si="6"/>
        <v>4.5599999999999996</v>
      </c>
      <c r="AB73">
        <f t="shared" si="7"/>
        <v>4.666666666666667</v>
      </c>
      <c r="AC73">
        <f t="shared" si="8"/>
        <v>3.6666666666666665</v>
      </c>
      <c r="AD73">
        <f t="shared" si="9"/>
        <v>4</v>
      </c>
      <c r="AE73">
        <f t="shared" si="10"/>
        <v>5.4433333333333325</v>
      </c>
      <c r="AF73">
        <f t="shared" si="11"/>
        <v>4.665</v>
      </c>
      <c r="AG73">
        <v>5.33</v>
      </c>
    </row>
    <row r="74" spans="1:33" x14ac:dyDescent="0.25">
      <c r="A74" t="s">
        <v>139</v>
      </c>
      <c r="B74" t="s">
        <v>156</v>
      </c>
      <c r="C74" t="s">
        <v>13</v>
      </c>
      <c r="D74" t="s">
        <v>124</v>
      </c>
      <c r="E74" t="s">
        <v>162</v>
      </c>
      <c r="F74" t="s">
        <v>55</v>
      </c>
      <c r="G74">
        <v>4.666666666666667</v>
      </c>
      <c r="H74">
        <v>4.666666666666667</v>
      </c>
      <c r="I74">
        <v>4</v>
      </c>
      <c r="J74">
        <v>4</v>
      </c>
      <c r="K74">
        <v>5</v>
      </c>
      <c r="L74">
        <v>3</v>
      </c>
      <c r="M74">
        <v>6</v>
      </c>
      <c r="N74">
        <v>4</v>
      </c>
      <c r="O74">
        <v>6</v>
      </c>
      <c r="P74">
        <v>6</v>
      </c>
      <c r="Q74">
        <v>3</v>
      </c>
      <c r="R74">
        <v>6</v>
      </c>
      <c r="S74">
        <v>6</v>
      </c>
      <c r="T74">
        <v>6</v>
      </c>
      <c r="U74">
        <v>5</v>
      </c>
      <c r="V74">
        <v>4</v>
      </c>
      <c r="W74">
        <v>4</v>
      </c>
      <c r="X74">
        <v>4</v>
      </c>
      <c r="Y74">
        <v>4</v>
      </c>
      <c r="Z74">
        <v>4</v>
      </c>
      <c r="AA74">
        <f t="shared" si="6"/>
        <v>4.2222222222222223</v>
      </c>
      <c r="AB74">
        <f t="shared" si="7"/>
        <v>5.333333333333333</v>
      </c>
      <c r="AC74">
        <f t="shared" si="8"/>
        <v>5</v>
      </c>
      <c r="AD74">
        <f t="shared" si="9"/>
        <v>5.666666666666667</v>
      </c>
      <c r="AE74">
        <f t="shared" si="10"/>
        <v>4</v>
      </c>
      <c r="AF74">
        <f t="shared" si="11"/>
        <v>4</v>
      </c>
      <c r="AG74">
        <v>4</v>
      </c>
    </row>
    <row r="75" spans="1:33" x14ac:dyDescent="0.25">
      <c r="A75" t="s">
        <v>139</v>
      </c>
      <c r="B75" t="s">
        <v>157</v>
      </c>
      <c r="C75" t="s">
        <v>13</v>
      </c>
      <c r="D75" t="s">
        <v>119</v>
      </c>
      <c r="E75" t="s">
        <v>162</v>
      </c>
      <c r="F75" t="s">
        <v>55</v>
      </c>
      <c r="G75">
        <v>5</v>
      </c>
      <c r="H75">
        <v>4.666666666666667</v>
      </c>
      <c r="I75">
        <v>5.42</v>
      </c>
      <c r="J75">
        <v>5.92</v>
      </c>
      <c r="K75">
        <v>5</v>
      </c>
      <c r="L75">
        <v>5</v>
      </c>
      <c r="M75">
        <v>4</v>
      </c>
      <c r="N75">
        <v>5</v>
      </c>
      <c r="O75">
        <v>4.75</v>
      </c>
      <c r="P75">
        <v>4.5</v>
      </c>
      <c r="Q75">
        <v>2.75</v>
      </c>
      <c r="R75">
        <v>5.33</v>
      </c>
      <c r="S75">
        <v>4.25</v>
      </c>
      <c r="T75">
        <v>5.25</v>
      </c>
      <c r="U75">
        <v>5</v>
      </c>
      <c r="V75">
        <v>5</v>
      </c>
      <c r="W75">
        <v>6</v>
      </c>
      <c r="X75">
        <v>4.25</v>
      </c>
      <c r="Y75">
        <v>5.42</v>
      </c>
      <c r="Z75">
        <v>5.92</v>
      </c>
      <c r="AA75">
        <f t="shared" si="6"/>
        <v>5.1677777777777782</v>
      </c>
      <c r="AB75">
        <f t="shared" si="7"/>
        <v>4.583333333333333</v>
      </c>
      <c r="AC75">
        <f t="shared" si="8"/>
        <v>4.1933333333333334</v>
      </c>
      <c r="AD75">
        <f t="shared" si="9"/>
        <v>4.833333333333333</v>
      </c>
      <c r="AE75">
        <f t="shared" si="10"/>
        <v>5.083333333333333</v>
      </c>
      <c r="AF75">
        <f t="shared" si="11"/>
        <v>5.67</v>
      </c>
      <c r="AG75">
        <v>6</v>
      </c>
    </row>
    <row r="76" spans="1:33" x14ac:dyDescent="0.25">
      <c r="A76" t="s">
        <v>139</v>
      </c>
      <c r="B76" t="s">
        <v>158</v>
      </c>
      <c r="C76" t="s">
        <v>13</v>
      </c>
      <c r="D76" t="s">
        <v>122</v>
      </c>
      <c r="E76" t="s">
        <v>162</v>
      </c>
      <c r="F76" t="s">
        <v>56</v>
      </c>
      <c r="G76">
        <v>4.67</v>
      </c>
      <c r="H76">
        <v>4.3600000000000003</v>
      </c>
      <c r="I76">
        <v>5</v>
      </c>
      <c r="J76">
        <v>4</v>
      </c>
      <c r="K76">
        <v>5</v>
      </c>
      <c r="L76">
        <v>5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6</v>
      </c>
      <c r="T76">
        <v>4</v>
      </c>
      <c r="U76">
        <v>5</v>
      </c>
      <c r="V76">
        <v>5</v>
      </c>
      <c r="W76">
        <v>5</v>
      </c>
      <c r="X76">
        <v>6</v>
      </c>
      <c r="Y76">
        <v>5</v>
      </c>
      <c r="Z76">
        <v>4</v>
      </c>
      <c r="AA76">
        <f t="shared" si="6"/>
        <v>4.6716666666666669</v>
      </c>
      <c r="AB76">
        <f t="shared" si="7"/>
        <v>4</v>
      </c>
      <c r="AC76">
        <f t="shared" si="8"/>
        <v>4</v>
      </c>
      <c r="AD76">
        <f t="shared" si="9"/>
        <v>5</v>
      </c>
      <c r="AE76">
        <f t="shared" si="10"/>
        <v>5.333333333333333</v>
      </c>
      <c r="AF76">
        <f t="shared" si="11"/>
        <v>4.5</v>
      </c>
      <c r="AG76">
        <v>5</v>
      </c>
    </row>
    <row r="77" spans="1:33" x14ac:dyDescent="0.25">
      <c r="A77" t="s">
        <v>139</v>
      </c>
      <c r="B77" t="s">
        <v>159</v>
      </c>
      <c r="C77" t="s">
        <v>13</v>
      </c>
      <c r="D77" t="s">
        <v>124</v>
      </c>
      <c r="E77" t="s">
        <v>162</v>
      </c>
      <c r="F77" t="s">
        <v>56</v>
      </c>
      <c r="G77">
        <v>3.67</v>
      </c>
      <c r="H77">
        <v>3.67</v>
      </c>
      <c r="I77">
        <v>4.5</v>
      </c>
      <c r="J77">
        <v>5.17</v>
      </c>
      <c r="K77">
        <v>4.33</v>
      </c>
      <c r="L77">
        <v>4.5</v>
      </c>
      <c r="M77">
        <v>5</v>
      </c>
      <c r="N77">
        <v>4</v>
      </c>
      <c r="O77">
        <v>4</v>
      </c>
      <c r="P77">
        <v>4.5</v>
      </c>
      <c r="Q77">
        <v>4.5</v>
      </c>
      <c r="R77">
        <v>4</v>
      </c>
      <c r="S77">
        <v>5</v>
      </c>
      <c r="T77">
        <v>4</v>
      </c>
      <c r="U77">
        <v>4</v>
      </c>
      <c r="V77">
        <v>4.75</v>
      </c>
      <c r="W77">
        <v>6</v>
      </c>
      <c r="X77">
        <v>4.5</v>
      </c>
      <c r="Y77">
        <v>4.5</v>
      </c>
      <c r="Z77">
        <v>5.17</v>
      </c>
      <c r="AA77">
        <f t="shared" si="6"/>
        <v>4.3066666666666658</v>
      </c>
      <c r="AB77">
        <f t="shared" si="7"/>
        <v>4.333333333333333</v>
      </c>
      <c r="AC77">
        <f t="shared" si="8"/>
        <v>4.333333333333333</v>
      </c>
      <c r="AD77">
        <f t="shared" si="9"/>
        <v>4.333333333333333</v>
      </c>
      <c r="AE77">
        <f t="shared" si="10"/>
        <v>5.083333333333333</v>
      </c>
      <c r="AF77">
        <f t="shared" si="11"/>
        <v>4.835</v>
      </c>
      <c r="AG77">
        <v>4.75</v>
      </c>
    </row>
    <row r="78" spans="1:33" x14ac:dyDescent="0.25">
      <c r="A78" t="s">
        <v>139</v>
      </c>
      <c r="B78" t="s">
        <v>160</v>
      </c>
      <c r="C78" t="s">
        <v>14</v>
      </c>
      <c r="D78" t="s">
        <v>119</v>
      </c>
      <c r="E78" t="s">
        <v>162</v>
      </c>
      <c r="F78" t="s">
        <v>56</v>
      </c>
      <c r="G78">
        <v>5.43</v>
      </c>
      <c r="H78">
        <v>5.05</v>
      </c>
      <c r="I78">
        <v>5.38</v>
      </c>
      <c r="J78">
        <v>4.95</v>
      </c>
      <c r="K78">
        <v>4.4800000000000004</v>
      </c>
      <c r="L78">
        <v>4.6399999999999997</v>
      </c>
      <c r="M78">
        <v>4.71</v>
      </c>
      <c r="N78">
        <v>5</v>
      </c>
      <c r="O78">
        <v>4.43</v>
      </c>
      <c r="P78">
        <v>4.29</v>
      </c>
      <c r="Q78">
        <v>4.1399999999999997</v>
      </c>
      <c r="R78">
        <v>4.57</v>
      </c>
      <c r="S78">
        <v>6</v>
      </c>
      <c r="T78">
        <v>5</v>
      </c>
      <c r="U78">
        <v>5</v>
      </c>
      <c r="V78">
        <v>5</v>
      </c>
      <c r="W78">
        <v>6</v>
      </c>
      <c r="X78">
        <v>6</v>
      </c>
      <c r="Y78">
        <v>5.38</v>
      </c>
      <c r="Z78">
        <v>4.95</v>
      </c>
      <c r="AA78">
        <f t="shared" si="6"/>
        <v>4.9883333333333333</v>
      </c>
      <c r="AB78">
        <f t="shared" si="7"/>
        <v>4.7133333333333338</v>
      </c>
      <c r="AC78">
        <f t="shared" si="8"/>
        <v>4.333333333333333</v>
      </c>
      <c r="AD78">
        <f t="shared" si="9"/>
        <v>5.333333333333333</v>
      </c>
      <c r="AE78">
        <f t="shared" si="10"/>
        <v>5.666666666666667</v>
      </c>
      <c r="AF78">
        <f t="shared" si="11"/>
        <v>5.165</v>
      </c>
      <c r="AG78">
        <v>6</v>
      </c>
    </row>
    <row r="79" spans="1:33" x14ac:dyDescent="0.25">
      <c r="A79" t="s">
        <v>139</v>
      </c>
      <c r="B79" t="s">
        <v>161</v>
      </c>
      <c r="C79" t="s">
        <v>14</v>
      </c>
      <c r="D79" t="s">
        <v>122</v>
      </c>
      <c r="E79" t="s">
        <v>162</v>
      </c>
      <c r="F79" t="s">
        <v>56</v>
      </c>
      <c r="G79">
        <v>6</v>
      </c>
      <c r="H79">
        <v>4.33</v>
      </c>
      <c r="I79">
        <v>3.67</v>
      </c>
      <c r="J79">
        <v>3.33</v>
      </c>
      <c r="K79">
        <v>5</v>
      </c>
      <c r="L79">
        <v>5</v>
      </c>
      <c r="M79">
        <v>3</v>
      </c>
      <c r="N79">
        <v>5</v>
      </c>
      <c r="O79">
        <v>6</v>
      </c>
      <c r="P79">
        <v>6</v>
      </c>
      <c r="Q79">
        <v>4</v>
      </c>
      <c r="R79">
        <v>4</v>
      </c>
      <c r="S79">
        <v>6</v>
      </c>
      <c r="T79">
        <v>4</v>
      </c>
      <c r="U79">
        <v>5</v>
      </c>
      <c r="V79">
        <v>5</v>
      </c>
      <c r="W79">
        <v>6</v>
      </c>
      <c r="X79">
        <v>6</v>
      </c>
      <c r="Y79">
        <v>3.67</v>
      </c>
      <c r="Z79">
        <v>3.33</v>
      </c>
      <c r="AA79">
        <f t="shared" si="6"/>
        <v>4.5549999999999997</v>
      </c>
      <c r="AB79">
        <f t="shared" si="7"/>
        <v>4.666666666666667</v>
      </c>
      <c r="AC79">
        <f t="shared" si="8"/>
        <v>4.666666666666667</v>
      </c>
      <c r="AD79">
        <f t="shared" si="9"/>
        <v>5</v>
      </c>
      <c r="AE79">
        <f t="shared" si="10"/>
        <v>5.666666666666667</v>
      </c>
      <c r="AF79">
        <v>6</v>
      </c>
      <c r="AG79">
        <v>6</v>
      </c>
    </row>
    <row r="80" spans="1:33" x14ac:dyDescent="0.25">
      <c r="B80" s="11"/>
      <c r="D80"/>
      <c r="E80"/>
      <c r="F80"/>
    </row>
    <row r="81" spans="2:2" x14ac:dyDescent="0.25">
      <c r="B81" s="11"/>
    </row>
    <row r="82" spans="2:2" x14ac:dyDescent="0.25">
      <c r="B82" s="11"/>
    </row>
    <row r="83" spans="2:2" x14ac:dyDescent="0.25">
      <c r="B83" s="11"/>
    </row>
    <row r="84" spans="2:2" x14ac:dyDescent="0.25">
      <c r="B84" s="11"/>
    </row>
    <row r="85" spans="2:2" x14ac:dyDescent="0.25">
      <c r="B85" s="11"/>
    </row>
    <row r="86" spans="2:2" x14ac:dyDescent="0.25">
      <c r="B86" s="11"/>
    </row>
    <row r="87" spans="2:2" x14ac:dyDescent="0.25">
      <c r="B87" s="11"/>
    </row>
    <row r="88" spans="2:2" x14ac:dyDescent="0.25">
      <c r="B88" s="11"/>
    </row>
    <row r="89" spans="2:2" x14ac:dyDescent="0.25">
      <c r="B89" s="11"/>
    </row>
    <row r="90" spans="2:2" x14ac:dyDescent="0.25">
      <c r="B90" s="11"/>
    </row>
    <row r="91" spans="2:2" x14ac:dyDescent="0.25">
      <c r="B91" s="11"/>
    </row>
    <row r="92" spans="2:2" x14ac:dyDescent="0.25">
      <c r="B92" s="11"/>
    </row>
    <row r="93" spans="2:2" x14ac:dyDescent="0.25">
      <c r="B93" s="11"/>
    </row>
    <row r="94" spans="2:2" x14ac:dyDescent="0.25">
      <c r="B94" s="11"/>
    </row>
    <row r="95" spans="2:2" x14ac:dyDescent="0.25">
      <c r="B95" s="11"/>
    </row>
    <row r="96" spans="2:2" x14ac:dyDescent="0.25">
      <c r="B96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31D5-1B2F-40FD-B114-5154B9838CBA}">
  <dimension ref="A1:AX802"/>
  <sheetViews>
    <sheetView zoomScaleNormal="100" workbookViewId="0">
      <selection activeCell="F1" sqref="F1"/>
    </sheetView>
  </sheetViews>
  <sheetFormatPr baseColWidth="10" defaultRowHeight="15" x14ac:dyDescent="0.25"/>
  <cols>
    <col min="1" max="1" width="14.28515625" customWidth="1"/>
    <col min="2" max="2" width="20.140625" customWidth="1"/>
    <col min="3" max="3" width="10.5703125" customWidth="1"/>
    <col min="4" max="4" width="8.5703125" customWidth="1"/>
    <col min="5" max="5" width="12.140625" customWidth="1"/>
    <col min="6" max="6" width="18.85546875" customWidth="1"/>
    <col min="7" max="7" width="13" customWidth="1"/>
    <col min="8" max="8" width="19.5703125" style="8" customWidth="1"/>
    <col min="9" max="9" width="18.28515625" customWidth="1"/>
    <col min="10" max="10" width="26" customWidth="1"/>
    <col min="11" max="11" width="23.28515625" customWidth="1"/>
    <col min="12" max="12" width="15" customWidth="1"/>
    <col min="13" max="13" width="8.140625" customWidth="1"/>
    <col min="14" max="14" width="16.42578125" style="4" customWidth="1"/>
    <col min="15" max="15" width="18" customWidth="1"/>
    <col min="16" max="17" width="17" customWidth="1"/>
    <col min="18" max="18" width="10.85546875" customWidth="1"/>
    <col min="19" max="19" width="12" customWidth="1"/>
    <col min="20" max="20" width="20.28515625" customWidth="1"/>
    <col min="21" max="21" width="20" customWidth="1"/>
    <col min="22" max="22" width="29" customWidth="1"/>
    <col min="23" max="23" width="20.5703125" customWidth="1"/>
    <col min="24" max="24" width="20.42578125" customWidth="1"/>
    <col min="25" max="25" width="22.140625" customWidth="1"/>
    <col min="26" max="26" width="20.5703125" customWidth="1"/>
    <col min="27" max="27" width="20.42578125" customWidth="1"/>
    <col min="28" max="28" width="22.140625" customWidth="1"/>
    <col min="29" max="29" width="20" customWidth="1"/>
    <col min="30" max="30" width="20.7109375" customWidth="1"/>
    <col min="31" max="31" width="20" customWidth="1"/>
    <col min="32" max="32" width="23.5703125" customWidth="1"/>
    <col min="33" max="33" width="20" customWidth="1"/>
    <col min="34" max="34" width="17.7109375" customWidth="1"/>
    <col min="35" max="35" width="23.28515625" customWidth="1"/>
    <col min="36" max="36" width="24.42578125" customWidth="1"/>
    <col min="37" max="37" width="24.85546875" customWidth="1"/>
    <col min="38" max="38" width="25.140625" customWidth="1"/>
    <col min="39" max="39" width="19.42578125" customWidth="1"/>
    <col min="40" max="40" width="27" customWidth="1"/>
    <col min="41" max="41" width="28.7109375" customWidth="1"/>
    <col min="42" max="42" width="20.140625" customWidth="1"/>
    <col min="43" max="43" width="24" customWidth="1"/>
    <col min="44" max="44" width="27.5703125" customWidth="1"/>
    <col min="45" max="46" width="34.85546875" customWidth="1"/>
    <col min="47" max="47" width="22.140625" customWidth="1"/>
    <col min="48" max="48" width="35.7109375" customWidth="1"/>
    <col min="49" max="49" width="33.140625" customWidth="1"/>
  </cols>
  <sheetData>
    <row r="1" spans="1:50" x14ac:dyDescent="0.25">
      <c r="A1" t="s">
        <v>0</v>
      </c>
      <c r="B1" t="s">
        <v>7</v>
      </c>
      <c r="C1" t="s">
        <v>1</v>
      </c>
      <c r="D1" t="s">
        <v>15</v>
      </c>
      <c r="E1" t="s">
        <v>62</v>
      </c>
      <c r="F1" t="s">
        <v>170</v>
      </c>
      <c r="G1" t="s">
        <v>77</v>
      </c>
      <c r="H1" t="s">
        <v>78</v>
      </c>
      <c r="I1" t="s">
        <v>6</v>
      </c>
      <c r="J1" t="s">
        <v>3</v>
      </c>
      <c r="K1" t="s">
        <v>63</v>
      </c>
      <c r="L1" t="s">
        <v>16</v>
      </c>
      <c r="M1" t="s">
        <v>17</v>
      </c>
      <c r="N1" s="4" t="s">
        <v>18</v>
      </c>
      <c r="O1" t="s">
        <v>5</v>
      </c>
      <c r="P1" t="s">
        <v>64</v>
      </c>
      <c r="Q1" t="s">
        <v>23</v>
      </c>
      <c r="R1" t="s">
        <v>2</v>
      </c>
      <c r="S1" t="s">
        <v>49</v>
      </c>
      <c r="T1" t="s">
        <v>44</v>
      </c>
      <c r="U1" t="s">
        <v>45</v>
      </c>
      <c r="V1" t="s">
        <v>50</v>
      </c>
      <c r="W1" t="s">
        <v>166</v>
      </c>
      <c r="X1" t="s">
        <v>167</v>
      </c>
      <c r="Y1" t="s">
        <v>164</v>
      </c>
      <c r="Z1" t="s">
        <v>168</v>
      </c>
      <c r="AA1" t="s">
        <v>169</v>
      </c>
      <c r="AB1" t="s">
        <v>165</v>
      </c>
      <c r="AC1" t="s">
        <v>51</v>
      </c>
      <c r="AD1" t="s">
        <v>80</v>
      </c>
      <c r="AE1" t="s">
        <v>71</v>
      </c>
      <c r="AF1" t="s">
        <v>70</v>
      </c>
      <c r="AG1" t="s">
        <v>43</v>
      </c>
      <c r="AH1" t="s">
        <v>72</v>
      </c>
      <c r="AI1" t="s">
        <v>76</v>
      </c>
      <c r="AJ1" t="s">
        <v>74</v>
      </c>
      <c r="AK1" t="s">
        <v>47</v>
      </c>
      <c r="AL1" t="s">
        <v>48</v>
      </c>
      <c r="AM1" t="s">
        <v>46</v>
      </c>
      <c r="AN1" t="s">
        <v>4</v>
      </c>
      <c r="AO1" t="s">
        <v>60</v>
      </c>
      <c r="AP1" t="s">
        <v>61</v>
      </c>
      <c r="AQ1" t="s">
        <v>65</v>
      </c>
      <c r="AR1" t="s">
        <v>79</v>
      </c>
      <c r="AS1" t="s">
        <v>82</v>
      </c>
      <c r="AT1" t="s">
        <v>83</v>
      </c>
      <c r="AU1" t="s">
        <v>81</v>
      </c>
      <c r="AV1" t="s">
        <v>84</v>
      </c>
      <c r="AW1" t="s">
        <v>85</v>
      </c>
      <c r="AX1" t="s">
        <v>163</v>
      </c>
    </row>
    <row r="2" spans="1:50" x14ac:dyDescent="0.25">
      <c r="A2">
        <v>123</v>
      </c>
      <c r="B2" s="1">
        <v>21607</v>
      </c>
      <c r="C2" s="2">
        <f ca="1">INT((TODAY()-Tabla1[[#This Row],[Año de Nacimiento]])/365)</f>
        <v>61</v>
      </c>
      <c r="D2" t="s">
        <v>13</v>
      </c>
      <c r="E2">
        <v>1</v>
      </c>
      <c r="F2" s="1">
        <v>42445</v>
      </c>
      <c r="G2" s="1">
        <f t="shared" ref="G2:G65" ca="1" si="0">TODAY()</f>
        <v>44118</v>
      </c>
      <c r="H2" s="8">
        <f ca="1">(Tabla1[[#This Row],[Fecha Hoy]]-Tabla1[[#This Row],[Fecha Inicio de Contrato]])/30</f>
        <v>55.766666666666666</v>
      </c>
      <c r="I2" s="8">
        <f ca="1">Tabla1[[#This Row],[Antigüedad Meses]]/12</f>
        <v>4.6472222222222221</v>
      </c>
      <c r="J2" s="1" t="s">
        <v>68</v>
      </c>
      <c r="K2" s="4">
        <v>2</v>
      </c>
      <c r="L2" s="1" t="s">
        <v>21</v>
      </c>
      <c r="M2" s="4">
        <v>0</v>
      </c>
      <c r="N2" s="4" t="s">
        <v>20</v>
      </c>
      <c r="O2" t="s">
        <v>37</v>
      </c>
      <c r="P2">
        <v>2</v>
      </c>
      <c r="Q2">
        <v>40</v>
      </c>
      <c r="R2">
        <f>Tabla1[[#This Row],[Horas Jornada]]*1/40</f>
        <v>1</v>
      </c>
      <c r="V2" s="4">
        <f>Tabla1[[#This Row],[Fecha Alta (Abs)]]-Tabla1[[#This Row],[Fecha de baja (Abs)]]</f>
        <v>0</v>
      </c>
      <c r="Y2" s="4">
        <f>Tabla1[[#This Row],[Fecha Abs Alta 2019]]-Tabla1[[#This Row],[Fecha Abs Baja 2019]]</f>
        <v>0</v>
      </c>
      <c r="Z2" s="4"/>
      <c r="AA2" s="4"/>
      <c r="AB2" s="4">
        <f>#REF!-#REF!</f>
        <v>0</v>
      </c>
      <c r="AC2" s="4" t="s">
        <v>54</v>
      </c>
      <c r="AD2" s="4">
        <v>3</v>
      </c>
      <c r="AE2" s="4">
        <v>1</v>
      </c>
      <c r="AF2" s="1">
        <v>43615</v>
      </c>
      <c r="AG2" t="s">
        <v>27</v>
      </c>
      <c r="AH2">
        <v>0</v>
      </c>
      <c r="AK2" s="7">
        <v>26496</v>
      </c>
      <c r="AL2" s="7">
        <v>26496</v>
      </c>
      <c r="AM2" s="7">
        <f>Tabla1[[#This Row],[Salario Anual Actual 2020]]-Tabla1[[#This Row],[Salario Anual Inicial 2020]]</f>
        <v>0</v>
      </c>
      <c r="AN2">
        <v>284</v>
      </c>
      <c r="AO2">
        <v>0</v>
      </c>
      <c r="AQ2">
        <v>5</v>
      </c>
      <c r="AR2">
        <v>0</v>
      </c>
      <c r="AX2">
        <v>6</v>
      </c>
    </row>
    <row r="3" spans="1:50" x14ac:dyDescent="0.25">
      <c r="A3">
        <v>119</v>
      </c>
      <c r="B3" s="1">
        <v>37246</v>
      </c>
      <c r="C3" s="2">
        <f ca="1">INT((TODAY()-Tabla1[[#This Row],[Año de Nacimiento]])/365)</f>
        <v>18</v>
      </c>
      <c r="D3" t="s">
        <v>14</v>
      </c>
      <c r="E3">
        <v>0</v>
      </c>
      <c r="F3" s="1">
        <v>43948</v>
      </c>
      <c r="G3" s="1">
        <f t="shared" ca="1" si="0"/>
        <v>44118</v>
      </c>
      <c r="H3" s="8">
        <f ca="1">(Tabla1[[#This Row],[Fecha Hoy]]-Tabla1[[#This Row],[Fecha Inicio de Contrato]])/30</f>
        <v>5.666666666666667</v>
      </c>
      <c r="I3" s="8">
        <f ca="1">Tabla1[[#This Row],[Antigüedad Meses]]/12</f>
        <v>0.47222222222222227</v>
      </c>
      <c r="J3" s="1" t="s">
        <v>10</v>
      </c>
      <c r="K3" s="4">
        <v>5</v>
      </c>
      <c r="L3" s="1" t="s">
        <v>21</v>
      </c>
      <c r="M3" s="4">
        <v>0</v>
      </c>
      <c r="N3" s="4" t="s">
        <v>20</v>
      </c>
      <c r="O3" t="s">
        <v>32</v>
      </c>
      <c r="P3">
        <v>1</v>
      </c>
      <c r="Q3">
        <v>30</v>
      </c>
      <c r="R3">
        <f>Tabla1[[#This Row],[Horas Jornada]]*1/40</f>
        <v>0.75</v>
      </c>
      <c r="V3" s="4">
        <f>Tabla1[[#This Row],[Fecha Alta (Abs)]]-Tabla1[[#This Row],[Fecha de baja (Abs)]]</f>
        <v>0</v>
      </c>
      <c r="Y3" s="4">
        <f>Tabla1[[#This Row],[Fecha Abs Alta 2019]]-Tabla1[[#This Row],[Fecha Abs Baja 2019]]</f>
        <v>0</v>
      </c>
      <c r="Z3" s="4"/>
      <c r="AA3" s="4"/>
      <c r="AB3" s="4">
        <f>#REF!-#REF!</f>
        <v>0</v>
      </c>
      <c r="AC3" s="4" t="s">
        <v>56</v>
      </c>
      <c r="AD3" s="4">
        <v>5</v>
      </c>
      <c r="AE3" s="4">
        <v>1</v>
      </c>
      <c r="AF3" s="1">
        <v>43548</v>
      </c>
      <c r="AG3" t="s">
        <v>27</v>
      </c>
      <c r="AH3">
        <v>0</v>
      </c>
      <c r="AK3" s="7">
        <v>17720</v>
      </c>
      <c r="AL3" s="7">
        <v>17720</v>
      </c>
      <c r="AM3" s="7">
        <f>Tabla1[[#This Row],[Salario Anual Actual 2020]]-Tabla1[[#This Row],[Salario Anual Inicial 2020]]</f>
        <v>0</v>
      </c>
      <c r="AN3">
        <v>47</v>
      </c>
      <c r="AO3">
        <v>0</v>
      </c>
      <c r="AQ3">
        <v>5</v>
      </c>
      <c r="AR3">
        <v>1</v>
      </c>
      <c r="AX3">
        <v>7</v>
      </c>
    </row>
    <row r="4" spans="1:50" x14ac:dyDescent="0.25">
      <c r="A4">
        <v>85</v>
      </c>
      <c r="B4" s="1">
        <v>31969</v>
      </c>
      <c r="C4" s="2">
        <f ca="1">INT((TODAY()-Tabla1[[#This Row],[Año de Nacimiento]])/365)</f>
        <v>33</v>
      </c>
      <c r="D4" t="s">
        <v>14</v>
      </c>
      <c r="E4">
        <v>0</v>
      </c>
      <c r="F4" s="1">
        <v>41853</v>
      </c>
      <c r="G4" s="1">
        <f t="shared" ca="1" si="0"/>
        <v>44118</v>
      </c>
      <c r="H4" s="8">
        <f ca="1">(Tabla1[[#This Row],[Fecha Hoy]]-Tabla1[[#This Row],[Fecha Inicio de Contrato]])/30</f>
        <v>75.5</v>
      </c>
      <c r="I4" s="8">
        <f ca="1">Tabla1[[#This Row],[Antigüedad Meses]]/12</f>
        <v>6.291666666666667</v>
      </c>
      <c r="J4" s="1" t="s">
        <v>68</v>
      </c>
      <c r="K4" s="4">
        <v>2</v>
      </c>
      <c r="L4" s="1" t="s">
        <v>21</v>
      </c>
      <c r="M4" s="4">
        <v>0</v>
      </c>
      <c r="N4" s="4" t="s">
        <v>20</v>
      </c>
      <c r="O4" t="s">
        <v>34</v>
      </c>
      <c r="P4">
        <v>4</v>
      </c>
      <c r="Q4">
        <v>40</v>
      </c>
      <c r="R4">
        <f>Tabla1[[#This Row],[Horas Jornada]]*1/40</f>
        <v>1</v>
      </c>
      <c r="V4" s="4">
        <f>Tabla1[[#This Row],[Fecha Alta (Abs)]]-Tabla1[[#This Row],[Fecha de baja (Abs)]]</f>
        <v>0</v>
      </c>
      <c r="Y4" s="4">
        <f>Tabla1[[#This Row],[Fecha Abs Alta 2019]]-Tabla1[[#This Row],[Fecha Abs Baja 2019]]</f>
        <v>0</v>
      </c>
      <c r="Z4" s="4"/>
      <c r="AA4" s="4"/>
      <c r="AB4" s="4">
        <f>#REF!-#REF!</f>
        <v>0</v>
      </c>
      <c r="AC4" s="4" t="s">
        <v>56</v>
      </c>
      <c r="AD4" s="4">
        <v>5</v>
      </c>
      <c r="AE4" s="4">
        <v>1</v>
      </c>
      <c r="AF4" s="1">
        <v>43499</v>
      </c>
      <c r="AG4" t="s">
        <v>27</v>
      </c>
      <c r="AH4">
        <v>0</v>
      </c>
      <c r="AK4" s="7">
        <v>29686</v>
      </c>
      <c r="AL4" s="7">
        <v>29686</v>
      </c>
      <c r="AM4" s="7">
        <f>Tabla1[[#This Row],[Salario Anual Actual 2020]]-Tabla1[[#This Row],[Salario Anual Inicial 2020]]</f>
        <v>0</v>
      </c>
      <c r="AN4">
        <v>324</v>
      </c>
      <c r="AO4">
        <v>25</v>
      </c>
      <c r="AP4">
        <v>6</v>
      </c>
      <c r="AQ4">
        <v>4</v>
      </c>
      <c r="AR4">
        <v>0</v>
      </c>
      <c r="AS4">
        <v>5.66</v>
      </c>
      <c r="AT4">
        <v>6.46</v>
      </c>
      <c r="AU4">
        <v>3</v>
      </c>
      <c r="AV4">
        <v>5.15</v>
      </c>
      <c r="AW4" s="8"/>
      <c r="AX4">
        <v>10</v>
      </c>
    </row>
    <row r="5" spans="1:50" x14ac:dyDescent="0.25">
      <c r="A5">
        <v>5</v>
      </c>
      <c r="B5" s="1">
        <v>23322</v>
      </c>
      <c r="C5" s="2">
        <f ca="1">INT((TODAY()-Tabla1[[#This Row],[Año de Nacimiento]])/365)</f>
        <v>56</v>
      </c>
      <c r="D5" t="s">
        <v>13</v>
      </c>
      <c r="E5">
        <v>1</v>
      </c>
      <c r="F5" s="1">
        <v>42255</v>
      </c>
      <c r="G5" s="1">
        <f t="shared" ca="1" si="0"/>
        <v>44118</v>
      </c>
      <c r="H5" s="8">
        <f ca="1">(Tabla1[[#This Row],[Fecha Hoy]]-Tabla1[[#This Row],[Fecha Inicio de Contrato]])/30</f>
        <v>62.1</v>
      </c>
      <c r="I5" s="8">
        <f ca="1">Tabla1[[#This Row],[Antigüedad Meses]]/12</f>
        <v>5.1749999999999998</v>
      </c>
      <c r="J5" s="1" t="s">
        <v>12</v>
      </c>
      <c r="K5" s="4">
        <v>3</v>
      </c>
      <c r="L5" s="1" t="s">
        <v>19</v>
      </c>
      <c r="M5" s="4">
        <v>1</v>
      </c>
      <c r="N5" s="4" t="s">
        <v>20</v>
      </c>
      <c r="O5" t="s">
        <v>32</v>
      </c>
      <c r="P5">
        <v>1</v>
      </c>
      <c r="Q5">
        <v>40</v>
      </c>
      <c r="R5">
        <f>Tabla1[[#This Row],[Horas Jornada]]*1/40</f>
        <v>1</v>
      </c>
      <c r="S5" t="s">
        <v>24</v>
      </c>
      <c r="T5" s="1">
        <v>43788</v>
      </c>
      <c r="U5" s="1">
        <v>43795</v>
      </c>
      <c r="V5" s="4">
        <f>Tabla1[[#This Row],[Fecha Alta (Abs)]]-Tabla1[[#This Row],[Fecha de baja (Abs)]]</f>
        <v>7</v>
      </c>
      <c r="W5" s="1">
        <v>43788</v>
      </c>
      <c r="X5" s="1">
        <v>43795</v>
      </c>
      <c r="Y5" s="4">
        <f>Tabla1[[#This Row],[Fecha Abs Alta 2019]]-Tabla1[[#This Row],[Fecha Abs Baja 2019]]</f>
        <v>7</v>
      </c>
      <c r="Z5" s="4"/>
      <c r="AA5" s="4"/>
      <c r="AB5" s="4">
        <f>#REF!-#REF!</f>
        <v>0</v>
      </c>
      <c r="AC5" s="4" t="s">
        <v>56</v>
      </c>
      <c r="AD5" s="4">
        <v>5</v>
      </c>
      <c r="AE5" s="4">
        <v>1</v>
      </c>
      <c r="AF5" s="1">
        <v>43641</v>
      </c>
      <c r="AG5" t="s">
        <v>27</v>
      </c>
      <c r="AH5">
        <v>0</v>
      </c>
      <c r="AK5" s="7">
        <v>19197</v>
      </c>
      <c r="AL5" s="7">
        <v>19197</v>
      </c>
      <c r="AM5" s="7">
        <f>Tabla1[[#This Row],[Salario Anual Actual 2020]]-Tabla1[[#This Row],[Salario Anual Inicial 2020]]</f>
        <v>0</v>
      </c>
      <c r="AN5">
        <v>114</v>
      </c>
      <c r="AO5">
        <v>6</v>
      </c>
      <c r="AQ5">
        <v>4</v>
      </c>
      <c r="AR5">
        <v>0</v>
      </c>
      <c r="AX5">
        <v>4</v>
      </c>
    </row>
    <row r="6" spans="1:50" x14ac:dyDescent="0.25">
      <c r="A6">
        <v>67</v>
      </c>
      <c r="B6" s="1">
        <v>36012</v>
      </c>
      <c r="C6" s="2">
        <f ca="1">INT((TODAY()-Tabla1[[#This Row],[Año de Nacimiento]])/365)</f>
        <v>22</v>
      </c>
      <c r="D6" t="s">
        <v>13</v>
      </c>
      <c r="E6">
        <v>1</v>
      </c>
      <c r="F6" s="1">
        <v>43502</v>
      </c>
      <c r="G6" s="1">
        <f t="shared" ca="1" si="0"/>
        <v>44118</v>
      </c>
      <c r="H6" s="8">
        <f ca="1">(Tabla1[[#This Row],[Fecha Hoy]]-Tabla1[[#This Row],[Fecha Inicio de Contrato]])/30</f>
        <v>20.533333333333335</v>
      </c>
      <c r="I6" s="8">
        <f ca="1">Tabla1[[#This Row],[Antigüedad Meses]]/12</f>
        <v>1.7111111111111112</v>
      </c>
      <c r="J6" s="1" t="s">
        <v>8</v>
      </c>
      <c r="K6" s="4">
        <v>1</v>
      </c>
      <c r="L6" s="1" t="s">
        <v>21</v>
      </c>
      <c r="M6" s="4">
        <v>0</v>
      </c>
      <c r="N6" s="4" t="s">
        <v>20</v>
      </c>
      <c r="O6" t="s">
        <v>32</v>
      </c>
      <c r="P6">
        <v>1</v>
      </c>
      <c r="Q6">
        <v>40</v>
      </c>
      <c r="R6">
        <f>Tabla1[[#This Row],[Horas Jornada]]*1/40</f>
        <v>1</v>
      </c>
      <c r="S6" t="s">
        <v>24</v>
      </c>
      <c r="T6" s="1">
        <v>43792</v>
      </c>
      <c r="U6" s="1">
        <v>43839</v>
      </c>
      <c r="V6" s="4">
        <f>Tabla1[[#This Row],[Fecha Alta (Abs)]]-Tabla1[[#This Row],[Fecha de baja (Abs)]]</f>
        <v>47</v>
      </c>
      <c r="W6" s="1">
        <v>43792</v>
      </c>
      <c r="X6" s="1">
        <v>43830</v>
      </c>
      <c r="Y6" s="4">
        <f>Tabla1[[#This Row],[Fecha Abs Alta 2019]]-Tabla1[[#This Row],[Fecha Abs Baja 2019]]</f>
        <v>38</v>
      </c>
      <c r="Z6" s="1">
        <v>43831</v>
      </c>
      <c r="AA6" s="1">
        <v>43839</v>
      </c>
      <c r="AB6" s="4">
        <f>#REF!-#REF!</f>
        <v>8</v>
      </c>
      <c r="AC6" s="4" t="s">
        <v>56</v>
      </c>
      <c r="AD6" s="4">
        <v>5</v>
      </c>
      <c r="AE6" s="4">
        <v>1</v>
      </c>
      <c r="AF6" s="1">
        <v>43601</v>
      </c>
      <c r="AG6" t="s">
        <v>27</v>
      </c>
      <c r="AH6">
        <v>0</v>
      </c>
      <c r="AK6" s="7">
        <v>18864</v>
      </c>
      <c r="AL6" s="7">
        <v>18864</v>
      </c>
      <c r="AM6" s="7">
        <f>Tabla1[[#This Row],[Salario Anual Actual 2020]]-Tabla1[[#This Row],[Salario Anual Inicial 2020]]</f>
        <v>0</v>
      </c>
      <c r="AN6">
        <v>18</v>
      </c>
      <c r="AO6">
        <v>18</v>
      </c>
      <c r="AQ6">
        <v>4</v>
      </c>
      <c r="AR6">
        <v>0</v>
      </c>
      <c r="AX6">
        <v>4</v>
      </c>
    </row>
    <row r="7" spans="1:50" x14ac:dyDescent="0.25">
      <c r="A7">
        <v>87</v>
      </c>
      <c r="B7" s="1">
        <v>26214</v>
      </c>
      <c r="C7" s="2">
        <f ca="1">INT((TODAY()-Tabla1[[#This Row],[Año de Nacimiento]])/365)</f>
        <v>49</v>
      </c>
      <c r="D7" t="s">
        <v>14</v>
      </c>
      <c r="E7">
        <v>0</v>
      </c>
      <c r="F7" s="1">
        <v>38853</v>
      </c>
      <c r="G7" s="1">
        <f t="shared" ca="1" si="0"/>
        <v>44118</v>
      </c>
      <c r="H7" s="8">
        <f ca="1">(Tabla1[[#This Row],[Fecha Hoy]]-Tabla1[[#This Row],[Fecha Inicio de Contrato]])/30</f>
        <v>175.5</v>
      </c>
      <c r="I7" s="8">
        <f ca="1">Tabla1[[#This Row],[Antigüedad Meses]]/12</f>
        <v>14.625</v>
      </c>
      <c r="J7" s="1" t="s">
        <v>68</v>
      </c>
      <c r="K7" s="4">
        <v>2</v>
      </c>
      <c r="L7" s="1"/>
      <c r="M7" s="4">
        <v>0</v>
      </c>
      <c r="N7" s="4" t="s">
        <v>20</v>
      </c>
      <c r="O7" t="s">
        <v>32</v>
      </c>
      <c r="P7">
        <v>1</v>
      </c>
      <c r="Q7">
        <v>20</v>
      </c>
      <c r="R7">
        <f>Tabla1[[#This Row],[Horas Jornada]]*1/40</f>
        <v>0.5</v>
      </c>
      <c r="V7" s="4">
        <f>Tabla1[[#This Row],[Fecha Alta (Abs)]]-Tabla1[[#This Row],[Fecha de baja (Abs)]]</f>
        <v>0</v>
      </c>
      <c r="Y7" s="4">
        <f>Tabla1[[#This Row],[Fecha Abs Alta 2019]]-Tabla1[[#This Row],[Fecha Abs Baja 2019]]</f>
        <v>0</v>
      </c>
      <c r="Z7" s="4"/>
      <c r="AA7" s="4"/>
      <c r="AB7" s="4">
        <f>#REF!-#REF!</f>
        <v>0</v>
      </c>
      <c r="AC7" s="4" t="s">
        <v>56</v>
      </c>
      <c r="AD7" s="4">
        <v>5</v>
      </c>
      <c r="AE7" s="4">
        <v>1</v>
      </c>
      <c r="AF7" s="1">
        <v>43675</v>
      </c>
      <c r="AG7" t="s">
        <v>31</v>
      </c>
      <c r="AH7">
        <v>0</v>
      </c>
      <c r="AK7" s="7">
        <v>18586</v>
      </c>
      <c r="AL7" s="7">
        <v>18586</v>
      </c>
      <c r="AM7" s="7">
        <f>Tabla1[[#This Row],[Salario Anual Actual 2020]]-Tabla1[[#This Row],[Salario Anual Inicial 2020]]</f>
        <v>0</v>
      </c>
      <c r="AN7">
        <v>252</v>
      </c>
      <c r="AO7">
        <v>0</v>
      </c>
      <c r="AQ7">
        <v>4</v>
      </c>
      <c r="AR7">
        <v>0</v>
      </c>
      <c r="AX7">
        <v>10</v>
      </c>
    </row>
    <row r="8" spans="1:50" x14ac:dyDescent="0.25">
      <c r="A8">
        <v>98</v>
      </c>
      <c r="B8" s="1">
        <v>23463</v>
      </c>
      <c r="C8" s="2">
        <f ca="1">INT((TODAY()-Tabla1[[#This Row],[Año de Nacimiento]])/365)</f>
        <v>56</v>
      </c>
      <c r="D8" t="s">
        <v>13</v>
      </c>
      <c r="E8">
        <v>1</v>
      </c>
      <c r="F8" s="1">
        <v>43461</v>
      </c>
      <c r="G8" s="1">
        <f t="shared" ca="1" si="0"/>
        <v>44118</v>
      </c>
      <c r="H8" s="8">
        <f ca="1">(Tabla1[[#This Row],[Fecha Hoy]]-Tabla1[[#This Row],[Fecha Inicio de Contrato]])/30</f>
        <v>21.9</v>
      </c>
      <c r="I8" s="8">
        <f ca="1">Tabla1[[#This Row],[Antigüedad Meses]]/12</f>
        <v>1.825</v>
      </c>
      <c r="J8" s="1" t="s">
        <v>68</v>
      </c>
      <c r="K8" s="4">
        <v>2</v>
      </c>
      <c r="L8" s="1"/>
      <c r="M8" s="4"/>
      <c r="N8" s="4" t="s">
        <v>20</v>
      </c>
      <c r="O8" t="s">
        <v>32</v>
      </c>
      <c r="P8">
        <v>1</v>
      </c>
      <c r="Q8">
        <v>20</v>
      </c>
      <c r="R8">
        <f>Tabla1[[#This Row],[Horas Jornada]]*1/40</f>
        <v>0.5</v>
      </c>
      <c r="V8" s="4">
        <f>Tabla1[[#This Row],[Fecha Alta (Abs)]]-Tabla1[[#This Row],[Fecha de baja (Abs)]]</f>
        <v>0</v>
      </c>
      <c r="Y8" s="4">
        <f>Tabla1[[#This Row],[Fecha Abs Alta 2019]]-Tabla1[[#This Row],[Fecha Abs Baja 2019]]</f>
        <v>0</v>
      </c>
      <c r="Z8" s="4"/>
      <c r="AA8" s="4"/>
      <c r="AB8" s="4">
        <f>#REF!-#REF!</f>
        <v>0</v>
      </c>
      <c r="AC8" s="4" t="s">
        <v>56</v>
      </c>
      <c r="AD8" s="4">
        <v>5</v>
      </c>
      <c r="AE8" s="4">
        <v>1</v>
      </c>
      <c r="AF8" s="1">
        <v>43528</v>
      </c>
      <c r="AG8" t="s">
        <v>31</v>
      </c>
      <c r="AH8">
        <v>0</v>
      </c>
      <c r="AK8" s="7">
        <v>17955</v>
      </c>
      <c r="AL8" s="7">
        <v>17955</v>
      </c>
      <c r="AM8" s="7">
        <f>Tabla1[[#This Row],[Salario Anual Actual 2020]]-Tabla1[[#This Row],[Salario Anual Inicial 2020]]</f>
        <v>0</v>
      </c>
      <c r="AN8">
        <v>20</v>
      </c>
      <c r="AO8">
        <v>12</v>
      </c>
      <c r="AQ8">
        <v>4</v>
      </c>
      <c r="AR8">
        <v>0</v>
      </c>
      <c r="AX8">
        <v>8</v>
      </c>
    </row>
    <row r="9" spans="1:50" x14ac:dyDescent="0.25">
      <c r="A9">
        <v>61</v>
      </c>
      <c r="B9" s="1">
        <v>35316</v>
      </c>
      <c r="C9" s="2">
        <f ca="1">INT((TODAY()-Tabla1[[#This Row],[Año de Nacimiento]])/365)</f>
        <v>24</v>
      </c>
      <c r="D9" t="s">
        <v>14</v>
      </c>
      <c r="E9">
        <v>0</v>
      </c>
      <c r="F9" s="1">
        <v>43362</v>
      </c>
      <c r="G9" s="1">
        <f t="shared" ca="1" si="0"/>
        <v>44118</v>
      </c>
      <c r="H9" s="8">
        <f ca="1">(Tabla1[[#This Row],[Fecha Hoy]]-Tabla1[[#This Row],[Fecha Inicio de Contrato]])/30</f>
        <v>25.2</v>
      </c>
      <c r="I9" s="8">
        <f ca="1">Tabla1[[#This Row],[Antigüedad Meses]]/12</f>
        <v>2.1</v>
      </c>
      <c r="J9" s="1" t="s">
        <v>68</v>
      </c>
      <c r="K9" s="4">
        <v>2</v>
      </c>
      <c r="L9" s="1" t="s">
        <v>19</v>
      </c>
      <c r="M9" s="4">
        <v>1</v>
      </c>
      <c r="N9" s="4" t="s">
        <v>20</v>
      </c>
      <c r="O9" t="s">
        <v>37</v>
      </c>
      <c r="P9">
        <v>2</v>
      </c>
      <c r="Q9">
        <v>40</v>
      </c>
      <c r="R9">
        <f>Tabla1[[#This Row],[Horas Jornada]]*1/40</f>
        <v>1</v>
      </c>
      <c r="S9" t="s">
        <v>25</v>
      </c>
      <c r="T9" s="1">
        <v>43837</v>
      </c>
      <c r="U9" s="1">
        <v>43839</v>
      </c>
      <c r="V9" s="4">
        <f>Tabla1[[#This Row],[Fecha Alta (Abs)]]-Tabla1[[#This Row],[Fecha de baja (Abs)]]</f>
        <v>2</v>
      </c>
      <c r="Y9" s="4">
        <f>Tabla1[[#This Row],[Fecha Abs Alta 2019]]-Tabla1[[#This Row],[Fecha Abs Baja 2019]]</f>
        <v>0</v>
      </c>
      <c r="Z9" s="1">
        <v>43837</v>
      </c>
      <c r="AA9" s="1">
        <v>43839</v>
      </c>
      <c r="AB9" s="4">
        <f>#REF!-#REF!</f>
        <v>2</v>
      </c>
      <c r="AC9" s="4" t="s">
        <v>53</v>
      </c>
      <c r="AD9" s="4">
        <v>2</v>
      </c>
      <c r="AE9" s="4">
        <v>1</v>
      </c>
      <c r="AF9" s="1">
        <v>43613</v>
      </c>
      <c r="AG9" t="s">
        <v>27</v>
      </c>
      <c r="AH9">
        <v>0</v>
      </c>
      <c r="AK9" s="7">
        <v>23814</v>
      </c>
      <c r="AL9" s="7">
        <v>23814</v>
      </c>
      <c r="AM9" s="7">
        <f>Tabla1[[#This Row],[Salario Anual Actual 2020]]-Tabla1[[#This Row],[Salario Anual Inicial 2020]]</f>
        <v>0</v>
      </c>
      <c r="AN9">
        <v>144</v>
      </c>
      <c r="AO9">
        <v>18</v>
      </c>
      <c r="AQ9">
        <v>3</v>
      </c>
      <c r="AR9">
        <v>0</v>
      </c>
      <c r="AX9">
        <v>10</v>
      </c>
    </row>
    <row r="10" spans="1:50" x14ac:dyDescent="0.25">
      <c r="A10">
        <v>193</v>
      </c>
      <c r="B10" s="1">
        <v>31285</v>
      </c>
      <c r="C10" s="2">
        <f ca="1">INT((TODAY()-Tabla1[[#This Row],[Año de Nacimiento]])/365)</f>
        <v>35</v>
      </c>
      <c r="D10" t="s">
        <v>14</v>
      </c>
      <c r="E10">
        <v>0</v>
      </c>
      <c r="F10" s="1">
        <v>42558</v>
      </c>
      <c r="G10" s="1">
        <f t="shared" ca="1" si="0"/>
        <v>44118</v>
      </c>
      <c r="H10" s="8">
        <f ca="1">(Tabla1[[#This Row],[Fecha Hoy]]-Tabla1[[#This Row],[Fecha Inicio de Contrato]])/30</f>
        <v>52</v>
      </c>
      <c r="I10" s="8">
        <f ca="1">Tabla1[[#This Row],[Antigüedad Meses]]/12</f>
        <v>4.333333333333333</v>
      </c>
      <c r="J10" s="1" t="s">
        <v>8</v>
      </c>
      <c r="K10" s="4">
        <v>1</v>
      </c>
      <c r="L10" s="1" t="s">
        <v>21</v>
      </c>
      <c r="M10" s="4">
        <v>0</v>
      </c>
      <c r="N10" s="4" t="s">
        <v>20</v>
      </c>
      <c r="O10" t="s">
        <v>32</v>
      </c>
      <c r="P10">
        <v>1</v>
      </c>
      <c r="Q10">
        <v>40</v>
      </c>
      <c r="R10">
        <f>Tabla1[[#This Row],[Horas Jornada]]*1/40</f>
        <v>1</v>
      </c>
      <c r="V10" s="4">
        <f>Tabla1[[#This Row],[Fecha Alta (Abs)]]-Tabla1[[#This Row],[Fecha de baja (Abs)]]</f>
        <v>0</v>
      </c>
      <c r="Y10" s="4">
        <f>Tabla1[[#This Row],[Fecha Abs Alta 2019]]-Tabla1[[#This Row],[Fecha Abs Baja 2019]]</f>
        <v>0</v>
      </c>
      <c r="Z10" s="4"/>
      <c r="AA10" s="4"/>
      <c r="AB10" s="4">
        <f>#REF!-#REF!</f>
        <v>0</v>
      </c>
      <c r="AC10" t="s">
        <v>58</v>
      </c>
      <c r="AD10">
        <v>7</v>
      </c>
      <c r="AE10" s="4">
        <v>1</v>
      </c>
      <c r="AF10" s="1">
        <v>43545</v>
      </c>
      <c r="AG10" t="s">
        <v>31</v>
      </c>
      <c r="AH10">
        <v>0</v>
      </c>
      <c r="AK10" s="7">
        <v>19096</v>
      </c>
      <c r="AL10" s="7">
        <v>19096</v>
      </c>
      <c r="AM10" s="7">
        <f>Tabla1[[#This Row],[Salario Anual Actual 2020]]-Tabla1[[#This Row],[Salario Anual Inicial 2020]]</f>
        <v>0</v>
      </c>
      <c r="AN10">
        <v>35</v>
      </c>
      <c r="AO10">
        <v>0</v>
      </c>
      <c r="AQ10">
        <v>3</v>
      </c>
      <c r="AR10">
        <v>0</v>
      </c>
      <c r="AX10">
        <v>9</v>
      </c>
    </row>
    <row r="11" spans="1:50" x14ac:dyDescent="0.25">
      <c r="A11">
        <v>288</v>
      </c>
      <c r="B11" s="1">
        <v>33955</v>
      </c>
      <c r="C11" s="2">
        <f ca="1">INT((TODAY()-Tabla1[[#This Row],[Año de Nacimiento]])/365)</f>
        <v>27</v>
      </c>
      <c r="D11" t="s">
        <v>13</v>
      </c>
      <c r="E11">
        <v>1</v>
      </c>
      <c r="F11" s="1">
        <v>42480</v>
      </c>
      <c r="G11" s="1">
        <f t="shared" ca="1" si="0"/>
        <v>44118</v>
      </c>
      <c r="H11" s="8">
        <f ca="1">(Tabla1[[#This Row],[Fecha Hoy]]-Tabla1[[#This Row],[Fecha Inicio de Contrato]])/30</f>
        <v>54.6</v>
      </c>
      <c r="I11" s="8">
        <f ca="1">Tabla1[[#This Row],[Antigüedad Meses]]/12</f>
        <v>4.55</v>
      </c>
      <c r="J11" s="1" t="s">
        <v>8</v>
      </c>
      <c r="K11" s="4">
        <v>1</v>
      </c>
      <c r="L11" s="1"/>
      <c r="M11" s="4">
        <v>0</v>
      </c>
      <c r="N11" s="4" t="s">
        <v>20</v>
      </c>
      <c r="O11" t="s">
        <v>32</v>
      </c>
      <c r="P11">
        <v>1</v>
      </c>
      <c r="Q11">
        <v>30</v>
      </c>
      <c r="R11">
        <f>Tabla1[[#This Row],[Horas Jornada]]*1/40</f>
        <v>0.75</v>
      </c>
      <c r="V11" s="4">
        <f>Tabla1[[#This Row],[Fecha Alta (Abs)]]-Tabla1[[#This Row],[Fecha de baja (Abs)]]</f>
        <v>0</v>
      </c>
      <c r="Y11" s="4">
        <f>Tabla1[[#This Row],[Fecha Abs Alta 2019]]-Tabla1[[#This Row],[Fecha Abs Baja 2019]]</f>
        <v>0</v>
      </c>
      <c r="Z11" s="4"/>
      <c r="AA11" s="4"/>
      <c r="AB11" s="4">
        <f>#REF!-#REF!</f>
        <v>0</v>
      </c>
      <c r="AC11" t="s">
        <v>58</v>
      </c>
      <c r="AD11">
        <v>7</v>
      </c>
      <c r="AE11" s="4">
        <v>1</v>
      </c>
      <c r="AF11" s="1">
        <v>43492</v>
      </c>
      <c r="AG11" t="s">
        <v>28</v>
      </c>
      <c r="AH11">
        <v>0</v>
      </c>
      <c r="AK11" s="7">
        <v>17034</v>
      </c>
      <c r="AL11" s="7">
        <v>17034</v>
      </c>
      <c r="AM11" s="7">
        <f>Tabla1[[#This Row],[Salario Anual Actual 2020]]-Tabla1[[#This Row],[Salario Anual Inicial 2020]]</f>
        <v>0</v>
      </c>
      <c r="AN11">
        <v>199</v>
      </c>
      <c r="AO11">
        <v>0</v>
      </c>
      <c r="AQ11">
        <v>3</v>
      </c>
      <c r="AR11">
        <v>0</v>
      </c>
      <c r="AX11">
        <v>6</v>
      </c>
    </row>
    <row r="12" spans="1:50" x14ac:dyDescent="0.25">
      <c r="A12">
        <v>50</v>
      </c>
      <c r="B12" s="1">
        <v>36543</v>
      </c>
      <c r="C12" s="2">
        <f ca="1">INT((TODAY()-Tabla1[[#This Row],[Año de Nacimiento]])/365)</f>
        <v>20</v>
      </c>
      <c r="D12" t="s">
        <v>14</v>
      </c>
      <c r="E12">
        <v>0</v>
      </c>
      <c r="F12" s="1">
        <v>43540</v>
      </c>
      <c r="G12" s="1">
        <f t="shared" ca="1" si="0"/>
        <v>44118</v>
      </c>
      <c r="H12" s="8">
        <f ca="1">(Tabla1[[#This Row],[Fecha Hoy]]-Tabla1[[#This Row],[Fecha Inicio de Contrato]])/30</f>
        <v>19.266666666666666</v>
      </c>
      <c r="I12" s="8">
        <f ca="1">Tabla1[[#This Row],[Antigüedad Meses]]/12</f>
        <v>1.6055555555555554</v>
      </c>
      <c r="J12" s="1" t="s">
        <v>12</v>
      </c>
      <c r="K12" s="4">
        <v>3</v>
      </c>
      <c r="L12" s="1" t="s">
        <v>21</v>
      </c>
      <c r="M12" s="4">
        <v>0</v>
      </c>
      <c r="N12" s="4" t="s">
        <v>20</v>
      </c>
      <c r="O12" t="s">
        <v>32</v>
      </c>
      <c r="P12">
        <v>1</v>
      </c>
      <c r="Q12">
        <v>40</v>
      </c>
      <c r="R12">
        <f>Tabla1[[#This Row],[Horas Jornada]]*1/40</f>
        <v>1</v>
      </c>
      <c r="V12" s="4">
        <f>Tabla1[[#This Row],[Fecha Alta (Abs)]]-Tabla1[[#This Row],[Fecha de baja (Abs)]]</f>
        <v>0</v>
      </c>
      <c r="Y12" s="4">
        <f>Tabla1[[#This Row],[Fecha Abs Alta 2019]]-Tabla1[[#This Row],[Fecha Abs Baja 2019]]</f>
        <v>0</v>
      </c>
      <c r="Z12" s="4"/>
      <c r="AA12" s="4"/>
      <c r="AB12" s="4">
        <f>#REF!-#REF!</f>
        <v>0</v>
      </c>
      <c r="AC12" s="4" t="s">
        <v>56</v>
      </c>
      <c r="AD12" s="4">
        <v>5</v>
      </c>
      <c r="AE12" s="4">
        <v>1</v>
      </c>
      <c r="AF12" s="1">
        <v>43315</v>
      </c>
      <c r="AG12" t="s">
        <v>27</v>
      </c>
      <c r="AH12">
        <v>0</v>
      </c>
      <c r="AK12" s="7">
        <v>16419</v>
      </c>
      <c r="AL12" s="7">
        <v>16419</v>
      </c>
      <c r="AM12" s="7">
        <f>Tabla1[[#This Row],[Salario Anual Actual 2020]]-Tabla1[[#This Row],[Salario Anual Inicial 2020]]</f>
        <v>0</v>
      </c>
      <c r="AN12">
        <v>36</v>
      </c>
      <c r="AO12">
        <v>6</v>
      </c>
      <c r="AQ12">
        <v>3</v>
      </c>
      <c r="AR12">
        <v>0</v>
      </c>
      <c r="AX12">
        <v>10</v>
      </c>
    </row>
    <row r="13" spans="1:50" x14ac:dyDescent="0.25">
      <c r="A13">
        <v>105</v>
      </c>
      <c r="B13" s="1">
        <v>28904</v>
      </c>
      <c r="C13" s="2">
        <f ca="1">INT((TODAY()-Tabla1[[#This Row],[Año de Nacimiento]])/365)</f>
        <v>41</v>
      </c>
      <c r="D13" t="s">
        <v>13</v>
      </c>
      <c r="E13">
        <v>1</v>
      </c>
      <c r="F13" s="1">
        <v>37904</v>
      </c>
      <c r="G13" s="1">
        <f t="shared" ca="1" si="0"/>
        <v>44118</v>
      </c>
      <c r="H13" s="8">
        <f ca="1">(Tabla1[[#This Row],[Fecha Hoy]]-Tabla1[[#This Row],[Fecha Inicio de Contrato]])/30</f>
        <v>207.13333333333333</v>
      </c>
      <c r="I13" s="8">
        <f ca="1">Tabla1[[#This Row],[Antigüedad Meses]]/12</f>
        <v>17.261111111111109</v>
      </c>
      <c r="J13" s="1" t="s">
        <v>68</v>
      </c>
      <c r="K13" s="4">
        <v>2</v>
      </c>
      <c r="L13" s="1"/>
      <c r="M13" s="4">
        <v>0</v>
      </c>
      <c r="N13" s="4" t="s">
        <v>20</v>
      </c>
      <c r="O13" t="s">
        <v>32</v>
      </c>
      <c r="P13">
        <v>1</v>
      </c>
      <c r="Q13">
        <v>30</v>
      </c>
      <c r="R13">
        <f>Tabla1[[#This Row],[Horas Jornada]]*1/40</f>
        <v>0.75</v>
      </c>
      <c r="V13" s="4">
        <f>Tabla1[[#This Row],[Fecha Alta (Abs)]]-Tabla1[[#This Row],[Fecha de baja (Abs)]]</f>
        <v>0</v>
      </c>
      <c r="Y13" s="4">
        <f>Tabla1[[#This Row],[Fecha Abs Alta 2019]]-Tabla1[[#This Row],[Fecha Abs Baja 2019]]</f>
        <v>0</v>
      </c>
      <c r="Z13" s="4"/>
      <c r="AA13" s="4"/>
      <c r="AB13" s="4">
        <f>#REF!-#REF!</f>
        <v>0</v>
      </c>
      <c r="AC13" s="4" t="s">
        <v>56</v>
      </c>
      <c r="AD13" s="4">
        <v>5</v>
      </c>
      <c r="AE13" s="4">
        <v>1</v>
      </c>
      <c r="AF13" s="1">
        <v>43111</v>
      </c>
      <c r="AG13" t="s">
        <v>27</v>
      </c>
      <c r="AH13">
        <v>0</v>
      </c>
      <c r="AK13" s="7">
        <v>19224</v>
      </c>
      <c r="AL13" s="7">
        <v>19224</v>
      </c>
      <c r="AM13" s="7">
        <f>Tabla1[[#This Row],[Salario Anual Actual 2020]]-Tabla1[[#This Row],[Salario Anual Inicial 2020]]</f>
        <v>0</v>
      </c>
      <c r="AN13">
        <v>438</v>
      </c>
      <c r="AO13">
        <v>12</v>
      </c>
      <c r="AQ13">
        <v>3</v>
      </c>
      <c r="AR13">
        <v>0</v>
      </c>
      <c r="AX13">
        <v>6</v>
      </c>
    </row>
    <row r="14" spans="1:50" x14ac:dyDescent="0.25">
      <c r="A14">
        <v>69</v>
      </c>
      <c r="B14" s="1">
        <v>37126</v>
      </c>
      <c r="C14" s="2">
        <f ca="1">INT((TODAY()-Tabla1[[#This Row],[Año de Nacimiento]])/365)</f>
        <v>19</v>
      </c>
      <c r="D14" t="s">
        <v>14</v>
      </c>
      <c r="E14">
        <v>0</v>
      </c>
      <c r="F14" s="1">
        <v>43852</v>
      </c>
      <c r="G14" s="1">
        <f t="shared" ca="1" si="0"/>
        <v>44118</v>
      </c>
      <c r="H14" s="8">
        <f ca="1">(Tabla1[[#This Row],[Fecha Hoy]]-Tabla1[[#This Row],[Fecha Inicio de Contrato]])/30</f>
        <v>8.8666666666666671</v>
      </c>
      <c r="I14" s="8">
        <f ca="1">Tabla1[[#This Row],[Antigüedad Meses]]/12</f>
        <v>0.73888888888888893</v>
      </c>
      <c r="J14" s="1" t="s">
        <v>10</v>
      </c>
      <c r="K14" s="4">
        <v>5</v>
      </c>
      <c r="L14" s="1" t="s">
        <v>19</v>
      </c>
      <c r="M14" s="4">
        <v>2</v>
      </c>
      <c r="N14" s="4" t="s">
        <v>20</v>
      </c>
      <c r="O14" t="s">
        <v>37</v>
      </c>
      <c r="P14">
        <v>2</v>
      </c>
      <c r="Q14">
        <v>40</v>
      </c>
      <c r="R14">
        <f>Tabla1[[#This Row],[Horas Jornada]]*1/40</f>
        <v>1</v>
      </c>
      <c r="S14" t="s">
        <v>24</v>
      </c>
      <c r="T14" s="1">
        <v>43965</v>
      </c>
      <c r="U14" s="1">
        <v>43985</v>
      </c>
      <c r="V14" s="4">
        <f>Tabla1[[#This Row],[Fecha Alta (Abs)]]-Tabla1[[#This Row],[Fecha de baja (Abs)]]</f>
        <v>20</v>
      </c>
      <c r="Y14" s="4">
        <f>Tabla1[[#This Row],[Fecha Abs Alta 2019]]-Tabla1[[#This Row],[Fecha Abs Baja 2019]]</f>
        <v>0</v>
      </c>
      <c r="Z14" s="1">
        <v>43965</v>
      </c>
      <c r="AA14" s="1">
        <v>43985</v>
      </c>
      <c r="AB14" s="4">
        <f>#REF!-#REF!</f>
        <v>20</v>
      </c>
      <c r="AC14" s="4" t="s">
        <v>53</v>
      </c>
      <c r="AD14" s="4">
        <v>2</v>
      </c>
      <c r="AE14" s="4">
        <v>1</v>
      </c>
      <c r="AF14" s="1">
        <v>43275</v>
      </c>
      <c r="AG14" t="s">
        <v>31</v>
      </c>
      <c r="AH14">
        <v>1</v>
      </c>
      <c r="AI14" s="1">
        <v>44015</v>
      </c>
      <c r="AJ14" t="s">
        <v>42</v>
      </c>
      <c r="AK14" s="7">
        <v>19848</v>
      </c>
      <c r="AL14" s="7">
        <v>23587</v>
      </c>
      <c r="AM14" s="7">
        <f>Tabla1[[#This Row],[Salario Anual Actual 2020]]-Tabla1[[#This Row],[Salario Anual Inicial 2020]]</f>
        <v>3739</v>
      </c>
      <c r="AN14">
        <v>49</v>
      </c>
      <c r="AO14">
        <v>18</v>
      </c>
      <c r="AQ14">
        <v>2</v>
      </c>
      <c r="AR14">
        <v>1</v>
      </c>
      <c r="AX14">
        <v>6</v>
      </c>
    </row>
    <row r="15" spans="1:50" x14ac:dyDescent="0.25">
      <c r="A15">
        <v>128</v>
      </c>
      <c r="B15" s="1">
        <v>28023</v>
      </c>
      <c r="C15" s="2">
        <f ca="1">INT((TODAY()-Tabla1[[#This Row],[Año de Nacimiento]])/365)</f>
        <v>44</v>
      </c>
      <c r="D15" t="s">
        <v>14</v>
      </c>
      <c r="E15">
        <v>0</v>
      </c>
      <c r="F15" s="1">
        <v>37151</v>
      </c>
      <c r="G15" s="1">
        <f t="shared" ca="1" si="0"/>
        <v>44118</v>
      </c>
      <c r="H15" s="8">
        <f ca="1">(Tabla1[[#This Row],[Fecha Hoy]]-Tabla1[[#This Row],[Fecha Inicio de Contrato]])/30</f>
        <v>232.23333333333332</v>
      </c>
      <c r="I15" s="8">
        <f ca="1">Tabla1[[#This Row],[Antigüedad Meses]]/12</f>
        <v>19.352777777777778</v>
      </c>
      <c r="J15" s="1" t="s">
        <v>68</v>
      </c>
      <c r="K15" s="4">
        <v>2</v>
      </c>
      <c r="L15" s="1" t="s">
        <v>22</v>
      </c>
      <c r="M15" s="4">
        <v>2</v>
      </c>
      <c r="N15" s="4" t="s">
        <v>20</v>
      </c>
      <c r="O15" t="s">
        <v>34</v>
      </c>
      <c r="P15">
        <v>4</v>
      </c>
      <c r="Q15">
        <v>40</v>
      </c>
      <c r="R15">
        <f>Tabla1[[#This Row],[Horas Jornada]]*1/40</f>
        <v>1</v>
      </c>
      <c r="V15" s="4">
        <f>Tabla1[[#This Row],[Fecha Alta (Abs)]]-Tabla1[[#This Row],[Fecha de baja (Abs)]]</f>
        <v>0</v>
      </c>
      <c r="Y15" s="4">
        <f>Tabla1[[#This Row],[Fecha Abs Alta 2019]]-Tabla1[[#This Row],[Fecha Abs Baja 2019]]</f>
        <v>0</v>
      </c>
      <c r="AB15" s="4">
        <f>#REF!-#REF!</f>
        <v>0</v>
      </c>
      <c r="AC15" s="4" t="s">
        <v>59</v>
      </c>
      <c r="AD15" s="4">
        <v>8</v>
      </c>
      <c r="AE15" s="4">
        <v>1</v>
      </c>
      <c r="AF15" s="1">
        <v>43256</v>
      </c>
      <c r="AG15" t="s">
        <v>30</v>
      </c>
      <c r="AH15">
        <v>0</v>
      </c>
      <c r="AK15" s="7">
        <v>33737</v>
      </c>
      <c r="AL15" s="7">
        <v>33737</v>
      </c>
      <c r="AM15" s="7">
        <f>Tabla1[[#This Row],[Salario Anual Actual 2020]]-Tabla1[[#This Row],[Salario Anual Inicial 2020]]</f>
        <v>0</v>
      </c>
      <c r="AN15">
        <v>302</v>
      </c>
      <c r="AO15">
        <v>35</v>
      </c>
      <c r="AP15">
        <v>5</v>
      </c>
      <c r="AQ15">
        <v>2</v>
      </c>
      <c r="AR15">
        <v>0</v>
      </c>
      <c r="AS15">
        <v>5.21</v>
      </c>
      <c r="AT15">
        <v>7.21</v>
      </c>
      <c r="AU15">
        <v>3</v>
      </c>
      <c r="AV15">
        <v>4.1500000000000004</v>
      </c>
      <c r="AW15" s="8"/>
      <c r="AX15">
        <v>6</v>
      </c>
    </row>
    <row r="16" spans="1:50" x14ac:dyDescent="0.25">
      <c r="A16">
        <v>242</v>
      </c>
      <c r="B16" s="1">
        <v>29311</v>
      </c>
      <c r="C16" s="2">
        <f ca="1">INT((TODAY()-Tabla1[[#This Row],[Año de Nacimiento]])/365)</f>
        <v>40</v>
      </c>
      <c r="D16" t="s">
        <v>14</v>
      </c>
      <c r="E16">
        <v>0</v>
      </c>
      <c r="F16" s="1">
        <v>40438</v>
      </c>
      <c r="G16" s="1">
        <f t="shared" ca="1" si="0"/>
        <v>44118</v>
      </c>
      <c r="H16" s="8">
        <f ca="1">(Tabla1[[#This Row],[Fecha Hoy]]-Tabla1[[#This Row],[Fecha Inicio de Contrato]])/30</f>
        <v>122.66666666666667</v>
      </c>
      <c r="I16" s="8">
        <f ca="1">Tabla1[[#This Row],[Antigüedad Meses]]/12</f>
        <v>10.222222222222223</v>
      </c>
      <c r="J16" s="1" t="s">
        <v>9</v>
      </c>
      <c r="K16" s="4">
        <v>4</v>
      </c>
      <c r="L16" s="1" t="s">
        <v>21</v>
      </c>
      <c r="M16" s="4">
        <v>0</v>
      </c>
      <c r="N16" s="4" t="s">
        <v>20</v>
      </c>
      <c r="O16" t="s">
        <v>32</v>
      </c>
      <c r="P16">
        <v>1</v>
      </c>
      <c r="Q16">
        <v>40</v>
      </c>
      <c r="R16">
        <f>Tabla1[[#This Row],[Horas Jornada]]*1/40</f>
        <v>1</v>
      </c>
      <c r="S16" t="s">
        <v>24</v>
      </c>
      <c r="T16" s="1">
        <v>44009</v>
      </c>
      <c r="U16" s="1">
        <v>44010</v>
      </c>
      <c r="V16" s="4">
        <f>Tabla1[[#This Row],[Fecha Alta (Abs)]]-Tabla1[[#This Row],[Fecha de baja (Abs)]]</f>
        <v>1</v>
      </c>
      <c r="Y16" s="4">
        <f>Tabla1[[#This Row],[Fecha Abs Alta 2019]]-Tabla1[[#This Row],[Fecha Abs Baja 2019]]</f>
        <v>0</v>
      </c>
      <c r="Z16" s="1">
        <v>44009</v>
      </c>
      <c r="AA16" s="1">
        <v>44010</v>
      </c>
      <c r="AB16" s="4">
        <f>#REF!-#REF!</f>
        <v>1</v>
      </c>
      <c r="AC16" t="s">
        <v>58</v>
      </c>
      <c r="AD16">
        <v>7</v>
      </c>
      <c r="AE16" s="4">
        <v>1</v>
      </c>
      <c r="AF16" s="1">
        <v>43266</v>
      </c>
      <c r="AG16" t="s">
        <v>27</v>
      </c>
      <c r="AH16">
        <v>0</v>
      </c>
      <c r="AK16" s="7">
        <v>17798</v>
      </c>
      <c r="AL16" s="7">
        <v>17798</v>
      </c>
      <c r="AM16" s="7">
        <f>Tabla1[[#This Row],[Salario Anual Actual 2020]]-Tabla1[[#This Row],[Salario Anual Inicial 2020]]</f>
        <v>0</v>
      </c>
      <c r="AN16">
        <v>20</v>
      </c>
      <c r="AO16">
        <v>0</v>
      </c>
      <c r="AQ16">
        <v>2</v>
      </c>
      <c r="AR16">
        <v>0</v>
      </c>
      <c r="AX16">
        <v>9</v>
      </c>
    </row>
    <row r="17" spans="1:50" x14ac:dyDescent="0.25">
      <c r="A17">
        <v>163</v>
      </c>
      <c r="B17" s="1">
        <v>28027</v>
      </c>
      <c r="C17" s="2">
        <f ca="1">INT((TODAY()-Tabla1[[#This Row],[Año de Nacimiento]])/365)</f>
        <v>44</v>
      </c>
      <c r="D17" t="s">
        <v>13</v>
      </c>
      <c r="E17">
        <v>1</v>
      </c>
      <c r="F17" s="1">
        <v>43759</v>
      </c>
      <c r="G17" s="1">
        <f t="shared" ca="1" si="0"/>
        <v>44118</v>
      </c>
      <c r="H17" s="8">
        <f ca="1">(Tabla1[[#This Row],[Fecha Hoy]]-Tabla1[[#This Row],[Fecha Inicio de Contrato]])/30</f>
        <v>11.966666666666667</v>
      </c>
      <c r="I17" s="8">
        <f ca="1">Tabla1[[#This Row],[Antigüedad Meses]]/12</f>
        <v>0.99722222222222223</v>
      </c>
      <c r="J17" s="1" t="s">
        <v>8</v>
      </c>
      <c r="K17" s="4">
        <v>1</v>
      </c>
      <c r="L17" s="1" t="s">
        <v>19</v>
      </c>
      <c r="M17" s="4">
        <v>0</v>
      </c>
      <c r="N17" s="4" t="s">
        <v>20</v>
      </c>
      <c r="O17" t="s">
        <v>32</v>
      </c>
      <c r="P17">
        <v>1</v>
      </c>
      <c r="Q17">
        <v>24</v>
      </c>
      <c r="R17">
        <f>Tabla1[[#This Row],[Horas Jornada]]*1/40</f>
        <v>0.6</v>
      </c>
      <c r="V17" s="4">
        <f>Tabla1[[#This Row],[Fecha Alta (Abs)]]-Tabla1[[#This Row],[Fecha de baja (Abs)]]</f>
        <v>0</v>
      </c>
      <c r="Y17" s="4">
        <f>Tabla1[[#This Row],[Fecha Abs Alta 2019]]-Tabla1[[#This Row],[Fecha Abs Baja 2019]]</f>
        <v>0</v>
      </c>
      <c r="Z17" s="4"/>
      <c r="AA17" s="4"/>
      <c r="AB17" s="4">
        <f>#REF!-#REF!</f>
        <v>0</v>
      </c>
      <c r="AC17" t="s">
        <v>57</v>
      </c>
      <c r="AD17" s="4">
        <v>6</v>
      </c>
      <c r="AE17" s="4">
        <v>1</v>
      </c>
      <c r="AF17" s="1">
        <v>43208</v>
      </c>
      <c r="AG17" t="s">
        <v>27</v>
      </c>
      <c r="AH17">
        <v>0</v>
      </c>
      <c r="AK17" s="7">
        <v>17782</v>
      </c>
      <c r="AL17" s="7">
        <v>17782</v>
      </c>
      <c r="AM17" s="7">
        <f>Tabla1[[#This Row],[Salario Anual Actual 2020]]-Tabla1[[#This Row],[Salario Anual Inicial 2020]]</f>
        <v>0</v>
      </c>
      <c r="AN17">
        <v>83</v>
      </c>
      <c r="AO17">
        <v>0</v>
      </c>
      <c r="AQ17">
        <v>2</v>
      </c>
      <c r="AR17">
        <v>0</v>
      </c>
      <c r="AX17">
        <v>7</v>
      </c>
    </row>
    <row r="18" spans="1:50" x14ac:dyDescent="0.25">
      <c r="A18">
        <v>45</v>
      </c>
      <c r="B18" s="1">
        <v>26889</v>
      </c>
      <c r="C18" s="2">
        <f ca="1">INT((TODAY()-Tabla1[[#This Row],[Año de Nacimiento]])/365)</f>
        <v>47</v>
      </c>
      <c r="D18" t="s">
        <v>14</v>
      </c>
      <c r="E18">
        <v>0</v>
      </c>
      <c r="F18" s="1">
        <v>40002</v>
      </c>
      <c r="G18" s="1">
        <f t="shared" ca="1" si="0"/>
        <v>44118</v>
      </c>
      <c r="H18" s="8">
        <f ca="1">(Tabla1[[#This Row],[Fecha Hoy]]-Tabla1[[#This Row],[Fecha Inicio de Contrato]])/30</f>
        <v>137.19999999999999</v>
      </c>
      <c r="I18" s="8">
        <f ca="1">Tabla1[[#This Row],[Antigüedad Meses]]/12</f>
        <v>11.433333333333332</v>
      </c>
      <c r="J18" s="1" t="s">
        <v>8</v>
      </c>
      <c r="K18" s="4">
        <v>1</v>
      </c>
      <c r="L18" s="1" t="s">
        <v>21</v>
      </c>
      <c r="M18" s="4">
        <v>0</v>
      </c>
      <c r="N18" s="4" t="s">
        <v>20</v>
      </c>
      <c r="O18" t="s">
        <v>32</v>
      </c>
      <c r="P18">
        <v>1</v>
      </c>
      <c r="Q18">
        <v>30</v>
      </c>
      <c r="R18">
        <f>Tabla1[[#This Row],[Horas Jornada]]*1/40</f>
        <v>0.75</v>
      </c>
      <c r="V18" s="4">
        <f>Tabla1[[#This Row],[Fecha Alta (Abs)]]-Tabla1[[#This Row],[Fecha de baja (Abs)]]</f>
        <v>0</v>
      </c>
      <c r="Y18" s="4">
        <f>Tabla1[[#This Row],[Fecha Abs Alta 2019]]-Tabla1[[#This Row],[Fecha Abs Baja 2019]]</f>
        <v>0</v>
      </c>
      <c r="Z18" s="4"/>
      <c r="AA18" s="4"/>
      <c r="AB18" s="4">
        <f>#REF!-#REF!</f>
        <v>0</v>
      </c>
      <c r="AC18" s="4" t="s">
        <v>56</v>
      </c>
      <c r="AD18" s="4">
        <v>5</v>
      </c>
      <c r="AE18" s="4">
        <v>1</v>
      </c>
      <c r="AF18" s="1">
        <v>43229</v>
      </c>
      <c r="AG18" t="s">
        <v>30</v>
      </c>
      <c r="AH18">
        <v>0</v>
      </c>
      <c r="AK18" s="7">
        <v>16032</v>
      </c>
      <c r="AL18" s="7">
        <v>16032</v>
      </c>
      <c r="AM18" s="7">
        <f>Tabla1[[#This Row],[Salario Anual Actual 2020]]-Tabla1[[#This Row],[Salario Anual Inicial 2020]]</f>
        <v>0</v>
      </c>
      <c r="AN18">
        <v>32</v>
      </c>
      <c r="AO18">
        <v>0</v>
      </c>
      <c r="AQ18">
        <v>2</v>
      </c>
      <c r="AR18">
        <v>0</v>
      </c>
      <c r="AX18">
        <v>10</v>
      </c>
    </row>
    <row r="19" spans="1:50" x14ac:dyDescent="0.25">
      <c r="A19">
        <v>99</v>
      </c>
      <c r="B19" s="1">
        <v>22217</v>
      </c>
      <c r="C19" s="2">
        <f ca="1">INT((TODAY()-Tabla1[[#This Row],[Año de Nacimiento]])/365)</f>
        <v>60</v>
      </c>
      <c r="D19" t="s">
        <v>14</v>
      </c>
      <c r="E19">
        <v>0</v>
      </c>
      <c r="F19" s="1">
        <v>42145</v>
      </c>
      <c r="G19" s="1">
        <f t="shared" ca="1" si="0"/>
        <v>44118</v>
      </c>
      <c r="H19" s="8">
        <f ca="1">(Tabla1[[#This Row],[Fecha Hoy]]-Tabla1[[#This Row],[Fecha Inicio de Contrato]])/30</f>
        <v>65.766666666666666</v>
      </c>
      <c r="I19" s="8">
        <f ca="1">Tabla1[[#This Row],[Antigüedad Meses]]/12</f>
        <v>5.4805555555555552</v>
      </c>
      <c r="J19" s="1" t="s">
        <v>10</v>
      </c>
      <c r="K19" s="4">
        <v>5</v>
      </c>
      <c r="L19" s="1"/>
      <c r="M19" s="4"/>
      <c r="N19" s="4" t="s">
        <v>20</v>
      </c>
      <c r="O19" t="s">
        <v>37</v>
      </c>
      <c r="P19">
        <v>2</v>
      </c>
      <c r="Q19">
        <v>20</v>
      </c>
      <c r="R19">
        <f>Tabla1[[#This Row],[Horas Jornada]]*1/40</f>
        <v>0.5</v>
      </c>
      <c r="V19" s="4">
        <f>Tabla1[[#This Row],[Fecha Alta (Abs)]]-Tabla1[[#This Row],[Fecha de baja (Abs)]]</f>
        <v>0</v>
      </c>
      <c r="Y19" s="4">
        <f>Tabla1[[#This Row],[Fecha Abs Alta 2019]]-Tabla1[[#This Row],[Fecha Abs Baja 2019]]</f>
        <v>0</v>
      </c>
      <c r="Z19" s="4"/>
      <c r="AA19" s="4"/>
      <c r="AB19" s="4">
        <f>#REF!-#REF!</f>
        <v>0</v>
      </c>
      <c r="AC19" s="4" t="s">
        <v>54</v>
      </c>
      <c r="AD19" s="4">
        <v>3</v>
      </c>
      <c r="AE19" s="4">
        <v>1</v>
      </c>
      <c r="AF19" s="1">
        <v>42896</v>
      </c>
      <c r="AG19" t="s">
        <v>27</v>
      </c>
      <c r="AH19">
        <v>0</v>
      </c>
      <c r="AK19" s="7">
        <v>18888</v>
      </c>
      <c r="AL19" s="7">
        <v>20029</v>
      </c>
      <c r="AM19" s="7">
        <f>Tabla1[[#This Row],[Salario Anual Actual 2020]]-Tabla1[[#This Row],[Salario Anual Inicial 2020]]</f>
        <v>1141</v>
      </c>
      <c r="AN19">
        <v>60</v>
      </c>
      <c r="AO19">
        <v>12</v>
      </c>
      <c r="AQ19">
        <v>1</v>
      </c>
      <c r="AR19">
        <v>0</v>
      </c>
      <c r="AX19">
        <v>7</v>
      </c>
    </row>
    <row r="20" spans="1:50" x14ac:dyDescent="0.25">
      <c r="A20">
        <v>161</v>
      </c>
      <c r="B20" s="1">
        <v>30296</v>
      </c>
      <c r="C20" s="2">
        <f ca="1">INT((TODAY()-Tabla1[[#This Row],[Año de Nacimiento]])/365)</f>
        <v>37</v>
      </c>
      <c r="D20" t="s">
        <v>14</v>
      </c>
      <c r="E20">
        <v>0</v>
      </c>
      <c r="F20" s="1">
        <v>39485</v>
      </c>
      <c r="G20" s="1">
        <f t="shared" ca="1" si="0"/>
        <v>44118</v>
      </c>
      <c r="H20" s="8">
        <f ca="1">(Tabla1[[#This Row],[Fecha Hoy]]-Tabla1[[#This Row],[Fecha Inicio de Contrato]])/30</f>
        <v>154.43333333333334</v>
      </c>
      <c r="I20" s="8">
        <f ca="1">Tabla1[[#This Row],[Antigüedad Meses]]/12</f>
        <v>12.869444444444445</v>
      </c>
      <c r="J20" s="1" t="s">
        <v>12</v>
      </c>
      <c r="K20" s="4">
        <v>3</v>
      </c>
      <c r="L20" s="1" t="s">
        <v>19</v>
      </c>
      <c r="M20" s="4">
        <v>1</v>
      </c>
      <c r="N20" s="4" t="s">
        <v>20</v>
      </c>
      <c r="O20" t="s">
        <v>37</v>
      </c>
      <c r="P20">
        <v>2</v>
      </c>
      <c r="Q20">
        <v>40</v>
      </c>
      <c r="R20">
        <f>Tabla1[[#This Row],[Horas Jornada]]*1/40</f>
        <v>1</v>
      </c>
      <c r="S20" t="s">
        <v>24</v>
      </c>
      <c r="T20" s="1">
        <v>43725</v>
      </c>
      <c r="U20" s="1">
        <v>43836</v>
      </c>
      <c r="V20" s="4">
        <f>Tabla1[[#This Row],[Fecha Alta (Abs)]]-Tabla1[[#This Row],[Fecha de baja (Abs)]]</f>
        <v>111</v>
      </c>
      <c r="W20" s="1">
        <v>43725</v>
      </c>
      <c r="X20" s="1">
        <v>43830</v>
      </c>
      <c r="Y20" s="4">
        <f>Tabla1[[#This Row],[Fecha Abs Alta 2019]]-Tabla1[[#This Row],[Fecha Abs Baja 2019]]</f>
        <v>105</v>
      </c>
      <c r="Z20" s="1">
        <v>43831</v>
      </c>
      <c r="AA20" s="1">
        <v>43836</v>
      </c>
      <c r="AB20" s="4">
        <f>#REF!-#REF!</f>
        <v>5</v>
      </c>
      <c r="AC20" t="s">
        <v>52</v>
      </c>
      <c r="AD20" s="4">
        <v>1</v>
      </c>
      <c r="AE20" s="4">
        <v>1</v>
      </c>
      <c r="AF20" s="1">
        <v>42903</v>
      </c>
      <c r="AG20" t="s">
        <v>30</v>
      </c>
      <c r="AH20">
        <v>0</v>
      </c>
      <c r="AK20" s="7">
        <v>24353</v>
      </c>
      <c r="AL20" s="7">
        <v>24353</v>
      </c>
      <c r="AM20" s="7">
        <f>Tabla1[[#This Row],[Salario Anual Actual 2020]]-Tabla1[[#This Row],[Salario Anual Inicial 2020]]</f>
        <v>0</v>
      </c>
      <c r="AN20">
        <v>199</v>
      </c>
      <c r="AO20">
        <v>12</v>
      </c>
      <c r="AQ20">
        <v>1</v>
      </c>
      <c r="AR20">
        <v>0</v>
      </c>
      <c r="AX20">
        <v>5</v>
      </c>
    </row>
    <row r="21" spans="1:50" x14ac:dyDescent="0.25">
      <c r="A21">
        <v>152</v>
      </c>
      <c r="B21" s="1">
        <v>22952</v>
      </c>
      <c r="C21" s="2">
        <f ca="1">INT((TODAY()-Tabla1[[#This Row],[Año de Nacimiento]])/365)</f>
        <v>57</v>
      </c>
      <c r="D21" t="s">
        <v>14</v>
      </c>
      <c r="E21">
        <v>0</v>
      </c>
      <c r="F21" s="1">
        <v>41814</v>
      </c>
      <c r="G21" s="1">
        <f t="shared" ca="1" si="0"/>
        <v>44118</v>
      </c>
      <c r="H21" s="8">
        <f ca="1">(Tabla1[[#This Row],[Fecha Hoy]]-Tabla1[[#This Row],[Fecha Inicio de Contrato]])/30</f>
        <v>76.8</v>
      </c>
      <c r="I21" s="8">
        <f ca="1">Tabla1[[#This Row],[Antigüedad Meses]]/12</f>
        <v>6.3999999999999995</v>
      </c>
      <c r="J21" s="1" t="s">
        <v>68</v>
      </c>
      <c r="K21" s="4">
        <v>2</v>
      </c>
      <c r="L21" s="1"/>
      <c r="M21" s="4"/>
      <c r="N21" s="4" t="s">
        <v>20</v>
      </c>
      <c r="O21" t="s">
        <v>37</v>
      </c>
      <c r="P21">
        <v>2</v>
      </c>
      <c r="Q21">
        <v>40</v>
      </c>
      <c r="R21">
        <f>Tabla1[[#This Row],[Horas Jornada]]*1/40</f>
        <v>1</v>
      </c>
      <c r="V21" s="4">
        <f>Tabla1[[#This Row],[Fecha Alta (Abs)]]-Tabla1[[#This Row],[Fecha de baja (Abs)]]</f>
        <v>0</v>
      </c>
      <c r="Y21" s="4">
        <f>Tabla1[[#This Row],[Fecha Abs Alta 2019]]-Tabla1[[#This Row],[Fecha Abs Baja 2019]]</f>
        <v>0</v>
      </c>
      <c r="Z21" s="4"/>
      <c r="AA21" s="4"/>
      <c r="AB21" s="4">
        <f>#REF!-#REF!</f>
        <v>0</v>
      </c>
      <c r="AC21" t="s">
        <v>52</v>
      </c>
      <c r="AD21" s="4">
        <v>1</v>
      </c>
      <c r="AE21" s="4">
        <v>1</v>
      </c>
      <c r="AF21" s="1">
        <v>42885</v>
      </c>
      <c r="AG21" t="s">
        <v>27</v>
      </c>
      <c r="AH21">
        <v>0</v>
      </c>
      <c r="AK21" s="7">
        <v>25464</v>
      </c>
      <c r="AL21" s="7">
        <v>25464</v>
      </c>
      <c r="AM21" s="7">
        <f>Tabla1[[#This Row],[Salario Anual Actual 2020]]-Tabla1[[#This Row],[Salario Anual Inicial 2020]]</f>
        <v>0</v>
      </c>
      <c r="AN21">
        <v>66</v>
      </c>
      <c r="AO21">
        <v>0</v>
      </c>
      <c r="AQ21">
        <v>1</v>
      </c>
      <c r="AR21">
        <v>0</v>
      </c>
      <c r="AX21">
        <v>6</v>
      </c>
    </row>
    <row r="22" spans="1:50" x14ac:dyDescent="0.25">
      <c r="A22">
        <v>32</v>
      </c>
      <c r="B22" s="1">
        <v>27489</v>
      </c>
      <c r="C22" s="2">
        <f ca="1">INT((TODAY()-Tabla1[[#This Row],[Año de Nacimiento]])/365)</f>
        <v>45</v>
      </c>
      <c r="D22" t="s">
        <v>13</v>
      </c>
      <c r="E22">
        <v>1</v>
      </c>
      <c r="F22" s="1">
        <v>41012</v>
      </c>
      <c r="G22" s="1">
        <f t="shared" ca="1" si="0"/>
        <v>44118</v>
      </c>
      <c r="H22" s="8">
        <f ca="1">(Tabla1[[#This Row],[Fecha Hoy]]-Tabla1[[#This Row],[Fecha Inicio de Contrato]])/30</f>
        <v>103.53333333333333</v>
      </c>
      <c r="I22" s="8">
        <f ca="1">Tabla1[[#This Row],[Antigüedad Meses]]/12</f>
        <v>8.6277777777777782</v>
      </c>
      <c r="J22" s="1" t="s">
        <v>9</v>
      </c>
      <c r="K22" s="4">
        <v>4</v>
      </c>
      <c r="L22" s="1" t="s">
        <v>19</v>
      </c>
      <c r="M22" s="4">
        <v>2</v>
      </c>
      <c r="N22" s="4" t="s">
        <v>20</v>
      </c>
      <c r="O22" t="s">
        <v>35</v>
      </c>
      <c r="P22">
        <v>5</v>
      </c>
      <c r="Q22">
        <v>40</v>
      </c>
      <c r="R22">
        <f>Tabla1[[#This Row],[Horas Jornada]]*1/40</f>
        <v>1</v>
      </c>
      <c r="V22" s="4">
        <f>Tabla1[[#This Row],[Fecha Alta (Abs)]]-Tabla1[[#This Row],[Fecha de baja (Abs)]]</f>
        <v>0</v>
      </c>
      <c r="Y22" s="4">
        <f>Tabla1[[#This Row],[Fecha Abs Alta 2019]]-Tabla1[[#This Row],[Fecha Abs Baja 2019]]</f>
        <v>0</v>
      </c>
      <c r="Z22" s="4"/>
      <c r="AA22" s="4"/>
      <c r="AB22" s="4">
        <f>#REF!-#REF!</f>
        <v>0</v>
      </c>
      <c r="AC22" s="4" t="s">
        <v>54</v>
      </c>
      <c r="AD22" s="4">
        <v>3</v>
      </c>
      <c r="AE22" s="4">
        <v>1</v>
      </c>
      <c r="AF22" s="1">
        <v>42951</v>
      </c>
      <c r="AG22" t="s">
        <v>27</v>
      </c>
      <c r="AH22">
        <v>0</v>
      </c>
      <c r="AK22" s="7">
        <v>42512</v>
      </c>
      <c r="AL22" s="7">
        <v>42512</v>
      </c>
      <c r="AM22" s="7">
        <f>Tabla1[[#This Row],[Salario Anual Actual 2020]]-Tabla1[[#This Row],[Salario Anual Inicial 2020]]</f>
        <v>0</v>
      </c>
      <c r="AN22">
        <v>93</v>
      </c>
      <c r="AO22">
        <v>50</v>
      </c>
      <c r="AP22">
        <v>5</v>
      </c>
      <c r="AQ22">
        <v>1</v>
      </c>
      <c r="AR22">
        <v>0</v>
      </c>
      <c r="AS22">
        <v>7.4</v>
      </c>
      <c r="AT22">
        <v>8</v>
      </c>
      <c r="AU22">
        <v>2</v>
      </c>
      <c r="AV22">
        <v>4.37</v>
      </c>
      <c r="AW22" s="8"/>
      <c r="AX22">
        <v>4</v>
      </c>
    </row>
    <row r="23" spans="1:50" x14ac:dyDescent="0.25">
      <c r="A23">
        <v>190</v>
      </c>
      <c r="B23" s="1">
        <v>24622</v>
      </c>
      <c r="C23" s="2">
        <f ca="1">INT((TODAY()-Tabla1[[#This Row],[Año de Nacimiento]])/365)</f>
        <v>53</v>
      </c>
      <c r="D23" t="s">
        <v>14</v>
      </c>
      <c r="E23">
        <v>0</v>
      </c>
      <c r="F23" s="1">
        <v>42296</v>
      </c>
      <c r="G23" s="1">
        <f t="shared" ca="1" si="0"/>
        <v>44118</v>
      </c>
      <c r="H23" s="8">
        <f ca="1">(Tabla1[[#This Row],[Fecha Hoy]]-Tabla1[[#This Row],[Fecha Inicio de Contrato]])/30</f>
        <v>60.733333333333334</v>
      </c>
      <c r="I23" s="8">
        <f ca="1">Tabla1[[#This Row],[Antigüedad Meses]]/12</f>
        <v>5.0611111111111109</v>
      </c>
      <c r="J23" s="1" t="s">
        <v>8</v>
      </c>
      <c r="K23" s="4">
        <v>1</v>
      </c>
      <c r="L23" s="1" t="s">
        <v>19</v>
      </c>
      <c r="M23" s="4">
        <v>1</v>
      </c>
      <c r="N23" s="4" t="s">
        <v>20</v>
      </c>
      <c r="O23" t="s">
        <v>32</v>
      </c>
      <c r="P23">
        <v>1</v>
      </c>
      <c r="Q23">
        <v>30</v>
      </c>
      <c r="R23">
        <f>Tabla1[[#This Row],[Horas Jornada]]*1/40</f>
        <v>0.75</v>
      </c>
      <c r="V23" s="4">
        <f>Tabla1[[#This Row],[Fecha Alta (Abs)]]-Tabla1[[#This Row],[Fecha de baja (Abs)]]</f>
        <v>0</v>
      </c>
      <c r="Y23" s="4">
        <f>Tabla1[[#This Row],[Fecha Abs Alta 2019]]-Tabla1[[#This Row],[Fecha Abs Baja 2019]]</f>
        <v>0</v>
      </c>
      <c r="Z23" s="4"/>
      <c r="AA23" s="4"/>
      <c r="AB23" s="4">
        <f>#REF!-#REF!</f>
        <v>0</v>
      </c>
      <c r="AC23" t="s">
        <v>58</v>
      </c>
      <c r="AD23">
        <v>7</v>
      </c>
      <c r="AE23" s="4">
        <v>1</v>
      </c>
      <c r="AF23" s="1">
        <v>42911</v>
      </c>
      <c r="AG23" t="s">
        <v>27</v>
      </c>
      <c r="AH23">
        <v>0</v>
      </c>
      <c r="AK23" s="7">
        <v>17084</v>
      </c>
      <c r="AL23" s="7">
        <v>17084</v>
      </c>
      <c r="AM23" s="7">
        <f>Tabla1[[#This Row],[Salario Anual Actual 2020]]-Tabla1[[#This Row],[Salario Anual Inicial 2020]]</f>
        <v>0</v>
      </c>
      <c r="AN23">
        <v>48</v>
      </c>
      <c r="AO23">
        <v>0</v>
      </c>
      <c r="AQ23">
        <v>1</v>
      </c>
      <c r="AR23">
        <v>0</v>
      </c>
      <c r="AX23">
        <v>8</v>
      </c>
    </row>
    <row r="24" spans="1:50" x14ac:dyDescent="0.25">
      <c r="A24">
        <v>18</v>
      </c>
      <c r="B24" s="1">
        <v>36274</v>
      </c>
      <c r="C24" s="2">
        <f ca="1">INT((TODAY()-Tabla1[[#This Row],[Año de Nacimiento]])/365)</f>
        <v>21</v>
      </c>
      <c r="D24" t="s">
        <v>13</v>
      </c>
      <c r="E24">
        <v>1</v>
      </c>
      <c r="F24" s="1">
        <v>44011</v>
      </c>
      <c r="G24" s="1">
        <f t="shared" ca="1" si="0"/>
        <v>44118</v>
      </c>
      <c r="H24" s="8">
        <f ca="1">(Tabla1[[#This Row],[Fecha Hoy]]-Tabla1[[#This Row],[Fecha Inicio de Contrato]])/30</f>
        <v>3.5666666666666669</v>
      </c>
      <c r="I24" s="8">
        <f ca="1">Tabla1[[#This Row],[Antigüedad Meses]]/12</f>
        <v>0.29722222222222222</v>
      </c>
      <c r="J24" s="1" t="s">
        <v>12</v>
      </c>
      <c r="K24" s="4">
        <v>3</v>
      </c>
      <c r="L24" s="1" t="s">
        <v>19</v>
      </c>
      <c r="M24" s="4">
        <v>2</v>
      </c>
      <c r="N24" s="4" t="s">
        <v>20</v>
      </c>
      <c r="O24" t="s">
        <v>32</v>
      </c>
      <c r="P24">
        <v>1</v>
      </c>
      <c r="Q24">
        <v>30</v>
      </c>
      <c r="R24">
        <f>Tabla1[[#This Row],[Horas Jornada]]*1/40</f>
        <v>0.75</v>
      </c>
      <c r="S24" t="s">
        <v>24</v>
      </c>
      <c r="T24" s="1">
        <v>43772</v>
      </c>
      <c r="U24" s="1">
        <v>44013</v>
      </c>
      <c r="V24" s="4">
        <f>Tabla1[[#This Row],[Fecha Alta (Abs)]]-Tabla1[[#This Row],[Fecha de baja (Abs)]]</f>
        <v>241</v>
      </c>
      <c r="W24" s="1">
        <v>43772</v>
      </c>
      <c r="X24" s="1">
        <v>43830</v>
      </c>
      <c r="Y24" s="4">
        <f>Tabla1[[#This Row],[Fecha Abs Alta 2019]]-Tabla1[[#This Row],[Fecha Abs Baja 2019]]</f>
        <v>58</v>
      </c>
      <c r="Z24" s="1">
        <v>43831</v>
      </c>
      <c r="AA24" s="1">
        <v>44013</v>
      </c>
      <c r="AB24" s="4">
        <f>#REF!-#REF!</f>
        <v>182</v>
      </c>
      <c r="AC24" s="4" t="s">
        <v>56</v>
      </c>
      <c r="AD24" s="4">
        <v>5</v>
      </c>
      <c r="AE24" s="4">
        <v>1</v>
      </c>
      <c r="AF24" s="1">
        <v>42921</v>
      </c>
      <c r="AG24" t="s">
        <v>29</v>
      </c>
      <c r="AH24">
        <v>0</v>
      </c>
      <c r="AK24" s="7">
        <v>18730</v>
      </c>
      <c r="AL24" s="7">
        <v>18730</v>
      </c>
      <c r="AM24" s="7">
        <f>Tabla1[[#This Row],[Salario Anual Actual 2020]]-Tabla1[[#This Row],[Salario Anual Inicial 2020]]</f>
        <v>0</v>
      </c>
      <c r="AN24">
        <v>54</v>
      </c>
      <c r="AO24">
        <v>6</v>
      </c>
      <c r="AQ24">
        <v>1</v>
      </c>
      <c r="AR24">
        <v>1</v>
      </c>
      <c r="AX24">
        <v>5</v>
      </c>
    </row>
    <row r="25" spans="1:50" x14ac:dyDescent="0.25">
      <c r="A25">
        <v>59</v>
      </c>
      <c r="B25" s="1">
        <v>33436</v>
      </c>
      <c r="C25" s="2">
        <f ca="1">INT((TODAY()-Tabla1[[#This Row],[Año de Nacimiento]])/365)</f>
        <v>29</v>
      </c>
      <c r="D25" t="s">
        <v>14</v>
      </c>
      <c r="E25">
        <v>0</v>
      </c>
      <c r="F25" s="1">
        <v>42388</v>
      </c>
      <c r="G25" s="1">
        <f t="shared" ca="1" si="0"/>
        <v>44118</v>
      </c>
      <c r="H25" s="8">
        <f ca="1">(Tabla1[[#This Row],[Fecha Hoy]]-Tabla1[[#This Row],[Fecha Inicio de Contrato]])/30</f>
        <v>57.666666666666664</v>
      </c>
      <c r="I25" s="8">
        <f ca="1">Tabla1[[#This Row],[Antigüedad Meses]]/12</f>
        <v>4.8055555555555554</v>
      </c>
      <c r="J25" s="1" t="s">
        <v>8</v>
      </c>
      <c r="K25" s="4">
        <v>1</v>
      </c>
      <c r="L25" s="1" t="s">
        <v>19</v>
      </c>
      <c r="M25" s="4">
        <v>2</v>
      </c>
      <c r="N25" s="4" t="s">
        <v>20</v>
      </c>
      <c r="O25" t="s">
        <v>32</v>
      </c>
      <c r="P25">
        <v>1</v>
      </c>
      <c r="Q25">
        <v>20</v>
      </c>
      <c r="R25">
        <f>Tabla1[[#This Row],[Horas Jornada]]*1/40</f>
        <v>0.5</v>
      </c>
      <c r="V25" s="4">
        <f>Tabla1[[#This Row],[Fecha Alta (Abs)]]-Tabla1[[#This Row],[Fecha de baja (Abs)]]</f>
        <v>0</v>
      </c>
      <c r="Y25" s="4">
        <f>Tabla1[[#This Row],[Fecha Abs Alta 2019]]-Tabla1[[#This Row],[Fecha Abs Baja 2019]]</f>
        <v>0</v>
      </c>
      <c r="Z25" s="4"/>
      <c r="AA25" s="4"/>
      <c r="AB25" s="4">
        <f>#REF!-#REF!</f>
        <v>0</v>
      </c>
      <c r="AC25" s="4" t="s">
        <v>56</v>
      </c>
      <c r="AD25" s="4">
        <v>5</v>
      </c>
      <c r="AE25" s="4">
        <v>1</v>
      </c>
      <c r="AF25" s="1">
        <v>42880</v>
      </c>
      <c r="AG25" t="s">
        <v>28</v>
      </c>
      <c r="AH25">
        <v>0</v>
      </c>
      <c r="AK25" s="7">
        <v>16483</v>
      </c>
      <c r="AL25" s="7">
        <v>16483</v>
      </c>
      <c r="AM25" s="7">
        <f>Tabla1[[#This Row],[Salario Anual Actual 2020]]-Tabla1[[#This Row],[Salario Anual Inicial 2020]]</f>
        <v>0</v>
      </c>
      <c r="AN25">
        <v>432</v>
      </c>
      <c r="AO25">
        <v>25</v>
      </c>
      <c r="AQ25">
        <v>1</v>
      </c>
      <c r="AR25">
        <v>0</v>
      </c>
      <c r="AX25">
        <v>9</v>
      </c>
    </row>
    <row r="26" spans="1:50" x14ac:dyDescent="0.25">
      <c r="A26">
        <v>95</v>
      </c>
      <c r="B26" s="1">
        <v>31765</v>
      </c>
      <c r="C26" s="2">
        <f ca="1">INT((TODAY()-Tabla1[[#This Row],[Año de Nacimiento]])/365)</f>
        <v>33</v>
      </c>
      <c r="D26" t="s">
        <v>13</v>
      </c>
      <c r="E26">
        <v>1</v>
      </c>
      <c r="F26" s="1">
        <v>43297</v>
      </c>
      <c r="G26" s="1">
        <f t="shared" ca="1" si="0"/>
        <v>44118</v>
      </c>
      <c r="H26" s="8">
        <f ca="1">(Tabla1[[#This Row],[Fecha Hoy]]-Tabla1[[#This Row],[Fecha Inicio de Contrato]])/30</f>
        <v>27.366666666666667</v>
      </c>
      <c r="I26" s="8">
        <f ca="1">Tabla1[[#This Row],[Antigüedad Meses]]/12</f>
        <v>2.2805555555555554</v>
      </c>
      <c r="J26" s="1" t="s">
        <v>68</v>
      </c>
      <c r="K26" s="4">
        <v>2</v>
      </c>
      <c r="L26" s="1"/>
      <c r="M26" s="4"/>
      <c r="N26" s="4" t="s">
        <v>20</v>
      </c>
      <c r="O26" t="s">
        <v>32</v>
      </c>
      <c r="P26">
        <v>1</v>
      </c>
      <c r="Q26">
        <v>20</v>
      </c>
      <c r="R26">
        <f>Tabla1[[#This Row],[Horas Jornada]]*1/40</f>
        <v>0.5</v>
      </c>
      <c r="V26" s="4">
        <f>Tabla1[[#This Row],[Fecha Alta (Abs)]]-Tabla1[[#This Row],[Fecha de baja (Abs)]]</f>
        <v>0</v>
      </c>
      <c r="Y26" s="4">
        <f>Tabla1[[#This Row],[Fecha Abs Alta 2019]]-Tabla1[[#This Row],[Fecha Abs Baja 2019]]</f>
        <v>0</v>
      </c>
      <c r="Z26" s="4"/>
      <c r="AA26" s="4"/>
      <c r="AB26" s="4">
        <f>#REF!-#REF!</f>
        <v>0</v>
      </c>
      <c r="AC26" s="4" t="s">
        <v>56</v>
      </c>
      <c r="AD26" s="4">
        <v>5</v>
      </c>
      <c r="AE26" s="4">
        <v>1</v>
      </c>
      <c r="AF26" s="1">
        <v>42892</v>
      </c>
      <c r="AG26" t="s">
        <v>28</v>
      </c>
      <c r="AH26">
        <v>0</v>
      </c>
      <c r="AK26" s="7">
        <v>16017</v>
      </c>
      <c r="AL26" s="7">
        <v>16017</v>
      </c>
      <c r="AM26" s="7">
        <f>Tabla1[[#This Row],[Salario Anual Actual 2020]]-Tabla1[[#This Row],[Salario Anual Inicial 2020]]</f>
        <v>0</v>
      </c>
      <c r="AN26">
        <v>54</v>
      </c>
      <c r="AO26">
        <v>12</v>
      </c>
      <c r="AQ26">
        <v>1</v>
      </c>
      <c r="AR26">
        <v>0</v>
      </c>
      <c r="AX26">
        <v>4</v>
      </c>
    </row>
    <row r="27" spans="1:50" x14ac:dyDescent="0.25">
      <c r="A27">
        <v>229</v>
      </c>
      <c r="B27" s="1">
        <v>27949</v>
      </c>
      <c r="C27" s="2">
        <f ca="1">INT((TODAY()-Tabla1[[#This Row],[Año de Nacimiento]])/365)</f>
        <v>44</v>
      </c>
      <c r="D27" t="s">
        <v>13</v>
      </c>
      <c r="E27">
        <v>1</v>
      </c>
      <c r="F27" s="1">
        <v>41442</v>
      </c>
      <c r="G27" s="1">
        <f t="shared" ca="1" si="0"/>
        <v>44118</v>
      </c>
      <c r="H27" s="8">
        <f ca="1">(Tabla1[[#This Row],[Fecha Hoy]]-Tabla1[[#This Row],[Fecha Inicio de Contrato]])/30</f>
        <v>89.2</v>
      </c>
      <c r="I27" s="8">
        <f ca="1">Tabla1[[#This Row],[Antigüedad Meses]]/12</f>
        <v>7.4333333333333336</v>
      </c>
      <c r="J27" s="1" t="s">
        <v>12</v>
      </c>
      <c r="K27" s="4">
        <v>3</v>
      </c>
      <c r="L27" s="1" t="s">
        <v>19</v>
      </c>
      <c r="M27" s="4">
        <v>0</v>
      </c>
      <c r="N27" s="4" t="s">
        <v>20</v>
      </c>
      <c r="O27" t="s">
        <v>33</v>
      </c>
      <c r="P27">
        <v>3</v>
      </c>
      <c r="Q27">
        <v>30</v>
      </c>
      <c r="R27">
        <f>Tabla1[[#This Row],[Horas Jornada]]*1/40</f>
        <v>0.75</v>
      </c>
      <c r="V27" s="4">
        <f>Tabla1[[#This Row],[Fecha Alta (Abs)]]-Tabla1[[#This Row],[Fecha de baja (Abs)]]</f>
        <v>0</v>
      </c>
      <c r="Y27" s="4">
        <f>Tabla1[[#This Row],[Fecha Abs Alta 2019]]-Tabla1[[#This Row],[Fecha Abs Baja 2019]]</f>
        <v>0</v>
      </c>
      <c r="Z27" s="4"/>
      <c r="AA27" s="4"/>
      <c r="AB27" s="4">
        <f>#REF!-#REF!</f>
        <v>0</v>
      </c>
      <c r="AC27" t="s">
        <v>58</v>
      </c>
      <c r="AD27">
        <v>7</v>
      </c>
      <c r="AE27" s="4">
        <v>1</v>
      </c>
      <c r="AF27" s="1">
        <v>42825</v>
      </c>
      <c r="AG27" t="s">
        <v>28</v>
      </c>
      <c r="AH27">
        <v>0</v>
      </c>
      <c r="AK27" s="7">
        <v>18811</v>
      </c>
      <c r="AL27" s="7">
        <v>18811</v>
      </c>
      <c r="AM27" s="7">
        <f>Tabla1[[#This Row],[Salario Anual Actual 2020]]-Tabla1[[#This Row],[Salario Anual Inicial 2020]]</f>
        <v>0</v>
      </c>
      <c r="AN27">
        <v>324</v>
      </c>
      <c r="AO27">
        <v>0</v>
      </c>
      <c r="AP27">
        <v>8</v>
      </c>
      <c r="AQ27">
        <v>1</v>
      </c>
      <c r="AR27">
        <v>0</v>
      </c>
      <c r="AS27">
        <v>7.22</v>
      </c>
      <c r="AT27">
        <v>6.92</v>
      </c>
      <c r="AU27">
        <v>9</v>
      </c>
      <c r="AV27">
        <v>3.14</v>
      </c>
      <c r="AW27">
        <v>3.69</v>
      </c>
      <c r="AX27">
        <v>8</v>
      </c>
    </row>
    <row r="28" spans="1:50" x14ac:dyDescent="0.25">
      <c r="A28">
        <v>223</v>
      </c>
      <c r="B28" s="1">
        <v>28198</v>
      </c>
      <c r="C28" s="2">
        <f ca="1">INT((TODAY()-Tabla1[[#This Row],[Año de Nacimiento]])/365)</f>
        <v>43</v>
      </c>
      <c r="D28" t="s">
        <v>13</v>
      </c>
      <c r="E28">
        <v>1</v>
      </c>
      <c r="F28" s="1">
        <v>43003</v>
      </c>
      <c r="G28" s="1">
        <f t="shared" ca="1" si="0"/>
        <v>44118</v>
      </c>
      <c r="H28" s="8">
        <f ca="1">(Tabla1[[#This Row],[Fecha Hoy]]-Tabla1[[#This Row],[Fecha Inicio de Contrato]])/30</f>
        <v>37.166666666666664</v>
      </c>
      <c r="I28" s="8">
        <f ca="1">Tabla1[[#This Row],[Antigüedad Meses]]/12</f>
        <v>3.0972222222222219</v>
      </c>
      <c r="J28" s="1" t="s">
        <v>12</v>
      </c>
      <c r="K28" s="4">
        <v>3</v>
      </c>
      <c r="L28" s="1" t="s">
        <v>21</v>
      </c>
      <c r="M28" s="4">
        <v>0</v>
      </c>
      <c r="N28" s="4" t="s">
        <v>20</v>
      </c>
      <c r="O28" t="s">
        <v>37</v>
      </c>
      <c r="P28">
        <v>2</v>
      </c>
      <c r="Q28">
        <v>20</v>
      </c>
      <c r="R28">
        <f>Tabla1[[#This Row],[Horas Jornada]]*1/40</f>
        <v>0.5</v>
      </c>
      <c r="V28" s="4">
        <f>Tabla1[[#This Row],[Fecha Alta (Abs)]]-Tabla1[[#This Row],[Fecha de baja (Abs)]]</f>
        <v>0</v>
      </c>
      <c r="Y28" s="4">
        <f>Tabla1[[#This Row],[Fecha Abs Alta 2019]]-Tabla1[[#This Row],[Fecha Abs Baja 2019]]</f>
        <v>0</v>
      </c>
      <c r="Z28" s="4"/>
      <c r="AA28" s="4"/>
      <c r="AB28" s="4">
        <f>#REF!-#REF!</f>
        <v>0</v>
      </c>
      <c r="AC28" t="s">
        <v>55</v>
      </c>
      <c r="AD28" s="4">
        <v>4</v>
      </c>
      <c r="AE28" s="4">
        <v>0</v>
      </c>
      <c r="AH28">
        <v>0</v>
      </c>
      <c r="AK28" s="7">
        <v>26630</v>
      </c>
      <c r="AL28" s="7">
        <v>26630</v>
      </c>
      <c r="AM28" s="7">
        <f>Tabla1[[#This Row],[Salario Anual Actual 2020]]-Tabla1[[#This Row],[Salario Anual Inicial 2020]]</f>
        <v>0</v>
      </c>
      <c r="AN28">
        <v>209</v>
      </c>
      <c r="AO28">
        <v>0</v>
      </c>
      <c r="AQ28">
        <v>0</v>
      </c>
      <c r="AR28">
        <v>0</v>
      </c>
      <c r="AX28">
        <v>7</v>
      </c>
    </row>
    <row r="29" spans="1:50" x14ac:dyDescent="0.25">
      <c r="A29">
        <v>226</v>
      </c>
      <c r="B29" s="1">
        <v>25251</v>
      </c>
      <c r="C29" s="2">
        <f ca="1">INT((TODAY()-Tabla1[[#This Row],[Año de Nacimiento]])/365)</f>
        <v>51</v>
      </c>
      <c r="D29" t="s">
        <v>14</v>
      </c>
      <c r="E29">
        <v>0</v>
      </c>
      <c r="F29" s="1">
        <v>41822</v>
      </c>
      <c r="G29" s="1">
        <f t="shared" ca="1" si="0"/>
        <v>44118</v>
      </c>
      <c r="H29" s="8">
        <f ca="1">(Tabla1[[#This Row],[Fecha Hoy]]-Tabla1[[#This Row],[Fecha Inicio de Contrato]])/30</f>
        <v>76.533333333333331</v>
      </c>
      <c r="I29" s="8">
        <f ca="1">Tabla1[[#This Row],[Antigüedad Meses]]/12</f>
        <v>6.3777777777777773</v>
      </c>
      <c r="J29" s="1" t="s">
        <v>68</v>
      </c>
      <c r="K29" s="4">
        <v>2</v>
      </c>
      <c r="L29" s="1"/>
      <c r="M29" s="4">
        <v>1</v>
      </c>
      <c r="N29" s="4" t="s">
        <v>20</v>
      </c>
      <c r="O29" t="s">
        <v>37</v>
      </c>
      <c r="P29">
        <v>2</v>
      </c>
      <c r="Q29">
        <v>20</v>
      </c>
      <c r="R29">
        <f>Tabla1[[#This Row],[Horas Jornada]]*1/40</f>
        <v>0.5</v>
      </c>
      <c r="V29" s="4">
        <f>Tabla1[[#This Row],[Fecha Alta (Abs)]]-Tabla1[[#This Row],[Fecha de baja (Abs)]]</f>
        <v>0</v>
      </c>
      <c r="Y29" s="4">
        <f>Tabla1[[#This Row],[Fecha Abs Alta 2019]]-Tabla1[[#This Row],[Fecha Abs Baja 2019]]</f>
        <v>0</v>
      </c>
      <c r="Z29" s="4"/>
      <c r="AA29" s="4"/>
      <c r="AB29" s="4">
        <f>#REF!-#REF!</f>
        <v>0</v>
      </c>
      <c r="AC29" t="s">
        <v>55</v>
      </c>
      <c r="AD29" s="4">
        <v>4</v>
      </c>
      <c r="AE29" s="4">
        <v>0</v>
      </c>
      <c r="AH29">
        <v>0</v>
      </c>
      <c r="AK29" s="7">
        <v>17333</v>
      </c>
      <c r="AL29" s="7">
        <v>17333</v>
      </c>
      <c r="AM29" s="7">
        <f>Tabla1[[#This Row],[Salario Anual Actual 2020]]-Tabla1[[#This Row],[Salario Anual Inicial 2020]]</f>
        <v>0</v>
      </c>
      <c r="AN29">
        <v>22</v>
      </c>
      <c r="AO29">
        <v>0</v>
      </c>
      <c r="AQ29">
        <v>0</v>
      </c>
      <c r="AR29">
        <v>0</v>
      </c>
      <c r="AX29">
        <v>9</v>
      </c>
    </row>
    <row r="30" spans="1:50" x14ac:dyDescent="0.25">
      <c r="A30">
        <v>233</v>
      </c>
      <c r="B30" s="1">
        <v>21706</v>
      </c>
      <c r="C30" s="2">
        <f ca="1">INT((TODAY()-Tabla1[[#This Row],[Año de Nacimiento]])/365)</f>
        <v>61</v>
      </c>
      <c r="D30" t="s">
        <v>14</v>
      </c>
      <c r="E30">
        <v>0</v>
      </c>
      <c r="F30" s="1">
        <v>42003</v>
      </c>
      <c r="G30" s="1">
        <f t="shared" ca="1" si="0"/>
        <v>44118</v>
      </c>
      <c r="H30" s="8">
        <f ca="1">(Tabla1[[#This Row],[Fecha Hoy]]-Tabla1[[#This Row],[Fecha Inicio de Contrato]])/30</f>
        <v>70.5</v>
      </c>
      <c r="I30" s="8">
        <f ca="1">Tabla1[[#This Row],[Antigüedad Meses]]/12</f>
        <v>5.875</v>
      </c>
      <c r="J30" s="1" t="s">
        <v>10</v>
      </c>
      <c r="K30" s="4">
        <v>5</v>
      </c>
      <c r="L30" s="1" t="s">
        <v>19</v>
      </c>
      <c r="M30" s="4">
        <v>1</v>
      </c>
      <c r="N30" s="4" t="s">
        <v>20</v>
      </c>
      <c r="O30" t="s">
        <v>37</v>
      </c>
      <c r="P30">
        <v>2</v>
      </c>
      <c r="Q30">
        <v>30</v>
      </c>
      <c r="R30">
        <f>Tabla1[[#This Row],[Horas Jornada]]*1/40</f>
        <v>0.75</v>
      </c>
      <c r="V30" s="4">
        <f>Tabla1[[#This Row],[Fecha Alta (Abs)]]-Tabla1[[#This Row],[Fecha de baja (Abs)]]</f>
        <v>0</v>
      </c>
      <c r="Y30" s="4">
        <f>Tabla1[[#This Row],[Fecha Abs Alta 2019]]-Tabla1[[#This Row],[Fecha Abs Baja 2019]]</f>
        <v>0</v>
      </c>
      <c r="Z30" s="4"/>
      <c r="AA30" s="4"/>
      <c r="AB30" s="4">
        <f>#REF!-#REF!</f>
        <v>0</v>
      </c>
      <c r="AC30" t="s">
        <v>55</v>
      </c>
      <c r="AD30" s="4">
        <v>4</v>
      </c>
      <c r="AE30" s="4">
        <v>0</v>
      </c>
      <c r="AH30">
        <v>0</v>
      </c>
      <c r="AK30" s="7">
        <v>22230</v>
      </c>
      <c r="AL30" s="7">
        <v>22230</v>
      </c>
      <c r="AM30" s="7">
        <f>Tabla1[[#This Row],[Salario Anual Actual 2020]]-Tabla1[[#This Row],[Salario Anual Inicial 2020]]</f>
        <v>0</v>
      </c>
      <c r="AN30">
        <v>182</v>
      </c>
      <c r="AO30">
        <v>0</v>
      </c>
      <c r="AQ30">
        <v>0</v>
      </c>
      <c r="AR30">
        <v>0</v>
      </c>
      <c r="AX30">
        <v>5</v>
      </c>
    </row>
    <row r="31" spans="1:50" x14ac:dyDescent="0.25">
      <c r="A31">
        <v>234</v>
      </c>
      <c r="B31" s="1">
        <v>36742</v>
      </c>
      <c r="C31" s="2">
        <f ca="1">INT((TODAY()-Tabla1[[#This Row],[Año de Nacimiento]])/365)</f>
        <v>20</v>
      </c>
      <c r="D31" t="s">
        <v>14</v>
      </c>
      <c r="E31">
        <v>0</v>
      </c>
      <c r="F31" s="1">
        <v>43227</v>
      </c>
      <c r="G31" s="1">
        <f t="shared" ca="1" si="0"/>
        <v>44118</v>
      </c>
      <c r="H31" s="8">
        <f ca="1">(Tabla1[[#This Row],[Fecha Hoy]]-Tabla1[[#This Row],[Fecha Inicio de Contrato]])/30</f>
        <v>29.7</v>
      </c>
      <c r="I31" s="8">
        <f ca="1">Tabla1[[#This Row],[Antigüedad Meses]]/12</f>
        <v>2.4750000000000001</v>
      </c>
      <c r="J31" s="1" t="s">
        <v>9</v>
      </c>
      <c r="K31" s="4">
        <v>4</v>
      </c>
      <c r="L31" s="1" t="s">
        <v>19</v>
      </c>
      <c r="M31" s="4">
        <v>0</v>
      </c>
      <c r="N31" s="4" t="s">
        <v>20</v>
      </c>
      <c r="O31" t="s">
        <v>37</v>
      </c>
      <c r="P31">
        <v>2</v>
      </c>
      <c r="Q31">
        <v>30</v>
      </c>
      <c r="R31">
        <f>Tabla1[[#This Row],[Horas Jornada]]*1/40</f>
        <v>0.75</v>
      </c>
      <c r="V31" s="4">
        <f>Tabla1[[#This Row],[Fecha Alta (Abs)]]-Tabla1[[#This Row],[Fecha de baja (Abs)]]</f>
        <v>0</v>
      </c>
      <c r="Y31" s="4">
        <f>Tabla1[[#This Row],[Fecha Abs Alta 2019]]-Tabla1[[#This Row],[Fecha Abs Baja 2019]]</f>
        <v>0</v>
      </c>
      <c r="Z31" s="4"/>
      <c r="AA31" s="4"/>
      <c r="AB31" s="4">
        <f>#REF!-#REF!</f>
        <v>0</v>
      </c>
      <c r="AC31" t="s">
        <v>55</v>
      </c>
      <c r="AD31" s="4">
        <v>4</v>
      </c>
      <c r="AE31" s="4">
        <v>0</v>
      </c>
      <c r="AH31">
        <v>0</v>
      </c>
      <c r="AK31" s="7">
        <v>16158</v>
      </c>
      <c r="AL31" s="7">
        <v>16158</v>
      </c>
      <c r="AM31" s="7">
        <f>Tabla1[[#This Row],[Salario Anual Actual 2020]]-Tabla1[[#This Row],[Salario Anual Inicial 2020]]</f>
        <v>0</v>
      </c>
      <c r="AN31">
        <v>359</v>
      </c>
      <c r="AO31">
        <v>0</v>
      </c>
      <c r="AQ31">
        <v>0</v>
      </c>
      <c r="AR31">
        <v>0</v>
      </c>
      <c r="AX31">
        <v>6</v>
      </c>
    </row>
    <row r="32" spans="1:50" x14ac:dyDescent="0.25">
      <c r="A32">
        <v>236</v>
      </c>
      <c r="B32" s="1">
        <v>29813</v>
      </c>
      <c r="C32" s="2">
        <f ca="1">INT((TODAY()-Tabla1[[#This Row],[Año de Nacimiento]])/365)</f>
        <v>39</v>
      </c>
      <c r="D32" t="s">
        <v>14</v>
      </c>
      <c r="E32">
        <v>0</v>
      </c>
      <c r="F32" s="1">
        <v>43043</v>
      </c>
      <c r="G32" s="1">
        <f t="shared" ca="1" si="0"/>
        <v>44118</v>
      </c>
      <c r="H32" s="8">
        <f ca="1">(Tabla1[[#This Row],[Fecha Hoy]]-Tabla1[[#This Row],[Fecha Inicio de Contrato]])/30</f>
        <v>35.833333333333336</v>
      </c>
      <c r="I32" s="8">
        <f ca="1">Tabla1[[#This Row],[Antigüedad Meses]]/12</f>
        <v>2.9861111111111112</v>
      </c>
      <c r="J32" s="1" t="s">
        <v>12</v>
      </c>
      <c r="K32" s="4">
        <v>3</v>
      </c>
      <c r="L32" s="1" t="s">
        <v>22</v>
      </c>
      <c r="M32" s="4">
        <v>1</v>
      </c>
      <c r="N32" s="4" t="s">
        <v>20</v>
      </c>
      <c r="O32" t="s">
        <v>37</v>
      </c>
      <c r="P32">
        <v>2</v>
      </c>
      <c r="Q32">
        <v>20</v>
      </c>
      <c r="R32">
        <f>Tabla1[[#This Row],[Horas Jornada]]*1/40</f>
        <v>0.5</v>
      </c>
      <c r="V32" s="4">
        <f>Tabla1[[#This Row],[Fecha Alta (Abs)]]-Tabla1[[#This Row],[Fecha de baja (Abs)]]</f>
        <v>0</v>
      </c>
      <c r="Y32" s="4">
        <f>Tabla1[[#This Row],[Fecha Abs Alta 2019]]-Tabla1[[#This Row],[Fecha Abs Baja 2019]]</f>
        <v>0</v>
      </c>
      <c r="Z32" s="4"/>
      <c r="AA32" s="4"/>
      <c r="AB32" s="4">
        <f>#REF!-#REF!</f>
        <v>0</v>
      </c>
      <c r="AC32" t="s">
        <v>55</v>
      </c>
      <c r="AD32" s="4">
        <v>4</v>
      </c>
      <c r="AE32" s="4">
        <v>1</v>
      </c>
      <c r="AF32" s="1">
        <v>42943</v>
      </c>
      <c r="AG32" t="s">
        <v>26</v>
      </c>
      <c r="AH32">
        <v>0</v>
      </c>
      <c r="AK32" s="7">
        <v>19392</v>
      </c>
      <c r="AL32" s="7">
        <v>19392</v>
      </c>
      <c r="AM32" s="7">
        <f>Tabla1[[#This Row],[Salario Anual Actual 2020]]-Tabla1[[#This Row],[Salario Anual Inicial 2020]]</f>
        <v>0</v>
      </c>
      <c r="AN32">
        <v>143</v>
      </c>
      <c r="AO32">
        <v>0</v>
      </c>
      <c r="AQ32">
        <v>0</v>
      </c>
      <c r="AR32">
        <v>0</v>
      </c>
      <c r="AX32">
        <v>7</v>
      </c>
    </row>
    <row r="33" spans="1:50" x14ac:dyDescent="0.25">
      <c r="A33">
        <v>238</v>
      </c>
      <c r="B33" s="1">
        <v>25642</v>
      </c>
      <c r="C33" s="2">
        <f ca="1">INT((TODAY()-Tabla1[[#This Row],[Año de Nacimiento]])/365)</f>
        <v>50</v>
      </c>
      <c r="D33" t="s">
        <v>14</v>
      </c>
      <c r="E33">
        <v>0</v>
      </c>
      <c r="F33" s="1">
        <v>41934</v>
      </c>
      <c r="G33" s="1">
        <f t="shared" ca="1" si="0"/>
        <v>44118</v>
      </c>
      <c r="H33" s="8">
        <f ca="1">(Tabla1[[#This Row],[Fecha Hoy]]-Tabla1[[#This Row],[Fecha Inicio de Contrato]])/30</f>
        <v>72.8</v>
      </c>
      <c r="I33" s="8">
        <f ca="1">Tabla1[[#This Row],[Antigüedad Meses]]/12</f>
        <v>6.0666666666666664</v>
      </c>
      <c r="J33" s="1" t="s">
        <v>9</v>
      </c>
      <c r="K33" s="4">
        <v>4</v>
      </c>
      <c r="L33" s="1" t="s">
        <v>19</v>
      </c>
      <c r="M33" s="4">
        <v>1</v>
      </c>
      <c r="N33" s="4" t="s">
        <v>20</v>
      </c>
      <c r="O33" t="s">
        <v>37</v>
      </c>
      <c r="P33">
        <v>2</v>
      </c>
      <c r="Q33">
        <v>40</v>
      </c>
      <c r="R33">
        <f>Tabla1[[#This Row],[Horas Jornada]]*1/40</f>
        <v>1</v>
      </c>
      <c r="V33" s="4">
        <f>Tabla1[[#This Row],[Fecha Alta (Abs)]]-Tabla1[[#This Row],[Fecha de baja (Abs)]]</f>
        <v>0</v>
      </c>
      <c r="Y33" s="4">
        <f>Tabla1[[#This Row],[Fecha Abs Alta 2019]]-Tabla1[[#This Row],[Fecha Abs Baja 2019]]</f>
        <v>0</v>
      </c>
      <c r="Z33" s="4"/>
      <c r="AA33" s="4"/>
      <c r="AB33" s="4">
        <f>#REF!-#REF!</f>
        <v>0</v>
      </c>
      <c r="AC33" t="s">
        <v>55</v>
      </c>
      <c r="AD33" s="4">
        <v>4</v>
      </c>
      <c r="AE33" s="4">
        <v>0</v>
      </c>
      <c r="AH33">
        <v>0</v>
      </c>
      <c r="AK33" s="7">
        <v>16528</v>
      </c>
      <c r="AL33" s="7">
        <v>16528</v>
      </c>
      <c r="AM33" s="7">
        <f>Tabla1[[#This Row],[Salario Anual Actual 2020]]-Tabla1[[#This Row],[Salario Anual Inicial 2020]]</f>
        <v>0</v>
      </c>
      <c r="AN33">
        <v>451</v>
      </c>
      <c r="AO33">
        <v>0</v>
      </c>
      <c r="AQ33">
        <v>0</v>
      </c>
      <c r="AR33">
        <v>0</v>
      </c>
      <c r="AX33">
        <v>8</v>
      </c>
    </row>
    <row r="34" spans="1:50" x14ac:dyDescent="0.25">
      <c r="A34">
        <v>239</v>
      </c>
      <c r="B34" s="1">
        <v>27281</v>
      </c>
      <c r="C34" s="2">
        <f ca="1">INT((TODAY()-Tabla1[[#This Row],[Año de Nacimiento]])/365)</f>
        <v>46</v>
      </c>
      <c r="D34" t="s">
        <v>13</v>
      </c>
      <c r="E34">
        <v>1</v>
      </c>
      <c r="F34" s="1">
        <v>43425</v>
      </c>
      <c r="G34" s="1">
        <f t="shared" ca="1" si="0"/>
        <v>44118</v>
      </c>
      <c r="H34" s="8">
        <f ca="1">(Tabla1[[#This Row],[Fecha Hoy]]-Tabla1[[#This Row],[Fecha Inicio de Contrato]])/30</f>
        <v>23.1</v>
      </c>
      <c r="I34" s="8">
        <f ca="1">Tabla1[[#This Row],[Antigüedad Meses]]/12</f>
        <v>1.925</v>
      </c>
      <c r="J34" s="1" t="s">
        <v>12</v>
      </c>
      <c r="K34" s="4">
        <v>3</v>
      </c>
      <c r="L34" s="1" t="s">
        <v>19</v>
      </c>
      <c r="M34" s="4">
        <v>4</v>
      </c>
      <c r="N34" s="4" t="s">
        <v>20</v>
      </c>
      <c r="O34" t="s">
        <v>37</v>
      </c>
      <c r="P34">
        <v>2</v>
      </c>
      <c r="Q34">
        <v>40</v>
      </c>
      <c r="R34">
        <f>Tabla1[[#This Row],[Horas Jornada]]*1/40</f>
        <v>1</v>
      </c>
      <c r="V34" s="4">
        <f>Tabla1[[#This Row],[Fecha Alta (Abs)]]-Tabla1[[#This Row],[Fecha de baja (Abs)]]</f>
        <v>0</v>
      </c>
      <c r="Y34" s="4">
        <f>Tabla1[[#This Row],[Fecha Abs Alta 2019]]-Tabla1[[#This Row],[Fecha Abs Baja 2019]]</f>
        <v>0</v>
      </c>
      <c r="Z34" s="4"/>
      <c r="AA34" s="4"/>
      <c r="AB34" s="4">
        <f>#REF!-#REF!</f>
        <v>0</v>
      </c>
      <c r="AC34" t="s">
        <v>55</v>
      </c>
      <c r="AD34" s="4">
        <v>4</v>
      </c>
      <c r="AE34" s="4">
        <v>0</v>
      </c>
      <c r="AH34">
        <v>0</v>
      </c>
      <c r="AK34" s="7">
        <v>24761</v>
      </c>
      <c r="AL34" s="7">
        <v>24761</v>
      </c>
      <c r="AM34" s="7">
        <f>Tabla1[[#This Row],[Salario Anual Actual 2020]]-Tabla1[[#This Row],[Salario Anual Inicial 2020]]</f>
        <v>0</v>
      </c>
      <c r="AN34">
        <v>54</v>
      </c>
      <c r="AO34">
        <v>0</v>
      </c>
      <c r="AQ34">
        <v>0</v>
      </c>
      <c r="AR34">
        <v>0</v>
      </c>
      <c r="AX34">
        <v>9</v>
      </c>
    </row>
    <row r="35" spans="1:50" x14ac:dyDescent="0.25">
      <c r="A35">
        <v>240</v>
      </c>
      <c r="B35" s="1">
        <v>34628</v>
      </c>
      <c r="C35" s="2">
        <f ca="1">INT((TODAY()-Tabla1[[#This Row],[Año de Nacimiento]])/365)</f>
        <v>26</v>
      </c>
      <c r="D35" t="s">
        <v>13</v>
      </c>
      <c r="E35">
        <v>1</v>
      </c>
      <c r="F35" s="1">
        <v>42456</v>
      </c>
      <c r="G35" s="1">
        <f t="shared" ca="1" si="0"/>
        <v>44118</v>
      </c>
      <c r="H35" s="8">
        <f ca="1">(Tabla1[[#This Row],[Fecha Hoy]]-Tabla1[[#This Row],[Fecha Inicio de Contrato]])/30</f>
        <v>55.4</v>
      </c>
      <c r="I35" s="8">
        <f ca="1">Tabla1[[#This Row],[Antigüedad Meses]]/12</f>
        <v>4.6166666666666663</v>
      </c>
      <c r="J35" s="1" t="s">
        <v>10</v>
      </c>
      <c r="K35" s="4">
        <v>5</v>
      </c>
      <c r="L35" s="1" t="s">
        <v>22</v>
      </c>
      <c r="M35" s="4">
        <v>2</v>
      </c>
      <c r="N35" s="4" t="s">
        <v>20</v>
      </c>
      <c r="O35" t="s">
        <v>37</v>
      </c>
      <c r="P35">
        <v>2</v>
      </c>
      <c r="Q35">
        <v>30</v>
      </c>
      <c r="R35">
        <f>Tabla1[[#This Row],[Horas Jornada]]*1/40</f>
        <v>0.75</v>
      </c>
      <c r="V35" s="4">
        <f>Tabla1[[#This Row],[Fecha Alta (Abs)]]-Tabla1[[#This Row],[Fecha de baja (Abs)]]</f>
        <v>0</v>
      </c>
      <c r="Y35" s="4">
        <f>Tabla1[[#This Row],[Fecha Abs Alta 2019]]-Tabla1[[#This Row],[Fecha Abs Baja 2019]]</f>
        <v>0</v>
      </c>
      <c r="Z35" s="4"/>
      <c r="AA35" s="4"/>
      <c r="AB35" s="4">
        <f>#REF!-#REF!</f>
        <v>0</v>
      </c>
      <c r="AC35" t="s">
        <v>55</v>
      </c>
      <c r="AD35" s="4">
        <v>4</v>
      </c>
      <c r="AE35" s="4">
        <v>0</v>
      </c>
      <c r="AH35">
        <v>0</v>
      </c>
      <c r="AK35" s="7">
        <v>19087</v>
      </c>
      <c r="AL35" s="7">
        <v>19087</v>
      </c>
      <c r="AM35" s="7">
        <f>Tabla1[[#This Row],[Salario Anual Actual 2020]]-Tabla1[[#This Row],[Salario Anual Inicial 2020]]</f>
        <v>0</v>
      </c>
      <c r="AN35">
        <v>56</v>
      </c>
      <c r="AO35">
        <v>0</v>
      </c>
      <c r="AQ35">
        <v>0</v>
      </c>
      <c r="AR35">
        <v>0</v>
      </c>
      <c r="AX35">
        <v>4</v>
      </c>
    </row>
    <row r="36" spans="1:50" x14ac:dyDescent="0.25">
      <c r="A36">
        <v>244</v>
      </c>
      <c r="B36" s="1">
        <v>21608</v>
      </c>
      <c r="C36" s="2">
        <f ca="1">INT((TODAY()-Tabla1[[#This Row],[Año de Nacimiento]])/365)</f>
        <v>61</v>
      </c>
      <c r="D36" t="s">
        <v>13</v>
      </c>
      <c r="E36">
        <v>1</v>
      </c>
      <c r="F36" s="1">
        <v>42984</v>
      </c>
      <c r="G36" s="1">
        <f t="shared" ca="1" si="0"/>
        <v>44118</v>
      </c>
      <c r="H36" s="8">
        <f ca="1">(Tabla1[[#This Row],[Fecha Hoy]]-Tabla1[[#This Row],[Fecha Inicio de Contrato]])/30</f>
        <v>37.799999999999997</v>
      </c>
      <c r="I36" s="8">
        <f ca="1">Tabla1[[#This Row],[Antigüedad Meses]]/12</f>
        <v>3.15</v>
      </c>
      <c r="J36" s="1" t="s">
        <v>12</v>
      </c>
      <c r="K36" s="4">
        <v>3</v>
      </c>
      <c r="L36" s="1" t="s">
        <v>19</v>
      </c>
      <c r="M36" s="4">
        <v>2</v>
      </c>
      <c r="N36" s="4" t="s">
        <v>20</v>
      </c>
      <c r="O36" t="s">
        <v>37</v>
      </c>
      <c r="P36">
        <v>2</v>
      </c>
      <c r="Q36">
        <v>40</v>
      </c>
      <c r="R36">
        <f>Tabla1[[#This Row],[Horas Jornada]]*1/40</f>
        <v>1</v>
      </c>
      <c r="V36" s="4">
        <f>Tabla1[[#This Row],[Fecha Alta (Abs)]]-Tabla1[[#This Row],[Fecha de baja (Abs)]]</f>
        <v>0</v>
      </c>
      <c r="Y36" s="4">
        <f>Tabla1[[#This Row],[Fecha Abs Alta 2019]]-Tabla1[[#This Row],[Fecha Abs Baja 2019]]</f>
        <v>0</v>
      </c>
      <c r="Z36" s="4"/>
      <c r="AA36" s="4"/>
      <c r="AB36" s="4">
        <f>#REF!-#REF!</f>
        <v>0</v>
      </c>
      <c r="AC36" t="s">
        <v>55</v>
      </c>
      <c r="AD36" s="4">
        <v>4</v>
      </c>
      <c r="AE36" s="4">
        <v>0</v>
      </c>
      <c r="AH36">
        <v>0</v>
      </c>
      <c r="AK36" s="7">
        <v>24323</v>
      </c>
      <c r="AL36" s="7">
        <v>24323</v>
      </c>
      <c r="AM36" s="7">
        <f>Tabla1[[#This Row],[Salario Anual Actual 2020]]-Tabla1[[#This Row],[Salario Anual Inicial 2020]]</f>
        <v>0</v>
      </c>
      <c r="AN36">
        <v>25</v>
      </c>
      <c r="AO36">
        <v>0</v>
      </c>
      <c r="AQ36">
        <v>0</v>
      </c>
      <c r="AR36">
        <v>0</v>
      </c>
      <c r="AX36">
        <v>6</v>
      </c>
    </row>
    <row r="37" spans="1:50" x14ac:dyDescent="0.25">
      <c r="A37">
        <v>245</v>
      </c>
      <c r="B37" s="1">
        <v>31761</v>
      </c>
      <c r="C37" s="2">
        <f ca="1">INT((TODAY()-Tabla1[[#This Row],[Año de Nacimiento]])/365)</f>
        <v>33</v>
      </c>
      <c r="D37" t="s">
        <v>13</v>
      </c>
      <c r="E37">
        <v>1</v>
      </c>
      <c r="F37" s="1">
        <v>42333</v>
      </c>
      <c r="G37" s="1">
        <f t="shared" ca="1" si="0"/>
        <v>44118</v>
      </c>
      <c r="H37" s="8">
        <f ca="1">(Tabla1[[#This Row],[Fecha Hoy]]-Tabla1[[#This Row],[Fecha Inicio de Contrato]])/30</f>
        <v>59.5</v>
      </c>
      <c r="I37" s="8">
        <f ca="1">Tabla1[[#This Row],[Antigüedad Meses]]/12</f>
        <v>4.958333333333333</v>
      </c>
      <c r="J37" s="1" t="s">
        <v>12</v>
      </c>
      <c r="K37" s="4">
        <v>3</v>
      </c>
      <c r="L37" s="1" t="s">
        <v>19</v>
      </c>
      <c r="M37" s="4">
        <v>1</v>
      </c>
      <c r="N37" s="4" t="s">
        <v>20</v>
      </c>
      <c r="O37" t="s">
        <v>37</v>
      </c>
      <c r="P37">
        <v>2</v>
      </c>
      <c r="Q37">
        <v>40</v>
      </c>
      <c r="R37">
        <f>Tabla1[[#This Row],[Horas Jornada]]*1/40</f>
        <v>1</v>
      </c>
      <c r="V37" s="4">
        <f>Tabla1[[#This Row],[Fecha Alta (Abs)]]-Tabla1[[#This Row],[Fecha de baja (Abs)]]</f>
        <v>0</v>
      </c>
      <c r="Y37" s="4">
        <f>Tabla1[[#This Row],[Fecha Abs Alta 2019]]-Tabla1[[#This Row],[Fecha Abs Baja 2019]]</f>
        <v>0</v>
      </c>
      <c r="Z37" s="4"/>
      <c r="AA37" s="4"/>
      <c r="AB37" s="4">
        <f>#REF!-#REF!</f>
        <v>0</v>
      </c>
      <c r="AC37" t="s">
        <v>55</v>
      </c>
      <c r="AD37" s="4">
        <v>4</v>
      </c>
      <c r="AE37" s="4">
        <v>0</v>
      </c>
      <c r="AH37">
        <v>0</v>
      </c>
      <c r="AK37" s="7">
        <v>18629</v>
      </c>
      <c r="AL37" s="7">
        <v>18629</v>
      </c>
      <c r="AM37" s="7">
        <f>Tabla1[[#This Row],[Salario Anual Actual 2020]]-Tabla1[[#This Row],[Salario Anual Inicial 2020]]</f>
        <v>0</v>
      </c>
      <c r="AN37">
        <v>37</v>
      </c>
      <c r="AO37">
        <v>0</v>
      </c>
      <c r="AQ37">
        <v>0</v>
      </c>
      <c r="AR37">
        <v>0</v>
      </c>
      <c r="AX37">
        <v>4</v>
      </c>
    </row>
    <row r="38" spans="1:50" x14ac:dyDescent="0.25">
      <c r="A38">
        <v>247</v>
      </c>
      <c r="B38" s="1">
        <v>22735</v>
      </c>
      <c r="C38" s="2">
        <f ca="1">INT((TODAY()-Tabla1[[#This Row],[Año de Nacimiento]])/365)</f>
        <v>58</v>
      </c>
      <c r="D38" t="s">
        <v>13</v>
      </c>
      <c r="E38">
        <v>1</v>
      </c>
      <c r="F38" s="1">
        <v>41917</v>
      </c>
      <c r="G38" s="1">
        <f t="shared" ca="1" si="0"/>
        <v>44118</v>
      </c>
      <c r="H38" s="8">
        <f ca="1">(Tabla1[[#This Row],[Fecha Hoy]]-Tabla1[[#This Row],[Fecha Inicio de Contrato]])/30</f>
        <v>73.36666666666666</v>
      </c>
      <c r="I38" s="8">
        <f ca="1">Tabla1[[#This Row],[Antigüedad Meses]]/12</f>
        <v>6.113888888888888</v>
      </c>
      <c r="J38" s="1" t="s">
        <v>12</v>
      </c>
      <c r="K38" s="4">
        <v>3</v>
      </c>
      <c r="L38" s="1" t="s">
        <v>19</v>
      </c>
      <c r="M38" s="4">
        <v>3</v>
      </c>
      <c r="N38" s="4" t="s">
        <v>20</v>
      </c>
      <c r="O38" t="s">
        <v>37</v>
      </c>
      <c r="P38">
        <v>2</v>
      </c>
      <c r="Q38">
        <v>40</v>
      </c>
      <c r="R38">
        <f>Tabla1[[#This Row],[Horas Jornada]]*1/40</f>
        <v>1</v>
      </c>
      <c r="V38" s="4">
        <f>Tabla1[[#This Row],[Fecha Alta (Abs)]]-Tabla1[[#This Row],[Fecha de baja (Abs)]]</f>
        <v>0</v>
      </c>
      <c r="Y38" s="4">
        <f>Tabla1[[#This Row],[Fecha Abs Alta 2019]]-Tabla1[[#This Row],[Fecha Abs Baja 2019]]</f>
        <v>0</v>
      </c>
      <c r="Z38" s="4"/>
      <c r="AA38" s="4"/>
      <c r="AB38" s="4">
        <f>#REF!-#REF!</f>
        <v>0</v>
      </c>
      <c r="AC38" t="s">
        <v>55</v>
      </c>
      <c r="AD38" s="4">
        <v>4</v>
      </c>
      <c r="AE38" s="4">
        <v>0</v>
      </c>
      <c r="AH38">
        <v>0</v>
      </c>
      <c r="AK38" s="7">
        <v>21770</v>
      </c>
      <c r="AL38" s="7">
        <v>21770</v>
      </c>
      <c r="AM38" s="7">
        <f>Tabla1[[#This Row],[Salario Anual Actual 2020]]-Tabla1[[#This Row],[Salario Anual Inicial 2020]]</f>
        <v>0</v>
      </c>
      <c r="AN38">
        <v>367</v>
      </c>
      <c r="AO38">
        <v>0</v>
      </c>
      <c r="AQ38">
        <v>0</v>
      </c>
      <c r="AR38">
        <v>0</v>
      </c>
      <c r="AX38">
        <v>4</v>
      </c>
    </row>
    <row r="39" spans="1:50" x14ac:dyDescent="0.25">
      <c r="A39">
        <v>248</v>
      </c>
      <c r="B39" s="1">
        <v>26032</v>
      </c>
      <c r="C39" s="2">
        <f ca="1">INT((TODAY()-Tabla1[[#This Row],[Año de Nacimiento]])/365)</f>
        <v>49</v>
      </c>
      <c r="D39" t="s">
        <v>14</v>
      </c>
      <c r="E39">
        <v>0</v>
      </c>
      <c r="F39" s="1">
        <v>39225</v>
      </c>
      <c r="G39" s="1">
        <f t="shared" ca="1" si="0"/>
        <v>44118</v>
      </c>
      <c r="H39" s="8">
        <f ca="1">(Tabla1[[#This Row],[Fecha Hoy]]-Tabla1[[#This Row],[Fecha Inicio de Contrato]])/30</f>
        <v>163.1</v>
      </c>
      <c r="I39" s="8">
        <f ca="1">Tabla1[[#This Row],[Antigüedad Meses]]/12</f>
        <v>13.591666666666667</v>
      </c>
      <c r="J39" s="1" t="s">
        <v>68</v>
      </c>
      <c r="K39" s="4">
        <v>2</v>
      </c>
      <c r="L39" s="1"/>
      <c r="M39" s="4">
        <v>2</v>
      </c>
      <c r="N39" s="4" t="s">
        <v>20</v>
      </c>
      <c r="O39" t="s">
        <v>37</v>
      </c>
      <c r="P39">
        <v>2</v>
      </c>
      <c r="Q39">
        <v>35</v>
      </c>
      <c r="R39">
        <f>Tabla1[[#This Row],[Horas Jornada]]*1/40</f>
        <v>0.875</v>
      </c>
      <c r="V39" s="4">
        <f>Tabla1[[#This Row],[Fecha Alta (Abs)]]-Tabla1[[#This Row],[Fecha de baja (Abs)]]</f>
        <v>0</v>
      </c>
      <c r="Y39" s="4">
        <f>Tabla1[[#This Row],[Fecha Abs Alta 2019]]-Tabla1[[#This Row],[Fecha Abs Baja 2019]]</f>
        <v>0</v>
      </c>
      <c r="Z39" s="4"/>
      <c r="AA39" s="4"/>
      <c r="AB39" s="4">
        <f>#REF!-#REF!</f>
        <v>0</v>
      </c>
      <c r="AC39" t="s">
        <v>55</v>
      </c>
      <c r="AD39" s="4">
        <v>4</v>
      </c>
      <c r="AE39" s="4">
        <v>0</v>
      </c>
      <c r="AH39">
        <v>0</v>
      </c>
      <c r="AK39" s="7">
        <v>27858</v>
      </c>
      <c r="AL39" s="7">
        <v>27858</v>
      </c>
      <c r="AM39" s="7">
        <f>Tabla1[[#This Row],[Salario Anual Actual 2020]]-Tabla1[[#This Row],[Salario Anual Inicial 2020]]</f>
        <v>0</v>
      </c>
      <c r="AN39">
        <v>134</v>
      </c>
      <c r="AO39">
        <v>0</v>
      </c>
      <c r="AQ39">
        <v>0</v>
      </c>
      <c r="AR39">
        <v>0</v>
      </c>
      <c r="AX39">
        <v>5</v>
      </c>
    </row>
    <row r="40" spans="1:50" x14ac:dyDescent="0.25">
      <c r="A40">
        <v>252</v>
      </c>
      <c r="B40" s="1">
        <v>23156</v>
      </c>
      <c r="C40" s="2">
        <f ca="1">INT((TODAY()-Tabla1[[#This Row],[Año de Nacimiento]])/365)</f>
        <v>57</v>
      </c>
      <c r="D40" t="s">
        <v>13</v>
      </c>
      <c r="E40">
        <v>1</v>
      </c>
      <c r="F40" s="1">
        <v>42366</v>
      </c>
      <c r="G40" s="1">
        <f t="shared" ca="1" si="0"/>
        <v>44118</v>
      </c>
      <c r="H40" s="8">
        <f ca="1">(Tabla1[[#This Row],[Fecha Hoy]]-Tabla1[[#This Row],[Fecha Inicio de Contrato]])/30</f>
        <v>58.4</v>
      </c>
      <c r="I40" s="8">
        <f ca="1">Tabla1[[#This Row],[Antigüedad Meses]]/12</f>
        <v>4.8666666666666663</v>
      </c>
      <c r="J40" s="1" t="s">
        <v>68</v>
      </c>
      <c r="K40" s="4">
        <v>2</v>
      </c>
      <c r="L40" s="1" t="s">
        <v>19</v>
      </c>
      <c r="M40" s="4">
        <v>1</v>
      </c>
      <c r="N40" s="4" t="s">
        <v>20</v>
      </c>
      <c r="O40" t="s">
        <v>37</v>
      </c>
      <c r="P40">
        <v>2</v>
      </c>
      <c r="Q40">
        <v>40</v>
      </c>
      <c r="R40">
        <f>Tabla1[[#This Row],[Horas Jornada]]*1/40</f>
        <v>1</v>
      </c>
      <c r="V40" s="4">
        <f>Tabla1[[#This Row],[Fecha Alta (Abs)]]-Tabla1[[#This Row],[Fecha de baja (Abs)]]</f>
        <v>0</v>
      </c>
      <c r="Y40" s="4">
        <f>Tabla1[[#This Row],[Fecha Abs Alta 2019]]-Tabla1[[#This Row],[Fecha Abs Baja 2019]]</f>
        <v>0</v>
      </c>
      <c r="Z40" s="4"/>
      <c r="AA40" s="4"/>
      <c r="AB40" s="4">
        <f>#REF!-#REF!</f>
        <v>0</v>
      </c>
      <c r="AC40" t="s">
        <v>55</v>
      </c>
      <c r="AD40" s="4">
        <v>4</v>
      </c>
      <c r="AE40" s="4">
        <v>0</v>
      </c>
      <c r="AH40">
        <v>0</v>
      </c>
      <c r="AK40" s="7">
        <v>17902</v>
      </c>
      <c r="AL40" s="7">
        <v>17902</v>
      </c>
      <c r="AM40" s="7">
        <f>Tabla1[[#This Row],[Salario Anual Actual 2020]]-Tabla1[[#This Row],[Salario Anual Inicial 2020]]</f>
        <v>0</v>
      </c>
      <c r="AN40">
        <v>72</v>
      </c>
      <c r="AO40">
        <v>0</v>
      </c>
      <c r="AQ40">
        <v>0</v>
      </c>
      <c r="AR40">
        <v>0</v>
      </c>
      <c r="AX40">
        <v>7</v>
      </c>
    </row>
    <row r="41" spans="1:50" x14ac:dyDescent="0.25">
      <c r="A41">
        <v>255</v>
      </c>
      <c r="B41" s="1">
        <v>31216</v>
      </c>
      <c r="C41" s="2">
        <f ca="1">INT((TODAY()-Tabla1[[#This Row],[Año de Nacimiento]])/365)</f>
        <v>35</v>
      </c>
      <c r="D41" t="s">
        <v>13</v>
      </c>
      <c r="E41">
        <v>1</v>
      </c>
      <c r="F41" s="1">
        <v>43090</v>
      </c>
      <c r="G41" s="1">
        <f t="shared" ca="1" si="0"/>
        <v>44118</v>
      </c>
      <c r="H41" s="8">
        <f ca="1">(Tabla1[[#This Row],[Fecha Hoy]]-Tabla1[[#This Row],[Fecha Inicio de Contrato]])/30</f>
        <v>34.266666666666666</v>
      </c>
      <c r="I41" s="8">
        <f ca="1">Tabla1[[#This Row],[Antigüedad Meses]]/12</f>
        <v>2.8555555555555556</v>
      </c>
      <c r="J41" s="1" t="s">
        <v>8</v>
      </c>
      <c r="K41" s="4">
        <v>1</v>
      </c>
      <c r="L41" s="1" t="s">
        <v>21</v>
      </c>
      <c r="M41" s="4">
        <v>0</v>
      </c>
      <c r="N41" s="4" t="s">
        <v>20</v>
      </c>
      <c r="O41" t="s">
        <v>37</v>
      </c>
      <c r="P41">
        <v>2</v>
      </c>
      <c r="Q41">
        <v>40</v>
      </c>
      <c r="R41">
        <f>Tabla1[[#This Row],[Horas Jornada]]*1/40</f>
        <v>1</v>
      </c>
      <c r="V41" s="4">
        <f>Tabla1[[#This Row],[Fecha Alta (Abs)]]-Tabla1[[#This Row],[Fecha de baja (Abs)]]</f>
        <v>0</v>
      </c>
      <c r="Y41" s="4">
        <f>Tabla1[[#This Row],[Fecha Abs Alta 2019]]-Tabla1[[#This Row],[Fecha Abs Baja 2019]]</f>
        <v>0</v>
      </c>
      <c r="Z41" s="4"/>
      <c r="AA41" s="4"/>
      <c r="AB41" s="4">
        <f>#REF!-#REF!</f>
        <v>0</v>
      </c>
      <c r="AC41" t="s">
        <v>55</v>
      </c>
      <c r="AD41" s="4">
        <v>4</v>
      </c>
      <c r="AE41" s="4">
        <v>0</v>
      </c>
      <c r="AH41">
        <v>0</v>
      </c>
      <c r="AK41" s="7">
        <v>20891</v>
      </c>
      <c r="AL41" s="7">
        <v>20891</v>
      </c>
      <c r="AM41" s="7">
        <f>Tabla1[[#This Row],[Salario Anual Actual 2020]]-Tabla1[[#This Row],[Salario Anual Inicial 2020]]</f>
        <v>0</v>
      </c>
      <c r="AN41">
        <v>33</v>
      </c>
      <c r="AO41">
        <v>0</v>
      </c>
      <c r="AQ41">
        <v>0</v>
      </c>
      <c r="AR41">
        <v>0</v>
      </c>
      <c r="AX41">
        <v>10</v>
      </c>
    </row>
    <row r="42" spans="1:50" x14ac:dyDescent="0.25">
      <c r="A42">
        <v>262</v>
      </c>
      <c r="B42" s="1">
        <v>37269</v>
      </c>
      <c r="C42" s="2">
        <f ca="1">INT((TODAY()-Tabla1[[#This Row],[Año de Nacimiento]])/365)</f>
        <v>18</v>
      </c>
      <c r="D42" t="s">
        <v>14</v>
      </c>
      <c r="E42">
        <v>0</v>
      </c>
      <c r="F42" s="1">
        <v>43956</v>
      </c>
      <c r="G42" s="1">
        <f t="shared" ca="1" si="0"/>
        <v>44118</v>
      </c>
      <c r="H42" s="8">
        <f ca="1">(Tabla1[[#This Row],[Fecha Hoy]]-Tabla1[[#This Row],[Fecha Inicio de Contrato]])/30</f>
        <v>5.4</v>
      </c>
      <c r="I42" s="8">
        <f ca="1">Tabla1[[#This Row],[Antigüedad Meses]]/12</f>
        <v>0.45</v>
      </c>
      <c r="J42" s="1" t="s">
        <v>10</v>
      </c>
      <c r="K42" s="4">
        <v>5</v>
      </c>
      <c r="L42" s="1"/>
      <c r="M42" s="4"/>
      <c r="N42" s="4" t="s">
        <v>20</v>
      </c>
      <c r="O42" t="s">
        <v>37</v>
      </c>
      <c r="P42">
        <v>2</v>
      </c>
      <c r="Q42">
        <v>20</v>
      </c>
      <c r="R42">
        <f>Tabla1[[#This Row],[Horas Jornada]]*1/40</f>
        <v>0.5</v>
      </c>
      <c r="V42" s="4">
        <f>Tabla1[[#This Row],[Fecha Alta (Abs)]]-Tabla1[[#This Row],[Fecha de baja (Abs)]]</f>
        <v>0</v>
      </c>
      <c r="Y42" s="4">
        <f>Tabla1[[#This Row],[Fecha Abs Alta 2019]]-Tabla1[[#This Row],[Fecha Abs Baja 2019]]</f>
        <v>0</v>
      </c>
      <c r="Z42" s="4"/>
      <c r="AA42" s="4"/>
      <c r="AB42" s="4">
        <f>#REF!-#REF!</f>
        <v>0</v>
      </c>
      <c r="AC42" t="s">
        <v>55</v>
      </c>
      <c r="AD42" s="4">
        <v>4</v>
      </c>
      <c r="AE42" s="4">
        <v>1</v>
      </c>
      <c r="AF42" s="1">
        <v>42859</v>
      </c>
      <c r="AG42" t="s">
        <v>28</v>
      </c>
      <c r="AH42">
        <v>0</v>
      </c>
      <c r="AK42" s="7">
        <v>26461</v>
      </c>
      <c r="AL42" s="7">
        <v>26461</v>
      </c>
      <c r="AM42" s="7">
        <f>Tabla1[[#This Row],[Salario Anual Actual 2020]]-Tabla1[[#This Row],[Salario Anual Inicial 2020]]</f>
        <v>0</v>
      </c>
      <c r="AN42">
        <v>150</v>
      </c>
      <c r="AO42">
        <v>0</v>
      </c>
      <c r="AQ42">
        <v>0</v>
      </c>
      <c r="AR42">
        <v>1</v>
      </c>
      <c r="AX42">
        <v>7</v>
      </c>
    </row>
    <row r="43" spans="1:50" x14ac:dyDescent="0.25">
      <c r="A43">
        <v>270</v>
      </c>
      <c r="B43" s="1">
        <v>35822</v>
      </c>
      <c r="C43" s="2">
        <f ca="1">INT((TODAY()-Tabla1[[#This Row],[Año de Nacimiento]])/365)</f>
        <v>22</v>
      </c>
      <c r="D43" t="s">
        <v>13</v>
      </c>
      <c r="E43">
        <v>1</v>
      </c>
      <c r="F43" s="1">
        <v>37069</v>
      </c>
      <c r="G43" s="1">
        <f t="shared" ca="1" si="0"/>
        <v>44118</v>
      </c>
      <c r="H43" s="8">
        <f ca="1">(Tabla1[[#This Row],[Fecha Hoy]]-Tabla1[[#This Row],[Fecha Inicio de Contrato]])/30</f>
        <v>234.96666666666667</v>
      </c>
      <c r="I43" s="8">
        <f ca="1">Tabla1[[#This Row],[Antigüedad Meses]]/12</f>
        <v>19.580555555555556</v>
      </c>
      <c r="J43" s="1" t="s">
        <v>12</v>
      </c>
      <c r="K43" s="4">
        <v>3</v>
      </c>
      <c r="L43" s="1" t="s">
        <v>19</v>
      </c>
      <c r="M43" s="4">
        <v>2</v>
      </c>
      <c r="N43" s="4" t="s">
        <v>20</v>
      </c>
      <c r="O43" t="s">
        <v>37</v>
      </c>
      <c r="P43">
        <v>2</v>
      </c>
      <c r="Q43">
        <v>40</v>
      </c>
      <c r="R43">
        <f>Tabla1[[#This Row],[Horas Jornada]]*1/40</f>
        <v>1</v>
      </c>
      <c r="V43" s="4">
        <f>Tabla1[[#This Row],[Fecha Alta (Abs)]]-Tabla1[[#This Row],[Fecha de baja (Abs)]]</f>
        <v>0</v>
      </c>
      <c r="Y43" s="4">
        <f>Tabla1[[#This Row],[Fecha Abs Alta 2019]]-Tabla1[[#This Row],[Fecha Abs Baja 2019]]</f>
        <v>0</v>
      </c>
      <c r="Z43" s="4"/>
      <c r="AA43" s="4"/>
      <c r="AB43" s="4">
        <f>#REF!-#REF!</f>
        <v>0</v>
      </c>
      <c r="AC43" t="s">
        <v>55</v>
      </c>
      <c r="AD43" s="4">
        <v>4</v>
      </c>
      <c r="AE43" s="4">
        <v>0</v>
      </c>
      <c r="AH43">
        <v>0</v>
      </c>
      <c r="AK43" s="7">
        <v>20799</v>
      </c>
      <c r="AL43" s="7">
        <v>20799</v>
      </c>
      <c r="AM43" s="7">
        <f>Tabla1[[#This Row],[Salario Anual Actual 2020]]-Tabla1[[#This Row],[Salario Anual Inicial 2020]]</f>
        <v>0</v>
      </c>
      <c r="AN43">
        <v>108</v>
      </c>
      <c r="AO43">
        <v>0</v>
      </c>
      <c r="AQ43">
        <v>0</v>
      </c>
      <c r="AR43">
        <v>0</v>
      </c>
      <c r="AX43">
        <v>9</v>
      </c>
    </row>
    <row r="44" spans="1:50" x14ac:dyDescent="0.25">
      <c r="A44">
        <v>271</v>
      </c>
      <c r="B44" s="1">
        <v>30490</v>
      </c>
      <c r="C44" s="2">
        <f ca="1">INT((TODAY()-Tabla1[[#This Row],[Año de Nacimiento]])/365)</f>
        <v>37</v>
      </c>
      <c r="D44" t="s">
        <v>14</v>
      </c>
      <c r="E44">
        <v>0</v>
      </c>
      <c r="F44" s="1">
        <v>41683</v>
      </c>
      <c r="G44" s="1">
        <f t="shared" ca="1" si="0"/>
        <v>44118</v>
      </c>
      <c r="H44" s="8">
        <f ca="1">(Tabla1[[#This Row],[Fecha Hoy]]-Tabla1[[#This Row],[Fecha Inicio de Contrato]])/30</f>
        <v>81.166666666666671</v>
      </c>
      <c r="I44" s="8">
        <f ca="1">Tabla1[[#This Row],[Antigüedad Meses]]/12</f>
        <v>6.7638888888888893</v>
      </c>
      <c r="J44" s="1" t="s">
        <v>68</v>
      </c>
      <c r="K44" s="4">
        <v>2</v>
      </c>
      <c r="L44" s="1" t="s">
        <v>19</v>
      </c>
      <c r="M44" s="4">
        <v>0</v>
      </c>
      <c r="N44" s="4" t="s">
        <v>20</v>
      </c>
      <c r="O44" t="s">
        <v>37</v>
      </c>
      <c r="P44">
        <v>2</v>
      </c>
      <c r="Q44">
        <v>40</v>
      </c>
      <c r="R44">
        <f>Tabla1[[#This Row],[Horas Jornada]]*1/40</f>
        <v>1</v>
      </c>
      <c r="V44" s="4">
        <f>Tabla1[[#This Row],[Fecha Alta (Abs)]]-Tabla1[[#This Row],[Fecha de baja (Abs)]]</f>
        <v>0</v>
      </c>
      <c r="Y44" s="4">
        <f>Tabla1[[#This Row],[Fecha Abs Alta 2019]]-Tabla1[[#This Row],[Fecha Abs Baja 2019]]</f>
        <v>0</v>
      </c>
      <c r="Z44" s="4"/>
      <c r="AA44" s="4"/>
      <c r="AB44" s="4">
        <f>#REF!-#REF!</f>
        <v>0</v>
      </c>
      <c r="AC44" t="s">
        <v>55</v>
      </c>
      <c r="AD44" s="4">
        <v>4</v>
      </c>
      <c r="AE44" s="4">
        <v>0</v>
      </c>
      <c r="AH44">
        <v>0</v>
      </c>
      <c r="AK44" s="7">
        <v>24175</v>
      </c>
      <c r="AL44" s="7">
        <v>29519</v>
      </c>
      <c r="AM44" s="7">
        <f>Tabla1[[#This Row],[Salario Anual Actual 2020]]-Tabla1[[#This Row],[Salario Anual Inicial 2020]]</f>
        <v>5344</v>
      </c>
      <c r="AN44">
        <v>64</v>
      </c>
      <c r="AO44">
        <v>0</v>
      </c>
      <c r="AQ44">
        <v>0</v>
      </c>
      <c r="AR44">
        <v>0</v>
      </c>
      <c r="AX44">
        <v>7</v>
      </c>
    </row>
    <row r="45" spans="1:50" x14ac:dyDescent="0.25">
      <c r="A45">
        <v>272</v>
      </c>
      <c r="B45" s="1">
        <v>23322</v>
      </c>
      <c r="C45" s="2">
        <f ca="1">INT((TODAY()-Tabla1[[#This Row],[Año de Nacimiento]])/365)</f>
        <v>56</v>
      </c>
      <c r="D45" t="s">
        <v>13</v>
      </c>
      <c r="E45">
        <v>1</v>
      </c>
      <c r="F45" s="1">
        <v>42207</v>
      </c>
      <c r="G45" s="1">
        <f t="shared" ca="1" si="0"/>
        <v>44118</v>
      </c>
      <c r="H45" s="8">
        <f ca="1">(Tabla1[[#This Row],[Fecha Hoy]]-Tabla1[[#This Row],[Fecha Inicio de Contrato]])/30</f>
        <v>63.7</v>
      </c>
      <c r="I45" s="8">
        <f ca="1">Tabla1[[#This Row],[Antigüedad Meses]]/12</f>
        <v>5.3083333333333336</v>
      </c>
      <c r="J45" s="1" t="s">
        <v>8</v>
      </c>
      <c r="K45" s="4">
        <v>1</v>
      </c>
      <c r="L45" s="1" t="s">
        <v>19</v>
      </c>
      <c r="M45" s="4">
        <v>1</v>
      </c>
      <c r="N45" s="4" t="s">
        <v>20</v>
      </c>
      <c r="O45" t="s">
        <v>37</v>
      </c>
      <c r="P45">
        <v>2</v>
      </c>
      <c r="Q45">
        <v>40</v>
      </c>
      <c r="R45">
        <f>Tabla1[[#This Row],[Horas Jornada]]*1/40</f>
        <v>1</v>
      </c>
      <c r="V45" s="4">
        <f>Tabla1[[#This Row],[Fecha Alta (Abs)]]-Tabla1[[#This Row],[Fecha de baja (Abs)]]</f>
        <v>0</v>
      </c>
      <c r="Y45" s="4">
        <f>Tabla1[[#This Row],[Fecha Abs Alta 2019]]-Tabla1[[#This Row],[Fecha Abs Baja 2019]]</f>
        <v>0</v>
      </c>
      <c r="Z45" s="4"/>
      <c r="AA45" s="4"/>
      <c r="AB45" s="4">
        <f>#REF!-#REF!</f>
        <v>0</v>
      </c>
      <c r="AC45" t="s">
        <v>55</v>
      </c>
      <c r="AD45" s="4">
        <v>4</v>
      </c>
      <c r="AE45" s="4">
        <v>0</v>
      </c>
      <c r="AH45">
        <v>0</v>
      </c>
      <c r="AK45" s="7">
        <v>20934</v>
      </c>
      <c r="AL45" s="7">
        <v>20934</v>
      </c>
      <c r="AM45" s="7">
        <f>Tabla1[[#This Row],[Salario Anual Actual 2020]]-Tabla1[[#This Row],[Salario Anual Inicial 2020]]</f>
        <v>0</v>
      </c>
      <c r="AN45">
        <v>302</v>
      </c>
      <c r="AO45">
        <v>0</v>
      </c>
      <c r="AQ45">
        <v>0</v>
      </c>
      <c r="AR45">
        <v>0</v>
      </c>
      <c r="AX45">
        <v>7</v>
      </c>
    </row>
    <row r="46" spans="1:50" x14ac:dyDescent="0.25">
      <c r="A46">
        <v>273</v>
      </c>
      <c r="B46" s="1">
        <v>36786</v>
      </c>
      <c r="C46" s="2">
        <f ca="1">INT((TODAY()-Tabla1[[#This Row],[Año de Nacimiento]])/365)</f>
        <v>20</v>
      </c>
      <c r="D46" t="s">
        <v>13</v>
      </c>
      <c r="E46">
        <v>1</v>
      </c>
      <c r="F46" s="1">
        <v>43864</v>
      </c>
      <c r="G46" s="1">
        <f t="shared" ca="1" si="0"/>
        <v>44118</v>
      </c>
      <c r="H46" s="8">
        <f ca="1">(Tabla1[[#This Row],[Fecha Hoy]]-Tabla1[[#This Row],[Fecha Inicio de Contrato]])/30</f>
        <v>8.4666666666666668</v>
      </c>
      <c r="I46" s="8">
        <f ca="1">Tabla1[[#This Row],[Antigüedad Meses]]/12</f>
        <v>0.7055555555555556</v>
      </c>
      <c r="J46" s="1" t="s">
        <v>68</v>
      </c>
      <c r="K46" s="4">
        <v>2</v>
      </c>
      <c r="L46" s="1"/>
      <c r="M46" s="4">
        <v>0</v>
      </c>
      <c r="N46" s="4" t="s">
        <v>20</v>
      </c>
      <c r="O46" t="s">
        <v>37</v>
      </c>
      <c r="P46">
        <v>2</v>
      </c>
      <c r="Q46">
        <v>40</v>
      </c>
      <c r="R46">
        <f>Tabla1[[#This Row],[Horas Jornada]]*1/40</f>
        <v>1</v>
      </c>
      <c r="V46" s="4">
        <f>Tabla1[[#This Row],[Fecha Alta (Abs)]]-Tabla1[[#This Row],[Fecha de baja (Abs)]]</f>
        <v>0</v>
      </c>
      <c r="Y46" s="4">
        <f>Tabla1[[#This Row],[Fecha Abs Alta 2019]]-Tabla1[[#This Row],[Fecha Abs Baja 2019]]</f>
        <v>0</v>
      </c>
      <c r="Z46" s="4"/>
      <c r="AA46" s="4"/>
      <c r="AB46" s="4">
        <f>#REF!-#REF!</f>
        <v>0</v>
      </c>
      <c r="AC46" t="s">
        <v>55</v>
      </c>
      <c r="AD46" s="4">
        <v>4</v>
      </c>
      <c r="AE46" s="4">
        <v>0</v>
      </c>
      <c r="AH46">
        <v>0</v>
      </c>
      <c r="AK46" s="7">
        <v>22800</v>
      </c>
      <c r="AL46" s="7">
        <v>26315</v>
      </c>
      <c r="AM46" s="7">
        <f>Tabla1[[#This Row],[Salario Anual Actual 2020]]-Tabla1[[#This Row],[Salario Anual Inicial 2020]]</f>
        <v>3515</v>
      </c>
      <c r="AN46">
        <v>72</v>
      </c>
      <c r="AO46">
        <v>0</v>
      </c>
      <c r="AQ46">
        <v>0</v>
      </c>
      <c r="AR46">
        <v>1</v>
      </c>
      <c r="AX46">
        <v>6</v>
      </c>
    </row>
    <row r="47" spans="1:50" x14ac:dyDescent="0.25">
      <c r="A47">
        <v>274</v>
      </c>
      <c r="B47" s="1">
        <v>28849</v>
      </c>
      <c r="C47" s="2">
        <f ca="1">INT((TODAY()-Tabla1[[#This Row],[Año de Nacimiento]])/365)</f>
        <v>41</v>
      </c>
      <c r="D47" t="s">
        <v>13</v>
      </c>
      <c r="E47">
        <v>1</v>
      </c>
      <c r="F47" s="1">
        <v>42019</v>
      </c>
      <c r="G47" s="1">
        <f t="shared" ca="1" si="0"/>
        <v>44118</v>
      </c>
      <c r="H47" s="8">
        <f ca="1">(Tabla1[[#This Row],[Fecha Hoy]]-Tabla1[[#This Row],[Fecha Inicio de Contrato]])/30</f>
        <v>69.966666666666669</v>
      </c>
      <c r="I47" s="8">
        <f ca="1">Tabla1[[#This Row],[Antigüedad Meses]]/12</f>
        <v>5.8305555555555557</v>
      </c>
      <c r="J47" s="1" t="s">
        <v>8</v>
      </c>
      <c r="K47" s="4">
        <v>1</v>
      </c>
      <c r="L47" s="1" t="s">
        <v>19</v>
      </c>
      <c r="M47" s="4">
        <v>1</v>
      </c>
      <c r="N47" s="4" t="s">
        <v>20</v>
      </c>
      <c r="O47" t="s">
        <v>37</v>
      </c>
      <c r="P47">
        <v>2</v>
      </c>
      <c r="Q47">
        <v>40</v>
      </c>
      <c r="R47">
        <f>Tabla1[[#This Row],[Horas Jornada]]*1/40</f>
        <v>1</v>
      </c>
      <c r="V47" s="4">
        <f>Tabla1[[#This Row],[Fecha Alta (Abs)]]-Tabla1[[#This Row],[Fecha de baja (Abs)]]</f>
        <v>0</v>
      </c>
      <c r="Y47" s="4">
        <f>Tabla1[[#This Row],[Fecha Abs Alta 2019]]-Tabla1[[#This Row],[Fecha Abs Baja 2019]]</f>
        <v>0</v>
      </c>
      <c r="Z47" s="4"/>
      <c r="AA47" s="4"/>
      <c r="AB47" s="4">
        <f>#REF!-#REF!</f>
        <v>0</v>
      </c>
      <c r="AC47" t="s">
        <v>55</v>
      </c>
      <c r="AD47" s="4">
        <v>4</v>
      </c>
      <c r="AE47" s="4">
        <v>0</v>
      </c>
      <c r="AH47">
        <v>0</v>
      </c>
      <c r="AK47" s="7">
        <v>23345</v>
      </c>
      <c r="AL47" s="7">
        <v>24506</v>
      </c>
      <c r="AM47" s="7">
        <f>Tabla1[[#This Row],[Salario Anual Actual 2020]]-Tabla1[[#This Row],[Salario Anual Inicial 2020]]</f>
        <v>1161</v>
      </c>
      <c r="AN47">
        <v>149</v>
      </c>
      <c r="AO47">
        <v>0</v>
      </c>
      <c r="AQ47">
        <v>0</v>
      </c>
      <c r="AR47">
        <v>0</v>
      </c>
      <c r="AX47">
        <v>10</v>
      </c>
    </row>
    <row r="48" spans="1:50" x14ac:dyDescent="0.25">
      <c r="A48">
        <v>278</v>
      </c>
      <c r="B48" s="1">
        <v>25706</v>
      </c>
      <c r="C48" s="2">
        <f ca="1">INT((TODAY()-Tabla1[[#This Row],[Año de Nacimiento]])/365)</f>
        <v>50</v>
      </c>
      <c r="D48" t="s">
        <v>14</v>
      </c>
      <c r="E48">
        <v>0</v>
      </c>
      <c r="F48" s="1">
        <v>42267</v>
      </c>
      <c r="G48" s="1">
        <f t="shared" ca="1" si="0"/>
        <v>44118</v>
      </c>
      <c r="H48" s="8">
        <f ca="1">(Tabla1[[#This Row],[Fecha Hoy]]-Tabla1[[#This Row],[Fecha Inicio de Contrato]])/30</f>
        <v>61.7</v>
      </c>
      <c r="I48" s="8">
        <f ca="1">Tabla1[[#This Row],[Antigüedad Meses]]/12</f>
        <v>5.1416666666666666</v>
      </c>
      <c r="J48" s="1" t="s">
        <v>8</v>
      </c>
      <c r="K48" s="4">
        <v>1</v>
      </c>
      <c r="L48" s="1" t="s">
        <v>21</v>
      </c>
      <c r="M48" s="4">
        <v>0</v>
      </c>
      <c r="N48" s="4" t="s">
        <v>20</v>
      </c>
      <c r="O48" t="s">
        <v>37</v>
      </c>
      <c r="P48">
        <v>2</v>
      </c>
      <c r="Q48">
        <v>40</v>
      </c>
      <c r="R48">
        <f>Tabla1[[#This Row],[Horas Jornada]]*1/40</f>
        <v>1</v>
      </c>
      <c r="V48" s="4">
        <f>Tabla1[[#This Row],[Fecha Alta (Abs)]]-Tabla1[[#This Row],[Fecha de baja (Abs)]]</f>
        <v>0</v>
      </c>
      <c r="Y48" s="4">
        <f>Tabla1[[#This Row],[Fecha Abs Alta 2019]]-Tabla1[[#This Row],[Fecha Abs Baja 2019]]</f>
        <v>0</v>
      </c>
      <c r="Z48" s="4"/>
      <c r="AA48" s="4"/>
      <c r="AB48" s="4">
        <f>#REF!-#REF!</f>
        <v>0</v>
      </c>
      <c r="AC48" t="s">
        <v>55</v>
      </c>
      <c r="AD48" s="4">
        <v>4</v>
      </c>
      <c r="AE48" s="4">
        <v>0</v>
      </c>
      <c r="AH48">
        <v>0</v>
      </c>
      <c r="AK48" s="7">
        <v>18076</v>
      </c>
      <c r="AL48" s="7">
        <v>25616</v>
      </c>
      <c r="AM48" s="7">
        <f>Tabla1[[#This Row],[Salario Anual Actual 2020]]-Tabla1[[#This Row],[Salario Anual Inicial 2020]]</f>
        <v>7540</v>
      </c>
      <c r="AN48">
        <v>371</v>
      </c>
      <c r="AO48">
        <v>0</v>
      </c>
      <c r="AQ48">
        <v>0</v>
      </c>
      <c r="AR48">
        <v>0</v>
      </c>
      <c r="AX48">
        <v>7</v>
      </c>
    </row>
    <row r="49" spans="1:50" x14ac:dyDescent="0.25">
      <c r="A49">
        <v>295</v>
      </c>
      <c r="B49" s="1">
        <v>20600</v>
      </c>
      <c r="C49" s="2">
        <f ca="1">INT((TODAY()-Tabla1[[#This Row],[Año de Nacimiento]])/365)</f>
        <v>64</v>
      </c>
      <c r="D49" t="s">
        <v>13</v>
      </c>
      <c r="E49">
        <v>1</v>
      </c>
      <c r="F49" s="1">
        <v>41971</v>
      </c>
      <c r="G49" s="1">
        <f t="shared" ca="1" si="0"/>
        <v>44118</v>
      </c>
      <c r="H49" s="8">
        <f ca="1">(Tabla1[[#This Row],[Fecha Hoy]]-Tabla1[[#This Row],[Fecha Inicio de Contrato]])/30</f>
        <v>71.566666666666663</v>
      </c>
      <c r="I49" s="8">
        <f ca="1">Tabla1[[#This Row],[Antigüedad Meses]]/12</f>
        <v>5.9638888888888886</v>
      </c>
      <c r="J49" s="1" t="s">
        <v>8</v>
      </c>
      <c r="K49" s="4">
        <v>1</v>
      </c>
      <c r="L49" s="1"/>
      <c r="M49" s="4"/>
      <c r="N49" s="4" t="s">
        <v>20</v>
      </c>
      <c r="O49" t="s">
        <v>37</v>
      </c>
      <c r="P49">
        <v>2</v>
      </c>
      <c r="Q49">
        <v>40</v>
      </c>
      <c r="R49">
        <f>Tabla1[[#This Row],[Horas Jornada]]*1/40</f>
        <v>1</v>
      </c>
      <c r="V49" s="4">
        <f>Tabla1[[#This Row],[Fecha Alta (Abs)]]-Tabla1[[#This Row],[Fecha de baja (Abs)]]</f>
        <v>0</v>
      </c>
      <c r="Y49" s="4">
        <f>Tabla1[[#This Row],[Fecha Abs Alta 2019]]-Tabla1[[#This Row],[Fecha Abs Baja 2019]]</f>
        <v>0</v>
      </c>
      <c r="Z49" s="4"/>
      <c r="AA49" s="4"/>
      <c r="AB49" s="4">
        <f>#REF!-#REF!</f>
        <v>0</v>
      </c>
      <c r="AC49" t="s">
        <v>55</v>
      </c>
      <c r="AD49" s="4">
        <v>4</v>
      </c>
      <c r="AE49" s="4">
        <v>0</v>
      </c>
      <c r="AH49">
        <v>0</v>
      </c>
      <c r="AK49" s="7">
        <v>26405</v>
      </c>
      <c r="AL49" s="7">
        <v>29511</v>
      </c>
      <c r="AM49" s="7">
        <f>Tabla1[[#This Row],[Salario Anual Actual 2020]]-Tabla1[[#This Row],[Salario Anual Inicial 2020]]</f>
        <v>3106</v>
      </c>
      <c r="AN49">
        <v>34</v>
      </c>
      <c r="AO49">
        <v>0</v>
      </c>
      <c r="AQ49">
        <v>0</v>
      </c>
      <c r="AR49">
        <v>0</v>
      </c>
      <c r="AX49">
        <v>9</v>
      </c>
    </row>
    <row r="50" spans="1:50" x14ac:dyDescent="0.25">
      <c r="A50">
        <v>297</v>
      </c>
      <c r="B50" s="1">
        <v>27308</v>
      </c>
      <c r="C50" s="2">
        <f ca="1">INT((TODAY()-Tabla1[[#This Row],[Año de Nacimiento]])/365)</f>
        <v>46</v>
      </c>
      <c r="D50" t="s">
        <v>13</v>
      </c>
      <c r="E50">
        <v>1</v>
      </c>
      <c r="F50" s="1">
        <v>42495</v>
      </c>
      <c r="G50" s="1">
        <f t="shared" ca="1" si="0"/>
        <v>44118</v>
      </c>
      <c r="H50" s="8">
        <f ca="1">(Tabla1[[#This Row],[Fecha Hoy]]-Tabla1[[#This Row],[Fecha Inicio de Contrato]])/30</f>
        <v>54.1</v>
      </c>
      <c r="I50" s="8">
        <f ca="1">Tabla1[[#This Row],[Antigüedad Meses]]/12</f>
        <v>4.5083333333333337</v>
      </c>
      <c r="J50" s="1" t="s">
        <v>8</v>
      </c>
      <c r="K50" s="4">
        <v>1</v>
      </c>
      <c r="L50" s="1" t="s">
        <v>21</v>
      </c>
      <c r="M50" s="4">
        <v>0</v>
      </c>
      <c r="N50" s="4" t="s">
        <v>20</v>
      </c>
      <c r="O50" t="s">
        <v>37</v>
      </c>
      <c r="P50">
        <v>2</v>
      </c>
      <c r="Q50">
        <v>40</v>
      </c>
      <c r="R50">
        <f>Tabla1[[#This Row],[Horas Jornada]]*1/40</f>
        <v>1</v>
      </c>
      <c r="V50" s="4">
        <f>Tabla1[[#This Row],[Fecha Alta (Abs)]]-Tabla1[[#This Row],[Fecha de baja (Abs)]]</f>
        <v>0</v>
      </c>
      <c r="Y50" s="4">
        <f>Tabla1[[#This Row],[Fecha Abs Alta 2019]]-Tabla1[[#This Row],[Fecha Abs Baja 2019]]</f>
        <v>0</v>
      </c>
      <c r="Z50" s="4"/>
      <c r="AA50" s="4"/>
      <c r="AB50" s="4">
        <f>#REF!-#REF!</f>
        <v>0</v>
      </c>
      <c r="AC50" t="s">
        <v>55</v>
      </c>
      <c r="AD50" s="4">
        <v>4</v>
      </c>
      <c r="AE50" s="4">
        <v>0</v>
      </c>
      <c r="AH50">
        <v>0</v>
      </c>
      <c r="AK50" s="7">
        <v>24262</v>
      </c>
      <c r="AL50" s="7">
        <v>24262</v>
      </c>
      <c r="AM50" s="7">
        <f>Tabla1[[#This Row],[Salario Anual Actual 2020]]-Tabla1[[#This Row],[Salario Anual Inicial 2020]]</f>
        <v>0</v>
      </c>
      <c r="AN50">
        <v>24</v>
      </c>
      <c r="AO50">
        <v>35</v>
      </c>
      <c r="AQ50">
        <v>0</v>
      </c>
      <c r="AR50">
        <v>0</v>
      </c>
      <c r="AX50">
        <v>4</v>
      </c>
    </row>
    <row r="51" spans="1:50" x14ac:dyDescent="0.25">
      <c r="A51">
        <v>299</v>
      </c>
      <c r="B51" s="1">
        <v>36767</v>
      </c>
      <c r="C51" s="2">
        <f ca="1">INT((TODAY()-Tabla1[[#This Row],[Año de Nacimiento]])/365)</f>
        <v>20</v>
      </c>
      <c r="D51" t="s">
        <v>14</v>
      </c>
      <c r="E51">
        <v>0</v>
      </c>
      <c r="F51" s="1">
        <v>43931</v>
      </c>
      <c r="G51" s="1">
        <f t="shared" ca="1" si="0"/>
        <v>44118</v>
      </c>
      <c r="H51" s="8">
        <f ca="1">(Tabla1[[#This Row],[Fecha Hoy]]-Tabla1[[#This Row],[Fecha Inicio de Contrato]])/30</f>
        <v>6.2333333333333334</v>
      </c>
      <c r="I51" s="8">
        <f ca="1">Tabla1[[#This Row],[Antigüedad Meses]]/12</f>
        <v>0.51944444444444449</v>
      </c>
      <c r="J51" s="1" t="s">
        <v>8</v>
      </c>
      <c r="K51" s="4">
        <v>1</v>
      </c>
      <c r="L51" s="1" t="s">
        <v>21</v>
      </c>
      <c r="M51" s="4">
        <v>0</v>
      </c>
      <c r="N51" s="4" t="s">
        <v>20</v>
      </c>
      <c r="O51" t="s">
        <v>37</v>
      </c>
      <c r="P51">
        <v>2</v>
      </c>
      <c r="Q51">
        <v>40</v>
      </c>
      <c r="R51">
        <f>Tabla1[[#This Row],[Horas Jornada]]*1/40</f>
        <v>1</v>
      </c>
      <c r="V51" s="4">
        <f>Tabla1[[#This Row],[Fecha Alta (Abs)]]-Tabla1[[#This Row],[Fecha de baja (Abs)]]</f>
        <v>0</v>
      </c>
      <c r="Y51" s="4">
        <f>Tabla1[[#This Row],[Fecha Abs Alta 2019]]-Tabla1[[#This Row],[Fecha Abs Baja 2019]]</f>
        <v>0</v>
      </c>
      <c r="Z51" s="4"/>
      <c r="AA51" s="4"/>
      <c r="AB51" s="4">
        <f>#REF!-#REF!</f>
        <v>0</v>
      </c>
      <c r="AC51" t="s">
        <v>55</v>
      </c>
      <c r="AD51" s="4">
        <v>4</v>
      </c>
      <c r="AE51" s="4">
        <v>1</v>
      </c>
      <c r="AF51" s="1">
        <v>42554</v>
      </c>
      <c r="AG51" t="s">
        <v>26</v>
      </c>
      <c r="AH51">
        <v>0</v>
      </c>
      <c r="AK51" s="7">
        <v>26062</v>
      </c>
      <c r="AL51" s="7">
        <v>26062</v>
      </c>
      <c r="AM51" s="7">
        <f>Tabla1[[#This Row],[Salario Anual Actual 2020]]-Tabla1[[#This Row],[Salario Anual Inicial 2020]]</f>
        <v>0</v>
      </c>
      <c r="AN51">
        <v>70</v>
      </c>
      <c r="AO51">
        <v>6</v>
      </c>
      <c r="AQ51">
        <v>0</v>
      </c>
      <c r="AR51">
        <v>1</v>
      </c>
      <c r="AX51">
        <v>6</v>
      </c>
    </row>
    <row r="52" spans="1:50" x14ac:dyDescent="0.25">
      <c r="A52">
        <v>301</v>
      </c>
      <c r="B52" s="1">
        <v>24500</v>
      </c>
      <c r="C52" s="2">
        <f ca="1">INT((TODAY()-Tabla1[[#This Row],[Año de Nacimiento]])/365)</f>
        <v>53</v>
      </c>
      <c r="D52" t="s">
        <v>14</v>
      </c>
      <c r="E52">
        <v>0</v>
      </c>
      <c r="F52" s="1">
        <v>40820</v>
      </c>
      <c r="G52" s="1">
        <f t="shared" ca="1" si="0"/>
        <v>44118</v>
      </c>
      <c r="H52" s="8">
        <f ca="1">(Tabla1[[#This Row],[Fecha Hoy]]-Tabla1[[#This Row],[Fecha Inicio de Contrato]])/30</f>
        <v>109.93333333333334</v>
      </c>
      <c r="I52" s="8">
        <f ca="1">Tabla1[[#This Row],[Antigüedad Meses]]/12</f>
        <v>9.1611111111111114</v>
      </c>
      <c r="J52" s="1" t="s">
        <v>68</v>
      </c>
      <c r="K52" s="4">
        <v>2</v>
      </c>
      <c r="L52" s="1" t="s">
        <v>19</v>
      </c>
      <c r="M52" s="4">
        <v>2</v>
      </c>
      <c r="N52" s="4" t="s">
        <v>20</v>
      </c>
      <c r="O52" t="s">
        <v>37</v>
      </c>
      <c r="P52">
        <v>2</v>
      </c>
      <c r="Q52">
        <v>40</v>
      </c>
      <c r="R52">
        <f>Tabla1[[#This Row],[Horas Jornada]]*1/40</f>
        <v>1</v>
      </c>
      <c r="V52" s="4">
        <f>Tabla1[[#This Row],[Fecha Alta (Abs)]]-Tabla1[[#This Row],[Fecha de baja (Abs)]]</f>
        <v>0</v>
      </c>
      <c r="Y52" s="4">
        <f>Tabla1[[#This Row],[Fecha Abs Alta 2019]]-Tabla1[[#This Row],[Fecha Abs Baja 2019]]</f>
        <v>0</v>
      </c>
      <c r="Z52" s="4"/>
      <c r="AA52" s="4"/>
      <c r="AB52" s="4">
        <f>#REF!-#REF!</f>
        <v>0</v>
      </c>
      <c r="AC52" t="s">
        <v>55</v>
      </c>
      <c r="AD52" s="4">
        <v>4</v>
      </c>
      <c r="AE52" s="4">
        <v>0</v>
      </c>
      <c r="AH52">
        <v>0</v>
      </c>
      <c r="AK52" s="7">
        <v>23828</v>
      </c>
      <c r="AL52" s="7">
        <v>23828</v>
      </c>
      <c r="AM52" s="7">
        <f>Tabla1[[#This Row],[Salario Anual Actual 2020]]-Tabla1[[#This Row],[Salario Anual Inicial 2020]]</f>
        <v>0</v>
      </c>
      <c r="AN52">
        <v>315</v>
      </c>
      <c r="AO52">
        <v>6</v>
      </c>
      <c r="AQ52">
        <v>0</v>
      </c>
      <c r="AR52">
        <v>0</v>
      </c>
      <c r="AX52">
        <v>4</v>
      </c>
    </row>
    <row r="53" spans="1:50" x14ac:dyDescent="0.25">
      <c r="A53">
        <v>308</v>
      </c>
      <c r="B53" s="1">
        <v>36869</v>
      </c>
      <c r="C53" s="2">
        <f ca="1">INT((TODAY()-Tabla1[[#This Row],[Año de Nacimiento]])/365)</f>
        <v>19</v>
      </c>
      <c r="D53" t="s">
        <v>14</v>
      </c>
      <c r="E53">
        <v>0</v>
      </c>
      <c r="F53" s="1">
        <v>43937</v>
      </c>
      <c r="G53" s="1">
        <f t="shared" ca="1" si="0"/>
        <v>44118</v>
      </c>
      <c r="H53" s="8">
        <f ca="1">(Tabla1[[#This Row],[Fecha Hoy]]-Tabla1[[#This Row],[Fecha Inicio de Contrato]])/30</f>
        <v>6.0333333333333332</v>
      </c>
      <c r="I53" s="8">
        <f ca="1">Tabla1[[#This Row],[Antigüedad Meses]]/12</f>
        <v>0.50277777777777777</v>
      </c>
      <c r="J53" s="1" t="s">
        <v>68</v>
      </c>
      <c r="K53" s="4">
        <v>2</v>
      </c>
      <c r="L53" s="1"/>
      <c r="M53" s="4">
        <v>0</v>
      </c>
      <c r="N53" s="4" t="s">
        <v>20</v>
      </c>
      <c r="O53" t="s">
        <v>37</v>
      </c>
      <c r="P53">
        <v>2</v>
      </c>
      <c r="Q53">
        <v>40</v>
      </c>
      <c r="R53">
        <f>Tabla1[[#This Row],[Horas Jornada]]*1/40</f>
        <v>1</v>
      </c>
      <c r="V53" s="4">
        <f>Tabla1[[#This Row],[Fecha Alta (Abs)]]-Tabla1[[#This Row],[Fecha de baja (Abs)]]</f>
        <v>0</v>
      </c>
      <c r="Y53" s="4">
        <f>Tabla1[[#This Row],[Fecha Abs Alta 2019]]-Tabla1[[#This Row],[Fecha Abs Baja 2019]]</f>
        <v>0</v>
      </c>
      <c r="Z53" s="4"/>
      <c r="AA53" s="4"/>
      <c r="AB53" s="4">
        <f>#REF!-#REF!</f>
        <v>0</v>
      </c>
      <c r="AC53" t="s">
        <v>55</v>
      </c>
      <c r="AD53" s="4">
        <v>4</v>
      </c>
      <c r="AE53" s="4">
        <v>0</v>
      </c>
      <c r="AH53">
        <v>0</v>
      </c>
      <c r="AK53" s="7">
        <v>22911</v>
      </c>
      <c r="AL53" s="7">
        <v>22911</v>
      </c>
      <c r="AM53" s="7">
        <f>Tabla1[[#This Row],[Salario Anual Actual 2020]]-Tabla1[[#This Row],[Salario Anual Inicial 2020]]</f>
        <v>0</v>
      </c>
      <c r="AN53">
        <v>120</v>
      </c>
      <c r="AO53">
        <v>6</v>
      </c>
      <c r="AQ53">
        <v>0</v>
      </c>
      <c r="AR53">
        <v>1</v>
      </c>
      <c r="AX53">
        <v>6</v>
      </c>
    </row>
    <row r="54" spans="1:50" x14ac:dyDescent="0.25">
      <c r="A54">
        <v>116</v>
      </c>
      <c r="B54" s="1">
        <v>34953</v>
      </c>
      <c r="C54" s="2">
        <f ca="1">INT((TODAY()-Tabla1[[#This Row],[Año de Nacimiento]])/365)</f>
        <v>25</v>
      </c>
      <c r="D54" t="s">
        <v>14</v>
      </c>
      <c r="E54">
        <v>0</v>
      </c>
      <c r="F54" s="1">
        <v>43245</v>
      </c>
      <c r="G54" s="1">
        <f t="shared" ca="1" si="0"/>
        <v>44118</v>
      </c>
      <c r="H54" s="8">
        <f ca="1">(Tabla1[[#This Row],[Fecha Hoy]]-Tabla1[[#This Row],[Fecha Inicio de Contrato]])/30</f>
        <v>29.1</v>
      </c>
      <c r="I54" s="8">
        <f ca="1">Tabla1[[#This Row],[Antigüedad Meses]]/12</f>
        <v>2.4250000000000003</v>
      </c>
      <c r="J54" s="1" t="s">
        <v>12</v>
      </c>
      <c r="K54" s="4">
        <v>3</v>
      </c>
      <c r="L54" s="1" t="s">
        <v>21</v>
      </c>
      <c r="M54" s="4">
        <v>0</v>
      </c>
      <c r="N54" s="4" t="s">
        <v>20</v>
      </c>
      <c r="O54" t="s">
        <v>37</v>
      </c>
      <c r="P54">
        <v>2</v>
      </c>
      <c r="Q54">
        <v>40</v>
      </c>
      <c r="R54">
        <f>Tabla1[[#This Row],[Horas Jornada]]*1/40</f>
        <v>1</v>
      </c>
      <c r="S54" t="s">
        <v>24</v>
      </c>
      <c r="T54" s="1">
        <v>44065</v>
      </c>
      <c r="U54" s="1">
        <v>44066</v>
      </c>
      <c r="V54" s="4">
        <f>Tabla1[[#This Row],[Fecha Alta (Abs)]]-Tabla1[[#This Row],[Fecha de baja (Abs)]]</f>
        <v>1</v>
      </c>
      <c r="Y54" s="4">
        <f>Tabla1[[#This Row],[Fecha Abs Alta 2019]]-Tabla1[[#This Row],[Fecha Abs Baja 2019]]</f>
        <v>0</v>
      </c>
      <c r="Z54" s="1">
        <v>44065</v>
      </c>
      <c r="AA54" s="1">
        <v>44066</v>
      </c>
      <c r="AB54" s="4">
        <f>#REF!-#REF!</f>
        <v>1</v>
      </c>
      <c r="AC54" s="4" t="s">
        <v>54</v>
      </c>
      <c r="AD54" s="4">
        <v>3</v>
      </c>
      <c r="AE54" s="4">
        <v>0</v>
      </c>
      <c r="AH54">
        <v>0</v>
      </c>
      <c r="AK54" s="7">
        <v>21551</v>
      </c>
      <c r="AL54" s="7">
        <v>21551</v>
      </c>
      <c r="AM54" s="7">
        <f>Tabla1[[#This Row],[Salario Anual Actual 2020]]-Tabla1[[#This Row],[Salario Anual Inicial 2020]]</f>
        <v>0</v>
      </c>
      <c r="AN54">
        <v>69</v>
      </c>
      <c r="AO54">
        <v>0</v>
      </c>
      <c r="AQ54">
        <v>0</v>
      </c>
      <c r="AR54">
        <v>0</v>
      </c>
      <c r="AX54">
        <v>6</v>
      </c>
    </row>
    <row r="55" spans="1:50" x14ac:dyDescent="0.25">
      <c r="A55">
        <v>79</v>
      </c>
      <c r="B55" s="1">
        <v>32502</v>
      </c>
      <c r="C55" s="2">
        <f ca="1">INT((TODAY()-Tabla1[[#This Row],[Año de Nacimiento]])/365)</f>
        <v>31</v>
      </c>
      <c r="D55" t="s">
        <v>13</v>
      </c>
      <c r="E55">
        <v>1</v>
      </c>
      <c r="F55" s="1">
        <v>36991</v>
      </c>
      <c r="G55" s="1">
        <f t="shared" ca="1" si="0"/>
        <v>44118</v>
      </c>
      <c r="H55" s="8">
        <f ca="1">(Tabla1[[#This Row],[Fecha Hoy]]-Tabla1[[#This Row],[Fecha Inicio de Contrato]])/30</f>
        <v>237.56666666666666</v>
      </c>
      <c r="I55" s="8">
        <f ca="1">Tabla1[[#This Row],[Antigüedad Meses]]/12</f>
        <v>19.797222222222221</v>
      </c>
      <c r="J55" s="1" t="s">
        <v>10</v>
      </c>
      <c r="K55" s="4">
        <v>5</v>
      </c>
      <c r="L55" s="1" t="s">
        <v>21</v>
      </c>
      <c r="M55" s="4">
        <v>0</v>
      </c>
      <c r="N55" s="4" t="s">
        <v>20</v>
      </c>
      <c r="O55" t="s">
        <v>37</v>
      </c>
      <c r="P55">
        <v>2</v>
      </c>
      <c r="Q55">
        <v>24</v>
      </c>
      <c r="R55">
        <f>Tabla1[[#This Row],[Horas Jornada]]*1/40</f>
        <v>0.6</v>
      </c>
      <c r="S55" t="s">
        <v>24</v>
      </c>
      <c r="T55" s="1">
        <v>43621</v>
      </c>
      <c r="U55" s="1">
        <v>43624</v>
      </c>
      <c r="V55" s="4">
        <f>Tabla1[[#This Row],[Fecha Alta (Abs)]]-Tabla1[[#This Row],[Fecha de baja (Abs)]]</f>
        <v>3</v>
      </c>
      <c r="W55" s="1">
        <v>43621</v>
      </c>
      <c r="X55" s="1">
        <v>43624</v>
      </c>
      <c r="Y55" s="4">
        <f>Tabla1[[#This Row],[Fecha Abs Alta 2019]]-Tabla1[[#This Row],[Fecha Abs Baja 2019]]</f>
        <v>3</v>
      </c>
      <c r="Z55" s="4"/>
      <c r="AA55" s="4"/>
      <c r="AB55" s="4">
        <f>#REF!-#REF!</f>
        <v>0</v>
      </c>
      <c r="AC55" s="4" t="s">
        <v>54</v>
      </c>
      <c r="AD55" s="4">
        <v>3</v>
      </c>
      <c r="AE55" s="4">
        <v>0</v>
      </c>
      <c r="AF55" s="4"/>
      <c r="AH55">
        <v>0</v>
      </c>
      <c r="AK55" s="7">
        <v>25886</v>
      </c>
      <c r="AL55" s="7">
        <v>29758</v>
      </c>
      <c r="AM55" s="7">
        <f>Tabla1[[#This Row],[Salario Anual Actual 2020]]-Tabla1[[#This Row],[Salario Anual Inicial 2020]]</f>
        <v>3872</v>
      </c>
      <c r="AN55">
        <v>209</v>
      </c>
      <c r="AO55">
        <v>35</v>
      </c>
      <c r="AQ55">
        <v>0</v>
      </c>
      <c r="AR55">
        <v>0</v>
      </c>
      <c r="AX55">
        <v>6</v>
      </c>
    </row>
    <row r="56" spans="1:50" x14ac:dyDescent="0.25">
      <c r="A56">
        <v>132</v>
      </c>
      <c r="B56" s="1">
        <v>24551</v>
      </c>
      <c r="C56" s="2">
        <f ca="1">INT((TODAY()-Tabla1[[#This Row],[Año de Nacimiento]])/365)</f>
        <v>53</v>
      </c>
      <c r="D56" t="s">
        <v>14</v>
      </c>
      <c r="E56">
        <v>0</v>
      </c>
      <c r="F56" s="1">
        <v>43277</v>
      </c>
      <c r="G56" s="1">
        <f t="shared" ca="1" si="0"/>
        <v>44118</v>
      </c>
      <c r="H56" s="8">
        <f ca="1">(Tabla1[[#This Row],[Fecha Hoy]]-Tabla1[[#This Row],[Fecha Inicio de Contrato]])/30</f>
        <v>28.033333333333335</v>
      </c>
      <c r="I56" s="8">
        <f ca="1">Tabla1[[#This Row],[Antigüedad Meses]]/12</f>
        <v>2.3361111111111112</v>
      </c>
      <c r="J56" s="1" t="s">
        <v>12</v>
      </c>
      <c r="K56" s="4">
        <v>3</v>
      </c>
      <c r="L56" s="1" t="s">
        <v>22</v>
      </c>
      <c r="M56" s="4">
        <v>2</v>
      </c>
      <c r="N56" s="4" t="s">
        <v>20</v>
      </c>
      <c r="O56" t="s">
        <v>37</v>
      </c>
      <c r="P56">
        <v>2</v>
      </c>
      <c r="Q56">
        <v>40</v>
      </c>
      <c r="R56">
        <f>Tabla1[[#This Row],[Horas Jornada]]*1/40</f>
        <v>1</v>
      </c>
      <c r="S56" t="s">
        <v>25</v>
      </c>
      <c r="T56" s="1">
        <v>44070</v>
      </c>
      <c r="U56" s="1">
        <v>44091</v>
      </c>
      <c r="V56" s="4">
        <f>Tabla1[[#This Row],[Fecha Alta (Abs)]]-Tabla1[[#This Row],[Fecha de baja (Abs)]]</f>
        <v>21</v>
      </c>
      <c r="Y56" s="4">
        <f>Tabla1[[#This Row],[Fecha Abs Alta 2019]]-Tabla1[[#This Row],[Fecha Abs Baja 2019]]</f>
        <v>0</v>
      </c>
      <c r="Z56" s="1">
        <v>44070</v>
      </c>
      <c r="AA56" s="1">
        <v>44091</v>
      </c>
      <c r="AB56" s="4">
        <f>#REF!-#REF!</f>
        <v>21</v>
      </c>
      <c r="AC56" s="4" t="s">
        <v>54</v>
      </c>
      <c r="AD56" s="4">
        <v>3</v>
      </c>
      <c r="AE56" s="4">
        <v>0</v>
      </c>
      <c r="AH56">
        <v>0</v>
      </c>
      <c r="AK56" s="7">
        <v>17850</v>
      </c>
      <c r="AL56" s="7">
        <v>17850</v>
      </c>
      <c r="AM56" s="7">
        <f>Tabla1[[#This Row],[Salario Anual Actual 2020]]-Tabla1[[#This Row],[Salario Anual Inicial 2020]]</f>
        <v>0</v>
      </c>
      <c r="AN56">
        <v>32</v>
      </c>
      <c r="AO56">
        <v>0</v>
      </c>
      <c r="AQ56">
        <v>0</v>
      </c>
      <c r="AR56">
        <v>0</v>
      </c>
      <c r="AX56">
        <v>6</v>
      </c>
    </row>
    <row r="57" spans="1:50" x14ac:dyDescent="0.25">
      <c r="A57">
        <v>124</v>
      </c>
      <c r="B57" s="1">
        <v>22595</v>
      </c>
      <c r="C57" s="2">
        <f ca="1">INT((TODAY()-Tabla1[[#This Row],[Año de Nacimiento]])/365)</f>
        <v>58</v>
      </c>
      <c r="D57" t="s">
        <v>14</v>
      </c>
      <c r="E57">
        <v>0</v>
      </c>
      <c r="F57" s="1">
        <v>42936</v>
      </c>
      <c r="G57" s="1">
        <f t="shared" ca="1" si="0"/>
        <v>44118</v>
      </c>
      <c r="H57" s="8">
        <f ca="1">(Tabla1[[#This Row],[Fecha Hoy]]-Tabla1[[#This Row],[Fecha Inicio de Contrato]])/30</f>
        <v>39.4</v>
      </c>
      <c r="I57" s="8">
        <f ca="1">Tabla1[[#This Row],[Antigüedad Meses]]/12</f>
        <v>3.2833333333333332</v>
      </c>
      <c r="J57" s="1" t="s">
        <v>68</v>
      </c>
      <c r="K57" s="4">
        <v>2</v>
      </c>
      <c r="L57" s="1" t="s">
        <v>21</v>
      </c>
      <c r="M57" s="4">
        <v>0</v>
      </c>
      <c r="N57" s="4" t="s">
        <v>20</v>
      </c>
      <c r="O57" t="s">
        <v>37</v>
      </c>
      <c r="P57">
        <v>2</v>
      </c>
      <c r="Q57">
        <v>40</v>
      </c>
      <c r="R57">
        <f>Tabla1[[#This Row],[Horas Jornada]]*1/40</f>
        <v>1</v>
      </c>
      <c r="S57" t="s">
        <v>24</v>
      </c>
      <c r="T57" s="1">
        <v>43714</v>
      </c>
      <c r="U57" s="1">
        <v>43762</v>
      </c>
      <c r="V57" s="4">
        <f>Tabla1[[#This Row],[Fecha Alta (Abs)]]-Tabla1[[#This Row],[Fecha de baja (Abs)]]</f>
        <v>48</v>
      </c>
      <c r="W57" s="1">
        <v>43714</v>
      </c>
      <c r="X57" s="1">
        <v>43762</v>
      </c>
      <c r="Y57" s="4">
        <f>Tabla1[[#This Row],[Fecha Abs Alta 2019]]-Tabla1[[#This Row],[Fecha Abs Baja 2019]]</f>
        <v>48</v>
      </c>
      <c r="Z57" s="4"/>
      <c r="AA57" s="4"/>
      <c r="AB57" s="4">
        <f>#REF!-#REF!</f>
        <v>0</v>
      </c>
      <c r="AC57" s="4" t="s">
        <v>54</v>
      </c>
      <c r="AD57" s="4">
        <v>3</v>
      </c>
      <c r="AE57" s="4">
        <v>0</v>
      </c>
      <c r="AH57">
        <v>0</v>
      </c>
      <c r="AK57" s="7">
        <v>23993</v>
      </c>
      <c r="AL57" s="7">
        <v>23993</v>
      </c>
      <c r="AM57" s="7">
        <f>Tabla1[[#This Row],[Salario Anual Actual 2020]]-Tabla1[[#This Row],[Salario Anual Inicial 2020]]</f>
        <v>0</v>
      </c>
      <c r="AN57">
        <v>91</v>
      </c>
      <c r="AO57">
        <v>0</v>
      </c>
      <c r="AQ57">
        <v>0</v>
      </c>
      <c r="AR57">
        <v>0</v>
      </c>
      <c r="AX57">
        <v>6</v>
      </c>
    </row>
    <row r="58" spans="1:50" x14ac:dyDescent="0.25">
      <c r="A58">
        <v>74</v>
      </c>
      <c r="B58" s="1">
        <v>24550</v>
      </c>
      <c r="C58" s="2">
        <f ca="1">INT((TODAY()-Tabla1[[#This Row],[Año de Nacimiento]])/365)</f>
        <v>53</v>
      </c>
      <c r="D58" t="s">
        <v>13</v>
      </c>
      <c r="E58">
        <v>1</v>
      </c>
      <c r="F58" s="1">
        <v>42243</v>
      </c>
      <c r="G58" s="1">
        <f t="shared" ca="1" si="0"/>
        <v>44118</v>
      </c>
      <c r="H58" s="8">
        <f ca="1">(Tabla1[[#This Row],[Fecha Hoy]]-Tabla1[[#This Row],[Fecha Inicio de Contrato]])/30</f>
        <v>62.5</v>
      </c>
      <c r="I58" s="8">
        <f ca="1">Tabla1[[#This Row],[Antigüedad Meses]]/12</f>
        <v>5.208333333333333</v>
      </c>
      <c r="J58" s="1" t="s">
        <v>8</v>
      </c>
      <c r="K58" s="4">
        <v>1</v>
      </c>
      <c r="L58" s="1"/>
      <c r="M58" s="4">
        <v>0</v>
      </c>
      <c r="N58" s="4" t="s">
        <v>20</v>
      </c>
      <c r="O58" t="s">
        <v>37</v>
      </c>
      <c r="P58">
        <v>2</v>
      </c>
      <c r="Q58">
        <v>20</v>
      </c>
      <c r="R58">
        <f>Tabla1[[#This Row],[Horas Jornada]]*1/40</f>
        <v>0.5</v>
      </c>
      <c r="S58" t="s">
        <v>24</v>
      </c>
      <c r="T58" s="1">
        <v>44063</v>
      </c>
      <c r="U58" s="1">
        <v>44115</v>
      </c>
      <c r="V58" s="4">
        <f>Tabla1[[#This Row],[Fecha Alta (Abs)]]-Tabla1[[#This Row],[Fecha de baja (Abs)]]</f>
        <v>52</v>
      </c>
      <c r="Y58" s="4">
        <f>Tabla1[[#This Row],[Fecha Abs Alta 2019]]-Tabla1[[#This Row],[Fecha Abs Baja 2019]]</f>
        <v>0</v>
      </c>
      <c r="Z58" s="1">
        <v>44063</v>
      </c>
      <c r="AA58" s="1">
        <v>44115</v>
      </c>
      <c r="AB58" s="4">
        <f>#REF!-#REF!</f>
        <v>52</v>
      </c>
      <c r="AC58" s="4" t="s">
        <v>54</v>
      </c>
      <c r="AD58" s="4">
        <v>3</v>
      </c>
      <c r="AE58" s="4">
        <v>0</v>
      </c>
      <c r="AF58" s="4"/>
      <c r="AH58">
        <v>0</v>
      </c>
      <c r="AK58" s="7">
        <v>27531</v>
      </c>
      <c r="AL58" s="7">
        <v>29108</v>
      </c>
      <c r="AM58" s="7">
        <f>Tabla1[[#This Row],[Salario Anual Actual 2020]]-Tabla1[[#This Row],[Salario Anual Inicial 2020]]</f>
        <v>1577</v>
      </c>
      <c r="AN58">
        <v>60</v>
      </c>
      <c r="AO58">
        <v>50</v>
      </c>
      <c r="AQ58">
        <v>0</v>
      </c>
      <c r="AR58">
        <v>0</v>
      </c>
      <c r="AX58">
        <v>9</v>
      </c>
    </row>
    <row r="59" spans="1:50" x14ac:dyDescent="0.25">
      <c r="A59">
        <v>78</v>
      </c>
      <c r="B59" s="1">
        <v>22415</v>
      </c>
      <c r="C59" s="2">
        <f ca="1">INT((TODAY()-Tabla1[[#This Row],[Año de Nacimiento]])/365)</f>
        <v>59</v>
      </c>
      <c r="D59" t="s">
        <v>14</v>
      </c>
      <c r="E59">
        <v>0</v>
      </c>
      <c r="F59" s="1">
        <v>42789</v>
      </c>
      <c r="G59" s="1">
        <f t="shared" ca="1" si="0"/>
        <v>44118</v>
      </c>
      <c r="H59" s="8">
        <f ca="1">(Tabla1[[#This Row],[Fecha Hoy]]-Tabla1[[#This Row],[Fecha Inicio de Contrato]])/30</f>
        <v>44.3</v>
      </c>
      <c r="I59" s="8">
        <f ca="1">Tabla1[[#This Row],[Antigüedad Meses]]/12</f>
        <v>3.6916666666666664</v>
      </c>
      <c r="J59" s="1" t="s">
        <v>10</v>
      </c>
      <c r="K59" s="4">
        <v>5</v>
      </c>
      <c r="L59" s="1" t="s">
        <v>19</v>
      </c>
      <c r="M59" s="4">
        <v>2</v>
      </c>
      <c r="N59" s="4" t="s">
        <v>20</v>
      </c>
      <c r="O59" t="s">
        <v>37</v>
      </c>
      <c r="P59">
        <v>2</v>
      </c>
      <c r="Q59">
        <v>40</v>
      </c>
      <c r="R59">
        <f>Tabla1[[#This Row],[Horas Jornada]]*1/40</f>
        <v>1</v>
      </c>
      <c r="S59" t="s">
        <v>39</v>
      </c>
      <c r="T59" s="1">
        <v>43590</v>
      </c>
      <c r="U59" s="1">
        <v>43701</v>
      </c>
      <c r="V59" s="4">
        <f>Tabla1[[#This Row],[Fecha Alta (Abs)]]-Tabla1[[#This Row],[Fecha de baja (Abs)]]</f>
        <v>111</v>
      </c>
      <c r="W59" s="1">
        <v>43590</v>
      </c>
      <c r="X59" s="1">
        <v>43701</v>
      </c>
      <c r="Y59" s="4">
        <f>Tabla1[[#This Row],[Fecha Abs Alta 2019]]-Tabla1[[#This Row],[Fecha Abs Baja 2019]]</f>
        <v>111</v>
      </c>
      <c r="Z59" s="4"/>
      <c r="AA59" s="4"/>
      <c r="AB59" s="4">
        <f>#REF!-#REF!</f>
        <v>0</v>
      </c>
      <c r="AC59" s="4" t="s">
        <v>54</v>
      </c>
      <c r="AD59" s="4">
        <v>3</v>
      </c>
      <c r="AE59" s="4">
        <v>0</v>
      </c>
      <c r="AF59" s="4"/>
      <c r="AH59">
        <v>1</v>
      </c>
      <c r="AI59" s="1">
        <v>43982</v>
      </c>
      <c r="AJ59" t="s">
        <v>42</v>
      </c>
      <c r="AK59" s="7">
        <v>21031</v>
      </c>
      <c r="AL59" s="7">
        <v>26747</v>
      </c>
      <c r="AM59" s="7">
        <f>Tabla1[[#This Row],[Salario Anual Actual 2020]]-Tabla1[[#This Row],[Salario Anual Inicial 2020]]</f>
        <v>5716</v>
      </c>
      <c r="AN59">
        <v>191</v>
      </c>
      <c r="AO59">
        <v>18</v>
      </c>
      <c r="AQ59">
        <v>0</v>
      </c>
      <c r="AR59">
        <v>0</v>
      </c>
      <c r="AX59">
        <v>6</v>
      </c>
    </row>
    <row r="60" spans="1:50" x14ac:dyDescent="0.25">
      <c r="A60">
        <v>97</v>
      </c>
      <c r="B60" s="1">
        <v>21551</v>
      </c>
      <c r="C60" s="2">
        <f ca="1">INT((TODAY()-Tabla1[[#This Row],[Año de Nacimiento]])/365)</f>
        <v>61</v>
      </c>
      <c r="D60" t="s">
        <v>14</v>
      </c>
      <c r="E60">
        <v>0</v>
      </c>
      <c r="F60" s="1">
        <v>39233</v>
      </c>
      <c r="G60" s="1">
        <f t="shared" ca="1" si="0"/>
        <v>44118</v>
      </c>
      <c r="H60" s="8">
        <f ca="1">(Tabla1[[#This Row],[Fecha Hoy]]-Tabla1[[#This Row],[Fecha Inicio de Contrato]])/30</f>
        <v>162.83333333333334</v>
      </c>
      <c r="I60" s="8">
        <f ca="1">Tabla1[[#This Row],[Antigüedad Meses]]/12</f>
        <v>13.569444444444445</v>
      </c>
      <c r="J60" s="1" t="s">
        <v>8</v>
      </c>
      <c r="K60" s="4">
        <v>1</v>
      </c>
      <c r="L60" s="1"/>
      <c r="M60" s="4"/>
      <c r="N60" s="4" t="s">
        <v>20</v>
      </c>
      <c r="O60" t="s">
        <v>37</v>
      </c>
      <c r="P60">
        <v>2</v>
      </c>
      <c r="Q60">
        <v>20</v>
      </c>
      <c r="R60">
        <f>Tabla1[[#This Row],[Horas Jornada]]*1/40</f>
        <v>0.5</v>
      </c>
      <c r="V60" s="4">
        <f>Tabla1[[#This Row],[Fecha Alta (Abs)]]-Tabla1[[#This Row],[Fecha de baja (Abs)]]</f>
        <v>0</v>
      </c>
      <c r="Y60" s="4">
        <f>Tabla1[[#This Row],[Fecha Abs Alta 2019]]-Tabla1[[#This Row],[Fecha Abs Baja 2019]]</f>
        <v>0</v>
      </c>
      <c r="Z60" s="4"/>
      <c r="AA60" s="4"/>
      <c r="AB60" s="4">
        <f>#REF!-#REF!</f>
        <v>0</v>
      </c>
      <c r="AC60" s="4" t="s">
        <v>54</v>
      </c>
      <c r="AD60" s="4">
        <v>3</v>
      </c>
      <c r="AE60" s="4">
        <v>0</v>
      </c>
      <c r="AH60">
        <v>0</v>
      </c>
      <c r="AK60" s="7">
        <v>24766</v>
      </c>
      <c r="AL60" s="7">
        <v>30123</v>
      </c>
      <c r="AM60" s="7">
        <f>Tabla1[[#This Row],[Salario Anual Actual 2020]]-Tabla1[[#This Row],[Salario Anual Inicial 2020]]</f>
        <v>5357</v>
      </c>
      <c r="AN60">
        <v>150</v>
      </c>
      <c r="AO60">
        <v>12</v>
      </c>
      <c r="AQ60">
        <v>0</v>
      </c>
      <c r="AR60">
        <v>0</v>
      </c>
      <c r="AX60">
        <v>10</v>
      </c>
    </row>
    <row r="61" spans="1:50" x14ac:dyDescent="0.25">
      <c r="A61">
        <v>103</v>
      </c>
      <c r="B61" s="1">
        <v>29533</v>
      </c>
      <c r="C61" s="2">
        <f ca="1">INT((TODAY()-Tabla1[[#This Row],[Año de Nacimiento]])/365)</f>
        <v>39</v>
      </c>
      <c r="D61" t="s">
        <v>13</v>
      </c>
      <c r="E61">
        <v>1</v>
      </c>
      <c r="F61" s="1">
        <v>42380</v>
      </c>
      <c r="G61" s="1">
        <f t="shared" ca="1" si="0"/>
        <v>44118</v>
      </c>
      <c r="H61" s="8">
        <f ca="1">(Tabla1[[#This Row],[Fecha Hoy]]-Tabla1[[#This Row],[Fecha Inicio de Contrato]])/30</f>
        <v>57.93333333333333</v>
      </c>
      <c r="I61" s="8">
        <f ca="1">Tabla1[[#This Row],[Antigüedad Meses]]/12</f>
        <v>4.8277777777777775</v>
      </c>
      <c r="J61" s="1" t="s">
        <v>8</v>
      </c>
      <c r="K61" s="4">
        <v>1</v>
      </c>
      <c r="L61" s="1" t="s">
        <v>22</v>
      </c>
      <c r="M61" s="4">
        <v>2</v>
      </c>
      <c r="N61" s="4" t="s">
        <v>20</v>
      </c>
      <c r="O61" t="s">
        <v>37</v>
      </c>
      <c r="P61">
        <v>2</v>
      </c>
      <c r="Q61">
        <v>40</v>
      </c>
      <c r="R61">
        <f>Tabla1[[#This Row],[Horas Jornada]]*1/40</f>
        <v>1</v>
      </c>
      <c r="V61" s="4">
        <f>Tabla1[[#This Row],[Fecha Alta (Abs)]]-Tabla1[[#This Row],[Fecha de baja (Abs)]]</f>
        <v>0</v>
      </c>
      <c r="Y61" s="4">
        <f>Tabla1[[#This Row],[Fecha Abs Alta 2019]]-Tabla1[[#This Row],[Fecha Abs Baja 2019]]</f>
        <v>0</v>
      </c>
      <c r="Z61" s="4"/>
      <c r="AA61" s="4"/>
      <c r="AB61" s="4">
        <f>#REF!-#REF!</f>
        <v>0</v>
      </c>
      <c r="AC61" s="4" t="s">
        <v>54</v>
      </c>
      <c r="AD61" s="4">
        <v>3</v>
      </c>
      <c r="AE61" s="4">
        <v>1</v>
      </c>
      <c r="AF61" s="1">
        <v>42455</v>
      </c>
      <c r="AG61" t="s">
        <v>26</v>
      </c>
      <c r="AH61">
        <v>0</v>
      </c>
      <c r="AK61" s="7">
        <v>26858</v>
      </c>
      <c r="AL61" s="7">
        <v>26858</v>
      </c>
      <c r="AM61" s="7">
        <f>Tabla1[[#This Row],[Salario Anual Actual 2020]]-Tabla1[[#This Row],[Salario Anual Inicial 2020]]</f>
        <v>0</v>
      </c>
      <c r="AN61">
        <v>367</v>
      </c>
      <c r="AO61">
        <v>12</v>
      </c>
      <c r="AQ61">
        <v>0</v>
      </c>
      <c r="AR61">
        <v>0</v>
      </c>
      <c r="AX61">
        <v>4</v>
      </c>
    </row>
    <row r="62" spans="1:50" x14ac:dyDescent="0.25">
      <c r="A62">
        <v>109</v>
      </c>
      <c r="B62" s="1">
        <v>25955</v>
      </c>
      <c r="C62" s="2">
        <f ca="1">INT((TODAY()-Tabla1[[#This Row],[Año de Nacimiento]])/365)</f>
        <v>49</v>
      </c>
      <c r="D62" t="s">
        <v>14</v>
      </c>
      <c r="E62">
        <v>0</v>
      </c>
      <c r="F62" s="1">
        <v>41233</v>
      </c>
      <c r="G62" s="1">
        <f t="shared" ca="1" si="0"/>
        <v>44118</v>
      </c>
      <c r="H62" s="8">
        <f ca="1">(Tabla1[[#This Row],[Fecha Hoy]]-Tabla1[[#This Row],[Fecha Inicio de Contrato]])/30</f>
        <v>96.166666666666671</v>
      </c>
      <c r="I62" s="8">
        <f ca="1">Tabla1[[#This Row],[Antigüedad Meses]]/12</f>
        <v>8.0138888888888893</v>
      </c>
      <c r="J62" s="1" t="s">
        <v>68</v>
      </c>
      <c r="K62" s="4">
        <v>2</v>
      </c>
      <c r="L62" s="1"/>
      <c r="M62" s="4">
        <v>1</v>
      </c>
      <c r="N62" s="4" t="s">
        <v>20</v>
      </c>
      <c r="O62" t="s">
        <v>37</v>
      </c>
      <c r="P62">
        <v>2</v>
      </c>
      <c r="Q62">
        <v>40</v>
      </c>
      <c r="R62">
        <f>Tabla1[[#This Row],[Horas Jornada]]*1/40</f>
        <v>1</v>
      </c>
      <c r="V62" s="4">
        <f>Tabla1[[#This Row],[Fecha Alta (Abs)]]-Tabla1[[#This Row],[Fecha de baja (Abs)]]</f>
        <v>0</v>
      </c>
      <c r="Y62" s="4">
        <f>Tabla1[[#This Row],[Fecha Abs Alta 2019]]-Tabla1[[#This Row],[Fecha Abs Baja 2019]]</f>
        <v>0</v>
      </c>
      <c r="Z62" s="4"/>
      <c r="AA62" s="4"/>
      <c r="AB62" s="4">
        <f>#REF!-#REF!</f>
        <v>0</v>
      </c>
      <c r="AC62" s="4" t="s">
        <v>54</v>
      </c>
      <c r="AD62" s="4">
        <v>3</v>
      </c>
      <c r="AE62" s="4">
        <v>0</v>
      </c>
      <c r="AH62">
        <v>0</v>
      </c>
      <c r="AK62" s="7">
        <v>22271</v>
      </c>
      <c r="AL62" s="7">
        <v>22271</v>
      </c>
      <c r="AM62" s="7">
        <f>Tabla1[[#This Row],[Salario Anual Actual 2020]]-Tabla1[[#This Row],[Salario Anual Inicial 2020]]</f>
        <v>0</v>
      </c>
      <c r="AN62">
        <v>53</v>
      </c>
      <c r="AO62">
        <v>12</v>
      </c>
      <c r="AQ62">
        <v>0</v>
      </c>
      <c r="AR62">
        <v>0</v>
      </c>
      <c r="AX62">
        <v>4</v>
      </c>
    </row>
    <row r="63" spans="1:50" x14ac:dyDescent="0.25">
      <c r="A63">
        <v>110</v>
      </c>
      <c r="B63" s="1">
        <v>31831</v>
      </c>
      <c r="C63" s="2">
        <f ca="1">INT((TODAY()-Tabla1[[#This Row],[Año de Nacimiento]])/365)</f>
        <v>33</v>
      </c>
      <c r="D63" t="s">
        <v>14</v>
      </c>
      <c r="E63">
        <v>0</v>
      </c>
      <c r="F63" s="1">
        <v>42101</v>
      </c>
      <c r="G63" s="1">
        <f t="shared" ca="1" si="0"/>
        <v>44118</v>
      </c>
      <c r="H63" s="8">
        <f ca="1">(Tabla1[[#This Row],[Fecha Hoy]]-Tabla1[[#This Row],[Fecha Inicio de Contrato]])/30</f>
        <v>67.233333333333334</v>
      </c>
      <c r="I63" s="8">
        <f ca="1">Tabla1[[#This Row],[Antigüedad Meses]]/12</f>
        <v>5.6027777777777779</v>
      </c>
      <c r="J63" s="1" t="s">
        <v>12</v>
      </c>
      <c r="K63" s="4">
        <v>3</v>
      </c>
      <c r="L63" s="1" t="s">
        <v>21</v>
      </c>
      <c r="M63" s="4">
        <v>0</v>
      </c>
      <c r="N63" s="4" t="s">
        <v>20</v>
      </c>
      <c r="O63" t="s">
        <v>37</v>
      </c>
      <c r="P63">
        <v>2</v>
      </c>
      <c r="Q63">
        <v>40</v>
      </c>
      <c r="R63">
        <f>Tabla1[[#This Row],[Horas Jornada]]*1/40</f>
        <v>1</v>
      </c>
      <c r="S63" t="s">
        <v>25</v>
      </c>
      <c r="T63" s="1">
        <v>43875</v>
      </c>
      <c r="U63" s="1">
        <f ca="1">TODAY()</f>
        <v>44118</v>
      </c>
      <c r="V63" s="4">
        <f ca="1">Tabla1[[#This Row],[Fecha Alta (Abs)]]-Tabla1[[#This Row],[Fecha de baja (Abs)]]</f>
        <v>243</v>
      </c>
      <c r="Y63" s="4">
        <f>Tabla1[[#This Row],[Fecha Abs Alta 2019]]-Tabla1[[#This Row],[Fecha Abs Baja 2019]]</f>
        <v>0</v>
      </c>
      <c r="Z63" s="1">
        <v>43875</v>
      </c>
      <c r="AA63" s="1">
        <f ca="1">TODAY()</f>
        <v>44118</v>
      </c>
      <c r="AB63" s="4" t="e">
        <f>#REF!-#REF!</f>
        <v>#REF!</v>
      </c>
      <c r="AC63" s="4" t="s">
        <v>54</v>
      </c>
      <c r="AD63" s="4">
        <v>3</v>
      </c>
      <c r="AE63" s="4">
        <v>0</v>
      </c>
      <c r="AH63">
        <v>0</v>
      </c>
      <c r="AK63" s="7">
        <v>19838</v>
      </c>
      <c r="AL63" s="7">
        <v>19838</v>
      </c>
      <c r="AM63" s="7">
        <f>Tabla1[[#This Row],[Salario Anual Actual 2020]]-Tabla1[[#This Row],[Salario Anual Inicial 2020]]</f>
        <v>0</v>
      </c>
      <c r="AN63">
        <v>380</v>
      </c>
      <c r="AO63">
        <v>12</v>
      </c>
      <c r="AQ63">
        <v>0</v>
      </c>
      <c r="AR63">
        <v>0</v>
      </c>
      <c r="AX63">
        <v>7</v>
      </c>
    </row>
    <row r="64" spans="1:50" x14ac:dyDescent="0.25">
      <c r="A64">
        <v>117</v>
      </c>
      <c r="B64" s="1">
        <v>22328</v>
      </c>
      <c r="C64" s="2">
        <f ca="1">INT((TODAY()-Tabla1[[#This Row],[Año de Nacimiento]])/365)</f>
        <v>59</v>
      </c>
      <c r="D64" t="s">
        <v>13</v>
      </c>
      <c r="E64">
        <v>1</v>
      </c>
      <c r="F64" s="1">
        <v>42253</v>
      </c>
      <c r="G64" s="1">
        <f t="shared" ca="1" si="0"/>
        <v>44118</v>
      </c>
      <c r="H64" s="8">
        <f ca="1">(Tabla1[[#This Row],[Fecha Hoy]]-Tabla1[[#This Row],[Fecha Inicio de Contrato]])/30</f>
        <v>62.166666666666664</v>
      </c>
      <c r="I64" s="8">
        <f ca="1">Tabla1[[#This Row],[Antigüedad Meses]]/12</f>
        <v>5.1805555555555554</v>
      </c>
      <c r="J64" s="1" t="s">
        <v>68</v>
      </c>
      <c r="K64" s="4">
        <v>2</v>
      </c>
      <c r="L64" s="1" t="s">
        <v>19</v>
      </c>
      <c r="M64" s="4">
        <v>0</v>
      </c>
      <c r="N64" s="4" t="s">
        <v>20</v>
      </c>
      <c r="O64" t="s">
        <v>37</v>
      </c>
      <c r="P64">
        <v>2</v>
      </c>
      <c r="Q64">
        <v>40</v>
      </c>
      <c r="R64">
        <f>Tabla1[[#This Row],[Horas Jornada]]*1/40</f>
        <v>1</v>
      </c>
      <c r="V64" s="4">
        <f>Tabla1[[#This Row],[Fecha Alta (Abs)]]-Tabla1[[#This Row],[Fecha de baja (Abs)]]</f>
        <v>0</v>
      </c>
      <c r="Y64" s="4">
        <f>Tabla1[[#This Row],[Fecha Abs Alta 2019]]-Tabla1[[#This Row],[Fecha Abs Baja 2019]]</f>
        <v>0</v>
      </c>
      <c r="Z64" s="4"/>
      <c r="AA64" s="4"/>
      <c r="AB64" s="4">
        <f>#REF!-#REF!</f>
        <v>0</v>
      </c>
      <c r="AC64" s="4" t="s">
        <v>54</v>
      </c>
      <c r="AD64" s="4">
        <v>3</v>
      </c>
      <c r="AE64" s="4">
        <v>0</v>
      </c>
      <c r="AH64">
        <v>0</v>
      </c>
      <c r="AK64" s="7">
        <v>24976</v>
      </c>
      <c r="AL64" s="7">
        <v>24976</v>
      </c>
      <c r="AM64" s="7">
        <f>Tabla1[[#This Row],[Salario Anual Actual 2020]]-Tabla1[[#This Row],[Salario Anual Inicial 2020]]</f>
        <v>0</v>
      </c>
      <c r="AN64">
        <v>9</v>
      </c>
      <c r="AO64">
        <v>0</v>
      </c>
      <c r="AQ64">
        <v>0</v>
      </c>
      <c r="AR64">
        <v>0</v>
      </c>
      <c r="AX64">
        <v>7</v>
      </c>
    </row>
    <row r="65" spans="1:50" x14ac:dyDescent="0.25">
      <c r="A65">
        <v>120</v>
      </c>
      <c r="B65" s="1">
        <v>30848</v>
      </c>
      <c r="C65" s="2">
        <f ca="1">INT((TODAY()-Tabla1[[#This Row],[Año de Nacimiento]])/365)</f>
        <v>36</v>
      </c>
      <c r="D65" t="s">
        <v>13</v>
      </c>
      <c r="E65">
        <v>1</v>
      </c>
      <c r="F65" s="1">
        <v>38929</v>
      </c>
      <c r="G65" s="1">
        <f t="shared" ca="1" si="0"/>
        <v>44118</v>
      </c>
      <c r="H65" s="8">
        <f ca="1">(Tabla1[[#This Row],[Fecha Hoy]]-Tabla1[[#This Row],[Fecha Inicio de Contrato]])/30</f>
        <v>172.96666666666667</v>
      </c>
      <c r="I65" s="8">
        <f ca="1">Tabla1[[#This Row],[Antigüedad Meses]]/12</f>
        <v>14.41388888888889</v>
      </c>
      <c r="J65" s="1" t="s">
        <v>8</v>
      </c>
      <c r="K65" s="4">
        <v>1</v>
      </c>
      <c r="L65" s="1"/>
      <c r="M65" s="4">
        <v>0</v>
      </c>
      <c r="N65" s="4" t="s">
        <v>20</v>
      </c>
      <c r="O65" t="s">
        <v>37</v>
      </c>
      <c r="P65">
        <v>2</v>
      </c>
      <c r="Q65">
        <v>40</v>
      </c>
      <c r="R65">
        <f>Tabla1[[#This Row],[Horas Jornada]]*1/40</f>
        <v>1</v>
      </c>
      <c r="V65" s="4">
        <f>Tabla1[[#This Row],[Fecha Alta (Abs)]]-Tabla1[[#This Row],[Fecha de baja (Abs)]]</f>
        <v>0</v>
      </c>
      <c r="Y65" s="4">
        <f>Tabla1[[#This Row],[Fecha Abs Alta 2019]]-Tabla1[[#This Row],[Fecha Abs Baja 2019]]</f>
        <v>0</v>
      </c>
      <c r="Z65" s="4"/>
      <c r="AA65" s="4"/>
      <c r="AB65" s="4">
        <f>#REF!-#REF!</f>
        <v>0</v>
      </c>
      <c r="AC65" s="4" t="s">
        <v>54</v>
      </c>
      <c r="AD65" s="4">
        <v>3</v>
      </c>
      <c r="AE65" s="4">
        <v>0</v>
      </c>
      <c r="AH65">
        <v>0</v>
      </c>
      <c r="AK65" s="7">
        <v>18129</v>
      </c>
      <c r="AL65" s="7">
        <v>18129</v>
      </c>
      <c r="AM65" s="7">
        <f>Tabla1[[#This Row],[Salario Anual Actual 2020]]-Tabla1[[#This Row],[Salario Anual Inicial 2020]]</f>
        <v>0</v>
      </c>
      <c r="AN65">
        <v>50</v>
      </c>
      <c r="AO65">
        <v>0</v>
      </c>
      <c r="AQ65">
        <v>0</v>
      </c>
      <c r="AR65">
        <v>0</v>
      </c>
      <c r="AX65">
        <v>5</v>
      </c>
    </row>
    <row r="66" spans="1:50" x14ac:dyDescent="0.25">
      <c r="A66">
        <v>138</v>
      </c>
      <c r="B66" s="1">
        <v>33494</v>
      </c>
      <c r="C66" s="2">
        <f ca="1">INT((TODAY()-Tabla1[[#This Row],[Año de Nacimiento]])/365)</f>
        <v>29</v>
      </c>
      <c r="D66" t="s">
        <v>13</v>
      </c>
      <c r="E66">
        <v>1</v>
      </c>
      <c r="F66" s="1">
        <v>42814</v>
      </c>
      <c r="G66" s="1">
        <f t="shared" ref="G66:G129" ca="1" si="1">TODAY()</f>
        <v>44118</v>
      </c>
      <c r="H66" s="8">
        <f ca="1">(Tabla1[[#This Row],[Fecha Hoy]]-Tabla1[[#This Row],[Fecha Inicio de Contrato]])/30</f>
        <v>43.466666666666669</v>
      </c>
      <c r="I66" s="8">
        <f ca="1">Tabla1[[#This Row],[Antigüedad Meses]]/12</f>
        <v>3.6222222222222222</v>
      </c>
      <c r="J66" s="1" t="s">
        <v>8</v>
      </c>
      <c r="K66" s="4">
        <v>1</v>
      </c>
      <c r="L66" s="1" t="s">
        <v>21</v>
      </c>
      <c r="M66" s="4">
        <v>0</v>
      </c>
      <c r="N66" s="4" t="s">
        <v>20</v>
      </c>
      <c r="O66" t="s">
        <v>37</v>
      </c>
      <c r="P66">
        <v>2</v>
      </c>
      <c r="Q66">
        <v>30</v>
      </c>
      <c r="R66">
        <f>Tabla1[[#This Row],[Horas Jornada]]*1/40</f>
        <v>0.75</v>
      </c>
      <c r="V66" s="4">
        <f>Tabla1[[#This Row],[Fecha Alta (Abs)]]-Tabla1[[#This Row],[Fecha de baja (Abs)]]</f>
        <v>0</v>
      </c>
      <c r="Y66" s="4">
        <f>Tabla1[[#This Row],[Fecha Abs Alta 2019]]-Tabla1[[#This Row],[Fecha Abs Baja 2019]]</f>
        <v>0</v>
      </c>
      <c r="Z66" s="4"/>
      <c r="AA66" s="4"/>
      <c r="AB66" s="4">
        <f>#REF!-#REF!</f>
        <v>0</v>
      </c>
      <c r="AC66" s="4" t="s">
        <v>54</v>
      </c>
      <c r="AD66" s="4">
        <v>3</v>
      </c>
      <c r="AE66" s="4">
        <v>0</v>
      </c>
      <c r="AH66">
        <v>0</v>
      </c>
      <c r="AK66" s="7">
        <v>22477</v>
      </c>
      <c r="AL66" s="7">
        <v>22477</v>
      </c>
      <c r="AM66" s="7">
        <f>Tabla1[[#This Row],[Salario Anual Actual 2020]]-Tabla1[[#This Row],[Salario Anual Inicial 2020]]</f>
        <v>0</v>
      </c>
      <c r="AN66">
        <v>44</v>
      </c>
      <c r="AO66">
        <v>0</v>
      </c>
      <c r="AQ66">
        <v>0</v>
      </c>
      <c r="AR66">
        <v>0</v>
      </c>
      <c r="AX66">
        <v>7</v>
      </c>
    </row>
    <row r="67" spans="1:50" x14ac:dyDescent="0.25">
      <c r="A67">
        <v>47</v>
      </c>
      <c r="B67" s="1">
        <v>32845</v>
      </c>
      <c r="C67" s="2">
        <f ca="1">INT((TODAY()-Tabla1[[#This Row],[Año de Nacimiento]])/365)</f>
        <v>30</v>
      </c>
      <c r="D67" t="s">
        <v>14</v>
      </c>
      <c r="E67">
        <v>0</v>
      </c>
      <c r="F67" s="1">
        <v>42505</v>
      </c>
      <c r="G67" s="1">
        <f t="shared" ca="1" si="1"/>
        <v>44118</v>
      </c>
      <c r="H67" s="8">
        <f ca="1">(Tabla1[[#This Row],[Fecha Hoy]]-Tabla1[[#This Row],[Fecha Inicio de Contrato]])/30</f>
        <v>53.766666666666666</v>
      </c>
      <c r="I67" s="8">
        <f ca="1">Tabla1[[#This Row],[Antigüedad Meses]]/12</f>
        <v>4.4805555555555552</v>
      </c>
      <c r="J67" s="1" t="s">
        <v>12</v>
      </c>
      <c r="K67" s="4">
        <v>3</v>
      </c>
      <c r="L67" s="1" t="s">
        <v>21</v>
      </c>
      <c r="M67" s="4">
        <v>0</v>
      </c>
      <c r="N67" s="4" t="s">
        <v>20</v>
      </c>
      <c r="O67" t="s">
        <v>37</v>
      </c>
      <c r="P67">
        <v>2</v>
      </c>
      <c r="Q67">
        <v>20</v>
      </c>
      <c r="R67">
        <f>Tabla1[[#This Row],[Horas Jornada]]*1/40</f>
        <v>0.5</v>
      </c>
      <c r="S67" t="s">
        <v>24</v>
      </c>
      <c r="T67" s="1">
        <v>43983</v>
      </c>
      <c r="U67" s="1">
        <v>43984</v>
      </c>
      <c r="V67" s="4">
        <f>Tabla1[[#This Row],[Fecha Alta (Abs)]]-Tabla1[[#This Row],[Fecha de baja (Abs)]]</f>
        <v>1</v>
      </c>
      <c r="Y67" s="4">
        <f>Tabla1[[#This Row],[Fecha Abs Alta 2019]]-Tabla1[[#This Row],[Fecha Abs Baja 2019]]</f>
        <v>0</v>
      </c>
      <c r="Z67" s="1">
        <v>43983</v>
      </c>
      <c r="AA67" s="1">
        <v>43984</v>
      </c>
      <c r="AB67" s="4">
        <f>#REF!-#REF!</f>
        <v>1</v>
      </c>
      <c r="AC67" s="4" t="s">
        <v>53</v>
      </c>
      <c r="AD67" s="4">
        <v>2</v>
      </c>
      <c r="AE67" s="4">
        <v>0</v>
      </c>
      <c r="AF67" s="4"/>
      <c r="AH67">
        <v>0</v>
      </c>
      <c r="AK67" s="7">
        <v>19069</v>
      </c>
      <c r="AL67" s="7">
        <v>19069</v>
      </c>
      <c r="AM67" s="7">
        <f>Tabla1[[#This Row],[Salario Anual Actual 2020]]-Tabla1[[#This Row],[Salario Anual Inicial 2020]]</f>
        <v>0</v>
      </c>
      <c r="AN67">
        <v>41</v>
      </c>
      <c r="AO67">
        <v>12</v>
      </c>
      <c r="AQ67">
        <v>0</v>
      </c>
      <c r="AR67">
        <v>0</v>
      </c>
      <c r="AX67">
        <v>7</v>
      </c>
    </row>
    <row r="68" spans="1:50" x14ac:dyDescent="0.25">
      <c r="A68">
        <v>41</v>
      </c>
      <c r="B68" s="1">
        <v>21268</v>
      </c>
      <c r="C68" s="2">
        <f ca="1">INT((TODAY()-Tabla1[[#This Row],[Año de Nacimiento]])/365)</f>
        <v>62</v>
      </c>
      <c r="D68" t="s">
        <v>14</v>
      </c>
      <c r="E68">
        <v>0</v>
      </c>
      <c r="F68" s="1">
        <v>41527</v>
      </c>
      <c r="G68" s="1">
        <f t="shared" ca="1" si="1"/>
        <v>44118</v>
      </c>
      <c r="H68" s="8">
        <f ca="1">(Tabla1[[#This Row],[Fecha Hoy]]-Tabla1[[#This Row],[Fecha Inicio de Contrato]])/30</f>
        <v>86.36666666666666</v>
      </c>
      <c r="I68" s="8">
        <f ca="1">Tabla1[[#This Row],[Antigüedad Meses]]/12</f>
        <v>7.197222222222222</v>
      </c>
      <c r="J68" s="1" t="s">
        <v>9</v>
      </c>
      <c r="K68" s="4">
        <v>4</v>
      </c>
      <c r="L68" s="1"/>
      <c r="M68" s="4">
        <v>0</v>
      </c>
      <c r="N68" s="4" t="s">
        <v>20</v>
      </c>
      <c r="O68" t="s">
        <v>37</v>
      </c>
      <c r="P68">
        <v>2</v>
      </c>
      <c r="Q68">
        <v>40</v>
      </c>
      <c r="R68">
        <f>Tabla1[[#This Row],[Horas Jornada]]*1/40</f>
        <v>1</v>
      </c>
      <c r="S68" t="s">
        <v>24</v>
      </c>
      <c r="T68" s="1">
        <v>43876</v>
      </c>
      <c r="U68" s="1">
        <v>43881</v>
      </c>
      <c r="V68" s="4">
        <f>Tabla1[[#This Row],[Fecha Alta (Abs)]]-Tabla1[[#This Row],[Fecha de baja (Abs)]]</f>
        <v>5</v>
      </c>
      <c r="Y68" s="4">
        <f>Tabla1[[#This Row],[Fecha Abs Alta 2019]]-Tabla1[[#This Row],[Fecha Abs Baja 2019]]</f>
        <v>0</v>
      </c>
      <c r="Z68" s="1">
        <v>43876</v>
      </c>
      <c r="AA68" s="1">
        <v>43881</v>
      </c>
      <c r="AB68" s="4">
        <f>#REF!-#REF!</f>
        <v>5</v>
      </c>
      <c r="AC68" s="4" t="s">
        <v>53</v>
      </c>
      <c r="AD68" s="4">
        <v>2</v>
      </c>
      <c r="AE68" s="4">
        <v>0</v>
      </c>
      <c r="AF68" s="4"/>
      <c r="AH68">
        <v>0</v>
      </c>
      <c r="AK68" s="7">
        <v>25646</v>
      </c>
      <c r="AL68" s="7">
        <v>29094</v>
      </c>
      <c r="AM68" s="7">
        <f>Tabla1[[#This Row],[Salario Anual Actual 2020]]-Tabla1[[#This Row],[Salario Anual Inicial 2020]]</f>
        <v>3448</v>
      </c>
      <c r="AN68">
        <v>36</v>
      </c>
      <c r="AO68">
        <v>18</v>
      </c>
      <c r="AQ68">
        <v>0</v>
      </c>
      <c r="AR68">
        <v>0</v>
      </c>
      <c r="AX68">
        <v>7</v>
      </c>
    </row>
    <row r="69" spans="1:50" x14ac:dyDescent="0.25">
      <c r="A69">
        <v>63</v>
      </c>
      <c r="B69" s="1">
        <v>28042</v>
      </c>
      <c r="C69" s="2">
        <f ca="1">INT((TODAY()-Tabla1[[#This Row],[Año de Nacimiento]])/365)</f>
        <v>44</v>
      </c>
      <c r="D69" t="s">
        <v>13</v>
      </c>
      <c r="E69">
        <v>1</v>
      </c>
      <c r="F69" s="1">
        <v>43478</v>
      </c>
      <c r="G69" s="1">
        <f t="shared" ca="1" si="1"/>
        <v>44118</v>
      </c>
      <c r="H69" s="8">
        <f ca="1">(Tabla1[[#This Row],[Fecha Hoy]]-Tabla1[[#This Row],[Fecha Inicio de Contrato]])/30</f>
        <v>21.333333333333332</v>
      </c>
      <c r="I69" s="8">
        <f ca="1">Tabla1[[#This Row],[Antigüedad Meses]]/12</f>
        <v>1.7777777777777777</v>
      </c>
      <c r="J69" s="1" t="s">
        <v>8</v>
      </c>
      <c r="K69" s="4">
        <v>1</v>
      </c>
      <c r="L69" s="1" t="s">
        <v>19</v>
      </c>
      <c r="M69" s="4">
        <v>2</v>
      </c>
      <c r="N69" s="4" t="s">
        <v>20</v>
      </c>
      <c r="O69" t="s">
        <v>37</v>
      </c>
      <c r="P69">
        <v>2</v>
      </c>
      <c r="Q69">
        <v>40</v>
      </c>
      <c r="R69">
        <f>Tabla1[[#This Row],[Horas Jornada]]*1/40</f>
        <v>1</v>
      </c>
      <c r="S69" t="s">
        <v>24</v>
      </c>
      <c r="T69" s="1">
        <v>43924</v>
      </c>
      <c r="U69" s="1">
        <v>43993</v>
      </c>
      <c r="V69" s="4">
        <f>Tabla1[[#This Row],[Fecha Alta (Abs)]]-Tabla1[[#This Row],[Fecha de baja (Abs)]]</f>
        <v>69</v>
      </c>
      <c r="Y69" s="4">
        <f>Tabla1[[#This Row],[Fecha Abs Alta 2019]]-Tabla1[[#This Row],[Fecha Abs Baja 2019]]</f>
        <v>0</v>
      </c>
      <c r="Z69" s="1">
        <v>43924</v>
      </c>
      <c r="AA69" s="1">
        <v>43993</v>
      </c>
      <c r="AB69" s="4">
        <f>#REF!-#REF!</f>
        <v>69</v>
      </c>
      <c r="AC69" s="4" t="s">
        <v>53</v>
      </c>
      <c r="AD69" s="4">
        <v>2</v>
      </c>
      <c r="AE69" s="4">
        <v>1</v>
      </c>
      <c r="AF69" s="1">
        <v>42512</v>
      </c>
      <c r="AG69" t="s">
        <v>26</v>
      </c>
      <c r="AH69">
        <v>0</v>
      </c>
      <c r="AK69" s="7">
        <v>17410</v>
      </c>
      <c r="AL69" s="7">
        <v>17410</v>
      </c>
      <c r="AM69" s="7">
        <f>Tabla1[[#This Row],[Salario Anual Actual 2020]]-Tabla1[[#This Row],[Salario Anual Inicial 2020]]</f>
        <v>0</v>
      </c>
      <c r="AN69">
        <v>44</v>
      </c>
      <c r="AO69">
        <v>45</v>
      </c>
      <c r="AQ69">
        <v>0</v>
      </c>
      <c r="AR69">
        <v>0</v>
      </c>
      <c r="AX69">
        <v>7</v>
      </c>
    </row>
    <row r="70" spans="1:50" x14ac:dyDescent="0.25">
      <c r="A70">
        <v>38</v>
      </c>
      <c r="B70" s="1">
        <v>36406</v>
      </c>
      <c r="C70" s="2">
        <f ca="1">INT((TODAY()-Tabla1[[#This Row],[Año de Nacimiento]])/365)</f>
        <v>21</v>
      </c>
      <c r="D70" t="s">
        <v>14</v>
      </c>
      <c r="E70">
        <v>0</v>
      </c>
      <c r="F70" s="1">
        <v>44098</v>
      </c>
      <c r="G70" s="1">
        <f t="shared" ca="1" si="1"/>
        <v>44118</v>
      </c>
      <c r="H70" s="8">
        <f ca="1">(Tabla1[[#This Row],[Fecha Hoy]]-Tabla1[[#This Row],[Fecha Inicio de Contrato]])/30</f>
        <v>0.66666666666666663</v>
      </c>
      <c r="I70" s="8">
        <f ca="1">Tabla1[[#This Row],[Antigüedad Meses]]/12</f>
        <v>5.5555555555555552E-2</v>
      </c>
      <c r="J70" s="1" t="s">
        <v>9</v>
      </c>
      <c r="K70" s="4">
        <v>4</v>
      </c>
      <c r="L70" s="1" t="s">
        <v>22</v>
      </c>
      <c r="M70" s="4">
        <v>1</v>
      </c>
      <c r="N70" s="4" t="s">
        <v>20</v>
      </c>
      <c r="O70" t="s">
        <v>37</v>
      </c>
      <c r="P70">
        <v>2</v>
      </c>
      <c r="Q70">
        <v>40</v>
      </c>
      <c r="R70">
        <f>Tabla1[[#This Row],[Horas Jornada]]*1/40</f>
        <v>1</v>
      </c>
      <c r="S70" t="s">
        <v>24</v>
      </c>
      <c r="T70" s="1">
        <v>43848</v>
      </c>
      <c r="U70" s="1">
        <v>44090</v>
      </c>
      <c r="V70" s="4">
        <f>Tabla1[[#This Row],[Fecha Alta (Abs)]]-Tabla1[[#This Row],[Fecha de baja (Abs)]]</f>
        <v>242</v>
      </c>
      <c r="Y70" s="4">
        <f>Tabla1[[#This Row],[Fecha Abs Alta 2019]]-Tabla1[[#This Row],[Fecha Abs Baja 2019]]</f>
        <v>0</v>
      </c>
      <c r="Z70" s="1">
        <v>43848</v>
      </c>
      <c r="AA70" s="1">
        <v>44090</v>
      </c>
      <c r="AB70" s="4">
        <f>#REF!-#REF!</f>
        <v>242</v>
      </c>
      <c r="AC70" s="4" t="s">
        <v>53</v>
      </c>
      <c r="AD70" s="4">
        <v>2</v>
      </c>
      <c r="AE70" s="4">
        <v>1</v>
      </c>
      <c r="AF70" s="1">
        <v>42586</v>
      </c>
      <c r="AG70" t="s">
        <v>29</v>
      </c>
      <c r="AH70">
        <v>0</v>
      </c>
      <c r="AK70" s="7">
        <v>21230</v>
      </c>
      <c r="AL70" s="7">
        <v>21230</v>
      </c>
      <c r="AM70" s="7">
        <f>Tabla1[[#This Row],[Salario Anual Actual 2020]]-Tabla1[[#This Row],[Salario Anual Inicial 2020]]</f>
        <v>0</v>
      </c>
      <c r="AN70">
        <v>120</v>
      </c>
      <c r="AO70">
        <v>0</v>
      </c>
      <c r="AQ70">
        <v>0</v>
      </c>
      <c r="AR70">
        <v>1</v>
      </c>
      <c r="AX70">
        <v>7</v>
      </c>
    </row>
    <row r="71" spans="1:50" x14ac:dyDescent="0.25">
      <c r="A71">
        <v>51</v>
      </c>
      <c r="B71" s="1">
        <v>34381</v>
      </c>
      <c r="C71" s="2">
        <f ca="1">INT((TODAY()-Tabla1[[#This Row],[Año de Nacimiento]])/365)</f>
        <v>26</v>
      </c>
      <c r="D71" t="s">
        <v>13</v>
      </c>
      <c r="E71">
        <v>1</v>
      </c>
      <c r="F71" s="1">
        <v>41868</v>
      </c>
      <c r="G71" s="1">
        <f t="shared" ca="1" si="1"/>
        <v>44118</v>
      </c>
      <c r="H71" s="8">
        <f ca="1">(Tabla1[[#This Row],[Fecha Hoy]]-Tabla1[[#This Row],[Fecha Inicio de Contrato]])/30</f>
        <v>75</v>
      </c>
      <c r="I71" s="8">
        <f ca="1">Tabla1[[#This Row],[Antigüedad Meses]]/12</f>
        <v>6.25</v>
      </c>
      <c r="J71" s="1" t="s">
        <v>10</v>
      </c>
      <c r="K71" s="4">
        <v>5</v>
      </c>
      <c r="L71" s="1"/>
      <c r="M71" s="4"/>
      <c r="O71" t="s">
        <v>37</v>
      </c>
      <c r="P71">
        <v>2</v>
      </c>
      <c r="Q71">
        <v>30</v>
      </c>
      <c r="R71">
        <f>Tabla1[[#This Row],[Horas Jornada]]*1/40</f>
        <v>0.75</v>
      </c>
      <c r="V71" s="4">
        <f>Tabla1[[#This Row],[Fecha Alta (Abs)]]-Tabla1[[#This Row],[Fecha de baja (Abs)]]</f>
        <v>0</v>
      </c>
      <c r="Y71" s="4">
        <f>Tabla1[[#This Row],[Fecha Abs Alta 2019]]-Tabla1[[#This Row],[Fecha Abs Baja 2019]]</f>
        <v>0</v>
      </c>
      <c r="Z71" s="4"/>
      <c r="AA71" s="4"/>
      <c r="AB71" s="4">
        <f>#REF!-#REF!</f>
        <v>0</v>
      </c>
      <c r="AC71" s="4" t="s">
        <v>53</v>
      </c>
      <c r="AD71" s="4">
        <v>2</v>
      </c>
      <c r="AE71" s="4">
        <v>0</v>
      </c>
      <c r="AF71" s="4"/>
      <c r="AH71">
        <v>1</v>
      </c>
      <c r="AI71" s="1">
        <v>43897</v>
      </c>
      <c r="AJ71" t="s">
        <v>42</v>
      </c>
      <c r="AK71" s="7">
        <v>20653</v>
      </c>
      <c r="AL71" s="7">
        <v>20653</v>
      </c>
      <c r="AM71" s="7">
        <f>Tabla1[[#This Row],[Salario Anual Actual 2020]]-Tabla1[[#This Row],[Salario Anual Inicial 2020]]</f>
        <v>0</v>
      </c>
      <c r="AN71">
        <v>34</v>
      </c>
      <c r="AO71">
        <v>0</v>
      </c>
      <c r="AQ71">
        <v>0</v>
      </c>
      <c r="AR71">
        <v>0</v>
      </c>
      <c r="AX71">
        <v>10</v>
      </c>
    </row>
    <row r="72" spans="1:50" x14ac:dyDescent="0.25">
      <c r="A72">
        <v>57</v>
      </c>
      <c r="B72" s="1">
        <v>30289</v>
      </c>
      <c r="C72" s="2">
        <f ca="1">INT((TODAY()-Tabla1[[#This Row],[Año de Nacimiento]])/365)</f>
        <v>37</v>
      </c>
      <c r="D72" t="s">
        <v>13</v>
      </c>
      <c r="E72">
        <v>1</v>
      </c>
      <c r="F72" s="1">
        <v>41789</v>
      </c>
      <c r="G72" s="1">
        <f t="shared" ca="1" si="1"/>
        <v>44118</v>
      </c>
      <c r="H72" s="8">
        <f ca="1">(Tabla1[[#This Row],[Fecha Hoy]]-Tabla1[[#This Row],[Fecha Inicio de Contrato]])/30</f>
        <v>77.63333333333334</v>
      </c>
      <c r="I72" s="8">
        <f ca="1">Tabla1[[#This Row],[Antigüedad Meses]]/12</f>
        <v>6.469444444444445</v>
      </c>
      <c r="J72" s="1" t="s">
        <v>8</v>
      </c>
      <c r="K72" s="4">
        <v>1</v>
      </c>
      <c r="L72" s="1" t="s">
        <v>21</v>
      </c>
      <c r="M72" s="4">
        <v>0</v>
      </c>
      <c r="N72" s="4" t="s">
        <v>20</v>
      </c>
      <c r="O72" t="s">
        <v>37</v>
      </c>
      <c r="P72">
        <v>2</v>
      </c>
      <c r="Q72">
        <v>40</v>
      </c>
      <c r="R72">
        <f>Tabla1[[#This Row],[Horas Jornada]]*1/40</f>
        <v>1</v>
      </c>
      <c r="V72" s="4">
        <f>Tabla1[[#This Row],[Fecha Alta (Abs)]]-Tabla1[[#This Row],[Fecha de baja (Abs)]]</f>
        <v>0</v>
      </c>
      <c r="Y72" s="4">
        <f>Tabla1[[#This Row],[Fecha Abs Alta 2019]]-Tabla1[[#This Row],[Fecha Abs Baja 2019]]</f>
        <v>0</v>
      </c>
      <c r="Z72" s="4"/>
      <c r="AA72" s="4"/>
      <c r="AB72" s="4">
        <f>#REF!-#REF!</f>
        <v>0</v>
      </c>
      <c r="AC72" s="4" t="s">
        <v>53</v>
      </c>
      <c r="AD72" s="4">
        <v>2</v>
      </c>
      <c r="AE72" s="4">
        <v>0</v>
      </c>
      <c r="AF72" s="4"/>
      <c r="AH72">
        <v>0</v>
      </c>
      <c r="AK72" s="7">
        <v>22530</v>
      </c>
      <c r="AL72" s="7">
        <v>22530</v>
      </c>
      <c r="AM72" s="7">
        <f>Tabla1[[#This Row],[Salario Anual Actual 2020]]-Tabla1[[#This Row],[Salario Anual Inicial 2020]]</f>
        <v>0</v>
      </c>
      <c r="AN72">
        <v>10</v>
      </c>
      <c r="AO72">
        <v>18</v>
      </c>
      <c r="AQ72">
        <v>0</v>
      </c>
      <c r="AR72">
        <v>0</v>
      </c>
      <c r="AX72">
        <v>5</v>
      </c>
    </row>
    <row r="73" spans="1:50" x14ac:dyDescent="0.25">
      <c r="A73">
        <v>158</v>
      </c>
      <c r="B73" s="1">
        <v>35023</v>
      </c>
      <c r="C73" s="2">
        <f ca="1">INT((TODAY()-Tabla1[[#This Row],[Año de Nacimiento]])/365)</f>
        <v>24</v>
      </c>
      <c r="D73" t="s">
        <v>14</v>
      </c>
      <c r="E73">
        <v>0</v>
      </c>
      <c r="F73" s="1">
        <v>42804</v>
      </c>
      <c r="G73" s="1">
        <f t="shared" ca="1" si="1"/>
        <v>44118</v>
      </c>
      <c r="H73" s="8">
        <f ca="1">(Tabla1[[#This Row],[Fecha Hoy]]-Tabla1[[#This Row],[Fecha Inicio de Contrato]])/30</f>
        <v>43.8</v>
      </c>
      <c r="I73" s="8">
        <f ca="1">Tabla1[[#This Row],[Antigüedad Meses]]/12</f>
        <v>3.65</v>
      </c>
      <c r="J73" s="1" t="s">
        <v>12</v>
      </c>
      <c r="K73" s="4">
        <v>3</v>
      </c>
      <c r="L73" s="1" t="s">
        <v>19</v>
      </c>
      <c r="M73" s="4">
        <v>0</v>
      </c>
      <c r="N73" s="4" t="s">
        <v>20</v>
      </c>
      <c r="O73" t="s">
        <v>37</v>
      </c>
      <c r="P73">
        <v>2</v>
      </c>
      <c r="Q73">
        <v>28</v>
      </c>
      <c r="R73">
        <f>Tabla1[[#This Row],[Horas Jornada]]*1/40</f>
        <v>0.7</v>
      </c>
      <c r="S73" t="s">
        <v>24</v>
      </c>
      <c r="T73" s="1">
        <v>44011</v>
      </c>
      <c r="U73" s="1">
        <v>44018</v>
      </c>
      <c r="V73" s="4">
        <f>Tabla1[[#This Row],[Fecha Alta (Abs)]]-Tabla1[[#This Row],[Fecha de baja (Abs)]]</f>
        <v>7</v>
      </c>
      <c r="Y73" s="4">
        <f>Tabla1[[#This Row],[Fecha Abs Alta 2019]]-Tabla1[[#This Row],[Fecha Abs Baja 2019]]</f>
        <v>0</v>
      </c>
      <c r="Z73" s="1">
        <v>44011</v>
      </c>
      <c r="AA73" s="1">
        <v>44018</v>
      </c>
      <c r="AB73" s="4">
        <f>#REF!-#REF!</f>
        <v>7</v>
      </c>
      <c r="AC73" t="s">
        <v>52</v>
      </c>
      <c r="AD73" s="4">
        <v>1</v>
      </c>
      <c r="AE73" s="4">
        <v>0</v>
      </c>
      <c r="AH73">
        <v>0</v>
      </c>
      <c r="AK73" s="7">
        <v>17630</v>
      </c>
      <c r="AL73" s="7">
        <v>17630</v>
      </c>
      <c r="AM73" s="7">
        <f>Tabla1[[#This Row],[Salario Anual Actual 2020]]-Tabla1[[#This Row],[Salario Anual Inicial 2020]]</f>
        <v>0</v>
      </c>
      <c r="AN73">
        <v>14</v>
      </c>
      <c r="AO73">
        <v>0</v>
      </c>
      <c r="AQ73">
        <v>0</v>
      </c>
      <c r="AR73">
        <v>0</v>
      </c>
      <c r="AX73">
        <v>9</v>
      </c>
    </row>
    <row r="74" spans="1:50" x14ac:dyDescent="0.25">
      <c r="A74">
        <v>37</v>
      </c>
      <c r="B74" s="1">
        <v>27378</v>
      </c>
      <c r="C74" s="2">
        <f ca="1">INT((TODAY()-Tabla1[[#This Row],[Año de Nacimiento]])/365)</f>
        <v>45</v>
      </c>
      <c r="D74" t="s">
        <v>14</v>
      </c>
      <c r="E74">
        <v>0</v>
      </c>
      <c r="F74" s="1">
        <v>37465</v>
      </c>
      <c r="G74" s="1">
        <f t="shared" ca="1" si="1"/>
        <v>44118</v>
      </c>
      <c r="H74" s="8">
        <f ca="1">(Tabla1[[#This Row],[Fecha Hoy]]-Tabla1[[#This Row],[Fecha Inicio de Contrato]])/30</f>
        <v>221.76666666666668</v>
      </c>
      <c r="I74" s="8">
        <f ca="1">Tabla1[[#This Row],[Antigüedad Meses]]/12</f>
        <v>18.480555555555558</v>
      </c>
      <c r="J74" s="1" t="s">
        <v>68</v>
      </c>
      <c r="K74" s="4">
        <v>2</v>
      </c>
      <c r="L74" s="1" t="s">
        <v>21</v>
      </c>
      <c r="M74" s="4">
        <v>0</v>
      </c>
      <c r="N74" s="4" t="s">
        <v>20</v>
      </c>
      <c r="O74" t="s">
        <v>37</v>
      </c>
      <c r="P74">
        <v>2</v>
      </c>
      <c r="Q74">
        <v>40</v>
      </c>
      <c r="R74">
        <f>Tabla1[[#This Row],[Horas Jornada]]*1/40</f>
        <v>1</v>
      </c>
      <c r="S74" t="s">
        <v>24</v>
      </c>
      <c r="T74" s="1">
        <v>43843</v>
      </c>
      <c r="U74" s="1">
        <v>43853</v>
      </c>
      <c r="V74" s="4">
        <f>Tabla1[[#This Row],[Fecha Alta (Abs)]]-Tabla1[[#This Row],[Fecha de baja (Abs)]]</f>
        <v>10</v>
      </c>
      <c r="Y74" s="4">
        <f>Tabla1[[#This Row],[Fecha Abs Alta 2019]]-Tabla1[[#This Row],[Fecha Abs Baja 2019]]</f>
        <v>0</v>
      </c>
      <c r="Z74" s="1">
        <v>43843</v>
      </c>
      <c r="AA74" s="1">
        <v>43853</v>
      </c>
      <c r="AB74" s="4">
        <f>#REF!-#REF!</f>
        <v>10</v>
      </c>
      <c r="AC74" s="4" t="s">
        <v>52</v>
      </c>
      <c r="AD74" s="4">
        <v>1</v>
      </c>
      <c r="AE74" s="4">
        <v>0</v>
      </c>
      <c r="AF74" s="4"/>
      <c r="AH74">
        <v>0</v>
      </c>
      <c r="AK74" s="7">
        <v>20162</v>
      </c>
      <c r="AL74" s="7">
        <v>20162</v>
      </c>
      <c r="AM74" s="7">
        <f>Tabla1[[#This Row],[Salario Anual Actual 2020]]-Tabla1[[#This Row],[Salario Anual Inicial 2020]]</f>
        <v>0</v>
      </c>
      <c r="AN74">
        <v>444</v>
      </c>
      <c r="AO74">
        <v>0</v>
      </c>
      <c r="AQ74">
        <v>0</v>
      </c>
      <c r="AR74">
        <v>0</v>
      </c>
      <c r="AX74">
        <v>8</v>
      </c>
    </row>
    <row r="75" spans="1:50" x14ac:dyDescent="0.25">
      <c r="A75">
        <v>16</v>
      </c>
      <c r="B75" s="1">
        <v>28734</v>
      </c>
      <c r="C75" s="2">
        <f ca="1">INT((TODAY()-Tabla1[[#This Row],[Año de Nacimiento]])/365)</f>
        <v>42</v>
      </c>
      <c r="D75" t="s">
        <v>13</v>
      </c>
      <c r="E75">
        <v>1</v>
      </c>
      <c r="F75" s="1">
        <v>39681</v>
      </c>
      <c r="G75" s="1">
        <f t="shared" ca="1" si="1"/>
        <v>44118</v>
      </c>
      <c r="H75" s="8">
        <f ca="1">(Tabla1[[#This Row],[Fecha Hoy]]-Tabla1[[#This Row],[Fecha Inicio de Contrato]])/30</f>
        <v>147.9</v>
      </c>
      <c r="I75" s="8">
        <f ca="1">Tabla1[[#This Row],[Antigüedad Meses]]/12</f>
        <v>12.325000000000001</v>
      </c>
      <c r="J75" s="1" t="s">
        <v>10</v>
      </c>
      <c r="K75" s="4">
        <v>5</v>
      </c>
      <c r="L75" s="1"/>
      <c r="M75" s="4">
        <v>0</v>
      </c>
      <c r="N75" s="4" t="s">
        <v>20</v>
      </c>
      <c r="O75" t="s">
        <v>37</v>
      </c>
      <c r="P75">
        <v>2</v>
      </c>
      <c r="Q75">
        <v>40</v>
      </c>
      <c r="R75">
        <f>Tabla1[[#This Row],[Horas Jornada]]*1/40</f>
        <v>1</v>
      </c>
      <c r="S75" t="s">
        <v>24</v>
      </c>
      <c r="T75" s="1">
        <v>43792</v>
      </c>
      <c r="U75" s="1">
        <v>43816</v>
      </c>
      <c r="V75" s="4">
        <f>Tabla1[[#This Row],[Fecha Alta (Abs)]]-Tabla1[[#This Row],[Fecha de baja (Abs)]]</f>
        <v>24</v>
      </c>
      <c r="W75" s="1">
        <v>43792</v>
      </c>
      <c r="X75" s="1">
        <v>43816</v>
      </c>
      <c r="Y75" s="4">
        <f>Tabla1[[#This Row],[Fecha Abs Alta 2019]]-Tabla1[[#This Row],[Fecha Abs Baja 2019]]</f>
        <v>24</v>
      </c>
      <c r="Z75" s="4"/>
      <c r="AA75" s="4"/>
      <c r="AB75" s="4">
        <f>#REF!-#REF!</f>
        <v>0</v>
      </c>
      <c r="AC75" s="4" t="s">
        <v>52</v>
      </c>
      <c r="AD75" s="4">
        <v>1</v>
      </c>
      <c r="AE75" s="4">
        <v>0</v>
      </c>
      <c r="AF75" s="4"/>
      <c r="AH75">
        <v>1</v>
      </c>
      <c r="AI75" s="1">
        <v>44023</v>
      </c>
      <c r="AJ75" t="s">
        <v>42</v>
      </c>
      <c r="AK75" s="7">
        <v>28517</v>
      </c>
      <c r="AL75" s="7">
        <v>28517</v>
      </c>
      <c r="AM75" s="7">
        <f>Tabla1[[#This Row],[Salario Anual Actual 2020]]-Tabla1[[#This Row],[Salario Anual Inicial 2020]]</f>
        <v>0</v>
      </c>
      <c r="AN75">
        <v>43</v>
      </c>
      <c r="AO75">
        <v>6</v>
      </c>
      <c r="AQ75">
        <v>0</v>
      </c>
      <c r="AR75">
        <v>0</v>
      </c>
      <c r="AX75">
        <v>9</v>
      </c>
    </row>
    <row r="76" spans="1:50" x14ac:dyDescent="0.25">
      <c r="A76">
        <v>1</v>
      </c>
      <c r="B76" s="1">
        <v>35056</v>
      </c>
      <c r="C76" s="2">
        <f ca="1">INT((TODAY()-Tabla1[[#This Row],[Año de Nacimiento]])/365)</f>
        <v>24</v>
      </c>
      <c r="D76" t="s">
        <v>13</v>
      </c>
      <c r="E76">
        <v>1</v>
      </c>
      <c r="F76" s="1">
        <v>42916</v>
      </c>
      <c r="G76" s="1">
        <f t="shared" ca="1" si="1"/>
        <v>44118</v>
      </c>
      <c r="H76" s="8">
        <f ca="1">(Tabla1[[#This Row],[Fecha Hoy]]-Tabla1[[#This Row],[Fecha Inicio de Contrato]])/30</f>
        <v>40.06666666666667</v>
      </c>
      <c r="I76" s="8">
        <f ca="1">Tabla1[[#This Row],[Antigüedad Meses]]/12</f>
        <v>3.338888888888889</v>
      </c>
      <c r="J76" s="1" t="s">
        <v>8</v>
      </c>
      <c r="K76" s="4">
        <v>1</v>
      </c>
      <c r="L76" s="1" t="s">
        <v>19</v>
      </c>
      <c r="M76" s="4">
        <v>0</v>
      </c>
      <c r="N76" s="4" t="s">
        <v>20</v>
      </c>
      <c r="O76" t="s">
        <v>37</v>
      </c>
      <c r="P76">
        <v>2</v>
      </c>
      <c r="Q76">
        <v>40</v>
      </c>
      <c r="R76">
        <f>Tabla1[[#This Row],[Horas Jornada]]*1/40</f>
        <v>1</v>
      </c>
      <c r="V76" s="4">
        <f>Tabla1[[#This Row],[Fecha Alta (Abs)]]-Tabla1[[#This Row],[Fecha de baja (Abs)]]</f>
        <v>0</v>
      </c>
      <c r="Y76" s="4">
        <f>Tabla1[[#This Row],[Fecha Abs Alta 2019]]-Tabla1[[#This Row],[Fecha Abs Baja 2019]]</f>
        <v>0</v>
      </c>
      <c r="Z76" s="4"/>
      <c r="AA76" s="4"/>
      <c r="AB76" s="4">
        <f>#REF!-#REF!</f>
        <v>0</v>
      </c>
      <c r="AC76" s="4" t="s">
        <v>52</v>
      </c>
      <c r="AD76" s="4">
        <v>1</v>
      </c>
      <c r="AE76" s="4">
        <v>0</v>
      </c>
      <c r="AF76" s="4"/>
      <c r="AH76">
        <v>1</v>
      </c>
      <c r="AI76" s="1">
        <v>44053</v>
      </c>
      <c r="AJ76" t="s">
        <v>41</v>
      </c>
      <c r="AK76" s="7">
        <v>17112</v>
      </c>
      <c r="AL76" s="7">
        <v>21573</v>
      </c>
      <c r="AM76" s="7">
        <f>Tabla1[[#This Row],[Salario Anual Actual 2020]]-Tabla1[[#This Row],[Salario Anual Inicial 2020]]</f>
        <v>4461</v>
      </c>
      <c r="AN76">
        <v>144</v>
      </c>
      <c r="AO76">
        <v>6</v>
      </c>
      <c r="AQ76">
        <v>0</v>
      </c>
      <c r="AR76">
        <v>0</v>
      </c>
      <c r="AX76">
        <v>10</v>
      </c>
    </row>
    <row r="77" spans="1:50" x14ac:dyDescent="0.25">
      <c r="A77">
        <v>4</v>
      </c>
      <c r="B77" s="1">
        <v>23259</v>
      </c>
      <c r="C77" s="2">
        <f ca="1">INT((TODAY()-Tabla1[[#This Row],[Año de Nacimiento]])/365)</f>
        <v>57</v>
      </c>
      <c r="D77" t="s">
        <v>13</v>
      </c>
      <c r="E77">
        <v>1</v>
      </c>
      <c r="F77" s="1">
        <v>41643</v>
      </c>
      <c r="G77" s="1">
        <f t="shared" ca="1" si="1"/>
        <v>44118</v>
      </c>
      <c r="H77" s="8">
        <f ca="1">(Tabla1[[#This Row],[Fecha Hoy]]-Tabla1[[#This Row],[Fecha Inicio de Contrato]])/30</f>
        <v>82.5</v>
      </c>
      <c r="I77" s="8">
        <f ca="1">Tabla1[[#This Row],[Antigüedad Meses]]/12</f>
        <v>6.875</v>
      </c>
      <c r="J77" s="1" t="s">
        <v>12</v>
      </c>
      <c r="K77" s="4">
        <v>3</v>
      </c>
      <c r="L77" s="1" t="s">
        <v>22</v>
      </c>
      <c r="M77" s="4">
        <v>1</v>
      </c>
      <c r="N77" s="4" t="s">
        <v>20</v>
      </c>
      <c r="O77" t="s">
        <v>37</v>
      </c>
      <c r="P77">
        <v>2</v>
      </c>
      <c r="Q77">
        <v>35</v>
      </c>
      <c r="R77">
        <f>Tabla1[[#This Row],[Horas Jornada]]*1/40</f>
        <v>0.875</v>
      </c>
      <c r="V77" s="4">
        <f>Tabla1[[#This Row],[Fecha Alta (Abs)]]-Tabla1[[#This Row],[Fecha de baja (Abs)]]</f>
        <v>0</v>
      </c>
      <c r="Y77" s="4">
        <f>Tabla1[[#This Row],[Fecha Abs Alta 2019]]-Tabla1[[#This Row],[Fecha Abs Baja 2019]]</f>
        <v>0</v>
      </c>
      <c r="Z77" s="4"/>
      <c r="AA77" s="4"/>
      <c r="AB77" s="4">
        <f>#REF!-#REF!</f>
        <v>0</v>
      </c>
      <c r="AC77" s="4" t="s">
        <v>52</v>
      </c>
      <c r="AD77" s="4">
        <v>1</v>
      </c>
      <c r="AE77" s="4">
        <v>0</v>
      </c>
      <c r="AF77" s="4"/>
      <c r="AH77">
        <v>0</v>
      </c>
      <c r="AK77" s="7">
        <v>20731</v>
      </c>
      <c r="AL77" s="7">
        <v>20731</v>
      </c>
      <c r="AM77" s="7">
        <f>Tabla1[[#This Row],[Salario Anual Actual 2020]]-Tabla1[[#This Row],[Salario Anual Inicial 2020]]</f>
        <v>0</v>
      </c>
      <c r="AN77">
        <v>67</v>
      </c>
      <c r="AO77">
        <v>6</v>
      </c>
      <c r="AQ77">
        <v>0</v>
      </c>
      <c r="AR77">
        <v>0</v>
      </c>
      <c r="AX77">
        <v>7</v>
      </c>
    </row>
    <row r="78" spans="1:50" x14ac:dyDescent="0.25">
      <c r="A78">
        <v>14</v>
      </c>
      <c r="B78" s="1">
        <v>22852</v>
      </c>
      <c r="C78" s="2">
        <f ca="1">INT((TODAY()-Tabla1[[#This Row],[Año de Nacimiento]])/365)</f>
        <v>58</v>
      </c>
      <c r="D78" t="s">
        <v>14</v>
      </c>
      <c r="E78">
        <v>0</v>
      </c>
      <c r="F78" s="1">
        <v>41705</v>
      </c>
      <c r="G78" s="1">
        <f t="shared" ca="1" si="1"/>
        <v>44118</v>
      </c>
      <c r="H78" s="8">
        <f ca="1">(Tabla1[[#This Row],[Fecha Hoy]]-Tabla1[[#This Row],[Fecha Inicio de Contrato]])/30</f>
        <v>80.433333333333337</v>
      </c>
      <c r="I78" s="8">
        <f ca="1">Tabla1[[#This Row],[Antigüedad Meses]]/12</f>
        <v>6.7027777777777784</v>
      </c>
      <c r="J78" s="1" t="s">
        <v>8</v>
      </c>
      <c r="K78" s="4">
        <v>1</v>
      </c>
      <c r="L78" s="1" t="s">
        <v>21</v>
      </c>
      <c r="M78" s="4">
        <v>0</v>
      </c>
      <c r="N78" s="4" t="s">
        <v>20</v>
      </c>
      <c r="O78" t="s">
        <v>37</v>
      </c>
      <c r="P78">
        <v>2</v>
      </c>
      <c r="Q78">
        <v>20</v>
      </c>
      <c r="R78">
        <f>Tabla1[[#This Row],[Horas Jornada]]*1/40</f>
        <v>0.5</v>
      </c>
      <c r="S78" t="s">
        <v>25</v>
      </c>
      <c r="T78" s="1">
        <v>43986</v>
      </c>
      <c r="U78" s="1">
        <f ca="1">TODAY()</f>
        <v>44118</v>
      </c>
      <c r="V78" s="4">
        <f ca="1">Tabla1[[#This Row],[Fecha Alta (Abs)]]-Tabla1[[#This Row],[Fecha de baja (Abs)]]</f>
        <v>132</v>
      </c>
      <c r="Y78" s="4">
        <f>Tabla1[[#This Row],[Fecha Abs Alta 2019]]-Tabla1[[#This Row],[Fecha Abs Baja 2019]]</f>
        <v>0</v>
      </c>
      <c r="Z78" s="1">
        <v>43986</v>
      </c>
      <c r="AA78" s="1">
        <f ca="1">TODAY()</f>
        <v>44118</v>
      </c>
      <c r="AB78" s="4" t="e">
        <f>#REF!-#REF!</f>
        <v>#REF!</v>
      </c>
      <c r="AC78" s="4" t="s">
        <v>52</v>
      </c>
      <c r="AD78" s="4">
        <v>1</v>
      </c>
      <c r="AE78" s="4">
        <v>0</v>
      </c>
      <c r="AF78" s="4"/>
      <c r="AH78">
        <v>0</v>
      </c>
      <c r="AK78" s="7">
        <v>23064</v>
      </c>
      <c r="AL78" s="7">
        <v>23064</v>
      </c>
      <c r="AM78" s="7">
        <f>Tabla1[[#This Row],[Salario Anual Actual 2020]]-Tabla1[[#This Row],[Salario Anual Inicial 2020]]</f>
        <v>0</v>
      </c>
      <c r="AN78">
        <v>14</v>
      </c>
      <c r="AO78">
        <v>6</v>
      </c>
      <c r="AQ78">
        <v>0</v>
      </c>
      <c r="AR78">
        <v>0</v>
      </c>
      <c r="AX78">
        <v>6</v>
      </c>
    </row>
    <row r="79" spans="1:50" x14ac:dyDescent="0.25">
      <c r="A79">
        <v>23</v>
      </c>
      <c r="B79" s="1">
        <v>36752</v>
      </c>
      <c r="C79" s="2">
        <f ca="1">INT((TODAY()-Tabla1[[#This Row],[Año de Nacimiento]])/365)</f>
        <v>20</v>
      </c>
      <c r="D79" t="s">
        <v>14</v>
      </c>
      <c r="E79">
        <v>0</v>
      </c>
      <c r="F79" s="1">
        <v>43401</v>
      </c>
      <c r="G79" s="1">
        <f t="shared" ca="1" si="1"/>
        <v>44118</v>
      </c>
      <c r="H79" s="8">
        <f ca="1">(Tabla1[[#This Row],[Fecha Hoy]]-Tabla1[[#This Row],[Fecha Inicio de Contrato]])/30</f>
        <v>23.9</v>
      </c>
      <c r="I79" s="8">
        <f ca="1">Tabla1[[#This Row],[Antigüedad Meses]]/12</f>
        <v>1.9916666666666665</v>
      </c>
      <c r="J79" s="1" t="s">
        <v>12</v>
      </c>
      <c r="K79" s="4">
        <v>3</v>
      </c>
      <c r="L79" s="1" t="s">
        <v>21</v>
      </c>
      <c r="M79" s="4">
        <v>0</v>
      </c>
      <c r="N79" s="4" t="s">
        <v>20</v>
      </c>
      <c r="O79" t="s">
        <v>37</v>
      </c>
      <c r="P79">
        <v>2</v>
      </c>
      <c r="Q79">
        <v>40</v>
      </c>
      <c r="R79">
        <f>Tabla1[[#This Row],[Horas Jornada]]*1/40</f>
        <v>1</v>
      </c>
      <c r="S79" t="s">
        <v>25</v>
      </c>
      <c r="T79" s="1">
        <v>43687</v>
      </c>
      <c r="U79" s="1">
        <f ca="1">TODAY()</f>
        <v>44118</v>
      </c>
      <c r="V79" s="4">
        <f ca="1">Tabla1[[#This Row],[Fecha Alta (Abs)]]-Tabla1[[#This Row],[Fecha de baja (Abs)]]</f>
        <v>431</v>
      </c>
      <c r="W79" s="1">
        <v>43687</v>
      </c>
      <c r="X79" s="1">
        <v>43830</v>
      </c>
      <c r="Y79" s="4">
        <f>Tabla1[[#This Row],[Fecha Abs Alta 2019]]-Tabla1[[#This Row],[Fecha Abs Baja 2019]]</f>
        <v>143</v>
      </c>
      <c r="Z79" s="1">
        <v>43831</v>
      </c>
      <c r="AA79" s="1">
        <f ca="1">TODAY()</f>
        <v>44118</v>
      </c>
      <c r="AB79" s="4" t="e">
        <f>#REF!-#REF!</f>
        <v>#REF!</v>
      </c>
      <c r="AC79" s="4" t="s">
        <v>52</v>
      </c>
      <c r="AD79" s="4">
        <v>1</v>
      </c>
      <c r="AE79" s="4">
        <v>0</v>
      </c>
      <c r="AF79" s="4"/>
      <c r="AH79">
        <v>0</v>
      </c>
      <c r="AK79" s="7">
        <v>28145</v>
      </c>
      <c r="AL79" s="7">
        <v>28145</v>
      </c>
      <c r="AM79" s="7">
        <f>Tabla1[[#This Row],[Salario Anual Actual 2020]]-Tabla1[[#This Row],[Salario Anual Inicial 2020]]</f>
        <v>0</v>
      </c>
      <c r="AN79">
        <v>18</v>
      </c>
      <c r="AO79">
        <v>15</v>
      </c>
      <c r="AQ79">
        <v>0</v>
      </c>
      <c r="AR79">
        <v>0</v>
      </c>
      <c r="AX79">
        <v>6</v>
      </c>
    </row>
    <row r="80" spans="1:50" x14ac:dyDescent="0.25">
      <c r="A80">
        <v>24</v>
      </c>
      <c r="B80" s="1">
        <v>36569</v>
      </c>
      <c r="C80" s="2">
        <f ca="1">INT((TODAY()-Tabla1[[#This Row],[Año de Nacimiento]])/365)</f>
        <v>20</v>
      </c>
      <c r="D80" t="s">
        <v>13</v>
      </c>
      <c r="E80">
        <v>1</v>
      </c>
      <c r="F80" s="1">
        <v>42616</v>
      </c>
      <c r="G80" s="1">
        <f t="shared" ca="1" si="1"/>
        <v>44118</v>
      </c>
      <c r="H80" s="8">
        <f ca="1">(Tabla1[[#This Row],[Fecha Hoy]]-Tabla1[[#This Row],[Fecha Inicio de Contrato]])/30</f>
        <v>50.06666666666667</v>
      </c>
      <c r="I80" s="8">
        <f ca="1">Tabla1[[#This Row],[Antigüedad Meses]]/12</f>
        <v>4.1722222222222225</v>
      </c>
      <c r="J80" s="1" t="s">
        <v>12</v>
      </c>
      <c r="K80" s="4">
        <v>3</v>
      </c>
      <c r="L80" s="1" t="s">
        <v>19</v>
      </c>
      <c r="M80" s="4">
        <v>2</v>
      </c>
      <c r="N80" s="4" t="s">
        <v>20</v>
      </c>
      <c r="O80" t="s">
        <v>37</v>
      </c>
      <c r="P80">
        <v>2</v>
      </c>
      <c r="Q80">
        <v>40</v>
      </c>
      <c r="R80">
        <f>Tabla1[[#This Row],[Horas Jornada]]*1/40</f>
        <v>1</v>
      </c>
      <c r="V80" s="4">
        <f>Tabla1[[#This Row],[Fecha Alta (Abs)]]-Tabla1[[#This Row],[Fecha de baja (Abs)]]</f>
        <v>0</v>
      </c>
      <c r="Y80" s="4">
        <f>Tabla1[[#This Row],[Fecha Abs Alta 2019]]-Tabla1[[#This Row],[Fecha Abs Baja 2019]]</f>
        <v>0</v>
      </c>
      <c r="Z80" s="4"/>
      <c r="AA80" s="4"/>
      <c r="AB80" s="4">
        <f>#REF!-#REF!</f>
        <v>0</v>
      </c>
      <c r="AC80" s="4" t="s">
        <v>52</v>
      </c>
      <c r="AD80" s="4">
        <v>1</v>
      </c>
      <c r="AE80" s="4">
        <v>0</v>
      </c>
      <c r="AF80" s="4"/>
      <c r="AH80">
        <v>0</v>
      </c>
      <c r="AK80" s="7">
        <v>28134</v>
      </c>
      <c r="AL80" s="7">
        <v>28134</v>
      </c>
      <c r="AM80" s="7">
        <f>Tabla1[[#This Row],[Salario Anual Actual 2020]]-Tabla1[[#This Row],[Salario Anual Inicial 2020]]</f>
        <v>0</v>
      </c>
      <c r="AN80">
        <v>113</v>
      </c>
      <c r="AO80">
        <v>15</v>
      </c>
      <c r="AQ80">
        <v>0</v>
      </c>
      <c r="AR80">
        <v>0</v>
      </c>
      <c r="AX80">
        <v>8</v>
      </c>
    </row>
    <row r="81" spans="1:50" x14ac:dyDescent="0.25">
      <c r="A81">
        <v>25</v>
      </c>
      <c r="B81" s="1">
        <v>35809</v>
      </c>
      <c r="C81" s="2">
        <f ca="1">INT((TODAY()-Tabla1[[#This Row],[Año de Nacimiento]])/365)</f>
        <v>22</v>
      </c>
      <c r="D81" t="s">
        <v>13</v>
      </c>
      <c r="E81">
        <v>1</v>
      </c>
      <c r="F81" s="1">
        <v>43997</v>
      </c>
      <c r="G81" s="1">
        <f t="shared" ca="1" si="1"/>
        <v>44118</v>
      </c>
      <c r="H81" s="8">
        <f ca="1">(Tabla1[[#This Row],[Fecha Hoy]]-Tabla1[[#This Row],[Fecha Inicio de Contrato]])/30</f>
        <v>4.0333333333333332</v>
      </c>
      <c r="I81" s="8">
        <f ca="1">Tabla1[[#This Row],[Antigüedad Meses]]/12</f>
        <v>0.33611111111111108</v>
      </c>
      <c r="J81" s="1" t="s">
        <v>12</v>
      </c>
      <c r="K81" s="4">
        <v>3</v>
      </c>
      <c r="L81" s="1" t="s">
        <v>19</v>
      </c>
      <c r="M81" s="4">
        <v>1</v>
      </c>
      <c r="N81" s="4" t="s">
        <v>20</v>
      </c>
      <c r="O81" t="s">
        <v>37</v>
      </c>
      <c r="P81">
        <v>2</v>
      </c>
      <c r="Q81">
        <v>20</v>
      </c>
      <c r="R81">
        <f>Tabla1[[#This Row],[Horas Jornada]]*1/40</f>
        <v>0.5</v>
      </c>
      <c r="V81" s="4">
        <f>Tabla1[[#This Row],[Fecha Alta (Abs)]]-Tabla1[[#This Row],[Fecha de baja (Abs)]]</f>
        <v>0</v>
      </c>
      <c r="Y81" s="4">
        <f>Tabla1[[#This Row],[Fecha Abs Alta 2019]]-Tabla1[[#This Row],[Fecha Abs Baja 2019]]</f>
        <v>0</v>
      </c>
      <c r="Z81" s="4"/>
      <c r="AA81" s="4"/>
      <c r="AB81" s="4">
        <f>#REF!-#REF!</f>
        <v>0</v>
      </c>
      <c r="AC81" s="4" t="s">
        <v>52</v>
      </c>
      <c r="AD81" s="4">
        <v>1</v>
      </c>
      <c r="AE81" s="4">
        <v>1</v>
      </c>
      <c r="AF81" s="1">
        <v>42582</v>
      </c>
      <c r="AG81" t="s">
        <v>29</v>
      </c>
      <c r="AH81">
        <v>0</v>
      </c>
      <c r="AK81" s="7">
        <v>28457</v>
      </c>
      <c r="AL81" s="7">
        <v>28457</v>
      </c>
      <c r="AM81" s="7">
        <f>Tabla1[[#This Row],[Salario Anual Actual 2020]]-Tabla1[[#This Row],[Salario Anual Inicial 2020]]</f>
        <v>0</v>
      </c>
      <c r="AN81">
        <v>49</v>
      </c>
      <c r="AO81">
        <v>0</v>
      </c>
      <c r="AQ81">
        <v>0</v>
      </c>
      <c r="AR81">
        <v>1</v>
      </c>
      <c r="AX81">
        <v>5</v>
      </c>
    </row>
    <row r="82" spans="1:50" x14ac:dyDescent="0.25">
      <c r="A82">
        <v>30</v>
      </c>
      <c r="B82" s="1">
        <v>31073</v>
      </c>
      <c r="C82" s="2">
        <f ca="1">INT((TODAY()-Tabla1[[#This Row],[Año de Nacimiento]])/365)</f>
        <v>35</v>
      </c>
      <c r="D82" t="s">
        <v>14</v>
      </c>
      <c r="E82">
        <v>0</v>
      </c>
      <c r="F82" s="1">
        <v>42092</v>
      </c>
      <c r="G82" s="1">
        <f t="shared" ca="1" si="1"/>
        <v>44118</v>
      </c>
      <c r="H82" s="8">
        <f ca="1">(Tabla1[[#This Row],[Fecha Hoy]]-Tabla1[[#This Row],[Fecha Inicio de Contrato]])/30</f>
        <v>67.533333333333331</v>
      </c>
      <c r="I82" s="8">
        <f ca="1">Tabla1[[#This Row],[Antigüedad Meses]]/12</f>
        <v>5.6277777777777773</v>
      </c>
      <c r="J82" s="1" t="s">
        <v>10</v>
      </c>
      <c r="K82" s="4">
        <v>5</v>
      </c>
      <c r="L82" s="1"/>
      <c r="M82" s="4">
        <v>3</v>
      </c>
      <c r="N82" s="4" t="s">
        <v>20</v>
      </c>
      <c r="O82" t="s">
        <v>37</v>
      </c>
      <c r="P82">
        <v>2</v>
      </c>
      <c r="Q82">
        <v>40</v>
      </c>
      <c r="R82">
        <f>Tabla1[[#This Row],[Horas Jornada]]*1/40</f>
        <v>1</v>
      </c>
      <c r="S82" t="s">
        <v>25</v>
      </c>
      <c r="T82" s="1">
        <v>43855</v>
      </c>
      <c r="U82" s="1">
        <f ca="1">TODAY()</f>
        <v>44118</v>
      </c>
      <c r="V82" s="4">
        <f ca="1">Tabla1[[#This Row],[Fecha Alta (Abs)]]-Tabla1[[#This Row],[Fecha de baja (Abs)]]</f>
        <v>263</v>
      </c>
      <c r="Y82" s="4">
        <f>Tabla1[[#This Row],[Fecha Abs Alta 2019]]-Tabla1[[#This Row],[Fecha Abs Baja 2019]]</f>
        <v>0</v>
      </c>
      <c r="Z82" s="1">
        <v>43855</v>
      </c>
      <c r="AA82" s="1">
        <f ca="1">TODAY()</f>
        <v>44118</v>
      </c>
      <c r="AB82" s="4" t="e">
        <f>#REF!-#REF!</f>
        <v>#REF!</v>
      </c>
      <c r="AC82" s="4" t="s">
        <v>52</v>
      </c>
      <c r="AD82" s="4">
        <v>1</v>
      </c>
      <c r="AE82" s="4">
        <v>0</v>
      </c>
      <c r="AF82" s="4"/>
      <c r="AH82">
        <v>1</v>
      </c>
      <c r="AI82" s="1">
        <v>44070</v>
      </c>
      <c r="AJ82" t="s">
        <v>42</v>
      </c>
      <c r="AK82" s="7">
        <v>18308</v>
      </c>
      <c r="AL82" s="7">
        <v>18308</v>
      </c>
      <c r="AM82" s="7">
        <f>Tabla1[[#This Row],[Salario Anual Actual 2020]]-Tabla1[[#This Row],[Salario Anual Inicial 2020]]</f>
        <v>0</v>
      </c>
      <c r="AN82">
        <v>307</v>
      </c>
      <c r="AO82">
        <v>0</v>
      </c>
      <c r="AQ82">
        <v>0</v>
      </c>
      <c r="AR82">
        <v>0</v>
      </c>
      <c r="AX82">
        <v>4</v>
      </c>
    </row>
    <row r="83" spans="1:50" x14ac:dyDescent="0.25">
      <c r="A83">
        <v>140</v>
      </c>
      <c r="B83" s="1">
        <v>28633</v>
      </c>
      <c r="C83" s="2">
        <f ca="1">INT((TODAY()-Tabla1[[#This Row],[Año de Nacimiento]])/365)</f>
        <v>42</v>
      </c>
      <c r="D83" t="s">
        <v>13</v>
      </c>
      <c r="E83">
        <v>1</v>
      </c>
      <c r="F83" s="1">
        <v>36705</v>
      </c>
      <c r="G83" s="1">
        <f t="shared" ca="1" si="1"/>
        <v>44118</v>
      </c>
      <c r="H83" s="8">
        <f ca="1">(Tabla1[[#This Row],[Fecha Hoy]]-Tabla1[[#This Row],[Fecha Inicio de Contrato]])/30</f>
        <v>247.1</v>
      </c>
      <c r="I83" s="8">
        <f ca="1">Tabla1[[#This Row],[Antigüedad Meses]]/12</f>
        <v>20.591666666666665</v>
      </c>
      <c r="J83" s="1" t="s">
        <v>9</v>
      </c>
      <c r="K83" s="4">
        <v>4</v>
      </c>
      <c r="L83" s="1"/>
      <c r="M83" s="4">
        <v>1</v>
      </c>
      <c r="N83" s="4" t="s">
        <v>20</v>
      </c>
      <c r="O83" t="s">
        <v>37</v>
      </c>
      <c r="P83">
        <v>2</v>
      </c>
      <c r="Q83">
        <v>30</v>
      </c>
      <c r="R83">
        <f>Tabla1[[#This Row],[Horas Jornada]]*1/40</f>
        <v>0.75</v>
      </c>
      <c r="V83" s="4">
        <f>Tabla1[[#This Row],[Fecha Alta (Abs)]]-Tabla1[[#This Row],[Fecha de baja (Abs)]]</f>
        <v>0</v>
      </c>
      <c r="Y83" s="4">
        <f>Tabla1[[#This Row],[Fecha Abs Alta 2019]]-Tabla1[[#This Row],[Fecha Abs Baja 2019]]</f>
        <v>0</v>
      </c>
      <c r="Z83" s="4"/>
      <c r="AA83" s="4"/>
      <c r="AB83" s="4">
        <f>#REF!-#REF!</f>
        <v>0</v>
      </c>
      <c r="AC83" t="s">
        <v>52</v>
      </c>
      <c r="AD83" s="4">
        <v>1</v>
      </c>
      <c r="AE83" s="4">
        <v>0</v>
      </c>
      <c r="AH83">
        <v>0</v>
      </c>
      <c r="AK83" s="7">
        <v>25049</v>
      </c>
      <c r="AL83" s="7">
        <v>25049</v>
      </c>
      <c r="AM83" s="7">
        <f>Tabla1[[#This Row],[Salario Anual Actual 2020]]-Tabla1[[#This Row],[Salario Anual Inicial 2020]]</f>
        <v>0</v>
      </c>
      <c r="AN83">
        <v>9</v>
      </c>
      <c r="AO83">
        <v>0</v>
      </c>
      <c r="AQ83">
        <v>0</v>
      </c>
      <c r="AR83">
        <v>0</v>
      </c>
      <c r="AX83">
        <v>6</v>
      </c>
    </row>
    <row r="84" spans="1:50" x14ac:dyDescent="0.25">
      <c r="A84">
        <v>142</v>
      </c>
      <c r="B84" s="1">
        <v>24590</v>
      </c>
      <c r="C84" s="2">
        <f ca="1">INT((TODAY()-Tabla1[[#This Row],[Año de Nacimiento]])/365)</f>
        <v>53</v>
      </c>
      <c r="D84" t="s">
        <v>13</v>
      </c>
      <c r="E84">
        <v>1</v>
      </c>
      <c r="F84" s="1">
        <v>43163</v>
      </c>
      <c r="G84" s="1">
        <f t="shared" ca="1" si="1"/>
        <v>44118</v>
      </c>
      <c r="H84" s="8">
        <f ca="1">(Tabla1[[#This Row],[Fecha Hoy]]-Tabla1[[#This Row],[Fecha Inicio de Contrato]])/30</f>
        <v>31.833333333333332</v>
      </c>
      <c r="I84" s="8">
        <f ca="1">Tabla1[[#This Row],[Antigüedad Meses]]/12</f>
        <v>2.6527777777777777</v>
      </c>
      <c r="J84" s="1" t="s">
        <v>68</v>
      </c>
      <c r="K84" s="4">
        <v>2</v>
      </c>
      <c r="L84" s="1" t="s">
        <v>21</v>
      </c>
      <c r="M84" s="4">
        <v>0</v>
      </c>
      <c r="N84" s="4" t="s">
        <v>20</v>
      </c>
      <c r="O84" t="s">
        <v>37</v>
      </c>
      <c r="P84">
        <v>2</v>
      </c>
      <c r="Q84">
        <v>20</v>
      </c>
      <c r="R84">
        <f>Tabla1[[#This Row],[Horas Jornada]]*1/40</f>
        <v>0.5</v>
      </c>
      <c r="V84" s="4">
        <f>Tabla1[[#This Row],[Fecha Alta (Abs)]]-Tabla1[[#This Row],[Fecha de baja (Abs)]]</f>
        <v>0</v>
      </c>
      <c r="Y84" s="4">
        <f>Tabla1[[#This Row],[Fecha Abs Alta 2019]]-Tabla1[[#This Row],[Fecha Abs Baja 2019]]</f>
        <v>0</v>
      </c>
      <c r="Z84" s="4"/>
      <c r="AA84" s="4"/>
      <c r="AB84" s="4">
        <f>#REF!-#REF!</f>
        <v>0</v>
      </c>
      <c r="AC84" t="s">
        <v>52</v>
      </c>
      <c r="AD84" s="4">
        <v>1</v>
      </c>
      <c r="AE84" s="4">
        <v>0</v>
      </c>
      <c r="AH84">
        <v>0</v>
      </c>
      <c r="AK84" s="7">
        <v>18479</v>
      </c>
      <c r="AL84" s="7">
        <v>18479</v>
      </c>
      <c r="AM84" s="7">
        <f>Tabla1[[#This Row],[Salario Anual Actual 2020]]-Tabla1[[#This Row],[Salario Anual Inicial 2020]]</f>
        <v>0</v>
      </c>
      <c r="AN84">
        <v>460</v>
      </c>
      <c r="AO84">
        <v>0</v>
      </c>
      <c r="AQ84">
        <v>0</v>
      </c>
      <c r="AR84">
        <v>0</v>
      </c>
      <c r="AX84">
        <v>10</v>
      </c>
    </row>
    <row r="85" spans="1:50" x14ac:dyDescent="0.25">
      <c r="A85">
        <v>148</v>
      </c>
      <c r="B85" s="1">
        <v>28401</v>
      </c>
      <c r="C85" s="2">
        <f ca="1">INT((TODAY()-Tabla1[[#This Row],[Año de Nacimiento]])/365)</f>
        <v>43</v>
      </c>
      <c r="D85" t="s">
        <v>13</v>
      </c>
      <c r="E85">
        <v>1</v>
      </c>
      <c r="F85" s="1">
        <v>37136</v>
      </c>
      <c r="G85" s="1">
        <f t="shared" ca="1" si="1"/>
        <v>44118</v>
      </c>
      <c r="H85" s="8">
        <f ca="1">(Tabla1[[#This Row],[Fecha Hoy]]-Tabla1[[#This Row],[Fecha Inicio de Contrato]])/30</f>
        <v>232.73333333333332</v>
      </c>
      <c r="I85" s="8">
        <f ca="1">Tabla1[[#This Row],[Antigüedad Meses]]/12</f>
        <v>19.394444444444442</v>
      </c>
      <c r="J85" s="1" t="s">
        <v>10</v>
      </c>
      <c r="K85" s="4">
        <v>5</v>
      </c>
      <c r="L85" s="1"/>
      <c r="M85" s="4">
        <v>2</v>
      </c>
      <c r="N85" s="4" t="s">
        <v>20</v>
      </c>
      <c r="O85" t="s">
        <v>37</v>
      </c>
      <c r="P85">
        <v>2</v>
      </c>
      <c r="Q85">
        <v>20</v>
      </c>
      <c r="R85">
        <f>Tabla1[[#This Row],[Horas Jornada]]*1/40</f>
        <v>0.5</v>
      </c>
      <c r="V85" s="4">
        <f>Tabla1[[#This Row],[Fecha Alta (Abs)]]-Tabla1[[#This Row],[Fecha de baja (Abs)]]</f>
        <v>0</v>
      </c>
      <c r="Y85" s="4">
        <f>Tabla1[[#This Row],[Fecha Abs Alta 2019]]-Tabla1[[#This Row],[Fecha Abs Baja 2019]]</f>
        <v>0</v>
      </c>
      <c r="Z85" s="4"/>
      <c r="AA85" s="4"/>
      <c r="AB85" s="4">
        <f>#REF!-#REF!</f>
        <v>0</v>
      </c>
      <c r="AC85" t="s">
        <v>52</v>
      </c>
      <c r="AD85" s="4">
        <v>1</v>
      </c>
      <c r="AE85" s="4">
        <v>0</v>
      </c>
      <c r="AH85">
        <v>1</v>
      </c>
      <c r="AI85" s="1">
        <v>44035</v>
      </c>
      <c r="AJ85" t="s">
        <v>42</v>
      </c>
      <c r="AK85" s="7">
        <v>19731</v>
      </c>
      <c r="AL85" s="7">
        <v>19731</v>
      </c>
      <c r="AM85" s="7">
        <f>Tabla1[[#This Row],[Salario Anual Actual 2020]]-Tabla1[[#This Row],[Salario Anual Inicial 2020]]</f>
        <v>0</v>
      </c>
      <c r="AN85">
        <v>67</v>
      </c>
      <c r="AO85">
        <v>35</v>
      </c>
      <c r="AQ85">
        <v>0</v>
      </c>
      <c r="AR85">
        <v>0</v>
      </c>
      <c r="AX85">
        <v>4</v>
      </c>
    </row>
    <row r="86" spans="1:50" x14ac:dyDescent="0.25">
      <c r="A86">
        <v>153</v>
      </c>
      <c r="B86" s="1">
        <v>26776</v>
      </c>
      <c r="C86" s="2">
        <f ca="1">INT((TODAY()-Tabla1[[#This Row],[Año de Nacimiento]])/365)</f>
        <v>47</v>
      </c>
      <c r="D86" t="s">
        <v>13</v>
      </c>
      <c r="E86">
        <v>1</v>
      </c>
      <c r="F86" s="1">
        <v>42730</v>
      </c>
      <c r="G86" s="1">
        <f t="shared" ca="1" si="1"/>
        <v>44118</v>
      </c>
      <c r="H86" s="8">
        <f ca="1">(Tabla1[[#This Row],[Fecha Hoy]]-Tabla1[[#This Row],[Fecha Inicio de Contrato]])/30</f>
        <v>46.266666666666666</v>
      </c>
      <c r="I86" s="8">
        <f ca="1">Tabla1[[#This Row],[Antigüedad Meses]]/12</f>
        <v>3.8555555555555556</v>
      </c>
      <c r="J86" s="1" t="s">
        <v>8</v>
      </c>
      <c r="K86" s="4">
        <v>1</v>
      </c>
      <c r="L86" s="1"/>
      <c r="M86" s="4"/>
      <c r="N86" s="4" t="s">
        <v>20</v>
      </c>
      <c r="O86" t="s">
        <v>37</v>
      </c>
      <c r="P86">
        <v>2</v>
      </c>
      <c r="Q86">
        <v>40</v>
      </c>
      <c r="R86">
        <f>Tabla1[[#This Row],[Horas Jornada]]*1/40</f>
        <v>1</v>
      </c>
      <c r="V86" s="4">
        <f>Tabla1[[#This Row],[Fecha Alta (Abs)]]-Tabla1[[#This Row],[Fecha de baja (Abs)]]</f>
        <v>0</v>
      </c>
      <c r="Y86" s="4">
        <f>Tabla1[[#This Row],[Fecha Abs Alta 2019]]-Tabla1[[#This Row],[Fecha Abs Baja 2019]]</f>
        <v>0</v>
      </c>
      <c r="Z86" s="4"/>
      <c r="AA86" s="4"/>
      <c r="AB86" s="4">
        <f>#REF!-#REF!</f>
        <v>0</v>
      </c>
      <c r="AC86" t="s">
        <v>52</v>
      </c>
      <c r="AD86" s="4">
        <v>1</v>
      </c>
      <c r="AE86" s="4">
        <v>0</v>
      </c>
      <c r="AH86">
        <v>0</v>
      </c>
      <c r="AK86" s="7">
        <v>18826</v>
      </c>
      <c r="AL86" s="7">
        <v>18826</v>
      </c>
      <c r="AM86" s="7">
        <f>Tabla1[[#This Row],[Salario Anual Actual 2020]]-Tabla1[[#This Row],[Salario Anual Inicial 2020]]</f>
        <v>0</v>
      </c>
      <c r="AN86">
        <v>24</v>
      </c>
      <c r="AO86">
        <v>0</v>
      </c>
      <c r="AQ86">
        <v>0</v>
      </c>
      <c r="AR86">
        <v>0</v>
      </c>
      <c r="AX86">
        <v>8</v>
      </c>
    </row>
    <row r="87" spans="1:50" x14ac:dyDescent="0.25">
      <c r="A87">
        <v>165</v>
      </c>
      <c r="B87" s="1">
        <v>22154</v>
      </c>
      <c r="C87" s="2">
        <f ca="1">INT((TODAY()-Tabla1[[#This Row],[Año de Nacimiento]])/365)</f>
        <v>60</v>
      </c>
      <c r="D87" t="s">
        <v>14</v>
      </c>
      <c r="E87">
        <v>0</v>
      </c>
      <c r="F87" s="1">
        <v>41838</v>
      </c>
      <c r="G87" s="1">
        <f t="shared" ca="1" si="1"/>
        <v>44118</v>
      </c>
      <c r="H87" s="8">
        <f ca="1">(Tabla1[[#This Row],[Fecha Hoy]]-Tabla1[[#This Row],[Fecha Inicio de Contrato]])/30</f>
        <v>76</v>
      </c>
      <c r="I87" s="8">
        <f ca="1">Tabla1[[#This Row],[Antigüedad Meses]]/12</f>
        <v>6.333333333333333</v>
      </c>
      <c r="J87" s="1" t="s">
        <v>68</v>
      </c>
      <c r="K87" s="4">
        <v>2</v>
      </c>
      <c r="L87" s="1"/>
      <c r="M87" s="4">
        <v>0</v>
      </c>
      <c r="N87" s="4" t="s">
        <v>20</v>
      </c>
      <c r="O87" t="s">
        <v>37</v>
      </c>
      <c r="P87">
        <v>2</v>
      </c>
      <c r="Q87">
        <v>20</v>
      </c>
      <c r="R87">
        <f>Tabla1[[#This Row],[Horas Jornada]]*1/40</f>
        <v>0.5</v>
      </c>
      <c r="V87" s="4">
        <f>Tabla1[[#This Row],[Fecha Alta (Abs)]]-Tabla1[[#This Row],[Fecha de baja (Abs)]]</f>
        <v>0</v>
      </c>
      <c r="Y87" s="4">
        <f>Tabla1[[#This Row],[Fecha Abs Alta 2019]]-Tabla1[[#This Row],[Fecha Abs Baja 2019]]</f>
        <v>0</v>
      </c>
      <c r="Z87" s="4"/>
      <c r="AA87" s="4"/>
      <c r="AB87" s="4">
        <f>#REF!-#REF!</f>
        <v>0</v>
      </c>
      <c r="AC87" t="s">
        <v>52</v>
      </c>
      <c r="AD87" s="4">
        <v>1</v>
      </c>
      <c r="AE87" s="4">
        <v>0</v>
      </c>
      <c r="AH87">
        <v>0</v>
      </c>
      <c r="AK87" s="7">
        <v>26530</v>
      </c>
      <c r="AL87" s="7">
        <v>26530</v>
      </c>
      <c r="AM87" s="7">
        <f>Tabla1[[#This Row],[Salario Anual Actual 2020]]-Tabla1[[#This Row],[Salario Anual Inicial 2020]]</f>
        <v>0</v>
      </c>
      <c r="AN87">
        <v>68</v>
      </c>
      <c r="AO87">
        <v>35</v>
      </c>
      <c r="AQ87">
        <v>0</v>
      </c>
      <c r="AR87">
        <v>0</v>
      </c>
      <c r="AX87">
        <v>7</v>
      </c>
    </row>
    <row r="88" spans="1:50" x14ac:dyDescent="0.25">
      <c r="A88">
        <v>167</v>
      </c>
      <c r="B88" s="1">
        <v>20843</v>
      </c>
      <c r="C88" s="2">
        <f ca="1">INT((TODAY()-Tabla1[[#This Row],[Año de Nacimiento]])/365)</f>
        <v>63</v>
      </c>
      <c r="D88" t="s">
        <v>13</v>
      </c>
      <c r="E88">
        <v>1</v>
      </c>
      <c r="F88" s="1">
        <v>37133</v>
      </c>
      <c r="G88" s="1">
        <f t="shared" ca="1" si="1"/>
        <v>44118</v>
      </c>
      <c r="H88" s="8">
        <f ca="1">(Tabla1[[#This Row],[Fecha Hoy]]-Tabla1[[#This Row],[Fecha Inicio de Contrato]])/30</f>
        <v>232.83333333333334</v>
      </c>
      <c r="I88" s="8">
        <f ca="1">Tabla1[[#This Row],[Antigüedad Meses]]/12</f>
        <v>19.402777777777779</v>
      </c>
      <c r="J88" s="1" t="s">
        <v>10</v>
      </c>
      <c r="K88" s="4">
        <v>5</v>
      </c>
      <c r="L88" s="1"/>
      <c r="M88" s="4"/>
      <c r="N88" s="4" t="s">
        <v>20</v>
      </c>
      <c r="O88" t="s">
        <v>37</v>
      </c>
      <c r="P88">
        <v>2</v>
      </c>
      <c r="Q88">
        <v>24</v>
      </c>
      <c r="R88">
        <f>Tabla1[[#This Row],[Horas Jornada]]*1/40</f>
        <v>0.6</v>
      </c>
      <c r="V88" s="4">
        <f>Tabla1[[#This Row],[Fecha Alta (Abs)]]-Tabla1[[#This Row],[Fecha de baja (Abs)]]</f>
        <v>0</v>
      </c>
      <c r="Y88" s="4">
        <f>Tabla1[[#This Row],[Fecha Abs Alta 2019]]-Tabla1[[#This Row],[Fecha Abs Baja 2019]]</f>
        <v>0</v>
      </c>
      <c r="Z88" s="4"/>
      <c r="AA88" s="4"/>
      <c r="AB88" s="4">
        <f>#REF!-#REF!</f>
        <v>0</v>
      </c>
      <c r="AC88" t="s">
        <v>52</v>
      </c>
      <c r="AD88" s="4">
        <v>1</v>
      </c>
      <c r="AE88" s="4">
        <v>0</v>
      </c>
      <c r="AH88">
        <v>1</v>
      </c>
      <c r="AI88" s="1">
        <v>43943</v>
      </c>
      <c r="AJ88" t="s">
        <v>42</v>
      </c>
      <c r="AK88" s="7">
        <v>17109</v>
      </c>
      <c r="AL88" s="7">
        <v>17109</v>
      </c>
      <c r="AM88" s="7">
        <f>Tabla1[[#This Row],[Salario Anual Actual 2020]]-Tabla1[[#This Row],[Salario Anual Inicial 2020]]</f>
        <v>0</v>
      </c>
      <c r="AN88">
        <v>18</v>
      </c>
      <c r="AO88">
        <v>0</v>
      </c>
      <c r="AQ88">
        <v>0</v>
      </c>
      <c r="AR88">
        <v>0</v>
      </c>
      <c r="AX88">
        <v>6</v>
      </c>
    </row>
    <row r="89" spans="1:50" x14ac:dyDescent="0.25">
      <c r="A89">
        <v>168</v>
      </c>
      <c r="B89" s="1">
        <v>28226</v>
      </c>
      <c r="C89" s="2">
        <f ca="1">INT((TODAY()-Tabla1[[#This Row],[Año de Nacimiento]])/365)</f>
        <v>43</v>
      </c>
      <c r="D89" t="s">
        <v>13</v>
      </c>
      <c r="E89">
        <v>1</v>
      </c>
      <c r="F89" s="1">
        <v>42593</v>
      </c>
      <c r="G89" s="1">
        <f t="shared" ca="1" si="1"/>
        <v>44118</v>
      </c>
      <c r="H89" s="8">
        <f ca="1">(Tabla1[[#This Row],[Fecha Hoy]]-Tabla1[[#This Row],[Fecha Inicio de Contrato]])/30</f>
        <v>50.833333333333336</v>
      </c>
      <c r="I89" s="8">
        <f ca="1">Tabla1[[#This Row],[Antigüedad Meses]]/12</f>
        <v>4.2361111111111116</v>
      </c>
      <c r="J89" s="1" t="s">
        <v>12</v>
      </c>
      <c r="K89" s="4">
        <v>3</v>
      </c>
      <c r="L89" s="1" t="s">
        <v>21</v>
      </c>
      <c r="M89" s="4">
        <v>0</v>
      </c>
      <c r="N89" s="4" t="s">
        <v>20</v>
      </c>
      <c r="O89" t="s">
        <v>37</v>
      </c>
      <c r="P89">
        <v>2</v>
      </c>
      <c r="Q89">
        <v>20</v>
      </c>
      <c r="R89">
        <f>Tabla1[[#This Row],[Horas Jornada]]*1/40</f>
        <v>0.5</v>
      </c>
      <c r="V89" s="4">
        <f>Tabla1[[#This Row],[Fecha Alta (Abs)]]-Tabla1[[#This Row],[Fecha de baja (Abs)]]</f>
        <v>0</v>
      </c>
      <c r="Y89" s="4">
        <f>Tabla1[[#This Row],[Fecha Abs Alta 2019]]-Tabla1[[#This Row],[Fecha Abs Baja 2019]]</f>
        <v>0</v>
      </c>
      <c r="Z89" s="4"/>
      <c r="AA89" s="4"/>
      <c r="AB89" s="4">
        <f>#REF!-#REF!</f>
        <v>0</v>
      </c>
      <c r="AC89" t="s">
        <v>52</v>
      </c>
      <c r="AD89" s="4">
        <v>1</v>
      </c>
      <c r="AE89" s="4">
        <v>0</v>
      </c>
      <c r="AH89">
        <v>0</v>
      </c>
      <c r="AK89" s="7">
        <v>18840</v>
      </c>
      <c r="AL89" s="7">
        <v>18840</v>
      </c>
      <c r="AM89" s="7">
        <f>Tabla1[[#This Row],[Salario Anual Actual 2020]]-Tabla1[[#This Row],[Salario Anual Inicial 2020]]</f>
        <v>0</v>
      </c>
      <c r="AN89">
        <v>113</v>
      </c>
      <c r="AO89">
        <v>35</v>
      </c>
      <c r="AQ89">
        <v>0</v>
      </c>
      <c r="AR89">
        <v>0</v>
      </c>
      <c r="AX89">
        <v>7</v>
      </c>
    </row>
    <row r="90" spans="1:50" x14ac:dyDescent="0.25">
      <c r="A90">
        <v>175</v>
      </c>
      <c r="B90" s="1">
        <v>22216</v>
      </c>
      <c r="C90" s="2">
        <f ca="1">INT((TODAY()-Tabla1[[#This Row],[Año de Nacimiento]])/365)</f>
        <v>60</v>
      </c>
      <c r="D90" t="s">
        <v>13</v>
      </c>
      <c r="E90">
        <v>1</v>
      </c>
      <c r="F90" s="1">
        <v>43338</v>
      </c>
      <c r="G90" s="1">
        <f t="shared" ca="1" si="1"/>
        <v>44118</v>
      </c>
      <c r="H90" s="8">
        <f ca="1">(Tabla1[[#This Row],[Fecha Hoy]]-Tabla1[[#This Row],[Fecha Inicio de Contrato]])/30</f>
        <v>26</v>
      </c>
      <c r="I90" s="8">
        <f ca="1">Tabla1[[#This Row],[Antigüedad Meses]]/12</f>
        <v>2.1666666666666665</v>
      </c>
      <c r="J90" s="1" t="s">
        <v>10</v>
      </c>
      <c r="K90" s="4">
        <v>5</v>
      </c>
      <c r="L90" s="1"/>
      <c r="M90" s="4">
        <v>0</v>
      </c>
      <c r="N90" s="4" t="s">
        <v>20</v>
      </c>
      <c r="O90" t="s">
        <v>37</v>
      </c>
      <c r="P90">
        <v>2</v>
      </c>
      <c r="Q90">
        <v>30</v>
      </c>
      <c r="R90">
        <f>Tabla1[[#This Row],[Horas Jornada]]*1/40</f>
        <v>0.75</v>
      </c>
      <c r="V90" s="4">
        <f>Tabla1[[#This Row],[Fecha Alta (Abs)]]-Tabla1[[#This Row],[Fecha de baja (Abs)]]</f>
        <v>0</v>
      </c>
      <c r="Y90" s="4">
        <f>Tabla1[[#This Row],[Fecha Abs Alta 2019]]-Tabla1[[#This Row],[Fecha Abs Baja 2019]]</f>
        <v>0</v>
      </c>
      <c r="Z90" s="4"/>
      <c r="AA90" s="4"/>
      <c r="AB90" s="4">
        <f>#REF!-#REF!</f>
        <v>0</v>
      </c>
      <c r="AC90" t="s">
        <v>52</v>
      </c>
      <c r="AD90" s="4">
        <v>1</v>
      </c>
      <c r="AE90" s="4">
        <v>0</v>
      </c>
      <c r="AH90">
        <v>1</v>
      </c>
      <c r="AI90" s="1">
        <v>43976</v>
      </c>
      <c r="AJ90" t="s">
        <v>42</v>
      </c>
      <c r="AK90" s="7">
        <v>22442</v>
      </c>
      <c r="AL90" s="7">
        <v>22442</v>
      </c>
      <c r="AM90" s="7">
        <f>Tabla1[[#This Row],[Salario Anual Actual 2020]]-Tabla1[[#This Row],[Salario Anual Inicial 2020]]</f>
        <v>0</v>
      </c>
      <c r="AN90">
        <v>240</v>
      </c>
      <c r="AO90">
        <v>0</v>
      </c>
      <c r="AQ90">
        <v>0</v>
      </c>
      <c r="AR90">
        <v>0</v>
      </c>
      <c r="AX90">
        <v>10</v>
      </c>
    </row>
    <row r="91" spans="1:50" x14ac:dyDescent="0.25">
      <c r="A91">
        <v>180</v>
      </c>
      <c r="B91" s="1">
        <v>23438</v>
      </c>
      <c r="C91" s="2">
        <f ca="1">INT((TODAY()-Tabla1[[#This Row],[Año de Nacimiento]])/365)</f>
        <v>56</v>
      </c>
      <c r="D91" t="s">
        <v>14</v>
      </c>
      <c r="E91">
        <v>0</v>
      </c>
      <c r="F91" s="1">
        <v>43116</v>
      </c>
      <c r="G91" s="1">
        <f t="shared" ca="1" si="1"/>
        <v>44118</v>
      </c>
      <c r="H91" s="8">
        <f ca="1">(Tabla1[[#This Row],[Fecha Hoy]]-Tabla1[[#This Row],[Fecha Inicio de Contrato]])/30</f>
        <v>33.4</v>
      </c>
      <c r="I91" s="8">
        <f ca="1">Tabla1[[#This Row],[Antigüedad Meses]]/12</f>
        <v>2.7833333333333332</v>
      </c>
      <c r="J91" s="1" t="s">
        <v>12</v>
      </c>
      <c r="K91" s="4">
        <v>3</v>
      </c>
      <c r="L91" s="1" t="s">
        <v>21</v>
      </c>
      <c r="M91" s="4">
        <v>0</v>
      </c>
      <c r="N91" s="4" t="s">
        <v>20</v>
      </c>
      <c r="O91" t="s">
        <v>37</v>
      </c>
      <c r="P91">
        <v>2</v>
      </c>
      <c r="Q91">
        <v>24</v>
      </c>
      <c r="R91">
        <f>Tabla1[[#This Row],[Horas Jornada]]*1/40</f>
        <v>0.6</v>
      </c>
      <c r="V91" s="4">
        <f>Tabla1[[#This Row],[Fecha Alta (Abs)]]-Tabla1[[#This Row],[Fecha de baja (Abs)]]</f>
        <v>0</v>
      </c>
      <c r="Y91" s="4">
        <f>Tabla1[[#This Row],[Fecha Abs Alta 2019]]-Tabla1[[#This Row],[Fecha Abs Baja 2019]]</f>
        <v>0</v>
      </c>
      <c r="Z91" s="4"/>
      <c r="AA91" s="4"/>
      <c r="AB91" s="4">
        <f>#REF!-#REF!</f>
        <v>0</v>
      </c>
      <c r="AC91" t="s">
        <v>52</v>
      </c>
      <c r="AD91" s="4">
        <v>1</v>
      </c>
      <c r="AE91" s="4">
        <v>1</v>
      </c>
      <c r="AF91" s="1">
        <v>42058</v>
      </c>
      <c r="AG91" t="s">
        <v>26</v>
      </c>
      <c r="AH91">
        <v>0</v>
      </c>
      <c r="AK91" s="7">
        <v>26436</v>
      </c>
      <c r="AL91" s="7">
        <v>26436</v>
      </c>
      <c r="AM91" s="7">
        <f>Tabla1[[#This Row],[Salario Anual Actual 2020]]-Tabla1[[#This Row],[Salario Anual Inicial 2020]]</f>
        <v>0</v>
      </c>
      <c r="AN91">
        <v>56</v>
      </c>
      <c r="AO91">
        <v>35</v>
      </c>
      <c r="AQ91">
        <v>0</v>
      </c>
      <c r="AR91">
        <v>0</v>
      </c>
      <c r="AX91">
        <v>7</v>
      </c>
    </row>
    <row r="92" spans="1:50" x14ac:dyDescent="0.25">
      <c r="A92">
        <v>186</v>
      </c>
      <c r="B92" s="1">
        <v>32527</v>
      </c>
      <c r="C92" s="2">
        <f ca="1">INT((TODAY()-Tabla1[[#This Row],[Año de Nacimiento]])/365)</f>
        <v>31</v>
      </c>
      <c r="D92" t="s">
        <v>13</v>
      </c>
      <c r="E92">
        <v>1</v>
      </c>
      <c r="F92" s="1">
        <v>42477</v>
      </c>
      <c r="G92" s="1">
        <f t="shared" ca="1" si="1"/>
        <v>44118</v>
      </c>
      <c r="H92" s="8">
        <f ca="1">(Tabla1[[#This Row],[Fecha Hoy]]-Tabla1[[#This Row],[Fecha Inicio de Contrato]])/30</f>
        <v>54.7</v>
      </c>
      <c r="I92" s="8">
        <f ca="1">Tabla1[[#This Row],[Antigüedad Meses]]/12</f>
        <v>4.5583333333333336</v>
      </c>
      <c r="J92" s="1" t="s">
        <v>12</v>
      </c>
      <c r="K92" s="4">
        <v>3</v>
      </c>
      <c r="L92" s="1" t="s">
        <v>19</v>
      </c>
      <c r="M92" s="4">
        <v>2</v>
      </c>
      <c r="N92" s="4" t="s">
        <v>20</v>
      </c>
      <c r="O92" t="s">
        <v>37</v>
      </c>
      <c r="P92">
        <v>2</v>
      </c>
      <c r="Q92">
        <v>40</v>
      </c>
      <c r="R92">
        <f>Tabla1[[#This Row],[Horas Jornada]]*1/40</f>
        <v>1</v>
      </c>
      <c r="V92" s="4">
        <f>Tabla1[[#This Row],[Fecha Alta (Abs)]]-Tabla1[[#This Row],[Fecha de baja (Abs)]]</f>
        <v>0</v>
      </c>
      <c r="Y92" s="4">
        <f>Tabla1[[#This Row],[Fecha Abs Alta 2019]]-Tabla1[[#This Row],[Fecha Abs Baja 2019]]</f>
        <v>0</v>
      </c>
      <c r="Z92" s="4"/>
      <c r="AA92" s="4"/>
      <c r="AB92" s="4">
        <f>#REF!-#REF!</f>
        <v>0</v>
      </c>
      <c r="AC92" t="s">
        <v>52</v>
      </c>
      <c r="AD92" s="4">
        <v>1</v>
      </c>
      <c r="AE92" s="4">
        <v>0</v>
      </c>
      <c r="AH92">
        <v>0</v>
      </c>
      <c r="AK92" s="7">
        <v>25191</v>
      </c>
      <c r="AL92" s="7">
        <v>25191</v>
      </c>
      <c r="AM92" s="7">
        <f>Tabla1[[#This Row],[Salario Anual Actual 2020]]-Tabla1[[#This Row],[Salario Anual Inicial 2020]]</f>
        <v>0</v>
      </c>
      <c r="AN92">
        <v>102</v>
      </c>
      <c r="AO92">
        <v>0</v>
      </c>
      <c r="AQ92">
        <v>0</v>
      </c>
      <c r="AR92">
        <v>0</v>
      </c>
      <c r="AX92">
        <v>10</v>
      </c>
    </row>
    <row r="93" spans="1:50" x14ac:dyDescent="0.25">
      <c r="A93">
        <v>196</v>
      </c>
      <c r="B93" s="1">
        <v>34212</v>
      </c>
      <c r="C93" s="2">
        <f ca="1">INT((TODAY()-Tabla1[[#This Row],[Año de Nacimiento]])/365)</f>
        <v>27</v>
      </c>
      <c r="D93" t="s">
        <v>14</v>
      </c>
      <c r="E93">
        <v>0</v>
      </c>
      <c r="F93" s="1">
        <v>43035</v>
      </c>
      <c r="G93" s="1">
        <f t="shared" ca="1" si="1"/>
        <v>44118</v>
      </c>
      <c r="H93" s="8">
        <f ca="1">(Tabla1[[#This Row],[Fecha Hoy]]-Tabla1[[#This Row],[Fecha Inicio de Contrato]])/30</f>
        <v>36.1</v>
      </c>
      <c r="I93" s="8">
        <f ca="1">Tabla1[[#This Row],[Antigüedad Meses]]/12</f>
        <v>3.0083333333333333</v>
      </c>
      <c r="J93" s="1" t="s">
        <v>68</v>
      </c>
      <c r="K93" s="4">
        <v>2</v>
      </c>
      <c r="L93" s="1" t="s">
        <v>21</v>
      </c>
      <c r="M93" s="4">
        <v>0</v>
      </c>
      <c r="N93" s="4" t="s">
        <v>20</v>
      </c>
      <c r="O93" t="s">
        <v>37</v>
      </c>
      <c r="P93">
        <v>2</v>
      </c>
      <c r="Q93">
        <v>40</v>
      </c>
      <c r="R93">
        <f>Tabla1[[#This Row],[Horas Jornada]]*1/40</f>
        <v>1</v>
      </c>
      <c r="V93" s="4">
        <f>Tabla1[[#This Row],[Fecha Alta (Abs)]]-Tabla1[[#This Row],[Fecha de baja (Abs)]]</f>
        <v>0</v>
      </c>
      <c r="Y93" s="4">
        <f>Tabla1[[#This Row],[Fecha Abs Alta 2019]]-Tabla1[[#This Row],[Fecha Abs Baja 2019]]</f>
        <v>0</v>
      </c>
      <c r="Z93" s="4"/>
      <c r="AA93" s="4"/>
      <c r="AB93" s="4">
        <f>#REF!-#REF!</f>
        <v>0</v>
      </c>
      <c r="AC93" t="s">
        <v>52</v>
      </c>
      <c r="AD93" s="4">
        <v>1</v>
      </c>
      <c r="AE93" s="4">
        <v>0</v>
      </c>
      <c r="AH93">
        <v>0</v>
      </c>
      <c r="AK93" s="7">
        <v>28728</v>
      </c>
      <c r="AL93" s="7">
        <v>28728</v>
      </c>
      <c r="AM93" s="7">
        <f>Tabla1[[#This Row],[Salario Anual Actual 2020]]-Tabla1[[#This Row],[Salario Anual Inicial 2020]]</f>
        <v>0</v>
      </c>
      <c r="AN93">
        <v>27</v>
      </c>
      <c r="AO93">
        <v>0</v>
      </c>
      <c r="AQ93">
        <v>0</v>
      </c>
      <c r="AR93">
        <v>0</v>
      </c>
      <c r="AX93">
        <v>10</v>
      </c>
    </row>
    <row r="94" spans="1:50" x14ac:dyDescent="0.25">
      <c r="A94">
        <v>203</v>
      </c>
      <c r="B94" s="1">
        <v>26389</v>
      </c>
      <c r="C94" s="2">
        <f ca="1">INT((TODAY()-Tabla1[[#This Row],[Año de Nacimiento]])/365)</f>
        <v>48</v>
      </c>
      <c r="D94" t="s">
        <v>14</v>
      </c>
      <c r="E94">
        <v>0</v>
      </c>
      <c r="F94" s="1">
        <v>42018</v>
      </c>
      <c r="G94" s="1">
        <f t="shared" ca="1" si="1"/>
        <v>44118</v>
      </c>
      <c r="H94" s="8">
        <f ca="1">(Tabla1[[#This Row],[Fecha Hoy]]-Tabla1[[#This Row],[Fecha Inicio de Contrato]])/30</f>
        <v>70</v>
      </c>
      <c r="I94" s="8">
        <f ca="1">Tabla1[[#This Row],[Antigüedad Meses]]/12</f>
        <v>5.833333333333333</v>
      </c>
      <c r="J94" s="1" t="s">
        <v>8</v>
      </c>
      <c r="K94" s="4">
        <v>1</v>
      </c>
      <c r="L94" s="1" t="s">
        <v>19</v>
      </c>
      <c r="M94" s="4">
        <v>2</v>
      </c>
      <c r="N94" s="4" t="s">
        <v>20</v>
      </c>
      <c r="O94" t="s">
        <v>37</v>
      </c>
      <c r="P94">
        <v>2</v>
      </c>
      <c r="Q94">
        <v>40</v>
      </c>
      <c r="R94">
        <f>Tabla1[[#This Row],[Horas Jornada]]*1/40</f>
        <v>1</v>
      </c>
      <c r="V94" s="4">
        <f>Tabla1[[#This Row],[Fecha Alta (Abs)]]-Tabla1[[#This Row],[Fecha de baja (Abs)]]</f>
        <v>0</v>
      </c>
      <c r="Y94" s="4">
        <f>Tabla1[[#This Row],[Fecha Abs Alta 2019]]-Tabla1[[#This Row],[Fecha Abs Baja 2019]]</f>
        <v>0</v>
      </c>
      <c r="Z94" s="4"/>
      <c r="AA94" s="4"/>
      <c r="AB94" s="4">
        <f>#REF!-#REF!</f>
        <v>0</v>
      </c>
      <c r="AC94" t="s">
        <v>52</v>
      </c>
      <c r="AD94" s="4">
        <v>1</v>
      </c>
      <c r="AE94" s="4">
        <v>0</v>
      </c>
      <c r="AH94">
        <v>0</v>
      </c>
      <c r="AK94" s="7">
        <v>16755</v>
      </c>
      <c r="AL94" s="7">
        <v>16755</v>
      </c>
      <c r="AM94" s="7">
        <f>Tabla1[[#This Row],[Salario Anual Actual 2020]]-Tabla1[[#This Row],[Salario Anual Inicial 2020]]</f>
        <v>0</v>
      </c>
      <c r="AN94">
        <v>432</v>
      </c>
      <c r="AO94">
        <v>0</v>
      </c>
      <c r="AQ94">
        <v>0</v>
      </c>
      <c r="AR94">
        <v>0</v>
      </c>
      <c r="AX94">
        <v>10</v>
      </c>
    </row>
    <row r="95" spans="1:50" x14ac:dyDescent="0.25">
      <c r="A95">
        <v>205</v>
      </c>
      <c r="B95" s="1">
        <v>20479</v>
      </c>
      <c r="C95" s="2">
        <f ca="1">INT((TODAY()-Tabla1[[#This Row],[Año de Nacimiento]])/365)</f>
        <v>64</v>
      </c>
      <c r="D95" t="s">
        <v>13</v>
      </c>
      <c r="E95">
        <v>1</v>
      </c>
      <c r="F95" s="1">
        <v>42333</v>
      </c>
      <c r="G95" s="1">
        <f t="shared" ca="1" si="1"/>
        <v>44118</v>
      </c>
      <c r="H95" s="8">
        <f ca="1">(Tabla1[[#This Row],[Fecha Hoy]]-Tabla1[[#This Row],[Fecha Inicio de Contrato]])/30</f>
        <v>59.5</v>
      </c>
      <c r="I95" s="8">
        <f ca="1">Tabla1[[#This Row],[Antigüedad Meses]]/12</f>
        <v>4.958333333333333</v>
      </c>
      <c r="J95" s="1" t="s">
        <v>68</v>
      </c>
      <c r="K95" s="4">
        <v>2</v>
      </c>
      <c r="L95" s="1" t="s">
        <v>19</v>
      </c>
      <c r="M95" s="4">
        <v>1</v>
      </c>
      <c r="N95" s="4" t="s">
        <v>20</v>
      </c>
      <c r="O95" t="s">
        <v>37</v>
      </c>
      <c r="P95">
        <v>2</v>
      </c>
      <c r="Q95">
        <v>40</v>
      </c>
      <c r="R95">
        <f>Tabla1[[#This Row],[Horas Jornada]]*1/40</f>
        <v>1</v>
      </c>
      <c r="V95" s="4">
        <f>Tabla1[[#This Row],[Fecha Alta (Abs)]]-Tabla1[[#This Row],[Fecha de baja (Abs)]]</f>
        <v>0</v>
      </c>
      <c r="Y95" s="4">
        <f>Tabla1[[#This Row],[Fecha Abs Alta 2019]]-Tabla1[[#This Row],[Fecha Abs Baja 2019]]</f>
        <v>0</v>
      </c>
      <c r="Z95" s="4"/>
      <c r="AA95" s="4"/>
      <c r="AB95" s="4">
        <f>#REF!-#REF!</f>
        <v>0</v>
      </c>
      <c r="AC95" t="s">
        <v>52</v>
      </c>
      <c r="AD95" s="4">
        <v>1</v>
      </c>
      <c r="AE95" s="4">
        <v>0</v>
      </c>
      <c r="AH95">
        <v>0</v>
      </c>
      <c r="AK95" s="7">
        <v>21773</v>
      </c>
      <c r="AL95" s="7">
        <v>21773</v>
      </c>
      <c r="AM95" s="7">
        <f>Tabla1[[#This Row],[Salario Anual Actual 2020]]-Tabla1[[#This Row],[Salario Anual Inicial 2020]]</f>
        <v>0</v>
      </c>
      <c r="AN95">
        <v>144</v>
      </c>
      <c r="AO95">
        <v>0</v>
      </c>
      <c r="AQ95">
        <v>0</v>
      </c>
      <c r="AR95">
        <v>0</v>
      </c>
      <c r="AX95">
        <v>10</v>
      </c>
    </row>
    <row r="96" spans="1:50" x14ac:dyDescent="0.25">
      <c r="A96">
        <v>212</v>
      </c>
      <c r="B96" s="1">
        <v>24643</v>
      </c>
      <c r="C96" s="2">
        <f ca="1">INT((TODAY()-Tabla1[[#This Row],[Año de Nacimiento]])/365)</f>
        <v>53</v>
      </c>
      <c r="D96" t="s">
        <v>14</v>
      </c>
      <c r="E96">
        <v>0</v>
      </c>
      <c r="F96" s="1">
        <v>41873</v>
      </c>
      <c r="G96" s="1">
        <f t="shared" ca="1" si="1"/>
        <v>44118</v>
      </c>
      <c r="H96" s="8">
        <f ca="1">(Tabla1[[#This Row],[Fecha Hoy]]-Tabla1[[#This Row],[Fecha Inicio de Contrato]])/30</f>
        <v>74.833333333333329</v>
      </c>
      <c r="I96" s="8">
        <f ca="1">Tabla1[[#This Row],[Antigüedad Meses]]/12</f>
        <v>6.2361111111111107</v>
      </c>
      <c r="J96" s="1" t="s">
        <v>8</v>
      </c>
      <c r="K96" s="4">
        <v>1</v>
      </c>
      <c r="L96" s="1" t="s">
        <v>19</v>
      </c>
      <c r="M96" s="4">
        <v>0</v>
      </c>
      <c r="N96" s="4" t="s">
        <v>20</v>
      </c>
      <c r="O96" t="s">
        <v>37</v>
      </c>
      <c r="P96">
        <v>2</v>
      </c>
      <c r="Q96">
        <v>20</v>
      </c>
      <c r="R96">
        <f>Tabla1[[#This Row],[Horas Jornada]]*1/40</f>
        <v>0.5</v>
      </c>
      <c r="V96" s="4">
        <f>Tabla1[[#This Row],[Fecha Alta (Abs)]]-Tabla1[[#This Row],[Fecha de baja (Abs)]]</f>
        <v>0</v>
      </c>
      <c r="Y96" s="4">
        <f>Tabla1[[#This Row],[Fecha Abs Alta 2019]]-Tabla1[[#This Row],[Fecha Abs Baja 2019]]</f>
        <v>0</v>
      </c>
      <c r="Z96" s="4"/>
      <c r="AA96" s="4"/>
      <c r="AB96" s="4">
        <f>#REF!-#REF!</f>
        <v>0</v>
      </c>
      <c r="AC96" t="s">
        <v>52</v>
      </c>
      <c r="AD96" s="4">
        <v>1</v>
      </c>
      <c r="AE96" s="4">
        <v>0</v>
      </c>
      <c r="AH96">
        <v>0</v>
      </c>
      <c r="AK96" s="7">
        <v>19160</v>
      </c>
      <c r="AL96" s="7">
        <v>19160</v>
      </c>
      <c r="AM96" s="7">
        <f>Tabla1[[#This Row],[Salario Anual Actual 2020]]-Tabla1[[#This Row],[Salario Anual Inicial 2020]]</f>
        <v>0</v>
      </c>
      <c r="AN96">
        <v>23</v>
      </c>
      <c r="AO96">
        <v>0</v>
      </c>
      <c r="AQ96">
        <v>0</v>
      </c>
      <c r="AR96">
        <v>0</v>
      </c>
      <c r="AX96">
        <v>6</v>
      </c>
    </row>
    <row r="97" spans="1:50" x14ac:dyDescent="0.25">
      <c r="A97">
        <v>216</v>
      </c>
      <c r="B97" s="1">
        <v>29053</v>
      </c>
      <c r="C97" s="2">
        <f ca="1">INT((TODAY()-Tabla1[[#This Row],[Año de Nacimiento]])/365)</f>
        <v>41</v>
      </c>
      <c r="D97" t="s">
        <v>13</v>
      </c>
      <c r="E97">
        <v>1</v>
      </c>
      <c r="F97" s="1">
        <v>38389</v>
      </c>
      <c r="G97" s="1">
        <f t="shared" ca="1" si="1"/>
        <v>44118</v>
      </c>
      <c r="H97" s="8">
        <f ca="1">(Tabla1[[#This Row],[Fecha Hoy]]-Tabla1[[#This Row],[Fecha Inicio de Contrato]])/30</f>
        <v>190.96666666666667</v>
      </c>
      <c r="I97" s="8">
        <f ca="1">Tabla1[[#This Row],[Antigüedad Meses]]/12</f>
        <v>15.91388888888889</v>
      </c>
      <c r="J97" s="1" t="s">
        <v>8</v>
      </c>
      <c r="K97" s="4">
        <v>1</v>
      </c>
      <c r="L97" s="1" t="s">
        <v>21</v>
      </c>
      <c r="M97" s="4">
        <v>1</v>
      </c>
      <c r="N97" s="4" t="s">
        <v>20</v>
      </c>
      <c r="O97" t="s">
        <v>37</v>
      </c>
      <c r="P97">
        <v>2</v>
      </c>
      <c r="Q97">
        <v>40</v>
      </c>
      <c r="R97">
        <f>Tabla1[[#This Row],[Horas Jornada]]*1/40</f>
        <v>1</v>
      </c>
      <c r="V97" s="4">
        <f>Tabla1[[#This Row],[Fecha Alta (Abs)]]-Tabla1[[#This Row],[Fecha de baja (Abs)]]</f>
        <v>0</v>
      </c>
      <c r="Y97" s="4">
        <f>Tabla1[[#This Row],[Fecha Abs Alta 2019]]-Tabla1[[#This Row],[Fecha Abs Baja 2019]]</f>
        <v>0</v>
      </c>
      <c r="Z97" s="4"/>
      <c r="AA97" s="4"/>
      <c r="AB97" s="4">
        <f>#REF!-#REF!</f>
        <v>0</v>
      </c>
      <c r="AC97" t="s">
        <v>52</v>
      </c>
      <c r="AD97" s="4">
        <v>1</v>
      </c>
      <c r="AE97" s="4">
        <v>0</v>
      </c>
      <c r="AH97">
        <v>0</v>
      </c>
      <c r="AK97" s="7">
        <v>27328</v>
      </c>
      <c r="AL97" s="7">
        <v>27328</v>
      </c>
      <c r="AM97" s="7">
        <f>Tabla1[[#This Row],[Salario Anual Actual 2020]]-Tabla1[[#This Row],[Salario Anual Inicial 2020]]</f>
        <v>0</v>
      </c>
      <c r="AN97">
        <v>240</v>
      </c>
      <c r="AO97">
        <v>0</v>
      </c>
      <c r="AQ97">
        <v>0</v>
      </c>
      <c r="AR97">
        <v>0</v>
      </c>
      <c r="AX97">
        <v>5</v>
      </c>
    </row>
    <row r="98" spans="1:50" x14ac:dyDescent="0.25">
      <c r="A98">
        <v>220</v>
      </c>
      <c r="B98" s="1">
        <v>28006</v>
      </c>
      <c r="C98" s="2">
        <f ca="1">INT((TODAY()-Tabla1[[#This Row],[Año de Nacimiento]])/365)</f>
        <v>44</v>
      </c>
      <c r="D98" t="s">
        <v>13</v>
      </c>
      <c r="E98">
        <v>1</v>
      </c>
      <c r="F98" s="1">
        <v>41603</v>
      </c>
      <c r="G98" s="1">
        <f t="shared" ca="1" si="1"/>
        <v>44118</v>
      </c>
      <c r="H98" s="8">
        <f ca="1">(Tabla1[[#This Row],[Fecha Hoy]]-Tabla1[[#This Row],[Fecha Inicio de Contrato]])/30</f>
        <v>83.833333333333329</v>
      </c>
      <c r="I98" s="8">
        <f ca="1">Tabla1[[#This Row],[Antigüedad Meses]]/12</f>
        <v>6.9861111111111107</v>
      </c>
      <c r="J98" s="1" t="s">
        <v>10</v>
      </c>
      <c r="K98" s="4">
        <v>5</v>
      </c>
      <c r="L98" s="1" t="s">
        <v>21</v>
      </c>
      <c r="M98" s="4">
        <v>0</v>
      </c>
      <c r="N98" s="4" t="s">
        <v>20</v>
      </c>
      <c r="O98" t="s">
        <v>37</v>
      </c>
      <c r="P98">
        <v>2</v>
      </c>
      <c r="Q98">
        <v>20</v>
      </c>
      <c r="R98">
        <f>Tabla1[[#This Row],[Horas Jornada]]*1/40</f>
        <v>0.5</v>
      </c>
      <c r="V98" s="4">
        <f>Tabla1[[#This Row],[Fecha Alta (Abs)]]-Tabla1[[#This Row],[Fecha de baja (Abs)]]</f>
        <v>0</v>
      </c>
      <c r="Y98" s="4">
        <f>Tabla1[[#This Row],[Fecha Abs Alta 2019]]-Tabla1[[#This Row],[Fecha Abs Baja 2019]]</f>
        <v>0</v>
      </c>
      <c r="Z98" s="4"/>
      <c r="AA98" s="4"/>
      <c r="AB98" s="4">
        <f>#REF!-#REF!</f>
        <v>0</v>
      </c>
      <c r="AC98" t="s">
        <v>52</v>
      </c>
      <c r="AD98" s="4">
        <v>1</v>
      </c>
      <c r="AE98" s="4">
        <v>0</v>
      </c>
      <c r="AH98">
        <v>0</v>
      </c>
      <c r="AK98" s="7">
        <v>16925</v>
      </c>
      <c r="AL98" s="7">
        <v>16925</v>
      </c>
      <c r="AM98" s="7">
        <f>Tabla1[[#This Row],[Salario Anual Actual 2020]]-Tabla1[[#This Row],[Salario Anual Inicial 2020]]</f>
        <v>0</v>
      </c>
      <c r="AN98">
        <v>16</v>
      </c>
      <c r="AO98">
        <v>0</v>
      </c>
      <c r="AQ98">
        <v>0</v>
      </c>
      <c r="AR98">
        <v>0</v>
      </c>
      <c r="AX98">
        <v>6</v>
      </c>
    </row>
    <row r="99" spans="1:50" x14ac:dyDescent="0.25">
      <c r="A99">
        <v>7</v>
      </c>
      <c r="B99" s="1">
        <v>24797</v>
      </c>
      <c r="C99" s="2">
        <f ca="1">INT((TODAY()-Tabla1[[#This Row],[Año de Nacimiento]])/365)</f>
        <v>52</v>
      </c>
      <c r="D99" t="s">
        <v>13</v>
      </c>
      <c r="E99">
        <v>1</v>
      </c>
      <c r="F99" s="1">
        <v>37943</v>
      </c>
      <c r="G99" s="1">
        <f t="shared" ca="1" si="1"/>
        <v>44118</v>
      </c>
      <c r="H99" s="8">
        <f ca="1">(Tabla1[[#This Row],[Fecha Hoy]]-Tabla1[[#This Row],[Fecha Inicio de Contrato]])/30</f>
        <v>205.83333333333334</v>
      </c>
      <c r="I99" s="8">
        <f ca="1">Tabla1[[#This Row],[Antigüedad Meses]]/12</f>
        <v>17.152777777777779</v>
      </c>
      <c r="J99" s="1" t="s">
        <v>8</v>
      </c>
      <c r="K99" s="4">
        <v>1</v>
      </c>
      <c r="L99" s="1" t="s">
        <v>21</v>
      </c>
      <c r="M99" s="4">
        <v>0</v>
      </c>
      <c r="N99" s="4" t="s">
        <v>20</v>
      </c>
      <c r="O99" t="s">
        <v>38</v>
      </c>
      <c r="P99">
        <v>7</v>
      </c>
      <c r="Q99">
        <v>40</v>
      </c>
      <c r="R99">
        <f>Tabla1[[#This Row],[Horas Jornada]]*1/40</f>
        <v>1</v>
      </c>
      <c r="V99" s="4">
        <f>Tabla1[[#This Row],[Fecha Alta (Abs)]]-Tabla1[[#This Row],[Fecha de baja (Abs)]]</f>
        <v>0</v>
      </c>
      <c r="Y99" s="4">
        <f>Tabla1[[#This Row],[Fecha Abs Alta 2019]]-Tabla1[[#This Row],[Fecha Abs Baja 2019]]</f>
        <v>0</v>
      </c>
      <c r="Z99" s="4"/>
      <c r="AA99" s="4"/>
      <c r="AB99" s="4">
        <f>#REF!-#REF!</f>
        <v>0</v>
      </c>
      <c r="AC99" s="4" t="s">
        <v>38</v>
      </c>
      <c r="AD99" s="4">
        <v>9</v>
      </c>
      <c r="AE99" s="4">
        <v>0</v>
      </c>
      <c r="AF99" s="4"/>
      <c r="AH99">
        <v>1</v>
      </c>
      <c r="AI99" s="1">
        <v>44010</v>
      </c>
      <c r="AJ99" t="s">
        <v>41</v>
      </c>
      <c r="AK99" s="7">
        <v>47414</v>
      </c>
      <c r="AL99" s="7">
        <v>47414</v>
      </c>
      <c r="AM99" s="7">
        <f>Tabla1[[#This Row],[Salario Anual Actual 2020]]-Tabla1[[#This Row],[Salario Anual Inicial 2020]]</f>
        <v>0</v>
      </c>
      <c r="AN99">
        <v>34</v>
      </c>
      <c r="AO99">
        <v>50</v>
      </c>
      <c r="AP99">
        <v>5</v>
      </c>
      <c r="AQ99">
        <v>0</v>
      </c>
      <c r="AR99">
        <v>0</v>
      </c>
      <c r="AS99">
        <v>6.31</v>
      </c>
      <c r="AT99">
        <v>7</v>
      </c>
      <c r="AU99">
        <v>3</v>
      </c>
      <c r="AV99">
        <v>5.26</v>
      </c>
      <c r="AW99">
        <v>5.0199999999999996</v>
      </c>
      <c r="AX99">
        <v>9</v>
      </c>
    </row>
    <row r="100" spans="1:50" x14ac:dyDescent="0.25">
      <c r="A100">
        <v>21</v>
      </c>
      <c r="B100" s="1">
        <v>26867</v>
      </c>
      <c r="C100" s="2">
        <f ca="1">INT((TODAY()-Tabla1[[#This Row],[Año de Nacimiento]])/365)</f>
        <v>47</v>
      </c>
      <c r="D100" t="s">
        <v>13</v>
      </c>
      <c r="E100">
        <v>1</v>
      </c>
      <c r="F100" s="1">
        <v>39318</v>
      </c>
      <c r="G100" s="1">
        <f t="shared" ca="1" si="1"/>
        <v>44118</v>
      </c>
      <c r="H100" s="8">
        <f ca="1">(Tabla1[[#This Row],[Fecha Hoy]]-Tabla1[[#This Row],[Fecha Inicio de Contrato]])/30</f>
        <v>160</v>
      </c>
      <c r="I100" s="8">
        <f ca="1">Tabla1[[#This Row],[Antigüedad Meses]]/12</f>
        <v>13.333333333333334</v>
      </c>
      <c r="J100" s="1" t="s">
        <v>8</v>
      </c>
      <c r="K100" s="4">
        <v>1</v>
      </c>
      <c r="L100" s="1"/>
      <c r="M100" s="4"/>
      <c r="O100" t="s">
        <v>38</v>
      </c>
      <c r="P100">
        <v>7</v>
      </c>
      <c r="Q100">
        <v>40</v>
      </c>
      <c r="R100">
        <f>Tabla1[[#This Row],[Horas Jornada]]*1/40</f>
        <v>1</v>
      </c>
      <c r="V100" s="4">
        <f>Tabla1[[#This Row],[Fecha Alta (Abs)]]-Tabla1[[#This Row],[Fecha de baja (Abs)]]</f>
        <v>0</v>
      </c>
      <c r="Y100" s="4">
        <f>Tabla1[[#This Row],[Fecha Abs Alta 2019]]-Tabla1[[#This Row],[Fecha Abs Baja 2019]]</f>
        <v>0</v>
      </c>
      <c r="Z100" s="4"/>
      <c r="AA100" s="4"/>
      <c r="AB100" s="4">
        <f>#REF!-#REF!</f>
        <v>0</v>
      </c>
      <c r="AC100" s="4" t="s">
        <v>38</v>
      </c>
      <c r="AD100" s="4">
        <v>9</v>
      </c>
      <c r="AE100" s="4">
        <v>0</v>
      </c>
      <c r="AF100" s="4"/>
      <c r="AH100">
        <v>0</v>
      </c>
      <c r="AK100" s="7">
        <v>66273</v>
      </c>
      <c r="AL100" s="7">
        <v>66273</v>
      </c>
      <c r="AM100" s="7">
        <f>Tabla1[[#This Row],[Salario Anual Actual 2020]]-Tabla1[[#This Row],[Salario Anual Inicial 2020]]</f>
        <v>0</v>
      </c>
      <c r="AN100">
        <v>68</v>
      </c>
      <c r="AO100">
        <v>50</v>
      </c>
      <c r="AP100">
        <v>6</v>
      </c>
      <c r="AQ100">
        <v>0</v>
      </c>
      <c r="AR100">
        <v>0</v>
      </c>
      <c r="AS100">
        <v>7.35</v>
      </c>
      <c r="AT100">
        <v>8</v>
      </c>
      <c r="AU100">
        <v>1</v>
      </c>
      <c r="AV100">
        <v>5.43</v>
      </c>
      <c r="AW100">
        <v>5.35</v>
      </c>
      <c r="AX100">
        <v>9</v>
      </c>
    </row>
    <row r="101" spans="1:50" x14ac:dyDescent="0.25">
      <c r="A101">
        <v>27</v>
      </c>
      <c r="B101" s="1">
        <v>28824</v>
      </c>
      <c r="C101" s="2">
        <f ca="1">INT((TODAY()-Tabla1[[#This Row],[Año de Nacimiento]])/365)</f>
        <v>41</v>
      </c>
      <c r="D101" t="s">
        <v>13</v>
      </c>
      <c r="E101">
        <v>1</v>
      </c>
      <c r="F101" s="1">
        <v>42254</v>
      </c>
      <c r="G101" s="1">
        <f t="shared" ca="1" si="1"/>
        <v>44118</v>
      </c>
      <c r="H101" s="8">
        <f ca="1">(Tabla1[[#This Row],[Fecha Hoy]]-Tabla1[[#This Row],[Fecha Inicio de Contrato]])/30</f>
        <v>62.133333333333333</v>
      </c>
      <c r="I101" s="8">
        <f ca="1">Tabla1[[#This Row],[Antigüedad Meses]]/12</f>
        <v>5.177777777777778</v>
      </c>
      <c r="J101" s="1" t="s">
        <v>10</v>
      </c>
      <c r="K101" s="4">
        <v>5</v>
      </c>
      <c r="L101" s="1" t="s">
        <v>22</v>
      </c>
      <c r="M101" s="4">
        <v>2</v>
      </c>
      <c r="N101" s="4" t="s">
        <v>20</v>
      </c>
      <c r="O101" t="s">
        <v>38</v>
      </c>
      <c r="P101">
        <v>7</v>
      </c>
      <c r="Q101">
        <v>40</v>
      </c>
      <c r="R101">
        <f>Tabla1[[#This Row],[Horas Jornada]]*1/40</f>
        <v>1</v>
      </c>
      <c r="V101" s="4">
        <f>Tabla1[[#This Row],[Fecha Alta (Abs)]]-Tabla1[[#This Row],[Fecha de baja (Abs)]]</f>
        <v>0</v>
      </c>
      <c r="Y101" s="4">
        <f>Tabla1[[#This Row],[Fecha Abs Alta 2019]]-Tabla1[[#This Row],[Fecha Abs Baja 2019]]</f>
        <v>0</v>
      </c>
      <c r="Z101" s="4"/>
      <c r="AA101" s="4"/>
      <c r="AB101" s="4">
        <f>#REF!-#REF!</f>
        <v>0</v>
      </c>
      <c r="AC101" s="4" t="s">
        <v>38</v>
      </c>
      <c r="AD101" s="4">
        <v>9</v>
      </c>
      <c r="AE101" s="4">
        <v>0</v>
      </c>
      <c r="AF101" s="4"/>
      <c r="AH101">
        <v>1</v>
      </c>
      <c r="AI101" s="1">
        <v>43916</v>
      </c>
      <c r="AJ101" t="s">
        <v>42</v>
      </c>
      <c r="AK101" s="7">
        <v>53535</v>
      </c>
      <c r="AL101" s="7">
        <v>53535</v>
      </c>
      <c r="AM101" s="7">
        <f>Tabla1[[#This Row],[Salario Anual Actual 2020]]-Tabla1[[#This Row],[Salario Anual Inicial 2020]]</f>
        <v>0</v>
      </c>
      <c r="AN101">
        <v>90</v>
      </c>
      <c r="AO101">
        <v>50</v>
      </c>
      <c r="AP101">
        <v>5</v>
      </c>
      <c r="AQ101">
        <v>0</v>
      </c>
      <c r="AR101">
        <v>0</v>
      </c>
      <c r="AS101">
        <v>8.35</v>
      </c>
      <c r="AT101">
        <v>8.4</v>
      </c>
      <c r="AU101">
        <v>2</v>
      </c>
      <c r="AV101">
        <v>5.67</v>
      </c>
      <c r="AW101">
        <v>5.47</v>
      </c>
      <c r="AX101">
        <v>9</v>
      </c>
    </row>
    <row r="102" spans="1:50" x14ac:dyDescent="0.25">
      <c r="A102">
        <v>48</v>
      </c>
      <c r="B102" s="1">
        <v>25168</v>
      </c>
      <c r="C102" s="2">
        <f ca="1">INT((TODAY()-Tabla1[[#This Row],[Año de Nacimiento]])/365)</f>
        <v>51</v>
      </c>
      <c r="D102" t="s">
        <v>13</v>
      </c>
      <c r="E102">
        <v>1</v>
      </c>
      <c r="F102" s="1">
        <v>41737</v>
      </c>
      <c r="G102" s="1">
        <f t="shared" ca="1" si="1"/>
        <v>44118</v>
      </c>
      <c r="H102" s="8">
        <f ca="1">(Tabla1[[#This Row],[Fecha Hoy]]-Tabla1[[#This Row],[Fecha Inicio de Contrato]])/30</f>
        <v>79.36666666666666</v>
      </c>
      <c r="I102" s="8">
        <f ca="1">Tabla1[[#This Row],[Antigüedad Meses]]/12</f>
        <v>6.613888888888888</v>
      </c>
      <c r="J102" s="1" t="s">
        <v>10</v>
      </c>
      <c r="K102" s="4">
        <v>5</v>
      </c>
      <c r="L102" s="1" t="s">
        <v>22</v>
      </c>
      <c r="M102" s="4">
        <v>1</v>
      </c>
      <c r="N102" s="4" t="s">
        <v>20</v>
      </c>
      <c r="O102" t="s">
        <v>38</v>
      </c>
      <c r="P102">
        <v>7</v>
      </c>
      <c r="Q102">
        <v>40</v>
      </c>
      <c r="R102">
        <f>Tabla1[[#This Row],[Horas Jornada]]*1/40</f>
        <v>1</v>
      </c>
      <c r="V102" s="4">
        <f>Tabla1[[#This Row],[Fecha Alta (Abs)]]-Tabla1[[#This Row],[Fecha de baja (Abs)]]</f>
        <v>0</v>
      </c>
      <c r="Y102" s="4">
        <f>Tabla1[[#This Row],[Fecha Abs Alta 2019]]-Tabla1[[#This Row],[Fecha Abs Baja 2019]]</f>
        <v>0</v>
      </c>
      <c r="Z102" s="4"/>
      <c r="AA102" s="4"/>
      <c r="AB102" s="4">
        <f>#REF!-#REF!</f>
        <v>0</v>
      </c>
      <c r="AC102" s="4" t="s">
        <v>38</v>
      </c>
      <c r="AD102" s="4">
        <v>9</v>
      </c>
      <c r="AE102" s="4">
        <v>0</v>
      </c>
      <c r="AF102" s="4"/>
      <c r="AH102">
        <v>1</v>
      </c>
      <c r="AI102" s="1">
        <v>43950</v>
      </c>
      <c r="AJ102" t="s">
        <v>42</v>
      </c>
      <c r="AK102" s="7">
        <v>65648</v>
      </c>
      <c r="AL102" s="7">
        <v>65648</v>
      </c>
      <c r="AM102" s="7">
        <f>Tabla1[[#This Row],[Salario Anual Actual 2020]]-Tabla1[[#This Row],[Salario Anual Inicial 2020]]</f>
        <v>0</v>
      </c>
      <c r="AN102">
        <v>7</v>
      </c>
      <c r="AO102">
        <v>50</v>
      </c>
      <c r="AP102">
        <v>8</v>
      </c>
      <c r="AQ102">
        <v>0</v>
      </c>
      <c r="AR102">
        <v>0</v>
      </c>
      <c r="AS102">
        <v>6.73</v>
      </c>
      <c r="AT102">
        <v>7</v>
      </c>
      <c r="AU102">
        <v>1</v>
      </c>
      <c r="AV102">
        <v>5.37</v>
      </c>
      <c r="AW102">
        <v>5.26</v>
      </c>
      <c r="AX102">
        <v>10</v>
      </c>
    </row>
    <row r="103" spans="1:50" x14ac:dyDescent="0.25">
      <c r="A103">
        <v>104</v>
      </c>
      <c r="B103" s="1">
        <v>26489</v>
      </c>
      <c r="C103" s="2">
        <f ca="1">INT((TODAY()-Tabla1[[#This Row],[Año de Nacimiento]])/365)</f>
        <v>48</v>
      </c>
      <c r="D103" t="s">
        <v>14</v>
      </c>
      <c r="E103">
        <v>0</v>
      </c>
      <c r="F103" s="1">
        <v>41925</v>
      </c>
      <c r="G103" s="1">
        <f t="shared" ca="1" si="1"/>
        <v>44118</v>
      </c>
      <c r="H103" s="8">
        <f ca="1">(Tabla1[[#This Row],[Fecha Hoy]]-Tabla1[[#This Row],[Fecha Inicio de Contrato]])/30</f>
        <v>73.099999999999994</v>
      </c>
      <c r="I103" s="8">
        <f ca="1">Tabla1[[#This Row],[Antigüedad Meses]]/12</f>
        <v>6.0916666666666659</v>
      </c>
      <c r="J103" s="1" t="s">
        <v>10</v>
      </c>
      <c r="K103" s="4">
        <v>5</v>
      </c>
      <c r="L103" s="1" t="s">
        <v>19</v>
      </c>
      <c r="M103" s="4">
        <v>3</v>
      </c>
      <c r="N103" s="4" t="s">
        <v>20</v>
      </c>
      <c r="O103" t="s">
        <v>38</v>
      </c>
      <c r="P103">
        <v>7</v>
      </c>
      <c r="Q103">
        <v>40</v>
      </c>
      <c r="R103">
        <f>Tabla1[[#This Row],[Horas Jornada]]*1/40</f>
        <v>1</v>
      </c>
      <c r="V103" s="4">
        <f>Tabla1[[#This Row],[Fecha Alta (Abs)]]-Tabla1[[#This Row],[Fecha de baja (Abs)]]</f>
        <v>0</v>
      </c>
      <c r="Y103" s="4">
        <f>Tabla1[[#This Row],[Fecha Abs Alta 2019]]-Tabla1[[#This Row],[Fecha Abs Baja 2019]]</f>
        <v>0</v>
      </c>
      <c r="Z103" s="4"/>
      <c r="AA103" s="4"/>
      <c r="AB103" s="4">
        <f>#REF!-#REF!</f>
        <v>0</v>
      </c>
      <c r="AC103" s="4" t="s">
        <v>38</v>
      </c>
      <c r="AD103" s="4">
        <v>9</v>
      </c>
      <c r="AE103" s="4">
        <v>0</v>
      </c>
      <c r="AH103">
        <v>1</v>
      </c>
      <c r="AI103" s="1">
        <v>44038</v>
      </c>
      <c r="AJ103" t="s">
        <v>41</v>
      </c>
      <c r="AK103" s="7">
        <v>46921</v>
      </c>
      <c r="AL103" s="7">
        <v>46921</v>
      </c>
      <c r="AM103" s="7">
        <f>Tabla1[[#This Row],[Salario Anual Actual 2020]]-Tabla1[[#This Row],[Salario Anual Inicial 2020]]</f>
        <v>0</v>
      </c>
      <c r="AN103">
        <v>134</v>
      </c>
      <c r="AO103">
        <v>50</v>
      </c>
      <c r="AP103">
        <v>8</v>
      </c>
      <c r="AQ103">
        <v>0</v>
      </c>
      <c r="AR103">
        <v>0</v>
      </c>
      <c r="AS103">
        <v>5.0999999999999996</v>
      </c>
      <c r="AT103">
        <v>6</v>
      </c>
      <c r="AU103">
        <v>1</v>
      </c>
      <c r="AV103">
        <v>5.54</v>
      </c>
      <c r="AW103">
        <v>5.37</v>
      </c>
      <c r="AX103">
        <v>9</v>
      </c>
    </row>
    <row r="104" spans="1:50" x14ac:dyDescent="0.25">
      <c r="A104">
        <v>146</v>
      </c>
      <c r="B104" s="1">
        <v>23174</v>
      </c>
      <c r="C104" s="2">
        <f ca="1">INT((TODAY()-Tabla1[[#This Row],[Año de Nacimiento]])/365)</f>
        <v>57</v>
      </c>
      <c r="D104" t="s">
        <v>13</v>
      </c>
      <c r="E104">
        <v>1</v>
      </c>
      <c r="F104" s="1">
        <v>39079</v>
      </c>
      <c r="G104" s="1">
        <f t="shared" ca="1" si="1"/>
        <v>44118</v>
      </c>
      <c r="H104" s="8">
        <f ca="1">(Tabla1[[#This Row],[Fecha Hoy]]-Tabla1[[#This Row],[Fecha Inicio de Contrato]])/30</f>
        <v>167.96666666666667</v>
      </c>
      <c r="I104" s="8">
        <f ca="1">Tabla1[[#This Row],[Antigüedad Meses]]/12</f>
        <v>13.997222222222222</v>
      </c>
      <c r="J104" s="1" t="s">
        <v>10</v>
      </c>
      <c r="K104" s="4">
        <v>5</v>
      </c>
      <c r="L104" s="1"/>
      <c r="M104" s="4">
        <v>0</v>
      </c>
      <c r="N104" s="4" t="s">
        <v>20</v>
      </c>
      <c r="O104" t="s">
        <v>38</v>
      </c>
      <c r="P104">
        <v>7</v>
      </c>
      <c r="Q104">
        <v>30</v>
      </c>
      <c r="R104">
        <f>Tabla1[[#This Row],[Horas Jornada]]*1/40</f>
        <v>0.75</v>
      </c>
      <c r="V104" s="4">
        <f>Tabla1[[#This Row],[Fecha Alta (Abs)]]-Tabla1[[#This Row],[Fecha de baja (Abs)]]</f>
        <v>0</v>
      </c>
      <c r="Y104" s="4">
        <f>Tabla1[[#This Row],[Fecha Abs Alta 2019]]-Tabla1[[#This Row],[Fecha Abs Baja 2019]]</f>
        <v>0</v>
      </c>
      <c r="Z104" s="4"/>
      <c r="AA104" s="4"/>
      <c r="AB104" s="4">
        <f>#REF!-#REF!</f>
        <v>0</v>
      </c>
      <c r="AC104" s="4" t="s">
        <v>38</v>
      </c>
      <c r="AD104" s="4">
        <v>9</v>
      </c>
      <c r="AE104" s="4">
        <v>0</v>
      </c>
      <c r="AH104">
        <v>1</v>
      </c>
      <c r="AI104" s="1">
        <v>44003</v>
      </c>
      <c r="AJ104" t="s">
        <v>42</v>
      </c>
      <c r="AK104" s="7">
        <v>58990</v>
      </c>
      <c r="AL104" s="7">
        <v>58990</v>
      </c>
      <c r="AM104" s="7">
        <f>Tabla1[[#This Row],[Salario Anual Actual 2020]]-Tabla1[[#This Row],[Salario Anual Inicial 2020]]</f>
        <v>0</v>
      </c>
      <c r="AN104">
        <v>36</v>
      </c>
      <c r="AO104">
        <v>50</v>
      </c>
      <c r="AP104">
        <v>6</v>
      </c>
      <c r="AQ104">
        <v>0</v>
      </c>
      <c r="AR104">
        <v>0</v>
      </c>
      <c r="AS104">
        <v>5.3</v>
      </c>
      <c r="AT104">
        <v>6.3</v>
      </c>
      <c r="AU104">
        <v>2</v>
      </c>
      <c r="AV104">
        <v>5.27</v>
      </c>
      <c r="AW104">
        <v>5.24</v>
      </c>
      <c r="AX104">
        <v>9</v>
      </c>
    </row>
    <row r="105" spans="1:50" x14ac:dyDescent="0.25">
      <c r="A105">
        <v>174</v>
      </c>
      <c r="B105" s="1">
        <v>26982</v>
      </c>
      <c r="C105" s="2">
        <f ca="1">INT((TODAY()-Tabla1[[#This Row],[Año de Nacimiento]])/365)</f>
        <v>46</v>
      </c>
      <c r="D105" t="s">
        <v>14</v>
      </c>
      <c r="E105">
        <v>0</v>
      </c>
      <c r="F105" s="1">
        <v>41733</v>
      </c>
      <c r="G105" s="1">
        <f t="shared" ca="1" si="1"/>
        <v>44118</v>
      </c>
      <c r="H105" s="8">
        <f ca="1">(Tabla1[[#This Row],[Fecha Hoy]]-Tabla1[[#This Row],[Fecha Inicio de Contrato]])/30</f>
        <v>79.5</v>
      </c>
      <c r="I105" s="8">
        <f ca="1">Tabla1[[#This Row],[Antigüedad Meses]]/12</f>
        <v>6.625</v>
      </c>
      <c r="J105" s="1" t="s">
        <v>10</v>
      </c>
      <c r="K105" s="4">
        <v>5</v>
      </c>
      <c r="L105" s="1"/>
      <c r="M105" s="4"/>
      <c r="N105" s="4" t="s">
        <v>20</v>
      </c>
      <c r="O105" t="s">
        <v>38</v>
      </c>
      <c r="P105">
        <v>7</v>
      </c>
      <c r="Q105">
        <v>28</v>
      </c>
      <c r="R105">
        <f>Tabla1[[#This Row],[Horas Jornada]]*1/40</f>
        <v>0.7</v>
      </c>
      <c r="V105" s="4">
        <f>Tabla1[[#This Row],[Fecha Alta (Abs)]]-Tabla1[[#This Row],[Fecha de baja (Abs)]]</f>
        <v>0</v>
      </c>
      <c r="Y105" s="4">
        <f>Tabla1[[#This Row],[Fecha Abs Alta 2019]]-Tabla1[[#This Row],[Fecha Abs Baja 2019]]</f>
        <v>0</v>
      </c>
      <c r="Z105" s="4"/>
      <c r="AA105" s="4"/>
      <c r="AB105" s="4">
        <f>#REF!-#REF!</f>
        <v>0</v>
      </c>
      <c r="AC105" s="4" t="s">
        <v>38</v>
      </c>
      <c r="AD105" s="4">
        <v>9</v>
      </c>
      <c r="AE105" s="4">
        <v>0</v>
      </c>
      <c r="AH105">
        <v>1</v>
      </c>
      <c r="AI105" s="1">
        <v>43983</v>
      </c>
      <c r="AJ105" t="s">
        <v>42</v>
      </c>
      <c r="AK105" s="7">
        <v>47978</v>
      </c>
      <c r="AL105" s="7">
        <v>47978</v>
      </c>
      <c r="AM105" s="7">
        <f>Tabla1[[#This Row],[Salario Anual Actual 2020]]-Tabla1[[#This Row],[Salario Anual Inicial 2020]]</f>
        <v>0</v>
      </c>
      <c r="AN105">
        <v>307</v>
      </c>
      <c r="AO105">
        <v>50</v>
      </c>
      <c r="AP105">
        <v>7</v>
      </c>
      <c r="AQ105">
        <v>0</v>
      </c>
      <c r="AR105">
        <v>0</v>
      </c>
      <c r="AS105">
        <v>5.16</v>
      </c>
      <c r="AT105">
        <v>6.16</v>
      </c>
      <c r="AU105">
        <v>2</v>
      </c>
      <c r="AV105">
        <v>5.5</v>
      </c>
      <c r="AW105">
        <v>5.63</v>
      </c>
      <c r="AX105">
        <v>9</v>
      </c>
    </row>
    <row r="106" spans="1:50" x14ac:dyDescent="0.25">
      <c r="A106">
        <v>215</v>
      </c>
      <c r="B106" s="1">
        <v>23666</v>
      </c>
      <c r="C106" s="2">
        <f ca="1">INT((TODAY()-Tabla1[[#This Row],[Año de Nacimiento]])/365)</f>
        <v>56</v>
      </c>
      <c r="D106" t="s">
        <v>13</v>
      </c>
      <c r="E106">
        <v>1</v>
      </c>
      <c r="F106" s="1">
        <v>40404</v>
      </c>
      <c r="G106" s="1">
        <f t="shared" ca="1" si="1"/>
        <v>44118</v>
      </c>
      <c r="H106" s="8">
        <f ca="1">(Tabla1[[#This Row],[Fecha Hoy]]-Tabla1[[#This Row],[Fecha Inicio de Contrato]])/30</f>
        <v>123.8</v>
      </c>
      <c r="I106" s="8">
        <f ca="1">Tabla1[[#This Row],[Antigüedad Meses]]/12</f>
        <v>10.316666666666666</v>
      </c>
      <c r="J106" s="1" t="s">
        <v>9</v>
      </c>
      <c r="K106" s="4">
        <v>4</v>
      </c>
      <c r="L106" s="1" t="s">
        <v>19</v>
      </c>
      <c r="M106" s="4">
        <v>2</v>
      </c>
      <c r="N106" s="4" t="s">
        <v>20</v>
      </c>
      <c r="O106" t="s">
        <v>38</v>
      </c>
      <c r="P106">
        <v>7</v>
      </c>
      <c r="Q106">
        <v>40</v>
      </c>
      <c r="R106">
        <f>Tabla1[[#This Row],[Horas Jornada]]*1/40</f>
        <v>1</v>
      </c>
      <c r="V106" s="4">
        <f>Tabla1[[#This Row],[Fecha Alta (Abs)]]-Tabla1[[#This Row],[Fecha de baja (Abs)]]</f>
        <v>0</v>
      </c>
      <c r="Y106" s="4">
        <f>Tabla1[[#This Row],[Fecha Abs Alta 2019]]-Tabla1[[#This Row],[Fecha Abs Baja 2019]]</f>
        <v>0</v>
      </c>
      <c r="Z106" s="4"/>
      <c r="AA106" s="4"/>
      <c r="AB106" s="4">
        <f>#REF!-#REF!</f>
        <v>0</v>
      </c>
      <c r="AC106" s="4" t="s">
        <v>38</v>
      </c>
      <c r="AD106" s="4">
        <v>9</v>
      </c>
      <c r="AE106" s="4">
        <v>0</v>
      </c>
      <c r="AH106">
        <v>0</v>
      </c>
      <c r="AK106" s="7">
        <v>60996</v>
      </c>
      <c r="AL106" s="7">
        <v>60996</v>
      </c>
      <c r="AM106" s="7">
        <f>Tabla1[[#This Row],[Salario Anual Actual 2020]]-Tabla1[[#This Row],[Salario Anual Inicial 2020]]</f>
        <v>0</v>
      </c>
      <c r="AN106">
        <v>314</v>
      </c>
      <c r="AO106">
        <v>50</v>
      </c>
      <c r="AP106">
        <v>7</v>
      </c>
      <c r="AQ106">
        <v>0</v>
      </c>
      <c r="AR106">
        <v>0</v>
      </c>
      <c r="AS106">
        <v>7.12</v>
      </c>
      <c r="AT106">
        <v>8</v>
      </c>
      <c r="AU106">
        <v>1</v>
      </c>
      <c r="AV106">
        <v>5.72</v>
      </c>
      <c r="AW106">
        <v>5.77</v>
      </c>
      <c r="AX106">
        <v>9</v>
      </c>
    </row>
    <row r="107" spans="1:50" x14ac:dyDescent="0.25">
      <c r="A107">
        <v>283</v>
      </c>
      <c r="B107" s="1">
        <v>28769</v>
      </c>
      <c r="C107" s="2">
        <f ca="1">INT((TODAY()-Tabla1[[#This Row],[Año de Nacimiento]])/365)</f>
        <v>42</v>
      </c>
      <c r="D107" t="s">
        <v>13</v>
      </c>
      <c r="E107">
        <v>1</v>
      </c>
      <c r="F107" s="1">
        <v>41475</v>
      </c>
      <c r="G107" s="1">
        <f t="shared" ca="1" si="1"/>
        <v>44118</v>
      </c>
      <c r="H107" s="8">
        <f ca="1">(Tabla1[[#This Row],[Fecha Hoy]]-Tabla1[[#This Row],[Fecha Inicio de Contrato]])/30</f>
        <v>88.1</v>
      </c>
      <c r="I107" s="8">
        <f ca="1">Tabla1[[#This Row],[Antigüedad Meses]]/12</f>
        <v>7.3416666666666659</v>
      </c>
      <c r="J107" s="1" t="s">
        <v>9</v>
      </c>
      <c r="K107" s="4">
        <v>4</v>
      </c>
      <c r="L107" s="1"/>
      <c r="M107" s="4"/>
      <c r="N107" s="4" t="s">
        <v>20</v>
      </c>
      <c r="O107" t="s">
        <v>38</v>
      </c>
      <c r="P107">
        <v>7</v>
      </c>
      <c r="Q107">
        <v>25</v>
      </c>
      <c r="R107">
        <f>Tabla1[[#This Row],[Horas Jornada]]*1/40</f>
        <v>0.625</v>
      </c>
      <c r="V107" s="4">
        <f>Tabla1[[#This Row],[Fecha Alta (Abs)]]-Tabla1[[#This Row],[Fecha de baja (Abs)]]</f>
        <v>0</v>
      </c>
      <c r="Y107" s="4">
        <f>Tabla1[[#This Row],[Fecha Abs Alta 2019]]-Tabla1[[#This Row],[Fecha Abs Baja 2019]]</f>
        <v>0</v>
      </c>
      <c r="Z107" s="4"/>
      <c r="AA107" s="4"/>
      <c r="AB107" s="4">
        <f>#REF!-#REF!</f>
        <v>0</v>
      </c>
      <c r="AC107" s="4" t="s">
        <v>38</v>
      </c>
      <c r="AD107" s="4">
        <v>9</v>
      </c>
      <c r="AE107" s="4">
        <v>0</v>
      </c>
      <c r="AH107">
        <v>1</v>
      </c>
      <c r="AI107" s="1">
        <v>44046</v>
      </c>
      <c r="AJ107" t="s">
        <v>41</v>
      </c>
      <c r="AK107" s="7">
        <v>52958</v>
      </c>
      <c r="AL107" s="7">
        <v>52958</v>
      </c>
      <c r="AM107" s="7">
        <f>Tabla1[[#This Row],[Salario Anual Actual 2020]]-Tabla1[[#This Row],[Salario Anual Inicial 2020]]</f>
        <v>0</v>
      </c>
      <c r="AN107">
        <v>13</v>
      </c>
      <c r="AO107">
        <v>50</v>
      </c>
      <c r="AP107">
        <v>6</v>
      </c>
      <c r="AQ107">
        <v>0</v>
      </c>
      <c r="AR107">
        <v>0</v>
      </c>
      <c r="AS107">
        <v>8.64</v>
      </c>
      <c r="AT107">
        <v>8.6</v>
      </c>
      <c r="AU107">
        <v>1</v>
      </c>
      <c r="AV107">
        <v>5.36</v>
      </c>
      <c r="AW107">
        <v>5.25</v>
      </c>
      <c r="AX107">
        <v>9</v>
      </c>
    </row>
    <row r="108" spans="1:50" x14ac:dyDescent="0.25">
      <c r="A108">
        <v>302</v>
      </c>
      <c r="B108" s="1">
        <v>23174</v>
      </c>
      <c r="C108" s="2">
        <f ca="1">INT((TODAY()-Tabla1[[#This Row],[Año de Nacimiento]])/365)</f>
        <v>57</v>
      </c>
      <c r="D108" t="s">
        <v>13</v>
      </c>
      <c r="E108">
        <v>1</v>
      </c>
      <c r="F108" s="1">
        <v>41126</v>
      </c>
      <c r="G108" s="1">
        <f t="shared" ca="1" si="1"/>
        <v>44118</v>
      </c>
      <c r="H108" s="8">
        <f ca="1">(Tabla1[[#This Row],[Fecha Hoy]]-Tabla1[[#This Row],[Fecha Inicio de Contrato]])/30</f>
        <v>99.733333333333334</v>
      </c>
      <c r="I108" s="8">
        <f ca="1">Tabla1[[#This Row],[Antigüedad Meses]]/12</f>
        <v>8.3111111111111118</v>
      </c>
      <c r="J108" s="1" t="s">
        <v>10</v>
      </c>
      <c r="K108" s="4">
        <v>5</v>
      </c>
      <c r="L108" s="1" t="s">
        <v>19</v>
      </c>
      <c r="M108" s="4">
        <v>1</v>
      </c>
      <c r="N108" s="4" t="s">
        <v>20</v>
      </c>
      <c r="O108" t="s">
        <v>38</v>
      </c>
      <c r="P108">
        <v>7</v>
      </c>
      <c r="Q108">
        <v>35</v>
      </c>
      <c r="R108">
        <f>Tabla1[[#This Row],[Horas Jornada]]*1/40</f>
        <v>0.875</v>
      </c>
      <c r="V108" s="4">
        <f>Tabla1[[#This Row],[Fecha Alta (Abs)]]-Tabla1[[#This Row],[Fecha de baja (Abs)]]</f>
        <v>0</v>
      </c>
      <c r="Y108" s="4">
        <f>Tabla1[[#This Row],[Fecha Abs Alta 2019]]-Tabla1[[#This Row],[Fecha Abs Baja 2019]]</f>
        <v>0</v>
      </c>
      <c r="Z108" s="4"/>
      <c r="AA108" s="4"/>
      <c r="AB108" s="4">
        <f>#REF!-#REF!</f>
        <v>0</v>
      </c>
      <c r="AC108" s="4" t="s">
        <v>38</v>
      </c>
      <c r="AD108" s="4">
        <v>9</v>
      </c>
      <c r="AE108" s="4">
        <v>0</v>
      </c>
      <c r="AH108">
        <v>0</v>
      </c>
      <c r="AK108" s="7">
        <v>60942</v>
      </c>
      <c r="AL108" s="7">
        <v>60942</v>
      </c>
      <c r="AM108" s="7">
        <f>Tabla1[[#This Row],[Salario Anual Actual 2020]]-Tabla1[[#This Row],[Salario Anual Inicial 2020]]</f>
        <v>0</v>
      </c>
      <c r="AN108">
        <v>14</v>
      </c>
      <c r="AO108">
        <v>50</v>
      </c>
      <c r="AP108">
        <v>5</v>
      </c>
      <c r="AQ108">
        <v>0</v>
      </c>
      <c r="AR108">
        <v>0</v>
      </c>
      <c r="AS108">
        <v>8.0299999999999994</v>
      </c>
      <c r="AT108">
        <v>8</v>
      </c>
      <c r="AU108">
        <v>2</v>
      </c>
      <c r="AV108">
        <v>5.34</v>
      </c>
      <c r="AW108">
        <v>5.23</v>
      </c>
      <c r="AX108">
        <v>9</v>
      </c>
    </row>
    <row r="109" spans="1:50" x14ac:dyDescent="0.25">
      <c r="A109">
        <v>293</v>
      </c>
      <c r="B109" s="1">
        <v>25772</v>
      </c>
      <c r="C109" s="2">
        <f ca="1">INT((TODAY()-Tabla1[[#This Row],[Año de Nacimiento]])/365)</f>
        <v>50</v>
      </c>
      <c r="D109" t="s">
        <v>13</v>
      </c>
      <c r="E109">
        <v>1</v>
      </c>
      <c r="F109" s="1">
        <v>37777</v>
      </c>
      <c r="G109" s="1">
        <f t="shared" ca="1" si="1"/>
        <v>44118</v>
      </c>
      <c r="H109" s="8">
        <f ca="1">(Tabla1[[#This Row],[Fecha Hoy]]-Tabla1[[#This Row],[Fecha Inicio de Contrato]])/30</f>
        <v>211.36666666666667</v>
      </c>
      <c r="I109" s="8">
        <f ca="1">Tabla1[[#This Row],[Antigüedad Meses]]/12</f>
        <v>17.613888888888891</v>
      </c>
      <c r="J109" s="1" t="s">
        <v>8</v>
      </c>
      <c r="K109" s="4">
        <v>1</v>
      </c>
      <c r="L109" s="1"/>
      <c r="M109" s="4">
        <v>0</v>
      </c>
      <c r="N109" s="4" t="s">
        <v>20</v>
      </c>
      <c r="O109" t="s">
        <v>35</v>
      </c>
      <c r="P109">
        <v>5</v>
      </c>
      <c r="Q109">
        <v>40</v>
      </c>
      <c r="R109">
        <f>Tabla1[[#This Row],[Horas Jornada]]*1/40</f>
        <v>1</v>
      </c>
      <c r="V109" s="4">
        <f>Tabla1[[#This Row],[Fecha Alta (Abs)]]-Tabla1[[#This Row],[Fecha de baja (Abs)]]</f>
        <v>0</v>
      </c>
      <c r="Y109" s="4">
        <f>Tabla1[[#This Row],[Fecha Abs Alta 2019]]-Tabla1[[#This Row],[Fecha Abs Baja 2019]]</f>
        <v>0</v>
      </c>
      <c r="Z109" s="4"/>
      <c r="AA109" s="4"/>
      <c r="AB109" s="4">
        <f>#REF!-#REF!</f>
        <v>0</v>
      </c>
      <c r="AC109" s="4" t="s">
        <v>59</v>
      </c>
      <c r="AD109" s="4">
        <v>8</v>
      </c>
      <c r="AE109" s="4">
        <v>0</v>
      </c>
      <c r="AH109">
        <v>0</v>
      </c>
      <c r="AK109" s="7">
        <v>37659</v>
      </c>
      <c r="AL109" s="7">
        <v>37659</v>
      </c>
      <c r="AM109" s="7">
        <f>Tabla1[[#This Row],[Salario Anual Actual 2020]]-Tabla1[[#This Row],[Salario Anual Inicial 2020]]</f>
        <v>0</v>
      </c>
      <c r="AN109">
        <v>114</v>
      </c>
      <c r="AO109">
        <v>50</v>
      </c>
      <c r="AP109">
        <v>5</v>
      </c>
      <c r="AQ109">
        <v>0</v>
      </c>
      <c r="AR109">
        <v>0</v>
      </c>
      <c r="AS109">
        <v>4.97</v>
      </c>
      <c r="AT109">
        <v>7.97</v>
      </c>
      <c r="AU109">
        <v>3</v>
      </c>
      <c r="AV109">
        <v>4.5999999999999996</v>
      </c>
      <c r="AW109" s="8">
        <f>AVERAGE(AV117:AV120)</f>
        <v>4.5424999999999995</v>
      </c>
      <c r="AX109">
        <v>5</v>
      </c>
    </row>
    <row r="110" spans="1:50" x14ac:dyDescent="0.25">
      <c r="A110">
        <v>284</v>
      </c>
      <c r="B110" s="1">
        <v>24610</v>
      </c>
      <c r="C110" s="2">
        <f ca="1">INT((TODAY()-Tabla1[[#This Row],[Año de Nacimiento]])/365)</f>
        <v>53</v>
      </c>
      <c r="D110" t="s">
        <v>14</v>
      </c>
      <c r="E110">
        <v>0</v>
      </c>
      <c r="F110" s="1">
        <v>38273</v>
      </c>
      <c r="G110" s="1">
        <f t="shared" ca="1" si="1"/>
        <v>44118</v>
      </c>
      <c r="H110" s="8">
        <f ca="1">(Tabla1[[#This Row],[Fecha Hoy]]-Tabla1[[#This Row],[Fecha Inicio de Contrato]])/30</f>
        <v>194.83333333333334</v>
      </c>
      <c r="I110" s="8">
        <f ca="1">Tabla1[[#This Row],[Antigüedad Meses]]/12</f>
        <v>16.236111111111111</v>
      </c>
      <c r="J110" s="1" t="s">
        <v>68</v>
      </c>
      <c r="K110" s="4">
        <v>2</v>
      </c>
      <c r="L110" s="1" t="s">
        <v>21</v>
      </c>
      <c r="M110" s="4">
        <v>0</v>
      </c>
      <c r="N110" s="4" t="s">
        <v>20</v>
      </c>
      <c r="O110" t="s">
        <v>35</v>
      </c>
      <c r="P110">
        <v>5</v>
      </c>
      <c r="Q110">
        <v>40</v>
      </c>
      <c r="R110">
        <f>Tabla1[[#This Row],[Horas Jornada]]*1/40</f>
        <v>1</v>
      </c>
      <c r="V110" s="4">
        <f>Tabla1[[#This Row],[Fecha Alta (Abs)]]-Tabla1[[#This Row],[Fecha de baja (Abs)]]</f>
        <v>0</v>
      </c>
      <c r="Y110" s="4">
        <f>Tabla1[[#This Row],[Fecha Abs Alta 2019]]-Tabla1[[#This Row],[Fecha Abs Baja 2019]]</f>
        <v>0</v>
      </c>
      <c r="Z110" s="4"/>
      <c r="AA110" s="4"/>
      <c r="AB110" s="4">
        <f>#REF!-#REF!</f>
        <v>0</v>
      </c>
      <c r="AC110" t="s">
        <v>58</v>
      </c>
      <c r="AD110">
        <v>7</v>
      </c>
      <c r="AE110" s="4">
        <v>0</v>
      </c>
      <c r="AH110">
        <v>0</v>
      </c>
      <c r="AK110" s="7">
        <v>48391</v>
      </c>
      <c r="AL110" s="7">
        <v>48391</v>
      </c>
      <c r="AM110" s="7">
        <f>Tabla1[[#This Row],[Salario Anual Actual 2020]]-Tabla1[[#This Row],[Salario Anual Inicial 2020]]</f>
        <v>0</v>
      </c>
      <c r="AN110">
        <v>9</v>
      </c>
      <c r="AO110">
        <v>50</v>
      </c>
      <c r="AP110">
        <v>9</v>
      </c>
      <c r="AQ110">
        <v>0</v>
      </c>
      <c r="AR110">
        <v>0</v>
      </c>
      <c r="AS110">
        <v>8.2899999999999991</v>
      </c>
      <c r="AT110">
        <v>8.2899999999999991</v>
      </c>
      <c r="AU110">
        <v>2</v>
      </c>
      <c r="AV110">
        <v>4.6500000000000004</v>
      </c>
      <c r="AW110" s="8">
        <f>AVERAGE(AV121:AV122)</f>
        <v>4.54</v>
      </c>
      <c r="AX110">
        <v>9</v>
      </c>
    </row>
    <row r="111" spans="1:50" x14ac:dyDescent="0.25">
      <c r="A111">
        <v>282</v>
      </c>
      <c r="B111" s="1">
        <v>34810</v>
      </c>
      <c r="C111" s="2">
        <f ca="1">INT((TODAY()-Tabla1[[#This Row],[Año de Nacimiento]])/365)</f>
        <v>25</v>
      </c>
      <c r="D111" t="s">
        <v>13</v>
      </c>
      <c r="E111">
        <v>1</v>
      </c>
      <c r="F111" s="1">
        <v>43823</v>
      </c>
      <c r="G111" s="1">
        <f t="shared" ca="1" si="1"/>
        <v>44118</v>
      </c>
      <c r="H111" s="8">
        <f ca="1">(Tabla1[[#This Row],[Fecha Hoy]]-Tabla1[[#This Row],[Fecha Inicio de Contrato]])/30</f>
        <v>9.8333333333333339</v>
      </c>
      <c r="I111" s="8">
        <f ca="1">Tabla1[[#This Row],[Antigüedad Meses]]/12</f>
        <v>0.81944444444444453</v>
      </c>
      <c r="J111" s="1" t="s">
        <v>68</v>
      </c>
      <c r="K111" s="4">
        <v>2</v>
      </c>
      <c r="L111" s="1" t="s">
        <v>21</v>
      </c>
      <c r="M111" s="4">
        <v>0</v>
      </c>
      <c r="N111" s="4" t="s">
        <v>20</v>
      </c>
      <c r="O111" t="s">
        <v>35</v>
      </c>
      <c r="P111">
        <v>5</v>
      </c>
      <c r="Q111">
        <v>40</v>
      </c>
      <c r="R111">
        <f>Tabla1[[#This Row],[Horas Jornada]]*1/40</f>
        <v>1</v>
      </c>
      <c r="V111" s="4">
        <f>Tabla1[[#This Row],[Fecha Alta (Abs)]]-Tabla1[[#This Row],[Fecha de baja (Abs)]]</f>
        <v>0</v>
      </c>
      <c r="Y111" s="4">
        <f>Tabla1[[#This Row],[Fecha Abs Alta 2019]]-Tabla1[[#This Row],[Fecha Abs Baja 2019]]</f>
        <v>0</v>
      </c>
      <c r="Z111" s="4"/>
      <c r="AA111" s="4"/>
      <c r="AB111" s="4">
        <f>#REF!-#REF!</f>
        <v>0</v>
      </c>
      <c r="AC111" s="4" t="s">
        <v>57</v>
      </c>
      <c r="AD111" s="4">
        <v>6</v>
      </c>
      <c r="AE111" s="4">
        <v>0</v>
      </c>
      <c r="AH111">
        <v>0</v>
      </c>
      <c r="AK111" s="7">
        <v>46791</v>
      </c>
      <c r="AL111" s="7">
        <v>46791</v>
      </c>
      <c r="AM111" s="7">
        <f>Tabla1[[#This Row],[Salario Anual Actual 2020]]-Tabla1[[#This Row],[Salario Anual Inicial 2020]]</f>
        <v>0</v>
      </c>
      <c r="AN111">
        <v>44</v>
      </c>
      <c r="AO111">
        <v>50</v>
      </c>
      <c r="AP111">
        <v>5</v>
      </c>
      <c r="AQ111">
        <v>0</v>
      </c>
      <c r="AR111">
        <v>0</v>
      </c>
      <c r="AS111">
        <v>5.83</v>
      </c>
      <c r="AT111">
        <v>6.83</v>
      </c>
      <c r="AU111">
        <v>2</v>
      </c>
      <c r="AV111">
        <v>4.88</v>
      </c>
      <c r="AW111" s="8">
        <f>AVERAGE(AV123:AV124)</f>
        <v>4.9800000000000004</v>
      </c>
      <c r="AX111">
        <v>6</v>
      </c>
    </row>
    <row r="112" spans="1:50" x14ac:dyDescent="0.25">
      <c r="A112">
        <v>195</v>
      </c>
      <c r="B112" s="1">
        <v>29616</v>
      </c>
      <c r="C112" s="2">
        <f ca="1">INT((TODAY()-Tabla1[[#This Row],[Año de Nacimiento]])/365)</f>
        <v>39</v>
      </c>
      <c r="D112" t="s">
        <v>14</v>
      </c>
      <c r="E112">
        <v>0</v>
      </c>
      <c r="F112" s="1">
        <v>42546</v>
      </c>
      <c r="G112" s="1">
        <f t="shared" ca="1" si="1"/>
        <v>44118</v>
      </c>
      <c r="H112" s="8">
        <f ca="1">(Tabla1[[#This Row],[Fecha Hoy]]-Tabla1[[#This Row],[Fecha Inicio de Contrato]])/30</f>
        <v>52.4</v>
      </c>
      <c r="I112" s="8">
        <f ca="1">Tabla1[[#This Row],[Antigüedad Meses]]/12</f>
        <v>4.3666666666666663</v>
      </c>
      <c r="J112" s="1" t="s">
        <v>12</v>
      </c>
      <c r="K112" s="4">
        <v>3</v>
      </c>
      <c r="L112" s="1" t="s">
        <v>19</v>
      </c>
      <c r="M112" s="4">
        <v>0</v>
      </c>
      <c r="N112" s="4" t="s">
        <v>20</v>
      </c>
      <c r="O112" t="s">
        <v>35</v>
      </c>
      <c r="P112">
        <v>5</v>
      </c>
      <c r="Q112">
        <v>40</v>
      </c>
      <c r="R112">
        <f>Tabla1[[#This Row],[Horas Jornada]]*1/40</f>
        <v>1</v>
      </c>
      <c r="V112" s="4">
        <f>Tabla1[[#This Row],[Fecha Alta (Abs)]]-Tabla1[[#This Row],[Fecha de baja (Abs)]]</f>
        <v>0</v>
      </c>
      <c r="Y112" s="4">
        <f>Tabla1[[#This Row],[Fecha Abs Alta 2019]]-Tabla1[[#This Row],[Fecha Abs Baja 2019]]</f>
        <v>0</v>
      </c>
      <c r="Z112" s="4"/>
      <c r="AA112" s="4"/>
      <c r="AB112" s="4">
        <f>#REF!-#REF!</f>
        <v>0</v>
      </c>
      <c r="AC112" s="4" t="s">
        <v>56</v>
      </c>
      <c r="AD112" s="4">
        <v>5</v>
      </c>
      <c r="AE112" s="4">
        <v>0</v>
      </c>
      <c r="AH112">
        <v>0</v>
      </c>
      <c r="AK112" s="7">
        <v>41237</v>
      </c>
      <c r="AL112" s="7">
        <v>41237</v>
      </c>
      <c r="AM112" s="7">
        <f>Tabla1[[#This Row],[Salario Anual Actual 2020]]-Tabla1[[#This Row],[Salario Anual Inicial 2020]]</f>
        <v>0</v>
      </c>
      <c r="AN112">
        <v>34</v>
      </c>
      <c r="AO112">
        <v>50</v>
      </c>
      <c r="AP112">
        <v>5</v>
      </c>
      <c r="AQ112">
        <v>0</v>
      </c>
      <c r="AR112">
        <v>0</v>
      </c>
      <c r="AS112">
        <v>5.52</v>
      </c>
      <c r="AT112">
        <v>6.52</v>
      </c>
      <c r="AU112">
        <v>3</v>
      </c>
      <c r="AV112">
        <v>5.13</v>
      </c>
      <c r="AW112" s="8">
        <f>AVERAGE(AV125:AV127)</f>
        <v>3.9233333333333333</v>
      </c>
      <c r="AX112">
        <v>5</v>
      </c>
    </row>
    <row r="113" spans="1:50" x14ac:dyDescent="0.25">
      <c r="A113">
        <v>49</v>
      </c>
      <c r="B113" s="1">
        <v>25092</v>
      </c>
      <c r="C113" s="2">
        <f ca="1">INT((TODAY()-Tabla1[[#This Row],[Año de Nacimiento]])/365)</f>
        <v>52</v>
      </c>
      <c r="D113" t="s">
        <v>14</v>
      </c>
      <c r="E113">
        <v>0</v>
      </c>
      <c r="F113" s="1">
        <v>40772</v>
      </c>
      <c r="G113" s="1">
        <f t="shared" ca="1" si="1"/>
        <v>44118</v>
      </c>
      <c r="H113" s="8">
        <f ca="1">(Tabla1[[#This Row],[Fecha Hoy]]-Tabla1[[#This Row],[Fecha Inicio de Contrato]])/30</f>
        <v>111.53333333333333</v>
      </c>
      <c r="I113" s="8">
        <f ca="1">Tabla1[[#This Row],[Antigüedad Meses]]/12</f>
        <v>9.2944444444444443</v>
      </c>
      <c r="J113" s="1" t="s">
        <v>10</v>
      </c>
      <c r="K113" s="4">
        <v>5</v>
      </c>
      <c r="L113" s="1" t="s">
        <v>21</v>
      </c>
      <c r="M113" s="4">
        <v>0</v>
      </c>
      <c r="N113" s="4" t="s">
        <v>20</v>
      </c>
      <c r="O113" t="s">
        <v>35</v>
      </c>
      <c r="P113">
        <v>5</v>
      </c>
      <c r="Q113">
        <v>40</v>
      </c>
      <c r="R113">
        <f>Tabla1[[#This Row],[Horas Jornada]]*1/40</f>
        <v>1</v>
      </c>
      <c r="V113" s="4">
        <f>Tabla1[[#This Row],[Fecha Alta (Abs)]]-Tabla1[[#This Row],[Fecha de baja (Abs)]]</f>
        <v>0</v>
      </c>
      <c r="Y113" s="4">
        <f>Tabla1[[#This Row],[Fecha Abs Alta 2019]]-Tabla1[[#This Row],[Fecha Abs Baja 2019]]</f>
        <v>0</v>
      </c>
      <c r="Z113" s="4"/>
      <c r="AA113" s="4"/>
      <c r="AB113" s="4">
        <f>#REF!-#REF!</f>
        <v>0</v>
      </c>
      <c r="AC113" s="4" t="s">
        <v>55</v>
      </c>
      <c r="AD113" s="4">
        <v>4</v>
      </c>
      <c r="AE113" s="4">
        <v>0</v>
      </c>
      <c r="AF113" s="4"/>
      <c r="AH113">
        <v>1</v>
      </c>
      <c r="AI113" s="1">
        <v>43966</v>
      </c>
      <c r="AJ113" t="s">
        <v>42</v>
      </c>
      <c r="AK113" s="7">
        <v>36322</v>
      </c>
      <c r="AL113" s="7">
        <v>36322</v>
      </c>
      <c r="AM113" s="7">
        <f>Tabla1[[#This Row],[Salario Anual Actual 2020]]-Tabla1[[#This Row],[Salario Anual Inicial 2020]]</f>
        <v>0</v>
      </c>
      <c r="AN113">
        <v>35</v>
      </c>
      <c r="AO113">
        <v>50</v>
      </c>
      <c r="AP113">
        <v>7</v>
      </c>
      <c r="AQ113">
        <v>0</v>
      </c>
      <c r="AR113">
        <v>0</v>
      </c>
      <c r="AS113">
        <v>7.4</v>
      </c>
      <c r="AT113">
        <v>8.4</v>
      </c>
      <c r="AU113">
        <v>1</v>
      </c>
      <c r="AV113">
        <v>4.6900000000000004</v>
      </c>
      <c r="AW113">
        <f>AVERAGE(AV128)</f>
        <v>3.55</v>
      </c>
      <c r="AX113">
        <v>7</v>
      </c>
    </row>
    <row r="114" spans="1:50" x14ac:dyDescent="0.25">
      <c r="A114">
        <v>3</v>
      </c>
      <c r="B114" s="1">
        <v>21626</v>
      </c>
      <c r="C114" s="2">
        <f ca="1">INT((TODAY()-Tabla1[[#This Row],[Año de Nacimiento]])/365)</f>
        <v>61</v>
      </c>
      <c r="D114" t="s">
        <v>13</v>
      </c>
      <c r="E114">
        <v>1</v>
      </c>
      <c r="F114" s="1">
        <v>38859</v>
      </c>
      <c r="G114" s="1">
        <f t="shared" ca="1" si="1"/>
        <v>44118</v>
      </c>
      <c r="H114" s="8">
        <f ca="1">(Tabla1[[#This Row],[Fecha Hoy]]-Tabla1[[#This Row],[Fecha Inicio de Contrato]])/30</f>
        <v>175.3</v>
      </c>
      <c r="I114" s="8">
        <f ca="1">Tabla1[[#This Row],[Antigüedad Meses]]/12</f>
        <v>14.608333333333334</v>
      </c>
      <c r="J114" s="1" t="s">
        <v>11</v>
      </c>
      <c r="K114" s="4">
        <v>6</v>
      </c>
      <c r="L114" s="1" t="s">
        <v>21</v>
      </c>
      <c r="M114" s="4">
        <v>0</v>
      </c>
      <c r="N114" s="4" t="s">
        <v>20</v>
      </c>
      <c r="O114" t="s">
        <v>35</v>
      </c>
      <c r="P114">
        <v>5</v>
      </c>
      <c r="Q114">
        <v>40</v>
      </c>
      <c r="R114">
        <f>Tabla1[[#This Row],[Horas Jornada]]*1/40</f>
        <v>1</v>
      </c>
      <c r="V114" s="4">
        <f>Tabla1[[#This Row],[Fecha Alta (Abs)]]-Tabla1[[#This Row],[Fecha de baja (Abs)]]</f>
        <v>0</v>
      </c>
      <c r="Y114" s="4">
        <f>Tabla1[[#This Row],[Fecha Abs Alta 2019]]-Tabla1[[#This Row],[Fecha Abs Baja 2019]]</f>
        <v>0</v>
      </c>
      <c r="Z114" s="4"/>
      <c r="AA114" s="4"/>
      <c r="AB114" s="4">
        <f>#REF!-#REF!</f>
        <v>0</v>
      </c>
      <c r="AC114" s="4" t="s">
        <v>53</v>
      </c>
      <c r="AD114" s="4">
        <v>2</v>
      </c>
      <c r="AE114" s="4">
        <v>0</v>
      </c>
      <c r="AF114" s="4"/>
      <c r="AH114">
        <v>0</v>
      </c>
      <c r="AK114" s="7">
        <v>44072</v>
      </c>
      <c r="AL114" s="7">
        <v>44072</v>
      </c>
      <c r="AM114" s="7">
        <f>Tabla1[[#This Row],[Salario Anual Actual 2020]]-Tabla1[[#This Row],[Salario Anual Inicial 2020]]</f>
        <v>0</v>
      </c>
      <c r="AN114">
        <v>138</v>
      </c>
      <c r="AO114">
        <v>50</v>
      </c>
      <c r="AP114">
        <v>9</v>
      </c>
      <c r="AQ114">
        <v>0</v>
      </c>
      <c r="AR114">
        <v>0</v>
      </c>
      <c r="AS114">
        <v>8.27</v>
      </c>
      <c r="AT114">
        <v>8.0500000000000007</v>
      </c>
      <c r="AU114">
        <v>1</v>
      </c>
      <c r="AV114">
        <v>4.4000000000000004</v>
      </c>
      <c r="AW114">
        <v>3.55</v>
      </c>
      <c r="AX114">
        <v>10</v>
      </c>
    </row>
    <row r="115" spans="1:50" x14ac:dyDescent="0.25">
      <c r="A115">
        <v>2</v>
      </c>
      <c r="B115" s="1">
        <v>25859</v>
      </c>
      <c r="C115" s="2">
        <f ca="1">INT((TODAY()-Tabla1[[#This Row],[Año de Nacimiento]])/365)</f>
        <v>50</v>
      </c>
      <c r="D115" t="s">
        <v>14</v>
      </c>
      <c r="E115">
        <v>0</v>
      </c>
      <c r="F115" s="1">
        <v>41665</v>
      </c>
      <c r="G115" s="1">
        <f t="shared" ca="1" si="1"/>
        <v>44118</v>
      </c>
      <c r="H115" s="8">
        <f ca="1">(Tabla1[[#This Row],[Fecha Hoy]]-Tabla1[[#This Row],[Fecha Inicio de Contrato]])/30</f>
        <v>81.766666666666666</v>
      </c>
      <c r="I115" s="8">
        <f ca="1">Tabla1[[#This Row],[Antigüedad Meses]]/12</f>
        <v>6.8138888888888891</v>
      </c>
      <c r="J115" s="1" t="s">
        <v>68</v>
      </c>
      <c r="K115" s="4">
        <v>2</v>
      </c>
      <c r="L115" s="1"/>
      <c r="M115" s="4">
        <v>1</v>
      </c>
      <c r="N115" s="4" t="s">
        <v>20</v>
      </c>
      <c r="O115" t="s">
        <v>35</v>
      </c>
      <c r="P115">
        <v>5</v>
      </c>
      <c r="Q115">
        <v>40</v>
      </c>
      <c r="R115">
        <f>Tabla1[[#This Row],[Horas Jornada]]*1/40</f>
        <v>1</v>
      </c>
      <c r="V115" s="4">
        <f>Tabla1[[#This Row],[Fecha Alta (Abs)]]-Tabla1[[#This Row],[Fecha de baja (Abs)]]</f>
        <v>0</v>
      </c>
      <c r="Y115" s="4">
        <f>Tabla1[[#This Row],[Fecha Abs Alta 2019]]-Tabla1[[#This Row],[Fecha Abs Baja 2019]]</f>
        <v>0</v>
      </c>
      <c r="Z115" s="4"/>
      <c r="AA115" s="4"/>
      <c r="AB115" s="4">
        <f>#REF!-#REF!</f>
        <v>0</v>
      </c>
      <c r="AC115" s="4" t="s">
        <v>52</v>
      </c>
      <c r="AD115" s="4">
        <v>1</v>
      </c>
      <c r="AE115" s="4">
        <v>0</v>
      </c>
      <c r="AF115" s="4"/>
      <c r="AH115">
        <v>0</v>
      </c>
      <c r="AK115" s="7">
        <v>45970</v>
      </c>
      <c r="AL115" s="7">
        <v>45970</v>
      </c>
      <c r="AM115" s="7">
        <f>Tabla1[[#This Row],[Salario Anual Actual 2020]]-Tabla1[[#This Row],[Salario Anual Inicial 2020]]</f>
        <v>0</v>
      </c>
      <c r="AN115">
        <v>36</v>
      </c>
      <c r="AO115">
        <v>50</v>
      </c>
      <c r="AP115">
        <v>5</v>
      </c>
      <c r="AQ115">
        <v>0</v>
      </c>
      <c r="AR115">
        <v>0</v>
      </c>
      <c r="AS115">
        <v>7.74</v>
      </c>
      <c r="AT115">
        <v>7.5</v>
      </c>
      <c r="AU115">
        <v>1</v>
      </c>
      <c r="AV115">
        <v>4.2699999999999996</v>
      </c>
      <c r="AW115">
        <v>3.19</v>
      </c>
      <c r="AX115">
        <v>10</v>
      </c>
    </row>
    <row r="116" spans="1:50" x14ac:dyDescent="0.25">
      <c r="A116">
        <v>54</v>
      </c>
      <c r="B116" s="1">
        <v>27351</v>
      </c>
      <c r="C116" s="2">
        <f ca="1">INT((TODAY()-Tabla1[[#This Row],[Año de Nacimiento]])/365)</f>
        <v>45</v>
      </c>
      <c r="D116" t="s">
        <v>13</v>
      </c>
      <c r="E116">
        <v>1</v>
      </c>
      <c r="F116" s="1">
        <v>39282</v>
      </c>
      <c r="G116" s="1">
        <f t="shared" ca="1" si="1"/>
        <v>44118</v>
      </c>
      <c r="H116" s="8">
        <f ca="1">(Tabla1[[#This Row],[Fecha Hoy]]-Tabla1[[#This Row],[Fecha Inicio de Contrato]])/30</f>
        <v>161.19999999999999</v>
      </c>
      <c r="I116" s="8">
        <f ca="1">Tabla1[[#This Row],[Antigüedad Meses]]/12</f>
        <v>13.433333333333332</v>
      </c>
      <c r="J116" s="1" t="s">
        <v>8</v>
      </c>
      <c r="K116" s="4">
        <v>1</v>
      </c>
      <c r="L116" s="1" t="s">
        <v>19</v>
      </c>
      <c r="M116" s="4">
        <v>2</v>
      </c>
      <c r="N116" s="4" t="s">
        <v>20</v>
      </c>
      <c r="O116" t="s">
        <v>36</v>
      </c>
      <c r="P116">
        <v>6</v>
      </c>
      <c r="Q116">
        <v>40</v>
      </c>
      <c r="R116">
        <f>Tabla1[[#This Row],[Horas Jornada]]*1/40</f>
        <v>1</v>
      </c>
      <c r="V116" s="4">
        <f>Tabla1[[#This Row],[Fecha Alta (Abs)]]-Tabla1[[#This Row],[Fecha de baja (Abs)]]</f>
        <v>0</v>
      </c>
      <c r="Y116" s="4">
        <f>Tabla1[[#This Row],[Fecha Abs Alta 2019]]-Tabla1[[#This Row],[Fecha Abs Baja 2019]]</f>
        <v>0</v>
      </c>
      <c r="Z116" s="4"/>
      <c r="AA116" s="4"/>
      <c r="AB116" s="4">
        <f>#REF!-#REF!</f>
        <v>0</v>
      </c>
      <c r="AC116" s="4" t="s">
        <v>59</v>
      </c>
      <c r="AD116" s="4">
        <v>8</v>
      </c>
      <c r="AE116" s="4">
        <v>0</v>
      </c>
      <c r="AF116" s="4"/>
      <c r="AH116">
        <v>0</v>
      </c>
      <c r="AK116" s="7">
        <v>48565</v>
      </c>
      <c r="AL116" s="7">
        <v>48565</v>
      </c>
      <c r="AM116" s="7">
        <f>Tabla1[[#This Row],[Salario Anual Actual 2020]]-Tabla1[[#This Row],[Salario Anual Inicial 2020]]</f>
        <v>0</v>
      </c>
      <c r="AN116">
        <v>42</v>
      </c>
      <c r="AO116">
        <v>35</v>
      </c>
      <c r="AP116">
        <v>9</v>
      </c>
      <c r="AQ116">
        <v>0</v>
      </c>
      <c r="AR116">
        <v>0</v>
      </c>
      <c r="AS116">
        <v>6.55</v>
      </c>
      <c r="AT116">
        <v>6.85</v>
      </c>
      <c r="AU116">
        <v>8</v>
      </c>
      <c r="AV116">
        <v>3.91</v>
      </c>
      <c r="AW116" s="8">
        <f>AVERAGE(AV108:AV115)</f>
        <v>4.7449999999999992</v>
      </c>
      <c r="AX116">
        <v>7</v>
      </c>
    </row>
    <row r="117" spans="1:50" x14ac:dyDescent="0.25">
      <c r="A117">
        <v>72</v>
      </c>
      <c r="B117" s="1">
        <v>28163</v>
      </c>
      <c r="C117" s="2">
        <f ca="1">INT((TODAY()-Tabla1[[#This Row],[Año de Nacimiento]])/365)</f>
        <v>43</v>
      </c>
      <c r="D117" t="s">
        <v>13</v>
      </c>
      <c r="E117">
        <v>1</v>
      </c>
      <c r="F117" s="1">
        <v>40590</v>
      </c>
      <c r="G117" s="1">
        <f t="shared" ca="1" si="1"/>
        <v>44118</v>
      </c>
      <c r="H117" s="8">
        <f ca="1">(Tabla1[[#This Row],[Fecha Hoy]]-Tabla1[[#This Row],[Fecha Inicio de Contrato]])/30</f>
        <v>117.6</v>
      </c>
      <c r="I117" s="8">
        <f ca="1">Tabla1[[#This Row],[Antigüedad Meses]]/12</f>
        <v>9.7999999999999989</v>
      </c>
      <c r="J117" s="1" t="s">
        <v>12</v>
      </c>
      <c r="K117" s="4">
        <v>3</v>
      </c>
      <c r="L117" s="1"/>
      <c r="M117" s="4"/>
      <c r="N117" s="4" t="s">
        <v>20</v>
      </c>
      <c r="O117" t="s">
        <v>34</v>
      </c>
      <c r="P117">
        <v>4</v>
      </c>
      <c r="Q117">
        <v>30</v>
      </c>
      <c r="R117">
        <f>Tabla1[[#This Row],[Horas Jornada]]*1/40</f>
        <v>0.75</v>
      </c>
      <c r="V117" s="4">
        <f>Tabla1[[#This Row],[Fecha Alta (Abs)]]-Tabla1[[#This Row],[Fecha de baja (Abs)]]</f>
        <v>0</v>
      </c>
      <c r="Y117" s="4">
        <f>Tabla1[[#This Row],[Fecha Abs Alta 2019]]-Tabla1[[#This Row],[Fecha Abs Baja 2019]]</f>
        <v>0</v>
      </c>
      <c r="Z117" s="4"/>
      <c r="AA117" s="4"/>
      <c r="AB117" s="4">
        <f>#REF!-#REF!</f>
        <v>0</v>
      </c>
      <c r="AC117" s="4" t="s">
        <v>59</v>
      </c>
      <c r="AD117" s="4">
        <v>8</v>
      </c>
      <c r="AE117" s="4">
        <v>0</v>
      </c>
      <c r="AF117" s="4"/>
      <c r="AH117">
        <v>0</v>
      </c>
      <c r="AK117" s="7">
        <v>32511</v>
      </c>
      <c r="AL117" s="7">
        <v>32511</v>
      </c>
      <c r="AM117" s="7">
        <f>Tabla1[[#This Row],[Salario Anual Actual 2020]]-Tabla1[[#This Row],[Salario Anual Inicial 2020]]</f>
        <v>0</v>
      </c>
      <c r="AN117">
        <v>240</v>
      </c>
      <c r="AO117">
        <v>35</v>
      </c>
      <c r="AP117">
        <v>9</v>
      </c>
      <c r="AQ117">
        <v>0</v>
      </c>
      <c r="AR117">
        <v>0</v>
      </c>
      <c r="AS117">
        <v>8.09</v>
      </c>
      <c r="AT117">
        <v>7.73</v>
      </c>
      <c r="AU117">
        <v>4</v>
      </c>
      <c r="AV117">
        <v>4.8499999999999996</v>
      </c>
      <c r="AW117" s="8">
        <f>AVERAGE(AV306:AV309)</f>
        <v>3.7875000000000001</v>
      </c>
      <c r="AX117">
        <v>5</v>
      </c>
    </row>
    <row r="118" spans="1:50" x14ac:dyDescent="0.25">
      <c r="A118">
        <v>108</v>
      </c>
      <c r="B118" s="1">
        <v>32467</v>
      </c>
      <c r="C118" s="2">
        <f ca="1">INT((TODAY()-Tabla1[[#This Row],[Año de Nacimiento]])/365)</f>
        <v>31</v>
      </c>
      <c r="D118" t="s">
        <v>14</v>
      </c>
      <c r="E118">
        <v>0</v>
      </c>
      <c r="F118" s="1">
        <v>42792</v>
      </c>
      <c r="G118" s="1">
        <f t="shared" ca="1" si="1"/>
        <v>44118</v>
      </c>
      <c r="H118" s="8">
        <f ca="1">(Tabla1[[#This Row],[Fecha Hoy]]-Tabla1[[#This Row],[Fecha Inicio de Contrato]])/30</f>
        <v>44.2</v>
      </c>
      <c r="I118" s="8">
        <f ca="1">Tabla1[[#This Row],[Antigüedad Meses]]/12</f>
        <v>3.6833333333333336</v>
      </c>
      <c r="J118" s="1" t="s">
        <v>9</v>
      </c>
      <c r="K118" s="4">
        <v>4</v>
      </c>
      <c r="L118" s="1" t="s">
        <v>19</v>
      </c>
      <c r="M118" s="4">
        <v>2</v>
      </c>
      <c r="N118" s="4" t="s">
        <v>20</v>
      </c>
      <c r="O118" t="s">
        <v>34</v>
      </c>
      <c r="P118">
        <v>4</v>
      </c>
      <c r="Q118">
        <v>40</v>
      </c>
      <c r="R118">
        <f>Tabla1[[#This Row],[Horas Jornada]]*1/40</f>
        <v>1</v>
      </c>
      <c r="V118" s="4">
        <f>Tabla1[[#This Row],[Fecha Alta (Abs)]]-Tabla1[[#This Row],[Fecha de baja (Abs)]]</f>
        <v>0</v>
      </c>
      <c r="Y118" s="4">
        <f>Tabla1[[#This Row],[Fecha Abs Alta 2019]]-Tabla1[[#This Row],[Fecha Abs Baja 2019]]</f>
        <v>0</v>
      </c>
      <c r="Z118" s="4"/>
      <c r="AA118" s="4"/>
      <c r="AB118" s="4">
        <f>#REF!-#REF!</f>
        <v>0</v>
      </c>
      <c r="AC118" s="4" t="s">
        <v>59</v>
      </c>
      <c r="AD118" s="4">
        <v>8</v>
      </c>
      <c r="AE118" s="4">
        <v>0</v>
      </c>
      <c r="AH118">
        <v>0</v>
      </c>
      <c r="AK118" s="7">
        <v>30670</v>
      </c>
      <c r="AL118" s="7">
        <v>30670</v>
      </c>
      <c r="AM118" s="7">
        <f>Tabla1[[#This Row],[Salario Anual Actual 2020]]-Tabla1[[#This Row],[Salario Anual Inicial 2020]]</f>
        <v>0</v>
      </c>
      <c r="AN118">
        <v>72</v>
      </c>
      <c r="AO118">
        <v>35</v>
      </c>
      <c r="AP118">
        <v>7</v>
      </c>
      <c r="AQ118">
        <v>0</v>
      </c>
      <c r="AR118">
        <v>0</v>
      </c>
      <c r="AS118">
        <v>7.36</v>
      </c>
      <c r="AT118">
        <v>7.66</v>
      </c>
      <c r="AU118">
        <v>4</v>
      </c>
      <c r="AV118">
        <v>4.62</v>
      </c>
      <c r="AW118" s="8">
        <f>AVERAGE(AV310:AV313)</f>
        <v>3.6533333333333338</v>
      </c>
      <c r="AX118">
        <v>10</v>
      </c>
    </row>
    <row r="119" spans="1:50" x14ac:dyDescent="0.25">
      <c r="A119">
        <v>64</v>
      </c>
      <c r="B119" s="1">
        <v>31210</v>
      </c>
      <c r="C119" s="2">
        <f ca="1">INT((TODAY()-Tabla1[[#This Row],[Año de Nacimiento]])/365)</f>
        <v>35</v>
      </c>
      <c r="D119" t="s">
        <v>14</v>
      </c>
      <c r="E119">
        <v>0</v>
      </c>
      <c r="F119" s="1">
        <v>41687</v>
      </c>
      <c r="G119" s="1">
        <f t="shared" ca="1" si="1"/>
        <v>44118</v>
      </c>
      <c r="H119" s="8">
        <f ca="1">(Tabla1[[#This Row],[Fecha Hoy]]-Tabla1[[#This Row],[Fecha Inicio de Contrato]])/30</f>
        <v>81.033333333333331</v>
      </c>
      <c r="I119" s="8">
        <f ca="1">Tabla1[[#This Row],[Antigüedad Meses]]/12</f>
        <v>6.7527777777777773</v>
      </c>
      <c r="J119" s="1" t="s">
        <v>10</v>
      </c>
      <c r="K119" s="4">
        <v>5</v>
      </c>
      <c r="L119" s="1" t="s">
        <v>21</v>
      </c>
      <c r="M119" s="4">
        <v>0</v>
      </c>
      <c r="N119" s="4" t="s">
        <v>20</v>
      </c>
      <c r="O119" t="s">
        <v>34</v>
      </c>
      <c r="P119">
        <v>4</v>
      </c>
      <c r="Q119">
        <v>40</v>
      </c>
      <c r="R119">
        <f>Tabla1[[#This Row],[Horas Jornada]]*1/40</f>
        <v>1</v>
      </c>
      <c r="V119" s="4">
        <f>Tabla1[[#This Row],[Fecha Alta (Abs)]]-Tabla1[[#This Row],[Fecha de baja (Abs)]]</f>
        <v>0</v>
      </c>
      <c r="Y119" s="4">
        <f>Tabla1[[#This Row],[Fecha Abs Alta 2019]]-Tabla1[[#This Row],[Fecha Abs Baja 2019]]</f>
        <v>0</v>
      </c>
      <c r="Z119" s="4"/>
      <c r="AA119" s="4"/>
      <c r="AB119" s="4">
        <f>#REF!-#REF!</f>
        <v>0</v>
      </c>
      <c r="AC119" t="s">
        <v>58</v>
      </c>
      <c r="AD119">
        <v>7</v>
      </c>
      <c r="AE119" s="4">
        <v>0</v>
      </c>
      <c r="AF119" s="4"/>
      <c r="AH119">
        <v>1</v>
      </c>
      <c r="AI119" s="1">
        <v>44042</v>
      </c>
      <c r="AJ119" t="s">
        <v>42</v>
      </c>
      <c r="AK119" s="7">
        <v>30300</v>
      </c>
      <c r="AL119" s="7">
        <v>30300</v>
      </c>
      <c r="AM119" s="7">
        <f>Tabla1[[#This Row],[Salario Anual Actual 2020]]-Tabla1[[#This Row],[Salario Anual Inicial 2020]]</f>
        <v>0</v>
      </c>
      <c r="AN119">
        <v>59</v>
      </c>
      <c r="AO119">
        <v>35</v>
      </c>
      <c r="AP119">
        <v>5</v>
      </c>
      <c r="AQ119">
        <v>0</v>
      </c>
      <c r="AR119">
        <v>0</v>
      </c>
      <c r="AS119">
        <v>6.33</v>
      </c>
      <c r="AT119">
        <v>7.33</v>
      </c>
      <c r="AU119">
        <v>4</v>
      </c>
      <c r="AV119">
        <v>4.1100000000000003</v>
      </c>
      <c r="AW119" s="8">
        <f>AVERAGE(AV311:AV314)</f>
        <v>3.7949999999999999</v>
      </c>
      <c r="AX119">
        <v>6</v>
      </c>
    </row>
    <row r="120" spans="1:50" x14ac:dyDescent="0.25">
      <c r="A120">
        <v>101</v>
      </c>
      <c r="B120" s="1">
        <v>26497</v>
      </c>
      <c r="C120" s="2">
        <f ca="1">INT((TODAY()-Tabla1[[#This Row],[Año de Nacimiento]])/365)</f>
        <v>48</v>
      </c>
      <c r="D120" t="s">
        <v>14</v>
      </c>
      <c r="E120">
        <v>0</v>
      </c>
      <c r="F120" s="1">
        <v>42597</v>
      </c>
      <c r="G120" s="1">
        <f t="shared" ca="1" si="1"/>
        <v>44118</v>
      </c>
      <c r="H120" s="8">
        <f ca="1">(Tabla1[[#This Row],[Fecha Hoy]]-Tabla1[[#This Row],[Fecha Inicio de Contrato]])/30</f>
        <v>50.7</v>
      </c>
      <c r="I120" s="8">
        <f ca="1">Tabla1[[#This Row],[Antigüedad Meses]]/12</f>
        <v>4.2250000000000005</v>
      </c>
      <c r="J120" s="1" t="s">
        <v>9</v>
      </c>
      <c r="K120" s="4">
        <v>4</v>
      </c>
      <c r="L120" s="1" t="s">
        <v>19</v>
      </c>
      <c r="M120" s="4">
        <v>1</v>
      </c>
      <c r="N120" s="4" t="s">
        <v>20</v>
      </c>
      <c r="O120" t="s">
        <v>34</v>
      </c>
      <c r="P120">
        <v>4</v>
      </c>
      <c r="Q120">
        <v>20</v>
      </c>
      <c r="R120">
        <f>Tabla1[[#This Row],[Horas Jornada]]*1/40</f>
        <v>0.5</v>
      </c>
      <c r="V120" s="4">
        <f>Tabla1[[#This Row],[Fecha Alta (Abs)]]-Tabla1[[#This Row],[Fecha de baja (Abs)]]</f>
        <v>0</v>
      </c>
      <c r="Y120" s="4">
        <f>Tabla1[[#This Row],[Fecha Abs Alta 2019]]-Tabla1[[#This Row],[Fecha Abs Baja 2019]]</f>
        <v>0</v>
      </c>
      <c r="Z120" s="4"/>
      <c r="AA120" s="4"/>
      <c r="AB120" s="4">
        <f>#REF!-#REF!</f>
        <v>0</v>
      </c>
      <c r="AC120" t="s">
        <v>58</v>
      </c>
      <c r="AD120">
        <v>7</v>
      </c>
      <c r="AE120" s="4">
        <v>0</v>
      </c>
      <c r="AH120">
        <v>0</v>
      </c>
      <c r="AK120" s="7">
        <v>29489</v>
      </c>
      <c r="AL120" s="7">
        <v>29489</v>
      </c>
      <c r="AM120" s="7">
        <f>Tabla1[[#This Row],[Salario Anual Actual 2020]]-Tabla1[[#This Row],[Salario Anual Inicial 2020]]</f>
        <v>0</v>
      </c>
      <c r="AN120">
        <v>37</v>
      </c>
      <c r="AO120">
        <v>35</v>
      </c>
      <c r="AP120">
        <v>9</v>
      </c>
      <c r="AQ120">
        <v>0</v>
      </c>
      <c r="AR120">
        <v>0</v>
      </c>
      <c r="AS120">
        <v>5.33</v>
      </c>
      <c r="AT120">
        <v>6.73</v>
      </c>
      <c r="AU120">
        <v>3</v>
      </c>
      <c r="AV120">
        <v>4.59</v>
      </c>
      <c r="AW120" s="8"/>
      <c r="AX120">
        <v>8</v>
      </c>
    </row>
    <row r="121" spans="1:50" x14ac:dyDescent="0.25">
      <c r="A121">
        <v>56</v>
      </c>
      <c r="B121" s="1">
        <v>32892</v>
      </c>
      <c r="C121" s="2">
        <f ca="1">INT((TODAY()-Tabla1[[#This Row],[Año de Nacimiento]])/365)</f>
        <v>30</v>
      </c>
      <c r="D121" t="s">
        <v>14</v>
      </c>
      <c r="E121">
        <v>0</v>
      </c>
      <c r="F121" s="1">
        <v>42811</v>
      </c>
      <c r="G121" s="1">
        <f t="shared" ca="1" si="1"/>
        <v>44118</v>
      </c>
      <c r="H121" s="8">
        <f ca="1">(Tabla1[[#This Row],[Fecha Hoy]]-Tabla1[[#This Row],[Fecha Inicio de Contrato]])/30</f>
        <v>43.56666666666667</v>
      </c>
      <c r="I121" s="8">
        <f ca="1">Tabla1[[#This Row],[Antigüedad Meses]]/12</f>
        <v>3.630555555555556</v>
      </c>
      <c r="J121" s="1" t="s">
        <v>9</v>
      </c>
      <c r="K121" s="4">
        <v>4</v>
      </c>
      <c r="L121" s="1" t="s">
        <v>19</v>
      </c>
      <c r="M121" s="4">
        <v>4</v>
      </c>
      <c r="N121" s="4" t="s">
        <v>20</v>
      </c>
      <c r="O121" t="s">
        <v>34</v>
      </c>
      <c r="P121">
        <v>4</v>
      </c>
      <c r="Q121">
        <v>40</v>
      </c>
      <c r="R121">
        <f>Tabla1[[#This Row],[Horas Jornada]]*1/40</f>
        <v>1</v>
      </c>
      <c r="V121" s="4">
        <f>Tabla1[[#This Row],[Fecha Alta (Abs)]]-Tabla1[[#This Row],[Fecha de baja (Abs)]]</f>
        <v>0</v>
      </c>
      <c r="Y121" s="4">
        <f>Tabla1[[#This Row],[Fecha Abs Alta 2019]]-Tabla1[[#This Row],[Fecha Abs Baja 2019]]</f>
        <v>0</v>
      </c>
      <c r="Z121" s="4"/>
      <c r="AA121" s="4"/>
      <c r="AB121" s="4">
        <f>#REF!-#REF!</f>
        <v>0</v>
      </c>
      <c r="AC121" s="4" t="s">
        <v>57</v>
      </c>
      <c r="AD121" s="4">
        <v>6</v>
      </c>
      <c r="AE121" s="4">
        <v>0</v>
      </c>
      <c r="AF121" s="4"/>
      <c r="AH121">
        <v>0</v>
      </c>
      <c r="AK121" s="7">
        <v>33726</v>
      </c>
      <c r="AL121" s="7">
        <v>33726</v>
      </c>
      <c r="AM121" s="7">
        <f>Tabla1[[#This Row],[Salario Anual Actual 2020]]-Tabla1[[#This Row],[Salario Anual Inicial 2020]]</f>
        <v>0</v>
      </c>
      <c r="AN121">
        <v>130</v>
      </c>
      <c r="AO121">
        <v>35</v>
      </c>
      <c r="AP121">
        <v>9</v>
      </c>
      <c r="AQ121">
        <v>0</v>
      </c>
      <c r="AR121">
        <v>0</v>
      </c>
      <c r="AS121">
        <v>7.14</v>
      </c>
      <c r="AT121">
        <v>7.14</v>
      </c>
      <c r="AU121">
        <v>2</v>
      </c>
      <c r="AV121">
        <v>5</v>
      </c>
      <c r="AW121" s="8"/>
      <c r="AX121">
        <v>6</v>
      </c>
    </row>
    <row r="122" spans="1:50" x14ac:dyDescent="0.25">
      <c r="A122">
        <v>86</v>
      </c>
      <c r="B122" s="1">
        <v>26715</v>
      </c>
      <c r="C122" s="2">
        <f ca="1">INT((TODAY()-Tabla1[[#This Row],[Año de Nacimiento]])/365)</f>
        <v>47</v>
      </c>
      <c r="D122" t="s">
        <v>14</v>
      </c>
      <c r="E122">
        <v>0</v>
      </c>
      <c r="F122" s="1">
        <v>42670</v>
      </c>
      <c r="G122" s="1">
        <f t="shared" ca="1" si="1"/>
        <v>44118</v>
      </c>
      <c r="H122" s="8">
        <f ca="1">(Tabla1[[#This Row],[Fecha Hoy]]-Tabla1[[#This Row],[Fecha Inicio de Contrato]])/30</f>
        <v>48.266666666666666</v>
      </c>
      <c r="I122" s="8">
        <f ca="1">Tabla1[[#This Row],[Antigüedad Meses]]/12</f>
        <v>4.0222222222222221</v>
      </c>
      <c r="J122" s="1" t="s">
        <v>68</v>
      </c>
      <c r="K122" s="4">
        <v>2</v>
      </c>
      <c r="L122" s="1"/>
      <c r="M122" s="4">
        <v>0</v>
      </c>
      <c r="N122" s="4" t="s">
        <v>20</v>
      </c>
      <c r="O122" t="s">
        <v>34</v>
      </c>
      <c r="P122">
        <v>4</v>
      </c>
      <c r="Q122">
        <v>20</v>
      </c>
      <c r="R122">
        <f>Tabla1[[#This Row],[Horas Jornada]]*1/40</f>
        <v>0.5</v>
      </c>
      <c r="V122" s="4">
        <f>Tabla1[[#This Row],[Fecha Alta (Abs)]]-Tabla1[[#This Row],[Fecha de baja (Abs)]]</f>
        <v>0</v>
      </c>
      <c r="Y122" s="4">
        <f>Tabla1[[#This Row],[Fecha Abs Alta 2019]]-Tabla1[[#This Row],[Fecha Abs Baja 2019]]</f>
        <v>0</v>
      </c>
      <c r="Z122" s="4"/>
      <c r="AA122" s="4"/>
      <c r="AB122" s="4">
        <f>#REF!-#REF!</f>
        <v>0</v>
      </c>
      <c r="AC122" s="4" t="s">
        <v>57</v>
      </c>
      <c r="AD122" s="4">
        <v>6</v>
      </c>
      <c r="AE122" s="4">
        <v>0</v>
      </c>
      <c r="AH122">
        <v>0</v>
      </c>
      <c r="AK122" s="7">
        <v>30648</v>
      </c>
      <c r="AL122" s="7">
        <v>30648</v>
      </c>
      <c r="AM122" s="7">
        <f>Tabla1[[#This Row],[Salario Anual Actual 2020]]-Tabla1[[#This Row],[Salario Anual Inicial 2020]]</f>
        <v>0</v>
      </c>
      <c r="AN122">
        <v>264</v>
      </c>
      <c r="AO122">
        <v>25</v>
      </c>
      <c r="AP122">
        <v>7</v>
      </c>
      <c r="AQ122">
        <v>0</v>
      </c>
      <c r="AR122">
        <v>0</v>
      </c>
      <c r="AS122">
        <v>6.16</v>
      </c>
      <c r="AT122">
        <v>6.56</v>
      </c>
      <c r="AU122">
        <v>3</v>
      </c>
      <c r="AV122">
        <v>4.08</v>
      </c>
      <c r="AW122" s="8"/>
      <c r="AX122">
        <v>10</v>
      </c>
    </row>
    <row r="123" spans="1:50" x14ac:dyDescent="0.25">
      <c r="A123">
        <v>55</v>
      </c>
      <c r="B123" s="1">
        <v>32722</v>
      </c>
      <c r="C123" s="2">
        <f ca="1">INT((TODAY()-Tabla1[[#This Row],[Año de Nacimiento]])/365)</f>
        <v>31</v>
      </c>
      <c r="D123" t="s">
        <v>14</v>
      </c>
      <c r="E123">
        <v>0</v>
      </c>
      <c r="F123" s="1">
        <v>42445</v>
      </c>
      <c r="G123" s="1">
        <f t="shared" ca="1" si="1"/>
        <v>44118</v>
      </c>
      <c r="H123" s="8">
        <f ca="1">(Tabla1[[#This Row],[Fecha Hoy]]-Tabla1[[#This Row],[Fecha Inicio de Contrato]])/30</f>
        <v>55.766666666666666</v>
      </c>
      <c r="I123" s="8">
        <f ca="1">Tabla1[[#This Row],[Antigüedad Meses]]/12</f>
        <v>4.6472222222222221</v>
      </c>
      <c r="J123" s="1" t="s">
        <v>10</v>
      </c>
      <c r="K123" s="4">
        <v>5</v>
      </c>
      <c r="L123" s="1" t="s">
        <v>19</v>
      </c>
      <c r="M123" s="4">
        <v>0</v>
      </c>
      <c r="N123" s="4" t="s">
        <v>20</v>
      </c>
      <c r="O123" t="s">
        <v>34</v>
      </c>
      <c r="P123">
        <v>4</v>
      </c>
      <c r="Q123">
        <v>20</v>
      </c>
      <c r="R123">
        <f>Tabla1[[#This Row],[Horas Jornada]]*1/40</f>
        <v>0.5</v>
      </c>
      <c r="V123" s="4">
        <f>Tabla1[[#This Row],[Fecha Alta (Abs)]]-Tabla1[[#This Row],[Fecha de baja (Abs)]]</f>
        <v>0</v>
      </c>
      <c r="Y123" s="4">
        <f>Tabla1[[#This Row],[Fecha Abs Alta 2019]]-Tabla1[[#This Row],[Fecha Abs Baja 2019]]</f>
        <v>0</v>
      </c>
      <c r="Z123" s="4"/>
      <c r="AA123" s="4"/>
      <c r="AB123" s="4">
        <f>#REF!-#REF!</f>
        <v>0</v>
      </c>
      <c r="AC123" s="4" t="s">
        <v>56</v>
      </c>
      <c r="AD123" s="4">
        <v>5</v>
      </c>
      <c r="AE123" s="4">
        <v>0</v>
      </c>
      <c r="AF123" s="4"/>
      <c r="AH123">
        <v>1</v>
      </c>
      <c r="AI123" s="1">
        <v>43940</v>
      </c>
      <c r="AJ123" t="s">
        <v>42</v>
      </c>
      <c r="AK123" s="7">
        <v>30075</v>
      </c>
      <c r="AL123" s="7">
        <v>30075</v>
      </c>
      <c r="AM123" s="7">
        <f>Tabla1[[#This Row],[Salario Anual Actual 2020]]-Tabla1[[#This Row],[Salario Anual Inicial 2020]]</f>
        <v>0</v>
      </c>
      <c r="AN123">
        <v>64</v>
      </c>
      <c r="AO123">
        <v>35</v>
      </c>
      <c r="AP123">
        <v>6</v>
      </c>
      <c r="AQ123">
        <v>0</v>
      </c>
      <c r="AR123">
        <v>0</v>
      </c>
      <c r="AS123">
        <v>7.25</v>
      </c>
      <c r="AT123">
        <v>7.85</v>
      </c>
      <c r="AU123">
        <v>3</v>
      </c>
      <c r="AV123">
        <v>5.12</v>
      </c>
      <c r="AW123" s="8"/>
      <c r="AX123">
        <v>5</v>
      </c>
    </row>
    <row r="124" spans="1:50" x14ac:dyDescent="0.25">
      <c r="A124">
        <v>133</v>
      </c>
      <c r="B124" s="1">
        <v>34332</v>
      </c>
      <c r="C124" s="2">
        <f ca="1">INT((TODAY()-Tabla1[[#This Row],[Año de Nacimiento]])/365)</f>
        <v>26</v>
      </c>
      <c r="D124" t="s">
        <v>14</v>
      </c>
      <c r="E124">
        <v>0</v>
      </c>
      <c r="F124" s="1">
        <v>43043</v>
      </c>
      <c r="G124" s="1">
        <f t="shared" ca="1" si="1"/>
        <v>44118</v>
      </c>
      <c r="H124" s="8">
        <f ca="1">(Tabla1[[#This Row],[Fecha Hoy]]-Tabla1[[#This Row],[Fecha Inicio de Contrato]])/30</f>
        <v>35.833333333333336</v>
      </c>
      <c r="I124" s="8">
        <f ca="1">Tabla1[[#This Row],[Antigüedad Meses]]/12</f>
        <v>2.9861111111111112</v>
      </c>
      <c r="J124" s="1" t="s">
        <v>10</v>
      </c>
      <c r="K124" s="4">
        <v>5</v>
      </c>
      <c r="L124" s="1" t="s">
        <v>22</v>
      </c>
      <c r="M124" s="4">
        <v>3</v>
      </c>
      <c r="N124" s="4" t="s">
        <v>20</v>
      </c>
      <c r="O124" t="s">
        <v>34</v>
      </c>
      <c r="P124">
        <v>4</v>
      </c>
      <c r="Q124">
        <v>24</v>
      </c>
      <c r="R124">
        <f>Tabla1[[#This Row],[Horas Jornada]]*1/40</f>
        <v>0.6</v>
      </c>
      <c r="V124" s="4">
        <f>Tabla1[[#This Row],[Fecha Alta (Abs)]]-Tabla1[[#This Row],[Fecha de baja (Abs)]]</f>
        <v>0</v>
      </c>
      <c r="Y124" s="4">
        <f>Tabla1[[#This Row],[Fecha Abs Alta 2019]]-Tabla1[[#This Row],[Fecha Abs Baja 2019]]</f>
        <v>0</v>
      </c>
      <c r="Z124" s="4"/>
      <c r="AA124" s="4"/>
      <c r="AB124" s="4">
        <f>#REF!-#REF!</f>
        <v>0</v>
      </c>
      <c r="AC124" s="4" t="s">
        <v>56</v>
      </c>
      <c r="AD124" s="4">
        <v>5</v>
      </c>
      <c r="AE124" s="4">
        <v>1</v>
      </c>
      <c r="AF124" s="1">
        <v>42055</v>
      </c>
      <c r="AG124" t="s">
        <v>26</v>
      </c>
      <c r="AH124">
        <v>0</v>
      </c>
      <c r="AK124" s="7">
        <v>36788</v>
      </c>
      <c r="AL124" s="7">
        <v>36788</v>
      </c>
      <c r="AM124" s="7">
        <f>Tabla1[[#This Row],[Salario Anual Actual 2020]]-Tabla1[[#This Row],[Salario Anual Inicial 2020]]</f>
        <v>0</v>
      </c>
      <c r="AN124">
        <v>85</v>
      </c>
      <c r="AO124">
        <v>35</v>
      </c>
      <c r="AP124">
        <v>6</v>
      </c>
      <c r="AQ124">
        <v>0</v>
      </c>
      <c r="AR124">
        <v>0</v>
      </c>
      <c r="AS124">
        <v>7.81</v>
      </c>
      <c r="AT124">
        <v>8.18</v>
      </c>
      <c r="AU124">
        <v>2</v>
      </c>
      <c r="AV124">
        <v>4.84</v>
      </c>
      <c r="AW124" s="8"/>
      <c r="AX124">
        <v>7</v>
      </c>
    </row>
    <row r="125" spans="1:50" x14ac:dyDescent="0.25">
      <c r="A125">
        <v>53</v>
      </c>
      <c r="B125" s="1">
        <v>20505</v>
      </c>
      <c r="C125" s="2">
        <f ca="1">INT((TODAY()-Tabla1[[#This Row],[Año de Nacimiento]])/365)</f>
        <v>64</v>
      </c>
      <c r="D125" t="s">
        <v>14</v>
      </c>
      <c r="E125">
        <v>0</v>
      </c>
      <c r="F125" s="1">
        <v>40420</v>
      </c>
      <c r="G125" s="1">
        <f t="shared" ca="1" si="1"/>
        <v>44118</v>
      </c>
      <c r="H125" s="8">
        <f ca="1">(Tabla1[[#This Row],[Fecha Hoy]]-Tabla1[[#This Row],[Fecha Inicio de Contrato]])/30</f>
        <v>123.26666666666667</v>
      </c>
      <c r="I125" s="8">
        <f ca="1">Tabla1[[#This Row],[Antigüedad Meses]]/12</f>
        <v>10.272222222222222</v>
      </c>
      <c r="J125" s="1" t="s">
        <v>11</v>
      </c>
      <c r="K125" s="4">
        <v>6</v>
      </c>
      <c r="L125" s="1" t="s">
        <v>19</v>
      </c>
      <c r="M125" s="4">
        <v>1</v>
      </c>
      <c r="N125" s="4" t="s">
        <v>20</v>
      </c>
      <c r="O125" t="s">
        <v>34</v>
      </c>
      <c r="P125">
        <v>4</v>
      </c>
      <c r="Q125">
        <v>40</v>
      </c>
      <c r="R125">
        <f>Tabla1[[#This Row],[Horas Jornada]]*1/40</f>
        <v>1</v>
      </c>
      <c r="V125" s="4">
        <f>Tabla1[[#This Row],[Fecha Alta (Abs)]]-Tabla1[[#This Row],[Fecha de baja (Abs)]]</f>
        <v>0</v>
      </c>
      <c r="Y125" s="4">
        <f>Tabla1[[#This Row],[Fecha Abs Alta 2019]]-Tabla1[[#This Row],[Fecha Abs Baja 2019]]</f>
        <v>0</v>
      </c>
      <c r="Z125" s="4"/>
      <c r="AA125" s="4"/>
      <c r="AB125" s="4">
        <f>#REF!-#REF!</f>
        <v>0</v>
      </c>
      <c r="AC125" s="4" t="s">
        <v>55</v>
      </c>
      <c r="AD125" s="4">
        <v>4</v>
      </c>
      <c r="AE125" s="4">
        <v>0</v>
      </c>
      <c r="AF125" s="4"/>
      <c r="AH125">
        <v>1</v>
      </c>
      <c r="AI125" s="1">
        <v>43937</v>
      </c>
      <c r="AJ125" t="s">
        <v>41</v>
      </c>
      <c r="AK125" s="7">
        <v>31891</v>
      </c>
      <c r="AL125" s="7">
        <v>31891</v>
      </c>
      <c r="AM125" s="7">
        <f>Tabla1[[#This Row],[Salario Anual Actual 2020]]-Tabla1[[#This Row],[Salario Anual Inicial 2020]]</f>
        <v>0</v>
      </c>
      <c r="AN125">
        <v>207</v>
      </c>
      <c r="AO125">
        <v>35</v>
      </c>
      <c r="AP125">
        <v>7</v>
      </c>
      <c r="AQ125">
        <v>0</v>
      </c>
      <c r="AR125">
        <v>0</v>
      </c>
      <c r="AS125">
        <v>4.78</v>
      </c>
      <c r="AT125">
        <v>4.5</v>
      </c>
      <c r="AU125">
        <v>26</v>
      </c>
      <c r="AV125">
        <v>3.18</v>
      </c>
      <c r="AW125">
        <v>3.03</v>
      </c>
      <c r="AX125">
        <v>9</v>
      </c>
    </row>
    <row r="126" spans="1:50" x14ac:dyDescent="0.25">
      <c r="A126">
        <v>42</v>
      </c>
      <c r="B126" s="1">
        <v>25602</v>
      </c>
      <c r="C126" s="2">
        <f ca="1">INT((TODAY()-Tabla1[[#This Row],[Año de Nacimiento]])/365)</f>
        <v>50</v>
      </c>
      <c r="D126" t="s">
        <v>13</v>
      </c>
      <c r="E126">
        <v>1</v>
      </c>
      <c r="F126" s="1">
        <v>36714</v>
      </c>
      <c r="G126" s="1">
        <f t="shared" ca="1" si="1"/>
        <v>44118</v>
      </c>
      <c r="H126" s="8">
        <f ca="1">(Tabla1[[#This Row],[Fecha Hoy]]-Tabla1[[#This Row],[Fecha Inicio de Contrato]])/30</f>
        <v>246.8</v>
      </c>
      <c r="I126" s="8">
        <f ca="1">Tabla1[[#This Row],[Antigüedad Meses]]/12</f>
        <v>20.566666666666666</v>
      </c>
      <c r="J126" s="1" t="s">
        <v>8</v>
      </c>
      <c r="K126" s="4">
        <v>1</v>
      </c>
      <c r="L126" s="1" t="s">
        <v>21</v>
      </c>
      <c r="M126" s="4">
        <v>0</v>
      </c>
      <c r="N126" s="4" t="s">
        <v>20</v>
      </c>
      <c r="O126" t="s">
        <v>34</v>
      </c>
      <c r="P126">
        <v>4</v>
      </c>
      <c r="Q126">
        <v>40</v>
      </c>
      <c r="R126">
        <f>Tabla1[[#This Row],[Horas Jornada]]*1/40</f>
        <v>1</v>
      </c>
      <c r="V126" s="4">
        <f>Tabla1[[#This Row],[Fecha Alta (Abs)]]-Tabla1[[#This Row],[Fecha de baja (Abs)]]</f>
        <v>0</v>
      </c>
      <c r="Y126" s="4">
        <f>Tabla1[[#This Row],[Fecha Abs Alta 2019]]-Tabla1[[#This Row],[Fecha Abs Baja 2019]]</f>
        <v>0</v>
      </c>
      <c r="Z126" s="4"/>
      <c r="AA126" s="4"/>
      <c r="AB126" s="4">
        <f>#REF!-#REF!</f>
        <v>0</v>
      </c>
      <c r="AC126" s="4" t="s">
        <v>54</v>
      </c>
      <c r="AD126" s="4">
        <v>3</v>
      </c>
      <c r="AE126" s="4">
        <v>0</v>
      </c>
      <c r="AF126" s="4"/>
      <c r="AH126">
        <v>0</v>
      </c>
      <c r="AK126" s="7">
        <v>32416</v>
      </c>
      <c r="AL126" s="7">
        <v>32416</v>
      </c>
      <c r="AM126" s="7">
        <f>Tabla1[[#This Row],[Salario Anual Actual 2020]]-Tabla1[[#This Row],[Salario Anual Inicial 2020]]</f>
        <v>0</v>
      </c>
      <c r="AN126">
        <v>102</v>
      </c>
      <c r="AO126">
        <v>35</v>
      </c>
      <c r="AP126">
        <v>9</v>
      </c>
      <c r="AQ126">
        <v>0</v>
      </c>
      <c r="AR126">
        <v>0</v>
      </c>
      <c r="AS126">
        <v>8.17</v>
      </c>
      <c r="AT126">
        <v>8</v>
      </c>
      <c r="AU126">
        <v>7</v>
      </c>
      <c r="AV126">
        <v>4.75</v>
      </c>
      <c r="AW126">
        <v>3.66</v>
      </c>
      <c r="AX126">
        <v>10</v>
      </c>
    </row>
    <row r="127" spans="1:50" x14ac:dyDescent="0.25">
      <c r="A127">
        <v>77</v>
      </c>
      <c r="B127" s="1">
        <v>26469</v>
      </c>
      <c r="C127" s="2">
        <f ca="1">INT((TODAY()-Tabla1[[#This Row],[Año de Nacimiento]])/365)</f>
        <v>48</v>
      </c>
      <c r="D127" t="s">
        <v>14</v>
      </c>
      <c r="E127">
        <v>0</v>
      </c>
      <c r="F127" s="1">
        <v>44062</v>
      </c>
      <c r="G127" s="1">
        <f t="shared" ca="1" si="1"/>
        <v>44118</v>
      </c>
      <c r="H127" s="8">
        <f ca="1">(Tabla1[[#This Row],[Fecha Hoy]]-Tabla1[[#This Row],[Fecha Inicio de Contrato]])/30</f>
        <v>1.8666666666666667</v>
      </c>
      <c r="I127" s="8">
        <f ca="1">Tabla1[[#This Row],[Antigüedad Meses]]/12</f>
        <v>0.15555555555555556</v>
      </c>
      <c r="J127" s="1" t="s">
        <v>9</v>
      </c>
      <c r="K127" s="4">
        <v>4</v>
      </c>
      <c r="L127" s="1" t="s">
        <v>19</v>
      </c>
      <c r="M127" s="4">
        <v>1</v>
      </c>
      <c r="N127" s="4" t="s">
        <v>20</v>
      </c>
      <c r="O127" t="s">
        <v>34</v>
      </c>
      <c r="P127">
        <v>4</v>
      </c>
      <c r="Q127">
        <v>24</v>
      </c>
      <c r="R127">
        <f>Tabla1[[#This Row],[Horas Jornada]]*1/40</f>
        <v>0.6</v>
      </c>
      <c r="V127" s="4">
        <f>Tabla1[[#This Row],[Fecha Alta (Abs)]]-Tabla1[[#This Row],[Fecha de baja (Abs)]]</f>
        <v>0</v>
      </c>
      <c r="Y127" s="4">
        <f>Tabla1[[#This Row],[Fecha Abs Alta 2019]]-Tabla1[[#This Row],[Fecha Abs Baja 2019]]</f>
        <v>0</v>
      </c>
      <c r="Z127" s="4"/>
      <c r="AA127" s="4"/>
      <c r="AB127" s="4">
        <f>#REF!-#REF!</f>
        <v>0</v>
      </c>
      <c r="AC127" s="4" t="s">
        <v>54</v>
      </c>
      <c r="AD127" s="4">
        <v>3</v>
      </c>
      <c r="AE127" s="4">
        <v>1</v>
      </c>
      <c r="AF127" s="1">
        <v>44074</v>
      </c>
      <c r="AG127" t="s">
        <v>29</v>
      </c>
      <c r="AH127">
        <v>0</v>
      </c>
      <c r="AK127" s="7">
        <v>27860</v>
      </c>
      <c r="AL127" s="7">
        <v>27860</v>
      </c>
      <c r="AM127" s="7">
        <f>Tabla1[[#This Row],[Salario Anual Actual 2020]]-Tabla1[[#This Row],[Salario Anual Inicial 2020]]</f>
        <v>0</v>
      </c>
      <c r="AN127">
        <v>173</v>
      </c>
      <c r="AO127">
        <v>25</v>
      </c>
      <c r="AP127">
        <v>9</v>
      </c>
      <c r="AQ127">
        <v>0</v>
      </c>
      <c r="AR127">
        <v>1</v>
      </c>
      <c r="AS127">
        <v>6.88</v>
      </c>
      <c r="AT127">
        <v>6.5</v>
      </c>
      <c r="AU127">
        <v>8</v>
      </c>
      <c r="AV127">
        <v>3.84</v>
      </c>
      <c r="AW127">
        <v>3.78</v>
      </c>
      <c r="AX127">
        <v>10</v>
      </c>
    </row>
    <row r="128" spans="1:50" x14ac:dyDescent="0.25">
      <c r="A128">
        <v>34</v>
      </c>
      <c r="B128" s="1">
        <v>28757</v>
      </c>
      <c r="C128" s="2">
        <f ca="1">INT((TODAY()-Tabla1[[#This Row],[Año de Nacimiento]])/365)</f>
        <v>42</v>
      </c>
      <c r="D128" t="s">
        <v>13</v>
      </c>
      <c r="E128">
        <v>1</v>
      </c>
      <c r="F128" s="1">
        <v>42615</v>
      </c>
      <c r="G128" s="1">
        <f t="shared" ca="1" si="1"/>
        <v>44118</v>
      </c>
      <c r="H128" s="8">
        <f ca="1">(Tabla1[[#This Row],[Fecha Hoy]]-Tabla1[[#This Row],[Fecha Inicio de Contrato]])/30</f>
        <v>50.1</v>
      </c>
      <c r="I128" s="8">
        <f ca="1">Tabla1[[#This Row],[Antigüedad Meses]]/12</f>
        <v>4.1749999999999998</v>
      </c>
      <c r="J128" s="1" t="s">
        <v>11</v>
      </c>
      <c r="K128" s="4">
        <v>6</v>
      </c>
      <c r="L128" s="1" t="s">
        <v>21</v>
      </c>
      <c r="M128" s="4">
        <v>0</v>
      </c>
      <c r="N128" s="4" t="s">
        <v>20</v>
      </c>
      <c r="O128" t="s">
        <v>34</v>
      </c>
      <c r="P128">
        <v>4</v>
      </c>
      <c r="Q128">
        <v>40</v>
      </c>
      <c r="R128">
        <f>Tabla1[[#This Row],[Horas Jornada]]*1/40</f>
        <v>1</v>
      </c>
      <c r="V128" s="4">
        <f>Tabla1[[#This Row],[Fecha Alta (Abs)]]-Tabla1[[#This Row],[Fecha de baja (Abs)]]</f>
        <v>0</v>
      </c>
      <c r="Y128" s="4">
        <f>Tabla1[[#This Row],[Fecha Abs Alta 2019]]-Tabla1[[#This Row],[Fecha Abs Baja 2019]]</f>
        <v>0</v>
      </c>
      <c r="Z128" s="4"/>
      <c r="AA128" s="4"/>
      <c r="AB128" s="4">
        <f>#REF!-#REF!</f>
        <v>0</v>
      </c>
      <c r="AC128" s="4" t="s">
        <v>53</v>
      </c>
      <c r="AD128" s="4">
        <v>2</v>
      </c>
      <c r="AE128" s="4">
        <v>0</v>
      </c>
      <c r="AF128" s="4"/>
      <c r="AH128">
        <v>1</v>
      </c>
      <c r="AI128" s="1">
        <v>43915</v>
      </c>
      <c r="AJ128" t="s">
        <v>41</v>
      </c>
      <c r="AK128" s="7">
        <v>34976</v>
      </c>
      <c r="AL128" s="7">
        <v>34976</v>
      </c>
      <c r="AM128" s="7">
        <f>Tabla1[[#This Row],[Salario Anual Actual 2020]]-Tabla1[[#This Row],[Salario Anual Inicial 2020]]</f>
        <v>0</v>
      </c>
      <c r="AN128">
        <v>48</v>
      </c>
      <c r="AO128">
        <v>35</v>
      </c>
      <c r="AP128">
        <v>7</v>
      </c>
      <c r="AQ128">
        <v>0</v>
      </c>
      <c r="AR128">
        <v>0</v>
      </c>
      <c r="AS128">
        <v>6.73</v>
      </c>
      <c r="AT128">
        <v>6.33</v>
      </c>
      <c r="AU128">
        <v>8</v>
      </c>
      <c r="AV128">
        <v>3.55</v>
      </c>
      <c r="AW128">
        <v>3.48</v>
      </c>
      <c r="AX128">
        <v>8</v>
      </c>
    </row>
    <row r="129" spans="1:50" x14ac:dyDescent="0.25">
      <c r="A129">
        <v>9</v>
      </c>
      <c r="B129" s="1">
        <v>20773</v>
      </c>
      <c r="C129" s="2">
        <f ca="1">INT((TODAY()-Tabla1[[#This Row],[Año de Nacimiento]])/365)</f>
        <v>63</v>
      </c>
      <c r="D129" t="s">
        <v>13</v>
      </c>
      <c r="E129">
        <v>1</v>
      </c>
      <c r="F129" s="1">
        <v>43557</v>
      </c>
      <c r="G129" s="1">
        <f t="shared" ca="1" si="1"/>
        <v>44118</v>
      </c>
      <c r="H129" s="8">
        <f ca="1">(Tabla1[[#This Row],[Fecha Hoy]]-Tabla1[[#This Row],[Fecha Inicio de Contrato]])/30</f>
        <v>18.7</v>
      </c>
      <c r="I129" s="8">
        <f ca="1">Tabla1[[#This Row],[Antigüedad Meses]]/12</f>
        <v>1.5583333333333333</v>
      </c>
      <c r="J129" s="1" t="s">
        <v>11</v>
      </c>
      <c r="K129" s="4">
        <v>6</v>
      </c>
      <c r="L129" s="1" t="s">
        <v>21</v>
      </c>
      <c r="M129" s="4">
        <v>0</v>
      </c>
      <c r="N129" s="4" t="s">
        <v>20</v>
      </c>
      <c r="O129" t="s">
        <v>34</v>
      </c>
      <c r="P129">
        <v>4</v>
      </c>
      <c r="Q129">
        <v>40</v>
      </c>
      <c r="R129">
        <f>Tabla1[[#This Row],[Horas Jornada]]*1/40</f>
        <v>1</v>
      </c>
      <c r="V129" s="4">
        <f>Tabla1[[#This Row],[Fecha Alta (Abs)]]-Tabla1[[#This Row],[Fecha de baja (Abs)]]</f>
        <v>0</v>
      </c>
      <c r="Y129" s="4">
        <f>Tabla1[[#This Row],[Fecha Abs Alta 2019]]-Tabla1[[#This Row],[Fecha Abs Baja 2019]]</f>
        <v>0</v>
      </c>
      <c r="Z129" s="4"/>
      <c r="AA129" s="4"/>
      <c r="AB129" s="4">
        <f>#REF!-#REF!</f>
        <v>0</v>
      </c>
      <c r="AC129" s="4" t="s">
        <v>52</v>
      </c>
      <c r="AD129" s="4">
        <v>1</v>
      </c>
      <c r="AE129" s="4">
        <v>0</v>
      </c>
      <c r="AF129" s="4"/>
      <c r="AH129">
        <v>1</v>
      </c>
      <c r="AI129" s="1">
        <v>44052</v>
      </c>
      <c r="AJ129" t="s">
        <v>41</v>
      </c>
      <c r="AK129" s="7">
        <v>48548</v>
      </c>
      <c r="AL129" s="7">
        <v>48548</v>
      </c>
      <c r="AM129" s="7">
        <f>Tabla1[[#This Row],[Salario Anual Actual 2020]]-Tabla1[[#This Row],[Salario Anual Inicial 2020]]</f>
        <v>0</v>
      </c>
      <c r="AN129">
        <v>24</v>
      </c>
      <c r="AO129">
        <v>35</v>
      </c>
      <c r="AP129">
        <v>5</v>
      </c>
      <c r="AQ129">
        <v>0</v>
      </c>
      <c r="AR129">
        <v>0</v>
      </c>
      <c r="AS129">
        <v>4.28</v>
      </c>
      <c r="AT129">
        <v>4.2</v>
      </c>
      <c r="AU129">
        <v>28</v>
      </c>
      <c r="AV129">
        <v>3.19</v>
      </c>
      <c r="AW129">
        <v>3.01</v>
      </c>
      <c r="AX129">
        <v>6</v>
      </c>
    </row>
    <row r="130" spans="1:50" x14ac:dyDescent="0.25">
      <c r="A130">
        <v>290</v>
      </c>
      <c r="B130" s="1">
        <v>25425</v>
      </c>
      <c r="C130" s="2">
        <f ca="1">INT((TODAY()-Tabla1[[#This Row],[Año de Nacimiento]])/365)</f>
        <v>51</v>
      </c>
      <c r="D130" t="s">
        <v>14</v>
      </c>
      <c r="E130">
        <v>0</v>
      </c>
      <c r="F130" s="1">
        <v>42961</v>
      </c>
      <c r="G130" s="1">
        <f t="shared" ref="G130:G193" ca="1" si="2">TODAY()</f>
        <v>44118</v>
      </c>
      <c r="H130" s="8">
        <f ca="1">(Tabla1[[#This Row],[Fecha Hoy]]-Tabla1[[#This Row],[Fecha Inicio de Contrato]])/30</f>
        <v>38.56666666666667</v>
      </c>
      <c r="I130" s="8">
        <f ca="1">Tabla1[[#This Row],[Antigüedad Meses]]/12</f>
        <v>3.213888888888889</v>
      </c>
      <c r="J130" s="1" t="s">
        <v>12</v>
      </c>
      <c r="K130" s="4">
        <v>3</v>
      </c>
      <c r="L130" s="1" t="s">
        <v>19</v>
      </c>
      <c r="M130" s="4">
        <v>1</v>
      </c>
      <c r="N130" s="4" t="s">
        <v>20</v>
      </c>
      <c r="O130" t="s">
        <v>32</v>
      </c>
      <c r="P130">
        <v>1</v>
      </c>
      <c r="Q130">
        <v>20</v>
      </c>
      <c r="R130">
        <f>Tabla1[[#This Row],[Horas Jornada]]*1/40</f>
        <v>0.5</v>
      </c>
      <c r="S130" t="s">
        <v>24</v>
      </c>
      <c r="T130" s="1">
        <v>43719</v>
      </c>
      <c r="U130" s="1">
        <v>43720</v>
      </c>
      <c r="V130" s="4">
        <f>Tabla1[[#This Row],[Fecha Alta (Abs)]]-Tabla1[[#This Row],[Fecha de baja (Abs)]]</f>
        <v>1</v>
      </c>
      <c r="W130" s="1">
        <v>43719</v>
      </c>
      <c r="X130" s="1">
        <v>43720</v>
      </c>
      <c r="Y130" s="4">
        <f>Tabla1[[#This Row],[Fecha Abs Alta 2019]]-Tabla1[[#This Row],[Fecha Abs Baja 2019]]</f>
        <v>1</v>
      </c>
      <c r="Z130" s="4"/>
      <c r="AA130" s="4"/>
      <c r="AB130" s="4">
        <f>#REF!-#REF!</f>
        <v>0</v>
      </c>
      <c r="AC130" t="s">
        <v>59</v>
      </c>
      <c r="AD130" s="4">
        <v>8</v>
      </c>
      <c r="AE130" s="4">
        <v>0</v>
      </c>
      <c r="AH130">
        <v>0</v>
      </c>
      <c r="AK130" s="7">
        <v>17616</v>
      </c>
      <c r="AL130" s="7">
        <v>17616</v>
      </c>
      <c r="AM130" s="7">
        <f>Tabla1[[#This Row],[Salario Anual Actual 2020]]-Tabla1[[#This Row],[Salario Anual Inicial 2020]]</f>
        <v>0</v>
      </c>
      <c r="AN130">
        <v>36</v>
      </c>
      <c r="AO130">
        <v>0</v>
      </c>
      <c r="AQ130">
        <v>0</v>
      </c>
      <c r="AR130">
        <v>0</v>
      </c>
      <c r="AX130">
        <v>4</v>
      </c>
    </row>
    <row r="131" spans="1:50" x14ac:dyDescent="0.25">
      <c r="A131">
        <v>294</v>
      </c>
      <c r="B131" s="1">
        <v>34999</v>
      </c>
      <c r="C131" s="2">
        <f ca="1">INT((TODAY()-Tabla1[[#This Row],[Año de Nacimiento]])/365)</f>
        <v>24</v>
      </c>
      <c r="D131" t="s">
        <v>14</v>
      </c>
      <c r="E131">
        <v>0</v>
      </c>
      <c r="F131" s="1">
        <v>43706</v>
      </c>
      <c r="G131" s="1">
        <f t="shared" ca="1" si="2"/>
        <v>44118</v>
      </c>
      <c r="H131" s="8">
        <f ca="1">(Tabla1[[#This Row],[Fecha Hoy]]-Tabla1[[#This Row],[Fecha Inicio de Contrato]])/30</f>
        <v>13.733333333333333</v>
      </c>
      <c r="I131" s="8">
        <f ca="1">Tabla1[[#This Row],[Antigüedad Meses]]/12</f>
        <v>1.1444444444444444</v>
      </c>
      <c r="J131" s="1" t="s">
        <v>8</v>
      </c>
      <c r="K131" s="4">
        <v>1</v>
      </c>
      <c r="L131" s="1"/>
      <c r="M131" s="4">
        <v>0</v>
      </c>
      <c r="N131" s="4" t="s">
        <v>20</v>
      </c>
      <c r="O131" t="s">
        <v>32</v>
      </c>
      <c r="P131">
        <v>1</v>
      </c>
      <c r="Q131">
        <v>30</v>
      </c>
      <c r="R131">
        <f>Tabla1[[#This Row],[Horas Jornada]]*1/40</f>
        <v>0.75</v>
      </c>
      <c r="S131" t="s">
        <v>24</v>
      </c>
      <c r="T131" s="1">
        <v>43884</v>
      </c>
      <c r="U131" s="1">
        <v>43891</v>
      </c>
      <c r="V131" s="4">
        <f>Tabla1[[#This Row],[Fecha Alta (Abs)]]-Tabla1[[#This Row],[Fecha de baja (Abs)]]</f>
        <v>7</v>
      </c>
      <c r="Y131" s="4">
        <f>Tabla1[[#This Row],[Fecha Abs Alta 2019]]-Tabla1[[#This Row],[Fecha Abs Baja 2019]]</f>
        <v>0</v>
      </c>
      <c r="Z131" s="1">
        <v>43884</v>
      </c>
      <c r="AA131" s="1">
        <v>43891</v>
      </c>
      <c r="AB131" s="4">
        <f>#REF!-#REF!</f>
        <v>7</v>
      </c>
      <c r="AC131" t="s">
        <v>59</v>
      </c>
      <c r="AD131" s="4">
        <v>8</v>
      </c>
      <c r="AE131" s="4">
        <v>0</v>
      </c>
      <c r="AH131">
        <v>0</v>
      </c>
      <c r="AK131" s="7">
        <v>17099</v>
      </c>
      <c r="AL131" s="7">
        <v>17099</v>
      </c>
      <c r="AM131" s="7">
        <f>Tabla1[[#This Row],[Salario Anual Actual 2020]]-Tabla1[[#This Row],[Salario Anual Inicial 2020]]</f>
        <v>0</v>
      </c>
      <c r="AN131">
        <v>26</v>
      </c>
      <c r="AO131">
        <v>0</v>
      </c>
      <c r="AQ131">
        <v>0</v>
      </c>
      <c r="AR131">
        <v>0</v>
      </c>
      <c r="AX131">
        <v>7</v>
      </c>
    </row>
    <row r="132" spans="1:50" x14ac:dyDescent="0.25">
      <c r="A132">
        <v>300</v>
      </c>
      <c r="B132" s="1">
        <v>26309</v>
      </c>
      <c r="C132" s="2">
        <f ca="1">INT((TODAY()-Tabla1[[#This Row],[Año de Nacimiento]])/365)</f>
        <v>48</v>
      </c>
      <c r="D132" t="s">
        <v>13</v>
      </c>
      <c r="E132">
        <v>1</v>
      </c>
      <c r="F132" s="1">
        <v>42566</v>
      </c>
      <c r="G132" s="1">
        <f t="shared" ca="1" si="2"/>
        <v>44118</v>
      </c>
      <c r="H132" s="8">
        <f ca="1">(Tabla1[[#This Row],[Fecha Hoy]]-Tabla1[[#This Row],[Fecha Inicio de Contrato]])/30</f>
        <v>51.733333333333334</v>
      </c>
      <c r="I132" s="8">
        <f ca="1">Tabla1[[#This Row],[Antigüedad Meses]]/12</f>
        <v>4.3111111111111109</v>
      </c>
      <c r="J132" s="1" t="s">
        <v>12</v>
      </c>
      <c r="K132" s="4">
        <v>3</v>
      </c>
      <c r="L132" s="1"/>
      <c r="M132" s="4">
        <v>0</v>
      </c>
      <c r="N132" s="4" t="s">
        <v>20</v>
      </c>
      <c r="O132" t="s">
        <v>32</v>
      </c>
      <c r="P132">
        <v>1</v>
      </c>
      <c r="Q132">
        <v>40</v>
      </c>
      <c r="R132">
        <f>Tabla1[[#This Row],[Horas Jornada]]*1/40</f>
        <v>1</v>
      </c>
      <c r="S132" t="s">
        <v>25</v>
      </c>
      <c r="T132" s="1">
        <v>43826</v>
      </c>
      <c r="U132" s="1">
        <v>43872</v>
      </c>
      <c r="V132" s="4">
        <f>Tabla1[[#This Row],[Fecha Alta (Abs)]]-Tabla1[[#This Row],[Fecha de baja (Abs)]]</f>
        <v>46</v>
      </c>
      <c r="W132" s="1">
        <v>43826</v>
      </c>
      <c r="X132" s="1">
        <v>43830</v>
      </c>
      <c r="Y132" s="4">
        <f>Tabla1[[#This Row],[Fecha Abs Alta 2019]]-Tabla1[[#This Row],[Fecha Abs Baja 2019]]</f>
        <v>4</v>
      </c>
      <c r="Z132" s="1">
        <v>43831</v>
      </c>
      <c r="AA132" s="1">
        <v>43872</v>
      </c>
      <c r="AB132" s="4">
        <f>#REF!-#REF!</f>
        <v>41</v>
      </c>
      <c r="AC132" t="s">
        <v>59</v>
      </c>
      <c r="AD132" s="4">
        <v>8</v>
      </c>
      <c r="AE132" s="4">
        <v>0</v>
      </c>
      <c r="AH132">
        <v>0</v>
      </c>
      <c r="AK132" s="7">
        <v>16953</v>
      </c>
      <c r="AL132" s="7">
        <v>16953</v>
      </c>
      <c r="AM132" s="7">
        <f>Tabla1[[#This Row],[Salario Anual Actual 2020]]-Tabla1[[#This Row],[Salario Anual Inicial 2020]]</f>
        <v>0</v>
      </c>
      <c r="AN132">
        <v>103</v>
      </c>
      <c r="AO132">
        <v>6</v>
      </c>
      <c r="AQ132">
        <v>0</v>
      </c>
      <c r="AR132">
        <v>0</v>
      </c>
      <c r="AX132">
        <v>7</v>
      </c>
    </row>
    <row r="133" spans="1:50" x14ac:dyDescent="0.25">
      <c r="A133">
        <v>298</v>
      </c>
      <c r="B133" s="1">
        <v>21073</v>
      </c>
      <c r="C133" s="2">
        <f ca="1">INT((TODAY()-Tabla1[[#This Row],[Año de Nacimiento]])/365)</f>
        <v>63</v>
      </c>
      <c r="D133" t="s">
        <v>14</v>
      </c>
      <c r="E133">
        <v>0</v>
      </c>
      <c r="F133" s="1">
        <v>43122</v>
      </c>
      <c r="G133" s="1">
        <f t="shared" ca="1" si="2"/>
        <v>44118</v>
      </c>
      <c r="H133" s="8">
        <f ca="1">(Tabla1[[#This Row],[Fecha Hoy]]-Tabla1[[#This Row],[Fecha Inicio de Contrato]])/30</f>
        <v>33.200000000000003</v>
      </c>
      <c r="I133" s="8">
        <f ca="1">Tabla1[[#This Row],[Antigüedad Meses]]/12</f>
        <v>2.7666666666666671</v>
      </c>
      <c r="J133" s="1" t="s">
        <v>68</v>
      </c>
      <c r="K133" s="4">
        <v>2</v>
      </c>
      <c r="L133" s="1"/>
      <c r="M133" s="4">
        <v>1</v>
      </c>
      <c r="N133" s="4" t="s">
        <v>20</v>
      </c>
      <c r="O133" t="s">
        <v>32</v>
      </c>
      <c r="P133">
        <v>1</v>
      </c>
      <c r="Q133">
        <v>40</v>
      </c>
      <c r="R133">
        <f>Tabla1[[#This Row],[Horas Jornada]]*1/40</f>
        <v>1</v>
      </c>
      <c r="S133" t="s">
        <v>39</v>
      </c>
      <c r="T133" s="1">
        <v>43801</v>
      </c>
      <c r="U133" s="1">
        <v>43912</v>
      </c>
      <c r="V133" s="4">
        <f>Tabla1[[#This Row],[Fecha Alta (Abs)]]-Tabla1[[#This Row],[Fecha de baja (Abs)]]</f>
        <v>111</v>
      </c>
      <c r="W133" s="1">
        <v>43801</v>
      </c>
      <c r="X133" s="1">
        <v>43830</v>
      </c>
      <c r="Y133" s="4">
        <f>Tabla1[[#This Row],[Fecha Abs Alta 2019]]-Tabla1[[#This Row],[Fecha Abs Baja 2019]]</f>
        <v>29</v>
      </c>
      <c r="Z133" s="1">
        <v>43831</v>
      </c>
      <c r="AA133" s="1">
        <v>43912</v>
      </c>
      <c r="AB133" s="4">
        <f>#REF!-#REF!</f>
        <v>81</v>
      </c>
      <c r="AC133" t="s">
        <v>59</v>
      </c>
      <c r="AD133" s="4">
        <v>8</v>
      </c>
      <c r="AE133" s="4">
        <v>0</v>
      </c>
      <c r="AH133">
        <v>0</v>
      </c>
      <c r="AK133" s="7">
        <v>18923</v>
      </c>
      <c r="AL133" s="7">
        <v>18923</v>
      </c>
      <c r="AM133" s="7">
        <f>Tabla1[[#This Row],[Salario Anual Actual 2020]]-Tabla1[[#This Row],[Salario Anual Inicial 2020]]</f>
        <v>0</v>
      </c>
      <c r="AN133">
        <v>48</v>
      </c>
      <c r="AO133">
        <v>0</v>
      </c>
      <c r="AQ133">
        <v>0</v>
      </c>
      <c r="AR133">
        <v>0</v>
      </c>
      <c r="AX133">
        <v>4</v>
      </c>
    </row>
    <row r="134" spans="1:50" x14ac:dyDescent="0.25">
      <c r="A134">
        <v>289</v>
      </c>
      <c r="B134" s="1">
        <v>20721</v>
      </c>
      <c r="C134" s="2">
        <f ca="1">INT((TODAY()-Tabla1[[#This Row],[Año de Nacimiento]])/365)</f>
        <v>64</v>
      </c>
      <c r="D134" t="s">
        <v>13</v>
      </c>
      <c r="E134">
        <v>1</v>
      </c>
      <c r="F134" s="1">
        <v>43676</v>
      </c>
      <c r="G134" s="1">
        <f t="shared" ca="1" si="2"/>
        <v>44118</v>
      </c>
      <c r="H134" s="8">
        <f ca="1">(Tabla1[[#This Row],[Fecha Hoy]]-Tabla1[[#This Row],[Fecha Inicio de Contrato]])/30</f>
        <v>14.733333333333333</v>
      </c>
      <c r="I134" s="8">
        <f ca="1">Tabla1[[#This Row],[Antigüedad Meses]]/12</f>
        <v>1.2277777777777776</v>
      </c>
      <c r="J134" s="1" t="s">
        <v>12</v>
      </c>
      <c r="K134" s="4">
        <v>3</v>
      </c>
      <c r="L134" s="1" t="s">
        <v>19</v>
      </c>
      <c r="M134" s="4">
        <v>1</v>
      </c>
      <c r="N134" s="4" t="s">
        <v>20</v>
      </c>
      <c r="O134" t="s">
        <v>32</v>
      </c>
      <c r="P134">
        <v>1</v>
      </c>
      <c r="Q134">
        <v>20</v>
      </c>
      <c r="R134">
        <f>Tabla1[[#This Row],[Horas Jornada]]*1/40</f>
        <v>0.5</v>
      </c>
      <c r="S134" t="s">
        <v>25</v>
      </c>
      <c r="T134" s="1">
        <v>43932</v>
      </c>
      <c r="U134" s="1">
        <f ca="1">TODAY()</f>
        <v>44118</v>
      </c>
      <c r="V134" s="4">
        <f ca="1">Tabla1[[#This Row],[Fecha Alta (Abs)]]-Tabla1[[#This Row],[Fecha de baja (Abs)]]</f>
        <v>186</v>
      </c>
      <c r="Y134" s="4">
        <f>Tabla1[[#This Row],[Fecha Abs Alta 2019]]-Tabla1[[#This Row],[Fecha Abs Baja 2019]]</f>
        <v>0</v>
      </c>
      <c r="Z134" s="1">
        <v>43932</v>
      </c>
      <c r="AA134" s="1">
        <f ca="1">TODAY()</f>
        <v>44118</v>
      </c>
      <c r="AB134" s="4" t="e">
        <f>#REF!-#REF!</f>
        <v>#REF!</v>
      </c>
      <c r="AC134" t="s">
        <v>59</v>
      </c>
      <c r="AD134" s="4">
        <v>8</v>
      </c>
      <c r="AE134" s="4">
        <v>0</v>
      </c>
      <c r="AH134">
        <v>0</v>
      </c>
      <c r="AK134" s="7">
        <v>16436</v>
      </c>
      <c r="AL134" s="7">
        <v>16436</v>
      </c>
      <c r="AM134" s="7">
        <f>Tabla1[[#This Row],[Salario Anual Actual 2020]]-Tabla1[[#This Row],[Salario Anual Inicial 2020]]</f>
        <v>0</v>
      </c>
      <c r="AN134">
        <v>144</v>
      </c>
      <c r="AO134">
        <v>0</v>
      </c>
      <c r="AQ134">
        <v>0</v>
      </c>
      <c r="AR134">
        <v>0</v>
      </c>
      <c r="AX134">
        <v>7</v>
      </c>
    </row>
    <row r="135" spans="1:50" x14ac:dyDescent="0.25">
      <c r="A135">
        <v>292</v>
      </c>
      <c r="B135" s="1">
        <v>35849</v>
      </c>
      <c r="C135" s="2">
        <f ca="1">INT((TODAY()-Tabla1[[#This Row],[Año de Nacimiento]])/365)</f>
        <v>22</v>
      </c>
      <c r="D135" t="s">
        <v>14</v>
      </c>
      <c r="E135">
        <v>0</v>
      </c>
      <c r="F135" s="1">
        <v>43673</v>
      </c>
      <c r="G135" s="1">
        <f t="shared" ca="1" si="2"/>
        <v>44118</v>
      </c>
      <c r="H135" s="8">
        <f ca="1">(Tabla1[[#This Row],[Fecha Hoy]]-Tabla1[[#This Row],[Fecha Inicio de Contrato]])/30</f>
        <v>14.833333333333334</v>
      </c>
      <c r="I135" s="8">
        <f ca="1">Tabla1[[#This Row],[Antigüedad Meses]]/12</f>
        <v>1.2361111111111112</v>
      </c>
      <c r="J135" s="1" t="s">
        <v>9</v>
      </c>
      <c r="K135" s="4">
        <v>4</v>
      </c>
      <c r="L135" s="1"/>
      <c r="M135" s="4">
        <v>0</v>
      </c>
      <c r="N135" s="4" t="s">
        <v>20</v>
      </c>
      <c r="O135" t="s">
        <v>32</v>
      </c>
      <c r="P135">
        <v>1</v>
      </c>
      <c r="Q135">
        <v>40</v>
      </c>
      <c r="R135">
        <f>Tabla1[[#This Row],[Horas Jornada]]*1/40</f>
        <v>1</v>
      </c>
      <c r="S135" t="s">
        <v>25</v>
      </c>
      <c r="T135" s="1">
        <v>43817</v>
      </c>
      <c r="U135" s="1">
        <f ca="1">TODAY()</f>
        <v>44118</v>
      </c>
      <c r="V135" s="4">
        <f ca="1">Tabla1[[#This Row],[Fecha Alta (Abs)]]-Tabla1[[#This Row],[Fecha de baja (Abs)]]</f>
        <v>301</v>
      </c>
      <c r="W135" s="1">
        <v>43817</v>
      </c>
      <c r="X135" s="1">
        <v>43830</v>
      </c>
      <c r="Y135" s="4">
        <f>Tabla1[[#This Row],[Fecha Abs Alta 2019]]-Tabla1[[#This Row],[Fecha Abs Baja 2019]]</f>
        <v>13</v>
      </c>
      <c r="Z135" s="1">
        <v>43831</v>
      </c>
      <c r="AA135" s="1">
        <f ca="1">TODAY()</f>
        <v>44118</v>
      </c>
      <c r="AB135" s="4" t="e">
        <f>#REF!-#REF!</f>
        <v>#REF!</v>
      </c>
      <c r="AC135" t="s">
        <v>59</v>
      </c>
      <c r="AD135" s="4">
        <v>8</v>
      </c>
      <c r="AE135" s="4">
        <v>1</v>
      </c>
      <c r="AF135" s="1">
        <v>44046</v>
      </c>
      <c r="AG135" t="s">
        <v>26</v>
      </c>
      <c r="AH135">
        <v>1</v>
      </c>
      <c r="AI135" s="1">
        <v>43959</v>
      </c>
      <c r="AJ135" t="s">
        <v>42</v>
      </c>
      <c r="AK135" s="7">
        <v>19908</v>
      </c>
      <c r="AL135" s="7">
        <v>19908</v>
      </c>
      <c r="AM135" s="7">
        <f>Tabla1[[#This Row],[Salario Anual Actual 2020]]-Tabla1[[#This Row],[Salario Anual Inicial 2020]]</f>
        <v>0</v>
      </c>
      <c r="AN135">
        <v>67</v>
      </c>
      <c r="AO135">
        <v>0</v>
      </c>
      <c r="AQ135">
        <v>0</v>
      </c>
      <c r="AR135">
        <v>0</v>
      </c>
      <c r="AX135">
        <v>10</v>
      </c>
    </row>
    <row r="136" spans="1:50" x14ac:dyDescent="0.25">
      <c r="A136">
        <v>303</v>
      </c>
      <c r="B136" s="1">
        <v>33242</v>
      </c>
      <c r="C136" s="2">
        <f ca="1">INT((TODAY()-Tabla1[[#This Row],[Año de Nacimiento]])/365)</f>
        <v>29</v>
      </c>
      <c r="D136" t="s">
        <v>14</v>
      </c>
      <c r="E136">
        <v>0</v>
      </c>
      <c r="F136" s="1">
        <v>43464</v>
      </c>
      <c r="G136" s="1">
        <f t="shared" ca="1" si="2"/>
        <v>44118</v>
      </c>
      <c r="H136" s="8">
        <f ca="1">(Tabla1[[#This Row],[Fecha Hoy]]-Tabla1[[#This Row],[Fecha Inicio de Contrato]])/30</f>
        <v>21.8</v>
      </c>
      <c r="I136" s="8">
        <f ca="1">Tabla1[[#This Row],[Antigüedad Meses]]/12</f>
        <v>1.8166666666666667</v>
      </c>
      <c r="J136" s="1" t="s">
        <v>68</v>
      </c>
      <c r="K136" s="4">
        <v>2</v>
      </c>
      <c r="L136" s="1" t="s">
        <v>19</v>
      </c>
      <c r="M136" s="4">
        <v>2</v>
      </c>
      <c r="N136" s="4" t="s">
        <v>20</v>
      </c>
      <c r="O136" t="s">
        <v>32</v>
      </c>
      <c r="P136">
        <v>1</v>
      </c>
      <c r="Q136">
        <v>34</v>
      </c>
      <c r="R136">
        <f>Tabla1[[#This Row],[Horas Jornada]]*1/40</f>
        <v>0.85</v>
      </c>
      <c r="V136" s="4">
        <f>Tabla1[[#This Row],[Fecha Alta (Abs)]]-Tabla1[[#This Row],[Fecha de baja (Abs)]]</f>
        <v>0</v>
      </c>
      <c r="Y136" s="4">
        <f>Tabla1[[#This Row],[Fecha Abs Alta 2019]]-Tabla1[[#This Row],[Fecha Abs Baja 2019]]</f>
        <v>0</v>
      </c>
      <c r="Z136" s="4"/>
      <c r="AA136" s="4"/>
      <c r="AB136" s="4">
        <f>#REF!-#REF!</f>
        <v>0</v>
      </c>
      <c r="AC136" t="s">
        <v>59</v>
      </c>
      <c r="AD136" s="4">
        <v>8</v>
      </c>
      <c r="AE136" s="4">
        <v>0</v>
      </c>
      <c r="AH136">
        <v>0</v>
      </c>
      <c r="AK136" s="7">
        <v>17836</v>
      </c>
      <c r="AL136" s="7">
        <v>17836</v>
      </c>
      <c r="AM136" s="7">
        <f>Tabla1[[#This Row],[Salario Anual Actual 2020]]-Tabla1[[#This Row],[Salario Anual Inicial 2020]]</f>
        <v>0</v>
      </c>
      <c r="AN136">
        <v>96</v>
      </c>
      <c r="AO136">
        <v>6</v>
      </c>
      <c r="AQ136">
        <v>0</v>
      </c>
      <c r="AR136">
        <v>0</v>
      </c>
      <c r="AX136">
        <v>5</v>
      </c>
    </row>
    <row r="137" spans="1:50" x14ac:dyDescent="0.25">
      <c r="A137">
        <v>304</v>
      </c>
      <c r="B137" s="1">
        <v>27731</v>
      </c>
      <c r="C137" s="2">
        <f ca="1">INT((TODAY()-Tabla1[[#This Row],[Año de Nacimiento]])/365)</f>
        <v>44</v>
      </c>
      <c r="D137" t="s">
        <v>14</v>
      </c>
      <c r="E137">
        <v>0</v>
      </c>
      <c r="F137" s="1">
        <v>41069</v>
      </c>
      <c r="G137" s="1">
        <f t="shared" ca="1" si="2"/>
        <v>44118</v>
      </c>
      <c r="H137" s="8">
        <f ca="1">(Tabla1[[#This Row],[Fecha Hoy]]-Tabla1[[#This Row],[Fecha Inicio de Contrato]])/30</f>
        <v>101.63333333333334</v>
      </c>
      <c r="I137" s="8">
        <f ca="1">Tabla1[[#This Row],[Antigüedad Meses]]/12</f>
        <v>8.469444444444445</v>
      </c>
      <c r="J137" s="1" t="s">
        <v>8</v>
      </c>
      <c r="K137" s="4">
        <v>1</v>
      </c>
      <c r="L137" s="1" t="s">
        <v>19</v>
      </c>
      <c r="M137" s="4">
        <v>0</v>
      </c>
      <c r="N137" s="4" t="s">
        <v>20</v>
      </c>
      <c r="O137" t="s">
        <v>32</v>
      </c>
      <c r="P137">
        <v>1</v>
      </c>
      <c r="Q137">
        <v>40</v>
      </c>
      <c r="R137">
        <f>Tabla1[[#This Row],[Horas Jornada]]*1/40</f>
        <v>1</v>
      </c>
      <c r="V137" s="4">
        <f>Tabla1[[#This Row],[Fecha Alta (Abs)]]-Tabla1[[#This Row],[Fecha de baja (Abs)]]</f>
        <v>0</v>
      </c>
      <c r="Y137" s="4">
        <f>Tabla1[[#This Row],[Fecha Abs Alta 2019]]-Tabla1[[#This Row],[Fecha Abs Baja 2019]]</f>
        <v>0</v>
      </c>
      <c r="Z137" s="4"/>
      <c r="AA137" s="4"/>
      <c r="AB137" s="4">
        <f>#REF!-#REF!</f>
        <v>0</v>
      </c>
      <c r="AC137" t="s">
        <v>59</v>
      </c>
      <c r="AD137" s="4">
        <v>8</v>
      </c>
      <c r="AE137" s="4">
        <v>0</v>
      </c>
      <c r="AH137">
        <v>0</v>
      </c>
      <c r="AK137" s="7">
        <v>16692</v>
      </c>
      <c r="AL137" s="7">
        <v>16692</v>
      </c>
      <c r="AM137" s="7">
        <f>Tabla1[[#This Row],[Salario Anual Actual 2020]]-Tabla1[[#This Row],[Salario Anual Inicial 2020]]</f>
        <v>0</v>
      </c>
      <c r="AN137">
        <v>43</v>
      </c>
      <c r="AO137">
        <v>6</v>
      </c>
      <c r="AQ137">
        <v>0</v>
      </c>
      <c r="AR137">
        <v>0</v>
      </c>
      <c r="AX137">
        <v>6</v>
      </c>
    </row>
    <row r="138" spans="1:50" x14ac:dyDescent="0.25">
      <c r="A138">
        <v>305</v>
      </c>
      <c r="B138" s="1">
        <v>25314</v>
      </c>
      <c r="C138" s="2">
        <f ca="1">INT((TODAY()-Tabla1[[#This Row],[Año de Nacimiento]])/365)</f>
        <v>51</v>
      </c>
      <c r="D138" t="s">
        <v>13</v>
      </c>
      <c r="E138">
        <v>1</v>
      </c>
      <c r="F138" s="1">
        <v>42114</v>
      </c>
      <c r="G138" s="1">
        <f t="shared" ca="1" si="2"/>
        <v>44118</v>
      </c>
      <c r="H138" s="8">
        <f ca="1">(Tabla1[[#This Row],[Fecha Hoy]]-Tabla1[[#This Row],[Fecha Inicio de Contrato]])/30</f>
        <v>66.8</v>
      </c>
      <c r="I138" s="8">
        <f ca="1">Tabla1[[#This Row],[Antigüedad Meses]]/12</f>
        <v>5.5666666666666664</v>
      </c>
      <c r="J138" s="1" t="s">
        <v>68</v>
      </c>
      <c r="K138" s="4">
        <v>2</v>
      </c>
      <c r="L138" s="1" t="s">
        <v>19</v>
      </c>
      <c r="M138" s="4">
        <v>1</v>
      </c>
      <c r="N138" s="4" t="s">
        <v>20</v>
      </c>
      <c r="O138" t="s">
        <v>32</v>
      </c>
      <c r="P138">
        <v>1</v>
      </c>
      <c r="Q138">
        <v>40</v>
      </c>
      <c r="R138">
        <f>Tabla1[[#This Row],[Horas Jornada]]*1/40</f>
        <v>1</v>
      </c>
      <c r="V138" s="4">
        <f>Tabla1[[#This Row],[Fecha Alta (Abs)]]-Tabla1[[#This Row],[Fecha de baja (Abs)]]</f>
        <v>0</v>
      </c>
      <c r="Y138" s="4">
        <f>Tabla1[[#This Row],[Fecha Abs Alta 2019]]-Tabla1[[#This Row],[Fecha Abs Baja 2019]]</f>
        <v>0</v>
      </c>
      <c r="Z138" s="4"/>
      <c r="AA138" s="4"/>
      <c r="AB138" s="4">
        <f>#REF!-#REF!</f>
        <v>0</v>
      </c>
      <c r="AC138" t="s">
        <v>59</v>
      </c>
      <c r="AD138" s="4">
        <v>8</v>
      </c>
      <c r="AE138" s="4">
        <v>0</v>
      </c>
      <c r="AH138">
        <v>0</v>
      </c>
      <c r="AK138" s="7">
        <v>19307</v>
      </c>
      <c r="AL138" s="7">
        <v>19307</v>
      </c>
      <c r="AM138" s="7">
        <f>Tabla1[[#This Row],[Salario Anual Actual 2020]]-Tabla1[[#This Row],[Salario Anual Inicial 2020]]</f>
        <v>0</v>
      </c>
      <c r="AN138">
        <v>199</v>
      </c>
      <c r="AO138">
        <v>6</v>
      </c>
      <c r="AQ138">
        <v>0</v>
      </c>
      <c r="AR138">
        <v>0</v>
      </c>
      <c r="AX138">
        <v>10</v>
      </c>
    </row>
    <row r="139" spans="1:50" x14ac:dyDescent="0.25">
      <c r="A139">
        <v>306</v>
      </c>
      <c r="B139" s="1">
        <v>22122</v>
      </c>
      <c r="C139" s="2">
        <f ca="1">INT((TODAY()-Tabla1[[#This Row],[Año de Nacimiento]])/365)</f>
        <v>60</v>
      </c>
      <c r="D139" t="s">
        <v>13</v>
      </c>
      <c r="E139">
        <v>1</v>
      </c>
      <c r="F139" s="1">
        <v>37757</v>
      </c>
      <c r="G139" s="1">
        <f t="shared" ca="1" si="2"/>
        <v>44118</v>
      </c>
      <c r="H139" s="8">
        <f ca="1">(Tabla1[[#This Row],[Fecha Hoy]]-Tabla1[[#This Row],[Fecha Inicio de Contrato]])/30</f>
        <v>212.03333333333333</v>
      </c>
      <c r="I139" s="8">
        <f ca="1">Tabla1[[#This Row],[Antigüedad Meses]]/12</f>
        <v>17.669444444444444</v>
      </c>
      <c r="J139" s="1" t="s">
        <v>9</v>
      </c>
      <c r="K139" s="4">
        <v>4</v>
      </c>
      <c r="L139" s="1"/>
      <c r="M139" s="4">
        <v>0</v>
      </c>
      <c r="N139" s="4" t="s">
        <v>20</v>
      </c>
      <c r="O139" t="s">
        <v>32</v>
      </c>
      <c r="P139">
        <v>1</v>
      </c>
      <c r="Q139">
        <v>40</v>
      </c>
      <c r="R139">
        <f>Tabla1[[#This Row],[Horas Jornada]]*1/40</f>
        <v>1</v>
      </c>
      <c r="V139" s="4">
        <f>Tabla1[[#This Row],[Fecha Alta (Abs)]]-Tabla1[[#This Row],[Fecha de baja (Abs)]]</f>
        <v>0</v>
      </c>
      <c r="Y139" s="4">
        <f>Tabla1[[#This Row],[Fecha Abs Alta 2019]]-Tabla1[[#This Row],[Fecha Abs Baja 2019]]</f>
        <v>0</v>
      </c>
      <c r="Z139" s="4"/>
      <c r="AA139" s="4"/>
      <c r="AB139" s="4">
        <f>#REF!-#REF!</f>
        <v>0</v>
      </c>
      <c r="AC139" t="s">
        <v>59</v>
      </c>
      <c r="AD139" s="4">
        <v>8</v>
      </c>
      <c r="AE139" s="4">
        <v>0</v>
      </c>
      <c r="AH139">
        <v>1</v>
      </c>
      <c r="AI139" s="1">
        <v>43946</v>
      </c>
      <c r="AJ139" t="s">
        <v>42</v>
      </c>
      <c r="AK139" s="7">
        <v>18645</v>
      </c>
      <c r="AL139" s="7">
        <v>18645</v>
      </c>
      <c r="AM139" s="7">
        <f>Tabla1[[#This Row],[Salario Anual Actual 2020]]-Tabla1[[#This Row],[Salario Anual Inicial 2020]]</f>
        <v>0</v>
      </c>
      <c r="AN139">
        <v>54</v>
      </c>
      <c r="AO139">
        <v>6</v>
      </c>
      <c r="AQ139">
        <v>0</v>
      </c>
      <c r="AR139">
        <v>0</v>
      </c>
      <c r="AX139">
        <v>10</v>
      </c>
    </row>
    <row r="140" spans="1:50" x14ac:dyDescent="0.25">
      <c r="A140">
        <v>307</v>
      </c>
      <c r="B140" s="1">
        <v>27380</v>
      </c>
      <c r="C140" s="2">
        <f ca="1">INT((TODAY()-Tabla1[[#This Row],[Año de Nacimiento]])/365)</f>
        <v>45</v>
      </c>
      <c r="D140" t="s">
        <v>13</v>
      </c>
      <c r="E140">
        <v>1</v>
      </c>
      <c r="F140" s="1">
        <v>41949</v>
      </c>
      <c r="G140" s="1">
        <f t="shared" ca="1" si="2"/>
        <v>44118</v>
      </c>
      <c r="H140" s="8">
        <f ca="1">(Tabla1[[#This Row],[Fecha Hoy]]-Tabla1[[#This Row],[Fecha Inicio de Contrato]])/30</f>
        <v>72.3</v>
      </c>
      <c r="I140" s="8">
        <f ca="1">Tabla1[[#This Row],[Antigüedad Meses]]/12</f>
        <v>6.0249999999999995</v>
      </c>
      <c r="J140" s="1" t="s">
        <v>8</v>
      </c>
      <c r="K140" s="4">
        <v>1</v>
      </c>
      <c r="L140" s="1" t="s">
        <v>19</v>
      </c>
      <c r="M140" s="4">
        <v>1</v>
      </c>
      <c r="N140" s="4" t="s">
        <v>20</v>
      </c>
      <c r="O140" t="s">
        <v>32</v>
      </c>
      <c r="P140">
        <v>1</v>
      </c>
      <c r="Q140">
        <v>40</v>
      </c>
      <c r="R140">
        <f>Tabla1[[#This Row],[Horas Jornada]]*1/40</f>
        <v>1</v>
      </c>
      <c r="V140" s="4">
        <f>Tabla1[[#This Row],[Fecha Alta (Abs)]]-Tabla1[[#This Row],[Fecha de baja (Abs)]]</f>
        <v>0</v>
      </c>
      <c r="Y140" s="4">
        <f>Tabla1[[#This Row],[Fecha Abs Alta 2019]]-Tabla1[[#This Row],[Fecha Abs Baja 2019]]</f>
        <v>0</v>
      </c>
      <c r="Z140" s="4"/>
      <c r="AA140" s="4"/>
      <c r="AB140" s="4">
        <f>#REF!-#REF!</f>
        <v>0</v>
      </c>
      <c r="AC140" t="s">
        <v>59</v>
      </c>
      <c r="AD140" s="4">
        <v>8</v>
      </c>
      <c r="AE140" s="4">
        <v>0</v>
      </c>
      <c r="AH140">
        <v>0</v>
      </c>
      <c r="AK140" s="7">
        <v>16259</v>
      </c>
      <c r="AL140" s="7">
        <v>16259</v>
      </c>
      <c r="AM140" s="7">
        <f>Tabla1[[#This Row],[Salario Anual Actual 2020]]-Tabla1[[#This Row],[Salario Anual Inicial 2020]]</f>
        <v>0</v>
      </c>
      <c r="AN140">
        <v>83</v>
      </c>
      <c r="AO140">
        <v>6</v>
      </c>
      <c r="AQ140">
        <v>0</v>
      </c>
      <c r="AR140">
        <v>0</v>
      </c>
      <c r="AX140">
        <v>9</v>
      </c>
    </row>
    <row r="141" spans="1:50" x14ac:dyDescent="0.25">
      <c r="A141">
        <v>309</v>
      </c>
      <c r="B141" s="1">
        <v>31070</v>
      </c>
      <c r="C141" s="2">
        <f ca="1">INT((TODAY()-Tabla1[[#This Row],[Año de Nacimiento]])/365)</f>
        <v>35</v>
      </c>
      <c r="D141" t="s">
        <v>13</v>
      </c>
      <c r="E141">
        <v>1</v>
      </c>
      <c r="F141" s="1">
        <v>42507</v>
      </c>
      <c r="G141" s="1">
        <f t="shared" ca="1" si="2"/>
        <v>44118</v>
      </c>
      <c r="H141" s="8">
        <f ca="1">(Tabla1[[#This Row],[Fecha Hoy]]-Tabla1[[#This Row],[Fecha Inicio de Contrato]])/30</f>
        <v>53.7</v>
      </c>
      <c r="I141" s="8">
        <f ca="1">Tabla1[[#This Row],[Antigüedad Meses]]/12</f>
        <v>4.4750000000000005</v>
      </c>
      <c r="J141" s="1" t="s">
        <v>12</v>
      </c>
      <c r="K141" s="4">
        <v>3</v>
      </c>
      <c r="L141" s="1" t="s">
        <v>19</v>
      </c>
      <c r="M141" s="4">
        <v>2</v>
      </c>
      <c r="N141" s="4" t="s">
        <v>20</v>
      </c>
      <c r="O141" t="s">
        <v>32</v>
      </c>
      <c r="P141">
        <v>1</v>
      </c>
      <c r="Q141">
        <v>40</v>
      </c>
      <c r="R141">
        <f>Tabla1[[#This Row],[Horas Jornada]]*1/40</f>
        <v>1</v>
      </c>
      <c r="V141" s="4">
        <f>Tabla1[[#This Row],[Fecha Alta (Abs)]]-Tabla1[[#This Row],[Fecha de baja (Abs)]]</f>
        <v>0</v>
      </c>
      <c r="Y141" s="4">
        <f>Tabla1[[#This Row],[Fecha Abs Alta 2019]]-Tabla1[[#This Row],[Fecha Abs Baja 2019]]</f>
        <v>0</v>
      </c>
      <c r="Z141" s="4"/>
      <c r="AA141" s="4"/>
      <c r="AB141" s="4">
        <f>#REF!-#REF!</f>
        <v>0</v>
      </c>
      <c r="AC141" t="s">
        <v>59</v>
      </c>
      <c r="AD141" s="4">
        <v>8</v>
      </c>
      <c r="AE141" s="4">
        <v>0</v>
      </c>
      <c r="AH141">
        <v>0</v>
      </c>
      <c r="AK141" s="7">
        <v>19053</v>
      </c>
      <c r="AL141" s="7">
        <v>19053</v>
      </c>
      <c r="AM141" s="7">
        <f>Tabla1[[#This Row],[Salario Anual Actual 2020]]-Tabla1[[#This Row],[Salario Anual Inicial 2020]]</f>
        <v>0</v>
      </c>
      <c r="AN141">
        <v>68</v>
      </c>
      <c r="AO141">
        <v>6</v>
      </c>
      <c r="AQ141">
        <v>0</v>
      </c>
      <c r="AR141">
        <v>0</v>
      </c>
      <c r="AX141">
        <v>7</v>
      </c>
    </row>
    <row r="142" spans="1:50" x14ac:dyDescent="0.25">
      <c r="A142">
        <v>311</v>
      </c>
      <c r="B142" s="1">
        <v>35670</v>
      </c>
      <c r="C142" s="2">
        <f ca="1">INT((TODAY()-Tabla1[[#This Row],[Año de Nacimiento]])/365)</f>
        <v>23</v>
      </c>
      <c r="D142" t="s">
        <v>14</v>
      </c>
      <c r="E142">
        <v>0</v>
      </c>
      <c r="F142" s="1">
        <v>43225</v>
      </c>
      <c r="G142" s="1">
        <f t="shared" ca="1" si="2"/>
        <v>44118</v>
      </c>
      <c r="H142" s="8">
        <f ca="1">(Tabla1[[#This Row],[Fecha Hoy]]-Tabla1[[#This Row],[Fecha Inicio de Contrato]])/30</f>
        <v>29.766666666666666</v>
      </c>
      <c r="I142" s="8">
        <f ca="1">Tabla1[[#This Row],[Antigüedad Meses]]/12</f>
        <v>2.4805555555555556</v>
      </c>
      <c r="J142" s="1" t="s">
        <v>10</v>
      </c>
      <c r="K142" s="4">
        <v>5</v>
      </c>
      <c r="L142" s="1" t="s">
        <v>21</v>
      </c>
      <c r="M142" s="4">
        <v>0</v>
      </c>
      <c r="N142" s="4" t="s">
        <v>20</v>
      </c>
      <c r="O142" t="s">
        <v>32</v>
      </c>
      <c r="P142">
        <v>1</v>
      </c>
      <c r="Q142">
        <v>40</v>
      </c>
      <c r="R142">
        <f>Tabla1[[#This Row],[Horas Jornada]]*1/40</f>
        <v>1</v>
      </c>
      <c r="V142" s="4">
        <f>Tabla1[[#This Row],[Fecha Alta (Abs)]]-Tabla1[[#This Row],[Fecha de baja (Abs)]]</f>
        <v>0</v>
      </c>
      <c r="Y142" s="4">
        <f>Tabla1[[#This Row],[Fecha Abs Alta 2019]]-Tabla1[[#This Row],[Fecha Abs Baja 2019]]</f>
        <v>0</v>
      </c>
      <c r="Z142" s="4"/>
      <c r="AA142" s="4"/>
      <c r="AB142" s="4">
        <f>#REF!-#REF!</f>
        <v>0</v>
      </c>
      <c r="AC142" t="s">
        <v>59</v>
      </c>
      <c r="AD142" s="4">
        <v>8</v>
      </c>
      <c r="AE142" s="4">
        <v>0</v>
      </c>
      <c r="AH142">
        <v>0</v>
      </c>
      <c r="AK142" s="7">
        <v>17586</v>
      </c>
      <c r="AL142" s="7">
        <v>17586</v>
      </c>
      <c r="AM142" s="7">
        <f>Tabla1[[#This Row],[Salario Anual Actual 2020]]-Tabla1[[#This Row],[Salario Anual Inicial 2020]]</f>
        <v>0</v>
      </c>
      <c r="AN142">
        <v>18</v>
      </c>
      <c r="AO142">
        <v>6</v>
      </c>
      <c r="AQ142">
        <v>0</v>
      </c>
      <c r="AR142">
        <v>0</v>
      </c>
      <c r="AX142">
        <v>4</v>
      </c>
    </row>
    <row r="143" spans="1:50" x14ac:dyDescent="0.25">
      <c r="A143">
        <v>232</v>
      </c>
      <c r="B143" s="1">
        <v>32247</v>
      </c>
      <c r="C143" s="2">
        <f ca="1">INT((TODAY()-Tabla1[[#This Row],[Año de Nacimiento]])/365)</f>
        <v>32</v>
      </c>
      <c r="D143" t="s">
        <v>14</v>
      </c>
      <c r="E143">
        <v>0</v>
      </c>
      <c r="F143" s="1">
        <v>43335</v>
      </c>
      <c r="G143" s="1">
        <f t="shared" ca="1" si="2"/>
        <v>44118</v>
      </c>
      <c r="H143" s="8">
        <f ca="1">(Tabla1[[#This Row],[Fecha Hoy]]-Tabla1[[#This Row],[Fecha Inicio de Contrato]])/30</f>
        <v>26.1</v>
      </c>
      <c r="I143" s="8">
        <f ca="1">Tabla1[[#This Row],[Antigüedad Meses]]/12</f>
        <v>2.1750000000000003</v>
      </c>
      <c r="J143" s="1" t="s">
        <v>68</v>
      </c>
      <c r="K143" s="4">
        <v>2</v>
      </c>
      <c r="L143" s="1" t="s">
        <v>19</v>
      </c>
      <c r="M143" s="4">
        <v>1</v>
      </c>
      <c r="N143" s="4" t="s">
        <v>20</v>
      </c>
      <c r="O143" t="s">
        <v>32</v>
      </c>
      <c r="P143">
        <v>1</v>
      </c>
      <c r="Q143">
        <v>20</v>
      </c>
      <c r="R143">
        <f>Tabla1[[#This Row],[Horas Jornada]]*1/40</f>
        <v>0.5</v>
      </c>
      <c r="S143" t="s">
        <v>24</v>
      </c>
      <c r="T143" s="1">
        <v>43905</v>
      </c>
      <c r="U143" s="1">
        <v>43906</v>
      </c>
      <c r="V143" s="4">
        <f>Tabla1[[#This Row],[Fecha Alta (Abs)]]-Tabla1[[#This Row],[Fecha de baja (Abs)]]</f>
        <v>1</v>
      </c>
      <c r="Y143" s="4">
        <f>Tabla1[[#This Row],[Fecha Abs Alta 2019]]-Tabla1[[#This Row],[Fecha Abs Baja 2019]]</f>
        <v>0</v>
      </c>
      <c r="Z143" s="1">
        <v>43905</v>
      </c>
      <c r="AA143" s="1">
        <v>43906</v>
      </c>
      <c r="AB143" s="4">
        <f>#REF!-#REF!</f>
        <v>1</v>
      </c>
      <c r="AC143" t="s">
        <v>58</v>
      </c>
      <c r="AD143">
        <v>7</v>
      </c>
      <c r="AE143" s="4">
        <v>0</v>
      </c>
      <c r="AH143">
        <v>0</v>
      </c>
      <c r="AK143" s="7">
        <v>16101</v>
      </c>
      <c r="AL143" s="7">
        <v>16101</v>
      </c>
      <c r="AM143" s="7">
        <f>Tabla1[[#This Row],[Salario Anual Actual 2020]]-Tabla1[[#This Row],[Salario Anual Inicial 2020]]</f>
        <v>0</v>
      </c>
      <c r="AN143">
        <v>38</v>
      </c>
      <c r="AO143">
        <v>0</v>
      </c>
      <c r="AQ143">
        <v>0</v>
      </c>
      <c r="AR143">
        <v>0</v>
      </c>
      <c r="AX143">
        <v>8</v>
      </c>
    </row>
    <row r="144" spans="1:50" x14ac:dyDescent="0.25">
      <c r="A144">
        <v>235</v>
      </c>
      <c r="B144" s="1">
        <v>31653</v>
      </c>
      <c r="C144" s="2">
        <f ca="1">INT((TODAY()-Tabla1[[#This Row],[Año de Nacimiento]])/365)</f>
        <v>34</v>
      </c>
      <c r="D144" t="s">
        <v>14</v>
      </c>
      <c r="E144">
        <v>0</v>
      </c>
      <c r="F144" s="1">
        <v>39878</v>
      </c>
      <c r="G144" s="1">
        <f t="shared" ca="1" si="2"/>
        <v>44118</v>
      </c>
      <c r="H144" s="8">
        <f ca="1">(Tabla1[[#This Row],[Fecha Hoy]]-Tabla1[[#This Row],[Fecha Inicio de Contrato]])/30</f>
        <v>141.33333333333334</v>
      </c>
      <c r="I144" s="8">
        <f ca="1">Tabla1[[#This Row],[Antigüedad Meses]]/12</f>
        <v>11.777777777777779</v>
      </c>
      <c r="J144" s="1" t="s">
        <v>8</v>
      </c>
      <c r="K144" s="4">
        <v>1</v>
      </c>
      <c r="L144" s="1" t="s">
        <v>21</v>
      </c>
      <c r="M144" s="4">
        <v>1</v>
      </c>
      <c r="N144" s="4" t="s">
        <v>20</v>
      </c>
      <c r="O144" t="s">
        <v>32</v>
      </c>
      <c r="P144">
        <v>1</v>
      </c>
      <c r="Q144">
        <v>20</v>
      </c>
      <c r="R144">
        <f>Tabla1[[#This Row],[Horas Jornada]]*1/40</f>
        <v>0.5</v>
      </c>
      <c r="S144" t="s">
        <v>24</v>
      </c>
      <c r="T144" s="1">
        <v>43918</v>
      </c>
      <c r="U144" s="1">
        <v>43919</v>
      </c>
      <c r="V144" s="4">
        <f>Tabla1[[#This Row],[Fecha Alta (Abs)]]-Tabla1[[#This Row],[Fecha de baja (Abs)]]</f>
        <v>1</v>
      </c>
      <c r="Y144" s="4">
        <f>Tabla1[[#This Row],[Fecha Abs Alta 2019]]-Tabla1[[#This Row],[Fecha Abs Baja 2019]]</f>
        <v>0</v>
      </c>
      <c r="Z144" s="1">
        <v>43918</v>
      </c>
      <c r="AA144" s="1">
        <v>43919</v>
      </c>
      <c r="AB144" s="4">
        <f>#REF!-#REF!</f>
        <v>1</v>
      </c>
      <c r="AC144" t="s">
        <v>58</v>
      </c>
      <c r="AD144">
        <v>7</v>
      </c>
      <c r="AE144" s="4">
        <v>0</v>
      </c>
      <c r="AH144">
        <v>0</v>
      </c>
      <c r="AK144" s="7">
        <v>19457</v>
      </c>
      <c r="AL144" s="7">
        <v>19457</v>
      </c>
      <c r="AM144" s="7">
        <f>Tabla1[[#This Row],[Salario Anual Actual 2020]]-Tabla1[[#This Row],[Salario Anual Inicial 2020]]</f>
        <v>0</v>
      </c>
      <c r="AN144">
        <v>75</v>
      </c>
      <c r="AO144">
        <v>0</v>
      </c>
      <c r="AQ144">
        <v>0</v>
      </c>
      <c r="AR144">
        <v>0</v>
      </c>
      <c r="AX144">
        <v>5</v>
      </c>
    </row>
    <row r="145" spans="1:50" x14ac:dyDescent="0.25">
      <c r="A145">
        <v>246</v>
      </c>
      <c r="B145" s="1">
        <v>34593</v>
      </c>
      <c r="C145" s="2">
        <f ca="1">INT((TODAY()-Tabla1[[#This Row],[Año de Nacimiento]])/365)</f>
        <v>26</v>
      </c>
      <c r="D145" t="s">
        <v>13</v>
      </c>
      <c r="E145">
        <v>1</v>
      </c>
      <c r="F145" s="1">
        <v>40119</v>
      </c>
      <c r="G145" s="1">
        <f t="shared" ca="1" si="2"/>
        <v>44118</v>
      </c>
      <c r="H145" s="8">
        <f ca="1">(Tabla1[[#This Row],[Fecha Hoy]]-Tabla1[[#This Row],[Fecha Inicio de Contrato]])/30</f>
        <v>133.30000000000001</v>
      </c>
      <c r="I145" s="8">
        <f ca="1">Tabla1[[#This Row],[Antigüedad Meses]]/12</f>
        <v>11.108333333333334</v>
      </c>
      <c r="J145" s="1" t="s">
        <v>8</v>
      </c>
      <c r="K145" s="4">
        <v>1</v>
      </c>
      <c r="L145" s="1" t="s">
        <v>21</v>
      </c>
      <c r="M145" s="4">
        <v>0</v>
      </c>
      <c r="N145" s="4" t="s">
        <v>20</v>
      </c>
      <c r="O145" t="s">
        <v>32</v>
      </c>
      <c r="P145">
        <v>1</v>
      </c>
      <c r="Q145">
        <v>40</v>
      </c>
      <c r="R145">
        <f>Tabla1[[#This Row],[Horas Jornada]]*1/40</f>
        <v>1</v>
      </c>
      <c r="S145" t="s">
        <v>24</v>
      </c>
      <c r="T145" s="1">
        <v>43738</v>
      </c>
      <c r="U145" s="1">
        <v>43753</v>
      </c>
      <c r="V145" s="4">
        <f>Tabla1[[#This Row],[Fecha Alta (Abs)]]-Tabla1[[#This Row],[Fecha de baja (Abs)]]</f>
        <v>15</v>
      </c>
      <c r="W145" s="1">
        <v>43738</v>
      </c>
      <c r="X145" s="1">
        <v>43753</v>
      </c>
      <c r="Y145" s="4">
        <f>Tabla1[[#This Row],[Fecha Abs Alta 2019]]-Tabla1[[#This Row],[Fecha Abs Baja 2019]]</f>
        <v>15</v>
      </c>
      <c r="Z145" s="4"/>
      <c r="AA145" s="4"/>
      <c r="AB145" s="4">
        <f>#REF!-#REF!</f>
        <v>0</v>
      </c>
      <c r="AC145" t="s">
        <v>58</v>
      </c>
      <c r="AD145">
        <v>7</v>
      </c>
      <c r="AE145" s="4">
        <v>0</v>
      </c>
      <c r="AH145">
        <v>0</v>
      </c>
      <c r="AK145" s="7">
        <v>19540</v>
      </c>
      <c r="AL145" s="7">
        <v>19540</v>
      </c>
      <c r="AM145" s="7">
        <f>Tabla1[[#This Row],[Salario Anual Actual 2020]]-Tabla1[[#This Row],[Salario Anual Inicial 2020]]</f>
        <v>0</v>
      </c>
      <c r="AN145">
        <v>38</v>
      </c>
      <c r="AO145">
        <v>0</v>
      </c>
      <c r="AQ145">
        <v>0</v>
      </c>
      <c r="AR145">
        <v>0</v>
      </c>
      <c r="AX145">
        <v>5</v>
      </c>
    </row>
    <row r="146" spans="1:50" x14ac:dyDescent="0.25">
      <c r="A146">
        <v>241</v>
      </c>
      <c r="B146" s="1">
        <v>26283</v>
      </c>
      <c r="C146" s="2">
        <f ca="1">INT((TODAY()-Tabla1[[#This Row],[Año de Nacimiento]])/365)</f>
        <v>48</v>
      </c>
      <c r="D146" t="s">
        <v>14</v>
      </c>
      <c r="E146">
        <v>0</v>
      </c>
      <c r="F146" s="1">
        <v>44065</v>
      </c>
      <c r="G146" s="1">
        <f t="shared" ca="1" si="2"/>
        <v>44118</v>
      </c>
      <c r="H146" s="8">
        <f ca="1">(Tabla1[[#This Row],[Fecha Hoy]]-Tabla1[[#This Row],[Fecha Inicio de Contrato]])/30</f>
        <v>1.7666666666666666</v>
      </c>
      <c r="I146" s="8">
        <f ca="1">Tabla1[[#This Row],[Antigüedad Meses]]/12</f>
        <v>0.14722222222222223</v>
      </c>
      <c r="J146" s="1" t="s">
        <v>8</v>
      </c>
      <c r="K146" s="4">
        <v>1</v>
      </c>
      <c r="L146" s="1"/>
      <c r="M146" s="4">
        <v>0</v>
      </c>
      <c r="N146" s="4" t="s">
        <v>20</v>
      </c>
      <c r="O146" t="s">
        <v>32</v>
      </c>
      <c r="P146">
        <v>1</v>
      </c>
      <c r="Q146">
        <v>40</v>
      </c>
      <c r="R146">
        <f>Tabla1[[#This Row],[Horas Jornada]]*1/40</f>
        <v>1</v>
      </c>
      <c r="S146" t="s">
        <v>24</v>
      </c>
      <c r="T146" s="1">
        <v>43967</v>
      </c>
      <c r="U146" s="1">
        <v>44029</v>
      </c>
      <c r="V146" s="4">
        <f>Tabla1[[#This Row],[Fecha Alta (Abs)]]-Tabla1[[#This Row],[Fecha de baja (Abs)]]</f>
        <v>62</v>
      </c>
      <c r="Y146" s="4">
        <f>Tabla1[[#This Row],[Fecha Abs Alta 2019]]-Tabla1[[#This Row],[Fecha Abs Baja 2019]]</f>
        <v>0</v>
      </c>
      <c r="Z146" s="1">
        <v>43967</v>
      </c>
      <c r="AA146" s="1">
        <v>44029</v>
      </c>
      <c r="AB146" s="4">
        <f>#REF!-#REF!</f>
        <v>62</v>
      </c>
      <c r="AC146" t="s">
        <v>58</v>
      </c>
      <c r="AD146">
        <v>7</v>
      </c>
      <c r="AE146" s="4">
        <v>1</v>
      </c>
      <c r="AF146" s="1">
        <v>44038</v>
      </c>
      <c r="AG146" t="s">
        <v>29</v>
      </c>
      <c r="AH146">
        <v>0</v>
      </c>
      <c r="AK146" s="7">
        <v>16621</v>
      </c>
      <c r="AL146" s="7">
        <v>16621</v>
      </c>
      <c r="AM146" s="7">
        <f>Tabla1[[#This Row],[Salario Anual Actual 2020]]-Tabla1[[#This Row],[Salario Anual Inicial 2020]]</f>
        <v>0</v>
      </c>
      <c r="AN146">
        <v>150</v>
      </c>
      <c r="AO146">
        <v>0</v>
      </c>
      <c r="AQ146">
        <v>0</v>
      </c>
      <c r="AR146">
        <v>1</v>
      </c>
      <c r="AX146">
        <v>9</v>
      </c>
    </row>
    <row r="147" spans="1:50" x14ac:dyDescent="0.25">
      <c r="A147">
        <v>250</v>
      </c>
      <c r="B147" s="1">
        <v>24096</v>
      </c>
      <c r="C147" s="2">
        <f ca="1">INT((TODAY()-Tabla1[[#This Row],[Año de Nacimiento]])/365)</f>
        <v>54</v>
      </c>
      <c r="D147" t="s">
        <v>13</v>
      </c>
      <c r="E147">
        <v>1</v>
      </c>
      <c r="F147" s="1">
        <v>42138</v>
      </c>
      <c r="G147" s="1">
        <f t="shared" ca="1" si="2"/>
        <v>44118</v>
      </c>
      <c r="H147" s="8">
        <f ca="1">(Tabla1[[#This Row],[Fecha Hoy]]-Tabla1[[#This Row],[Fecha Inicio de Contrato]])/30</f>
        <v>66</v>
      </c>
      <c r="I147" s="8">
        <f ca="1">Tabla1[[#This Row],[Antigüedad Meses]]/12</f>
        <v>5.5</v>
      </c>
      <c r="J147" s="1" t="s">
        <v>8</v>
      </c>
      <c r="K147" s="4">
        <v>1</v>
      </c>
      <c r="L147" s="1" t="s">
        <v>19</v>
      </c>
      <c r="M147" s="4">
        <v>1</v>
      </c>
      <c r="N147" s="4" t="s">
        <v>20</v>
      </c>
      <c r="O147" t="s">
        <v>32</v>
      </c>
      <c r="P147">
        <v>1</v>
      </c>
      <c r="Q147">
        <v>40</v>
      </c>
      <c r="R147">
        <f>Tabla1[[#This Row],[Horas Jornada]]*1/40</f>
        <v>1</v>
      </c>
      <c r="S147" t="s">
        <v>24</v>
      </c>
      <c r="T147" s="1">
        <v>43762</v>
      </c>
      <c r="U147" s="1">
        <v>43873</v>
      </c>
      <c r="V147" s="4">
        <f>Tabla1[[#This Row],[Fecha Alta (Abs)]]-Tabla1[[#This Row],[Fecha de baja (Abs)]]</f>
        <v>111</v>
      </c>
      <c r="W147" s="1">
        <v>43762</v>
      </c>
      <c r="X147" s="1">
        <v>43830</v>
      </c>
      <c r="Y147" s="4">
        <f>Tabla1[[#This Row],[Fecha Abs Alta 2019]]-Tabla1[[#This Row],[Fecha Abs Baja 2019]]</f>
        <v>68</v>
      </c>
      <c r="Z147" s="1">
        <v>43831</v>
      </c>
      <c r="AA147" s="1">
        <v>43873</v>
      </c>
      <c r="AB147" s="4">
        <f>#REF!-#REF!</f>
        <v>42</v>
      </c>
      <c r="AC147" t="s">
        <v>58</v>
      </c>
      <c r="AD147">
        <v>7</v>
      </c>
      <c r="AE147" s="4">
        <v>0</v>
      </c>
      <c r="AH147">
        <v>0</v>
      </c>
      <c r="AK147" s="7">
        <v>17922</v>
      </c>
      <c r="AL147" s="7">
        <v>17922</v>
      </c>
      <c r="AM147" s="7">
        <f>Tabla1[[#This Row],[Salario Anual Actual 2020]]-Tabla1[[#This Row],[Salario Anual Inicial 2020]]</f>
        <v>0</v>
      </c>
      <c r="AN147">
        <v>171</v>
      </c>
      <c r="AO147">
        <v>0</v>
      </c>
      <c r="AQ147">
        <v>0</v>
      </c>
      <c r="AR147">
        <v>0</v>
      </c>
      <c r="AX147">
        <v>6</v>
      </c>
    </row>
    <row r="148" spans="1:50" x14ac:dyDescent="0.25">
      <c r="A148">
        <v>243</v>
      </c>
      <c r="B148" s="1">
        <v>28864</v>
      </c>
      <c r="C148" s="2">
        <f ca="1">INT((TODAY()-Tabla1[[#This Row],[Año de Nacimiento]])/365)</f>
        <v>41</v>
      </c>
      <c r="D148" t="s">
        <v>14</v>
      </c>
      <c r="E148">
        <v>0</v>
      </c>
      <c r="F148" s="1">
        <v>43137</v>
      </c>
      <c r="G148" s="1">
        <f t="shared" ca="1" si="2"/>
        <v>44118</v>
      </c>
      <c r="H148" s="8">
        <f ca="1">(Tabla1[[#This Row],[Fecha Hoy]]-Tabla1[[#This Row],[Fecha Inicio de Contrato]])/30</f>
        <v>32.700000000000003</v>
      </c>
      <c r="I148" s="8">
        <f ca="1">Tabla1[[#This Row],[Antigüedad Meses]]/12</f>
        <v>2.7250000000000001</v>
      </c>
      <c r="J148" s="1" t="s">
        <v>8</v>
      </c>
      <c r="K148" s="4">
        <v>1</v>
      </c>
      <c r="L148" s="1"/>
      <c r="M148" s="4">
        <v>0</v>
      </c>
      <c r="N148" s="4" t="s">
        <v>20</v>
      </c>
      <c r="O148" t="s">
        <v>32</v>
      </c>
      <c r="P148">
        <v>1</v>
      </c>
      <c r="Q148">
        <v>40</v>
      </c>
      <c r="R148">
        <f>Tabla1[[#This Row],[Horas Jornada]]*1/40</f>
        <v>1</v>
      </c>
      <c r="S148" t="s">
        <v>24</v>
      </c>
      <c r="T148" s="1">
        <v>43648</v>
      </c>
      <c r="U148" s="1">
        <v>44022</v>
      </c>
      <c r="V148" s="4">
        <f>Tabla1[[#This Row],[Fecha Alta (Abs)]]-Tabla1[[#This Row],[Fecha de baja (Abs)]]</f>
        <v>374</v>
      </c>
      <c r="W148" s="1">
        <v>43648</v>
      </c>
      <c r="X148" s="1">
        <v>43830</v>
      </c>
      <c r="Y148" s="4">
        <f>Tabla1[[#This Row],[Fecha Abs Alta 2019]]-Tabla1[[#This Row],[Fecha Abs Baja 2019]]</f>
        <v>182</v>
      </c>
      <c r="Z148" s="1">
        <v>43831</v>
      </c>
      <c r="AA148" s="1">
        <v>44022</v>
      </c>
      <c r="AB148" s="4">
        <f>#REF!-#REF!</f>
        <v>191</v>
      </c>
      <c r="AC148" t="s">
        <v>58</v>
      </c>
      <c r="AD148">
        <v>7</v>
      </c>
      <c r="AE148" s="4">
        <v>0</v>
      </c>
      <c r="AH148">
        <v>0</v>
      </c>
      <c r="AK148" s="7">
        <v>18776</v>
      </c>
      <c r="AL148" s="7">
        <v>18776</v>
      </c>
      <c r="AM148" s="7">
        <f>Tabla1[[#This Row],[Salario Anual Actual 2020]]-Tabla1[[#This Row],[Salario Anual Inicial 2020]]</f>
        <v>0</v>
      </c>
      <c r="AN148">
        <v>60</v>
      </c>
      <c r="AO148">
        <v>0</v>
      </c>
      <c r="AQ148">
        <v>0</v>
      </c>
      <c r="AR148">
        <v>0</v>
      </c>
      <c r="AX148">
        <v>4</v>
      </c>
    </row>
    <row r="149" spans="1:50" x14ac:dyDescent="0.25">
      <c r="A149">
        <v>191</v>
      </c>
      <c r="B149" s="1">
        <v>22869</v>
      </c>
      <c r="C149" s="2">
        <f ca="1">INT((TODAY()-Tabla1[[#This Row],[Año de Nacimiento]])/365)</f>
        <v>58</v>
      </c>
      <c r="D149" t="s">
        <v>14</v>
      </c>
      <c r="E149">
        <v>0</v>
      </c>
      <c r="F149" s="1">
        <v>41956</v>
      </c>
      <c r="G149" s="1">
        <f t="shared" ca="1" si="2"/>
        <v>44118</v>
      </c>
      <c r="H149" s="8">
        <f ca="1">(Tabla1[[#This Row],[Fecha Hoy]]-Tabla1[[#This Row],[Fecha Inicio de Contrato]])/30</f>
        <v>72.066666666666663</v>
      </c>
      <c r="I149" s="8">
        <f ca="1">Tabla1[[#This Row],[Antigüedad Meses]]/12</f>
        <v>6.0055555555555555</v>
      </c>
      <c r="J149" s="1" t="s">
        <v>8</v>
      </c>
      <c r="K149" s="4">
        <v>1</v>
      </c>
      <c r="L149" s="1"/>
      <c r="M149" s="4">
        <v>0</v>
      </c>
      <c r="N149" s="4" t="s">
        <v>20</v>
      </c>
      <c r="O149" t="s">
        <v>32</v>
      </c>
      <c r="P149">
        <v>1</v>
      </c>
      <c r="Q149">
        <v>30</v>
      </c>
      <c r="R149">
        <f>Tabla1[[#This Row],[Horas Jornada]]*1/40</f>
        <v>0.75</v>
      </c>
      <c r="V149" s="4">
        <f>Tabla1[[#This Row],[Fecha Alta (Abs)]]-Tabla1[[#This Row],[Fecha de baja (Abs)]]</f>
        <v>0</v>
      </c>
      <c r="Y149" s="4">
        <f>Tabla1[[#This Row],[Fecha Abs Alta 2019]]-Tabla1[[#This Row],[Fecha Abs Baja 2019]]</f>
        <v>0</v>
      </c>
      <c r="Z149" s="4"/>
      <c r="AA149" s="4"/>
      <c r="AB149" s="4">
        <f>#REF!-#REF!</f>
        <v>0</v>
      </c>
      <c r="AC149" t="s">
        <v>58</v>
      </c>
      <c r="AD149">
        <v>7</v>
      </c>
      <c r="AE149" s="4">
        <v>0</v>
      </c>
      <c r="AH149">
        <v>0</v>
      </c>
      <c r="AK149" s="7">
        <v>18935</v>
      </c>
      <c r="AL149" s="7">
        <v>18935</v>
      </c>
      <c r="AM149" s="7">
        <f>Tabla1[[#This Row],[Salario Anual Actual 2020]]-Tabla1[[#This Row],[Salario Anual Inicial 2020]]</f>
        <v>0</v>
      </c>
      <c r="AN149">
        <v>41</v>
      </c>
      <c r="AO149">
        <v>0</v>
      </c>
      <c r="AQ149">
        <v>0</v>
      </c>
      <c r="AR149">
        <v>0</v>
      </c>
      <c r="AX149">
        <v>5</v>
      </c>
    </row>
    <row r="150" spans="1:50" x14ac:dyDescent="0.25">
      <c r="A150">
        <v>192</v>
      </c>
      <c r="B150" s="1">
        <v>22091</v>
      </c>
      <c r="C150" s="2">
        <f ca="1">INT((TODAY()-Tabla1[[#This Row],[Año de Nacimiento]])/365)</f>
        <v>60</v>
      </c>
      <c r="D150" t="s">
        <v>13</v>
      </c>
      <c r="E150">
        <v>1</v>
      </c>
      <c r="F150" s="1">
        <v>40034</v>
      </c>
      <c r="G150" s="1">
        <f t="shared" ca="1" si="2"/>
        <v>44118</v>
      </c>
      <c r="H150" s="8">
        <f ca="1">(Tabla1[[#This Row],[Fecha Hoy]]-Tabla1[[#This Row],[Fecha Inicio de Contrato]])/30</f>
        <v>136.13333333333333</v>
      </c>
      <c r="I150" s="8">
        <f ca="1">Tabla1[[#This Row],[Antigüedad Meses]]/12</f>
        <v>11.344444444444443</v>
      </c>
      <c r="J150" s="1" t="s">
        <v>9</v>
      </c>
      <c r="K150" s="4">
        <v>4</v>
      </c>
      <c r="L150" s="1" t="s">
        <v>19</v>
      </c>
      <c r="M150" s="4">
        <v>2</v>
      </c>
      <c r="N150" s="4" t="s">
        <v>20</v>
      </c>
      <c r="O150" t="s">
        <v>32</v>
      </c>
      <c r="P150">
        <v>1</v>
      </c>
      <c r="Q150">
        <v>30</v>
      </c>
      <c r="R150">
        <f>Tabla1[[#This Row],[Horas Jornada]]*1/40</f>
        <v>0.75</v>
      </c>
      <c r="V150" s="4">
        <f>Tabla1[[#This Row],[Fecha Alta (Abs)]]-Tabla1[[#This Row],[Fecha de baja (Abs)]]</f>
        <v>0</v>
      </c>
      <c r="Y150" s="4">
        <f>Tabla1[[#This Row],[Fecha Abs Alta 2019]]-Tabla1[[#This Row],[Fecha Abs Baja 2019]]</f>
        <v>0</v>
      </c>
      <c r="Z150" s="4"/>
      <c r="AA150" s="4"/>
      <c r="AB150" s="4">
        <f>#REF!-#REF!</f>
        <v>0</v>
      </c>
      <c r="AC150" t="s">
        <v>58</v>
      </c>
      <c r="AD150">
        <v>7</v>
      </c>
      <c r="AE150" s="4">
        <v>0</v>
      </c>
      <c r="AH150">
        <v>0</v>
      </c>
      <c r="AK150" s="7">
        <v>19247</v>
      </c>
      <c r="AL150" s="7">
        <v>19247</v>
      </c>
      <c r="AM150" s="7">
        <f>Tabla1[[#This Row],[Salario Anual Actual 2020]]-Tabla1[[#This Row],[Salario Anual Inicial 2020]]</f>
        <v>0</v>
      </c>
      <c r="AN150">
        <v>7</v>
      </c>
      <c r="AO150">
        <v>0</v>
      </c>
      <c r="AQ150">
        <v>0</v>
      </c>
      <c r="AR150">
        <v>0</v>
      </c>
      <c r="AX150">
        <v>8</v>
      </c>
    </row>
    <row r="151" spans="1:50" x14ac:dyDescent="0.25">
      <c r="A151">
        <v>194</v>
      </c>
      <c r="B151" s="1">
        <v>21768</v>
      </c>
      <c r="C151" s="2">
        <f ca="1">INT((TODAY()-Tabla1[[#This Row],[Año de Nacimiento]])/365)</f>
        <v>61</v>
      </c>
      <c r="D151" t="s">
        <v>14</v>
      </c>
      <c r="E151">
        <v>0</v>
      </c>
      <c r="F151" s="1">
        <v>42229</v>
      </c>
      <c r="G151" s="1">
        <f t="shared" ca="1" si="2"/>
        <v>44118</v>
      </c>
      <c r="H151" s="8">
        <f ca="1">(Tabla1[[#This Row],[Fecha Hoy]]-Tabla1[[#This Row],[Fecha Inicio de Contrato]])/30</f>
        <v>62.966666666666669</v>
      </c>
      <c r="I151" s="8">
        <f ca="1">Tabla1[[#This Row],[Antigüedad Meses]]/12</f>
        <v>5.2472222222222227</v>
      </c>
      <c r="J151" s="1" t="s">
        <v>9</v>
      </c>
      <c r="K151" s="4">
        <v>4</v>
      </c>
      <c r="L151" s="1" t="s">
        <v>21</v>
      </c>
      <c r="M151" s="4">
        <v>0</v>
      </c>
      <c r="N151" s="4" t="s">
        <v>20</v>
      </c>
      <c r="O151" t="s">
        <v>32</v>
      </c>
      <c r="P151">
        <v>1</v>
      </c>
      <c r="Q151">
        <v>40</v>
      </c>
      <c r="R151">
        <f>Tabla1[[#This Row],[Horas Jornada]]*1/40</f>
        <v>1</v>
      </c>
      <c r="V151" s="4">
        <f>Tabla1[[#This Row],[Fecha Alta (Abs)]]-Tabla1[[#This Row],[Fecha de baja (Abs)]]</f>
        <v>0</v>
      </c>
      <c r="Y151" s="4">
        <f>Tabla1[[#This Row],[Fecha Abs Alta 2019]]-Tabla1[[#This Row],[Fecha Abs Baja 2019]]</f>
        <v>0</v>
      </c>
      <c r="Z151" s="4"/>
      <c r="AA151" s="4"/>
      <c r="AB151" s="4">
        <f>#REF!-#REF!</f>
        <v>0</v>
      </c>
      <c r="AC151" t="s">
        <v>58</v>
      </c>
      <c r="AD151">
        <v>7</v>
      </c>
      <c r="AE151" s="4">
        <v>0</v>
      </c>
      <c r="AH151">
        <v>0</v>
      </c>
      <c r="AK151" s="7">
        <v>16441</v>
      </c>
      <c r="AL151" s="7">
        <v>16441</v>
      </c>
      <c r="AM151" s="7">
        <f>Tabla1[[#This Row],[Salario Anual Actual 2020]]-Tabla1[[#This Row],[Salario Anual Inicial 2020]]</f>
        <v>0</v>
      </c>
      <c r="AN151">
        <v>36</v>
      </c>
      <c r="AO151">
        <v>0</v>
      </c>
      <c r="AQ151">
        <v>0</v>
      </c>
      <c r="AR151">
        <v>0</v>
      </c>
      <c r="AX151">
        <v>6</v>
      </c>
    </row>
    <row r="152" spans="1:50" x14ac:dyDescent="0.25">
      <c r="A152">
        <v>197</v>
      </c>
      <c r="B152" s="1">
        <v>28208</v>
      </c>
      <c r="C152" s="2">
        <f ca="1">INT((TODAY()-Tabla1[[#This Row],[Año de Nacimiento]])/365)</f>
        <v>43</v>
      </c>
      <c r="D152" t="s">
        <v>13</v>
      </c>
      <c r="E152">
        <v>1</v>
      </c>
      <c r="F152" s="1">
        <v>42653</v>
      </c>
      <c r="G152" s="1">
        <f t="shared" ca="1" si="2"/>
        <v>44118</v>
      </c>
      <c r="H152" s="8">
        <f ca="1">(Tabla1[[#This Row],[Fecha Hoy]]-Tabla1[[#This Row],[Fecha Inicio de Contrato]])/30</f>
        <v>48.833333333333336</v>
      </c>
      <c r="I152" s="8">
        <f ca="1">Tabla1[[#This Row],[Antigüedad Meses]]/12</f>
        <v>4.0694444444444446</v>
      </c>
      <c r="J152" s="1" t="s">
        <v>68</v>
      </c>
      <c r="K152" s="4">
        <v>2</v>
      </c>
      <c r="L152" s="1" t="s">
        <v>21</v>
      </c>
      <c r="M152" s="4">
        <v>0</v>
      </c>
      <c r="N152" s="4" t="s">
        <v>20</v>
      </c>
      <c r="O152" t="s">
        <v>32</v>
      </c>
      <c r="P152">
        <v>1</v>
      </c>
      <c r="Q152">
        <v>40</v>
      </c>
      <c r="R152">
        <f>Tabla1[[#This Row],[Horas Jornada]]*1/40</f>
        <v>1</v>
      </c>
      <c r="V152" s="4">
        <f>Tabla1[[#This Row],[Fecha Alta (Abs)]]-Tabla1[[#This Row],[Fecha de baja (Abs)]]</f>
        <v>0</v>
      </c>
      <c r="Y152" s="4">
        <f>Tabla1[[#This Row],[Fecha Abs Alta 2019]]-Tabla1[[#This Row],[Fecha Abs Baja 2019]]</f>
        <v>0</v>
      </c>
      <c r="Z152" s="4"/>
      <c r="AA152" s="4"/>
      <c r="AB152" s="4">
        <f>#REF!-#REF!</f>
        <v>0</v>
      </c>
      <c r="AC152" t="s">
        <v>58</v>
      </c>
      <c r="AD152">
        <v>7</v>
      </c>
      <c r="AE152" s="4">
        <v>0</v>
      </c>
      <c r="AH152">
        <v>0</v>
      </c>
      <c r="AK152" s="7">
        <v>18190</v>
      </c>
      <c r="AL152" s="7">
        <v>18190</v>
      </c>
      <c r="AM152" s="7">
        <f>Tabla1[[#This Row],[Salario Anual Actual 2020]]-Tabla1[[#This Row],[Salario Anual Inicial 2020]]</f>
        <v>0</v>
      </c>
      <c r="AN152">
        <v>207</v>
      </c>
      <c r="AO152">
        <v>0</v>
      </c>
      <c r="AQ152">
        <v>0</v>
      </c>
      <c r="AR152">
        <v>0</v>
      </c>
      <c r="AX152">
        <v>10</v>
      </c>
    </row>
    <row r="153" spans="1:50" x14ac:dyDescent="0.25">
      <c r="A153">
        <v>198</v>
      </c>
      <c r="B153" s="1">
        <v>36760</v>
      </c>
      <c r="C153" s="2">
        <f ca="1">INT((TODAY()-Tabla1[[#This Row],[Año de Nacimiento]])/365)</f>
        <v>20</v>
      </c>
      <c r="D153" t="s">
        <v>14</v>
      </c>
      <c r="E153">
        <v>0</v>
      </c>
      <c r="F153" s="1">
        <v>42877</v>
      </c>
      <c r="G153" s="1">
        <f t="shared" ca="1" si="2"/>
        <v>44118</v>
      </c>
      <c r="H153" s="8">
        <f ca="1">(Tabla1[[#This Row],[Fecha Hoy]]-Tabla1[[#This Row],[Fecha Inicio de Contrato]])/30</f>
        <v>41.366666666666667</v>
      </c>
      <c r="I153" s="8">
        <f ca="1">Tabla1[[#This Row],[Antigüedad Meses]]/12</f>
        <v>3.4472222222222224</v>
      </c>
      <c r="J153" s="1" t="s">
        <v>8</v>
      </c>
      <c r="K153" s="4">
        <v>1</v>
      </c>
      <c r="L153" s="1" t="s">
        <v>21</v>
      </c>
      <c r="M153" s="4">
        <v>0</v>
      </c>
      <c r="N153" s="4" t="s">
        <v>20</v>
      </c>
      <c r="O153" t="s">
        <v>32</v>
      </c>
      <c r="P153">
        <v>1</v>
      </c>
      <c r="Q153">
        <v>20</v>
      </c>
      <c r="R153">
        <f>Tabla1[[#This Row],[Horas Jornada]]*1/40</f>
        <v>0.5</v>
      </c>
      <c r="V153" s="4">
        <f>Tabla1[[#This Row],[Fecha Alta (Abs)]]-Tabla1[[#This Row],[Fecha de baja (Abs)]]</f>
        <v>0</v>
      </c>
      <c r="Y153" s="4">
        <f>Tabla1[[#This Row],[Fecha Abs Alta 2019]]-Tabla1[[#This Row],[Fecha Abs Baja 2019]]</f>
        <v>0</v>
      </c>
      <c r="Z153" s="4"/>
      <c r="AA153" s="4"/>
      <c r="AB153" s="4">
        <f>#REF!-#REF!</f>
        <v>0</v>
      </c>
      <c r="AC153" t="s">
        <v>58</v>
      </c>
      <c r="AD153">
        <v>7</v>
      </c>
      <c r="AE153" s="4">
        <v>0</v>
      </c>
      <c r="AH153">
        <v>0</v>
      </c>
      <c r="AK153" s="7">
        <v>17987</v>
      </c>
      <c r="AL153" s="7">
        <v>17987</v>
      </c>
      <c r="AM153" s="7">
        <f>Tabla1[[#This Row],[Salario Anual Actual 2020]]-Tabla1[[#This Row],[Salario Anual Inicial 2020]]</f>
        <v>0</v>
      </c>
      <c r="AN153">
        <v>42</v>
      </c>
      <c r="AO153">
        <v>0</v>
      </c>
      <c r="AQ153">
        <v>0</v>
      </c>
      <c r="AR153">
        <v>0</v>
      </c>
      <c r="AX153">
        <v>8</v>
      </c>
    </row>
    <row r="154" spans="1:50" x14ac:dyDescent="0.25">
      <c r="A154">
        <v>199</v>
      </c>
      <c r="B154" s="1">
        <v>36349</v>
      </c>
      <c r="C154" s="2">
        <f ca="1">INT((TODAY()-Tabla1[[#This Row],[Año de Nacimiento]])/365)</f>
        <v>21</v>
      </c>
      <c r="D154" t="s">
        <v>13</v>
      </c>
      <c r="E154">
        <v>1</v>
      </c>
      <c r="F154" s="1">
        <v>44002</v>
      </c>
      <c r="G154" s="1">
        <f t="shared" ca="1" si="2"/>
        <v>44118</v>
      </c>
      <c r="H154" s="8">
        <f ca="1">(Tabla1[[#This Row],[Fecha Hoy]]-Tabla1[[#This Row],[Fecha Inicio de Contrato]])/30</f>
        <v>3.8666666666666667</v>
      </c>
      <c r="I154" s="8">
        <f ca="1">Tabla1[[#This Row],[Antigüedad Meses]]/12</f>
        <v>0.32222222222222224</v>
      </c>
      <c r="J154" s="1" t="s">
        <v>8</v>
      </c>
      <c r="K154" s="4">
        <v>1</v>
      </c>
      <c r="L154" s="1"/>
      <c r="M154" s="4"/>
      <c r="N154" s="4" t="s">
        <v>20</v>
      </c>
      <c r="O154" t="s">
        <v>32</v>
      </c>
      <c r="P154">
        <v>1</v>
      </c>
      <c r="Q154">
        <v>20</v>
      </c>
      <c r="R154">
        <f>Tabla1[[#This Row],[Horas Jornada]]*1/40</f>
        <v>0.5</v>
      </c>
      <c r="V154" s="4">
        <f>Tabla1[[#This Row],[Fecha Alta (Abs)]]-Tabla1[[#This Row],[Fecha de baja (Abs)]]</f>
        <v>0</v>
      </c>
      <c r="Y154" s="4">
        <f>Tabla1[[#This Row],[Fecha Abs Alta 2019]]-Tabla1[[#This Row],[Fecha Abs Baja 2019]]</f>
        <v>0</v>
      </c>
      <c r="Z154" s="4"/>
      <c r="AA154" s="4"/>
      <c r="AB154" s="4">
        <f>#REF!-#REF!</f>
        <v>0</v>
      </c>
      <c r="AC154" t="s">
        <v>58</v>
      </c>
      <c r="AD154">
        <v>7</v>
      </c>
      <c r="AE154" s="4">
        <v>1</v>
      </c>
      <c r="AF154" s="1">
        <v>44053</v>
      </c>
      <c r="AG154" t="s">
        <v>29</v>
      </c>
      <c r="AH154">
        <v>0</v>
      </c>
      <c r="AK154" s="7">
        <v>16106</v>
      </c>
      <c r="AL154" s="7">
        <v>16106</v>
      </c>
      <c r="AM154" s="7">
        <f>Tabla1[[#This Row],[Salario Anual Actual 2020]]-Tabla1[[#This Row],[Salario Anual Inicial 2020]]</f>
        <v>0</v>
      </c>
      <c r="AN154">
        <v>64</v>
      </c>
      <c r="AO154">
        <v>0</v>
      </c>
      <c r="AQ154">
        <v>0</v>
      </c>
      <c r="AR154">
        <v>1</v>
      </c>
      <c r="AX154">
        <v>7</v>
      </c>
    </row>
    <row r="155" spans="1:50" x14ac:dyDescent="0.25">
      <c r="A155">
        <v>201</v>
      </c>
      <c r="B155" s="1">
        <v>30950</v>
      </c>
      <c r="C155" s="2">
        <f ca="1">INT((TODAY()-Tabla1[[#This Row],[Año de Nacimiento]])/365)</f>
        <v>36</v>
      </c>
      <c r="D155" t="s">
        <v>14</v>
      </c>
      <c r="E155">
        <v>0</v>
      </c>
      <c r="F155" s="1">
        <v>41966</v>
      </c>
      <c r="G155" s="1">
        <f t="shared" ca="1" si="2"/>
        <v>44118</v>
      </c>
      <c r="H155" s="8">
        <f ca="1">(Tabla1[[#This Row],[Fecha Hoy]]-Tabla1[[#This Row],[Fecha Inicio de Contrato]])/30</f>
        <v>71.733333333333334</v>
      </c>
      <c r="I155" s="8">
        <f ca="1">Tabla1[[#This Row],[Antigüedad Meses]]/12</f>
        <v>5.9777777777777779</v>
      </c>
      <c r="J155" s="1" t="s">
        <v>10</v>
      </c>
      <c r="K155" s="4">
        <v>5</v>
      </c>
      <c r="L155" s="1"/>
      <c r="M155" s="4"/>
      <c r="O155" t="s">
        <v>32</v>
      </c>
      <c r="P155">
        <v>1</v>
      </c>
      <c r="Q155">
        <v>30</v>
      </c>
      <c r="R155">
        <f>Tabla1[[#This Row],[Horas Jornada]]*1/40</f>
        <v>0.75</v>
      </c>
      <c r="V155" s="4">
        <f>Tabla1[[#This Row],[Fecha Alta (Abs)]]-Tabla1[[#This Row],[Fecha de baja (Abs)]]</f>
        <v>0</v>
      </c>
      <c r="Y155" s="4">
        <f>Tabla1[[#This Row],[Fecha Abs Alta 2019]]-Tabla1[[#This Row],[Fecha Abs Baja 2019]]</f>
        <v>0</v>
      </c>
      <c r="Z155" s="4"/>
      <c r="AA155" s="4"/>
      <c r="AB155" s="4">
        <f>#REF!-#REF!</f>
        <v>0</v>
      </c>
      <c r="AC155" t="s">
        <v>58</v>
      </c>
      <c r="AD155">
        <v>7</v>
      </c>
      <c r="AE155" s="4">
        <v>0</v>
      </c>
      <c r="AH155">
        <v>1</v>
      </c>
      <c r="AI155" s="1">
        <v>44014</v>
      </c>
      <c r="AJ155" t="s">
        <v>42</v>
      </c>
      <c r="AK155" s="7">
        <v>16203</v>
      </c>
      <c r="AL155" s="7">
        <v>16203</v>
      </c>
      <c r="AM155" s="7">
        <f>Tabla1[[#This Row],[Salario Anual Actual 2020]]-Tabla1[[#This Row],[Salario Anual Inicial 2020]]</f>
        <v>0</v>
      </c>
      <c r="AN155">
        <v>10</v>
      </c>
      <c r="AO155">
        <v>0</v>
      </c>
      <c r="AQ155">
        <v>0</v>
      </c>
      <c r="AR155">
        <v>0</v>
      </c>
      <c r="AX155">
        <v>7</v>
      </c>
    </row>
    <row r="156" spans="1:50" x14ac:dyDescent="0.25">
      <c r="A156">
        <v>204</v>
      </c>
      <c r="B156" s="1">
        <v>32648</v>
      </c>
      <c r="C156" s="2">
        <f ca="1">INT((TODAY()-Tabla1[[#This Row],[Año de Nacimiento]])/365)</f>
        <v>31</v>
      </c>
      <c r="D156" t="s">
        <v>14</v>
      </c>
      <c r="E156">
        <v>0</v>
      </c>
      <c r="F156" s="1">
        <v>44100</v>
      </c>
      <c r="G156" s="1">
        <f t="shared" ca="1" si="2"/>
        <v>44118</v>
      </c>
      <c r="H156" s="8">
        <f ca="1">(Tabla1[[#This Row],[Fecha Hoy]]-Tabla1[[#This Row],[Fecha Inicio de Contrato]])/30</f>
        <v>0.6</v>
      </c>
      <c r="I156" s="8">
        <f ca="1">Tabla1[[#This Row],[Antigüedad Meses]]/12</f>
        <v>4.9999999999999996E-2</v>
      </c>
      <c r="J156" s="1" t="s">
        <v>8</v>
      </c>
      <c r="K156" s="4">
        <v>1</v>
      </c>
      <c r="L156" s="1"/>
      <c r="M156" s="4">
        <v>0</v>
      </c>
      <c r="N156" s="4" t="s">
        <v>20</v>
      </c>
      <c r="O156" t="s">
        <v>32</v>
      </c>
      <c r="P156">
        <v>1</v>
      </c>
      <c r="Q156">
        <v>40</v>
      </c>
      <c r="R156">
        <f>Tabla1[[#This Row],[Horas Jornada]]*1/40</f>
        <v>1</v>
      </c>
      <c r="V156" s="4">
        <f>Tabla1[[#This Row],[Fecha Alta (Abs)]]-Tabla1[[#This Row],[Fecha de baja (Abs)]]</f>
        <v>0</v>
      </c>
      <c r="Y156" s="4">
        <f>Tabla1[[#This Row],[Fecha Abs Alta 2019]]-Tabla1[[#This Row],[Fecha Abs Baja 2019]]</f>
        <v>0</v>
      </c>
      <c r="Z156" s="4"/>
      <c r="AA156" s="4"/>
      <c r="AB156" s="4">
        <f>#REF!-#REF!</f>
        <v>0</v>
      </c>
      <c r="AC156" t="s">
        <v>58</v>
      </c>
      <c r="AD156">
        <v>7</v>
      </c>
      <c r="AE156" s="4">
        <v>1</v>
      </c>
      <c r="AF156" s="1">
        <v>44026</v>
      </c>
      <c r="AG156" t="s">
        <v>29</v>
      </c>
      <c r="AH156">
        <v>0</v>
      </c>
      <c r="AK156" s="7">
        <v>16678</v>
      </c>
      <c r="AL156" s="7">
        <v>16678</v>
      </c>
      <c r="AM156" s="7">
        <f>Tabla1[[#This Row],[Salario Anual Actual 2020]]-Tabla1[[#This Row],[Salario Anual Inicial 2020]]</f>
        <v>0</v>
      </c>
      <c r="AN156">
        <v>168</v>
      </c>
      <c r="AO156">
        <v>0</v>
      </c>
      <c r="AQ156">
        <v>0</v>
      </c>
      <c r="AR156">
        <v>1</v>
      </c>
      <c r="AX156">
        <v>8</v>
      </c>
    </row>
    <row r="157" spans="1:50" x14ac:dyDescent="0.25">
      <c r="A157">
        <v>206</v>
      </c>
      <c r="B157" s="1">
        <v>24067</v>
      </c>
      <c r="C157" s="2">
        <f ca="1">INT((TODAY()-Tabla1[[#This Row],[Año de Nacimiento]])/365)</f>
        <v>54</v>
      </c>
      <c r="D157" t="s">
        <v>13</v>
      </c>
      <c r="E157">
        <v>1</v>
      </c>
      <c r="F157" s="1">
        <v>41924</v>
      </c>
      <c r="G157" s="1">
        <f t="shared" ca="1" si="2"/>
        <v>44118</v>
      </c>
      <c r="H157" s="8">
        <f ca="1">(Tabla1[[#This Row],[Fecha Hoy]]-Tabla1[[#This Row],[Fecha Inicio de Contrato]])/30</f>
        <v>73.13333333333334</v>
      </c>
      <c r="I157" s="8">
        <f ca="1">Tabla1[[#This Row],[Antigüedad Meses]]/12</f>
        <v>6.094444444444445</v>
      </c>
      <c r="J157" s="1" t="s">
        <v>9</v>
      </c>
      <c r="K157" s="4">
        <v>4</v>
      </c>
      <c r="L157" s="1" t="s">
        <v>19</v>
      </c>
      <c r="M157" s="4">
        <v>1</v>
      </c>
      <c r="N157" s="4" t="s">
        <v>20</v>
      </c>
      <c r="O157" t="s">
        <v>32</v>
      </c>
      <c r="P157">
        <v>1</v>
      </c>
      <c r="Q157">
        <v>20</v>
      </c>
      <c r="R157">
        <f>Tabla1[[#This Row],[Horas Jornada]]*1/40</f>
        <v>0.5</v>
      </c>
      <c r="V157" s="4">
        <f>Tabla1[[#This Row],[Fecha Alta (Abs)]]-Tabla1[[#This Row],[Fecha de baja (Abs)]]</f>
        <v>0</v>
      </c>
      <c r="Y157" s="4">
        <f>Tabla1[[#This Row],[Fecha Abs Alta 2019]]-Tabla1[[#This Row],[Fecha Abs Baja 2019]]</f>
        <v>0</v>
      </c>
      <c r="Z157" s="4"/>
      <c r="AA157" s="4"/>
      <c r="AB157" s="4">
        <f>#REF!-#REF!</f>
        <v>0</v>
      </c>
      <c r="AC157" t="s">
        <v>58</v>
      </c>
      <c r="AD157">
        <v>7</v>
      </c>
      <c r="AE157" s="4">
        <v>0</v>
      </c>
      <c r="AH157">
        <v>0</v>
      </c>
      <c r="AK157" s="7">
        <v>17357</v>
      </c>
      <c r="AL157" s="7">
        <v>17357</v>
      </c>
      <c r="AM157" s="7">
        <f>Tabla1[[#This Row],[Salario Anual Actual 2020]]-Tabla1[[#This Row],[Salario Anual Inicial 2020]]</f>
        <v>0</v>
      </c>
      <c r="AN157">
        <v>47</v>
      </c>
      <c r="AO157">
        <v>0</v>
      </c>
      <c r="AQ157">
        <v>0</v>
      </c>
      <c r="AR157">
        <v>0</v>
      </c>
      <c r="AX157">
        <v>6</v>
      </c>
    </row>
    <row r="158" spans="1:50" x14ac:dyDescent="0.25">
      <c r="A158">
        <v>208</v>
      </c>
      <c r="B158" s="1">
        <v>28528</v>
      </c>
      <c r="C158" s="2">
        <f ca="1">INT((TODAY()-Tabla1[[#This Row],[Año de Nacimiento]])/365)</f>
        <v>42</v>
      </c>
      <c r="D158" t="s">
        <v>13</v>
      </c>
      <c r="E158">
        <v>1</v>
      </c>
      <c r="F158" s="1">
        <v>42879</v>
      </c>
      <c r="G158" s="1">
        <f t="shared" ca="1" si="2"/>
        <v>44118</v>
      </c>
      <c r="H158" s="8">
        <f ca="1">(Tabla1[[#This Row],[Fecha Hoy]]-Tabla1[[#This Row],[Fecha Inicio de Contrato]])/30</f>
        <v>41.3</v>
      </c>
      <c r="I158" s="8">
        <f ca="1">Tabla1[[#This Row],[Antigüedad Meses]]/12</f>
        <v>3.4416666666666664</v>
      </c>
      <c r="J158" s="1" t="s">
        <v>10</v>
      </c>
      <c r="K158" s="4">
        <v>5</v>
      </c>
      <c r="L158" s="1" t="s">
        <v>21</v>
      </c>
      <c r="M158" s="4">
        <v>1</v>
      </c>
      <c r="N158" s="4" t="s">
        <v>20</v>
      </c>
      <c r="O158" t="s">
        <v>32</v>
      </c>
      <c r="P158">
        <v>1</v>
      </c>
      <c r="Q158">
        <v>20</v>
      </c>
      <c r="R158">
        <f>Tabla1[[#This Row],[Horas Jornada]]*1/40</f>
        <v>0.5</v>
      </c>
      <c r="V158" s="4">
        <f>Tabla1[[#This Row],[Fecha Alta (Abs)]]-Tabla1[[#This Row],[Fecha de baja (Abs)]]</f>
        <v>0</v>
      </c>
      <c r="Y158" s="4">
        <f>Tabla1[[#This Row],[Fecha Abs Alta 2019]]-Tabla1[[#This Row],[Fecha Abs Baja 2019]]</f>
        <v>0</v>
      </c>
      <c r="Z158" s="4"/>
      <c r="AA158" s="4"/>
      <c r="AB158" s="4">
        <f>#REF!-#REF!</f>
        <v>0</v>
      </c>
      <c r="AC158" t="s">
        <v>58</v>
      </c>
      <c r="AD158">
        <v>7</v>
      </c>
      <c r="AE158" s="4">
        <v>0</v>
      </c>
      <c r="AH158">
        <v>1</v>
      </c>
      <c r="AI158" s="1">
        <v>43955</v>
      </c>
      <c r="AJ158" t="s">
        <v>42</v>
      </c>
      <c r="AK158" s="7">
        <v>16058</v>
      </c>
      <c r="AL158" s="7">
        <v>16058</v>
      </c>
      <c r="AM158" s="7">
        <f>Tabla1[[#This Row],[Salario Anual Actual 2020]]-Tabla1[[#This Row],[Salario Anual Inicial 2020]]</f>
        <v>0</v>
      </c>
      <c r="AN158">
        <v>59</v>
      </c>
      <c r="AO158">
        <v>0</v>
      </c>
      <c r="AQ158">
        <v>0</v>
      </c>
      <c r="AR158">
        <v>0</v>
      </c>
      <c r="AX158">
        <v>5</v>
      </c>
    </row>
    <row r="159" spans="1:50" x14ac:dyDescent="0.25">
      <c r="A159">
        <v>209</v>
      </c>
      <c r="B159" s="1">
        <v>33482</v>
      </c>
      <c r="C159" s="2">
        <f ca="1">INT((TODAY()-Tabla1[[#This Row],[Año de Nacimiento]])/365)</f>
        <v>29</v>
      </c>
      <c r="D159" t="s">
        <v>13</v>
      </c>
      <c r="E159">
        <v>1</v>
      </c>
      <c r="F159" s="1">
        <v>43414</v>
      </c>
      <c r="G159" s="1">
        <f t="shared" ca="1" si="2"/>
        <v>44118</v>
      </c>
      <c r="H159" s="8">
        <f ca="1">(Tabla1[[#This Row],[Fecha Hoy]]-Tabla1[[#This Row],[Fecha Inicio de Contrato]])/30</f>
        <v>23.466666666666665</v>
      </c>
      <c r="I159" s="8">
        <f ca="1">Tabla1[[#This Row],[Antigüedad Meses]]/12</f>
        <v>1.9555555555555555</v>
      </c>
      <c r="J159" s="1" t="s">
        <v>12</v>
      </c>
      <c r="K159" s="4">
        <v>3</v>
      </c>
      <c r="L159" s="1" t="s">
        <v>21</v>
      </c>
      <c r="M159" s="4">
        <v>0</v>
      </c>
      <c r="N159" s="4" t="s">
        <v>20</v>
      </c>
      <c r="O159" t="s">
        <v>32</v>
      </c>
      <c r="P159">
        <v>1</v>
      </c>
      <c r="Q159">
        <v>20</v>
      </c>
      <c r="R159">
        <f>Tabla1[[#This Row],[Horas Jornada]]*1/40</f>
        <v>0.5</v>
      </c>
      <c r="V159" s="4">
        <f>Tabla1[[#This Row],[Fecha Alta (Abs)]]-Tabla1[[#This Row],[Fecha de baja (Abs)]]</f>
        <v>0</v>
      </c>
      <c r="Y159" s="4">
        <f>Tabla1[[#This Row],[Fecha Abs Alta 2019]]-Tabla1[[#This Row],[Fecha Abs Baja 2019]]</f>
        <v>0</v>
      </c>
      <c r="Z159" s="4"/>
      <c r="AA159" s="4"/>
      <c r="AB159" s="4">
        <f>#REF!-#REF!</f>
        <v>0</v>
      </c>
      <c r="AC159" t="s">
        <v>58</v>
      </c>
      <c r="AD159">
        <v>7</v>
      </c>
      <c r="AE159" s="4">
        <v>0</v>
      </c>
      <c r="AH159">
        <v>0</v>
      </c>
      <c r="AK159" s="7">
        <v>19750</v>
      </c>
      <c r="AL159" s="7">
        <v>19750</v>
      </c>
      <c r="AM159" s="7">
        <f>Tabla1[[#This Row],[Salario Anual Actual 2020]]-Tabla1[[#This Row],[Salario Anual Inicial 2020]]</f>
        <v>0</v>
      </c>
      <c r="AN159">
        <v>68</v>
      </c>
      <c r="AO159">
        <v>0</v>
      </c>
      <c r="AQ159">
        <v>0</v>
      </c>
      <c r="AR159">
        <v>0</v>
      </c>
      <c r="AX159">
        <v>7</v>
      </c>
    </row>
    <row r="160" spans="1:50" x14ac:dyDescent="0.25">
      <c r="A160">
        <v>210</v>
      </c>
      <c r="B160" s="1">
        <v>26683</v>
      </c>
      <c r="C160" s="2">
        <f ca="1">INT((TODAY()-Tabla1[[#This Row],[Año de Nacimiento]])/365)</f>
        <v>47</v>
      </c>
      <c r="D160" t="s">
        <v>13</v>
      </c>
      <c r="E160">
        <v>1</v>
      </c>
      <c r="F160" s="1">
        <v>42877</v>
      </c>
      <c r="G160" s="1">
        <f t="shared" ca="1" si="2"/>
        <v>44118</v>
      </c>
      <c r="H160" s="8">
        <f ca="1">(Tabla1[[#This Row],[Fecha Hoy]]-Tabla1[[#This Row],[Fecha Inicio de Contrato]])/30</f>
        <v>41.366666666666667</v>
      </c>
      <c r="I160" s="8">
        <f ca="1">Tabla1[[#This Row],[Antigüedad Meses]]/12</f>
        <v>3.4472222222222224</v>
      </c>
      <c r="J160" s="1" t="s">
        <v>8</v>
      </c>
      <c r="K160" s="4">
        <v>1</v>
      </c>
      <c r="L160" s="1" t="s">
        <v>21</v>
      </c>
      <c r="M160" s="4">
        <v>0</v>
      </c>
      <c r="N160" s="4" t="s">
        <v>20</v>
      </c>
      <c r="O160" t="s">
        <v>32</v>
      </c>
      <c r="P160">
        <v>1</v>
      </c>
      <c r="Q160">
        <v>20</v>
      </c>
      <c r="R160">
        <f>Tabla1[[#This Row],[Horas Jornada]]*1/40</f>
        <v>0.5</v>
      </c>
      <c r="V160" s="4">
        <f>Tabla1[[#This Row],[Fecha Alta (Abs)]]-Tabla1[[#This Row],[Fecha de baja (Abs)]]</f>
        <v>0</v>
      </c>
      <c r="Y160" s="4">
        <f>Tabla1[[#This Row],[Fecha Abs Alta 2019]]-Tabla1[[#This Row],[Fecha Abs Baja 2019]]</f>
        <v>0</v>
      </c>
      <c r="Z160" s="4"/>
      <c r="AA160" s="4"/>
      <c r="AB160" s="4">
        <f>#REF!-#REF!</f>
        <v>0</v>
      </c>
      <c r="AC160" t="s">
        <v>58</v>
      </c>
      <c r="AD160">
        <v>7</v>
      </c>
      <c r="AE160" s="4">
        <v>0</v>
      </c>
      <c r="AH160">
        <v>0</v>
      </c>
      <c r="AK160" s="7">
        <v>18990</v>
      </c>
      <c r="AL160" s="7">
        <v>18990</v>
      </c>
      <c r="AM160" s="7">
        <f>Tabla1[[#This Row],[Salario Anual Actual 2020]]-Tabla1[[#This Row],[Salario Anual Inicial 2020]]</f>
        <v>0</v>
      </c>
      <c r="AN160">
        <v>48</v>
      </c>
      <c r="AO160">
        <v>0</v>
      </c>
      <c r="AQ160">
        <v>0</v>
      </c>
      <c r="AR160">
        <v>0</v>
      </c>
      <c r="AX160">
        <v>5</v>
      </c>
    </row>
    <row r="161" spans="1:50" x14ac:dyDescent="0.25">
      <c r="A161">
        <v>211</v>
      </c>
      <c r="B161" s="1">
        <v>29991</v>
      </c>
      <c r="C161" s="2">
        <f ca="1">INT((TODAY()-Tabla1[[#This Row],[Año de Nacimiento]])/365)</f>
        <v>38</v>
      </c>
      <c r="D161" t="s">
        <v>14</v>
      </c>
      <c r="E161">
        <v>0</v>
      </c>
      <c r="F161" s="1">
        <v>44039</v>
      </c>
      <c r="G161" s="1">
        <f t="shared" ca="1" si="2"/>
        <v>44118</v>
      </c>
      <c r="H161" s="8">
        <f ca="1">(Tabla1[[#This Row],[Fecha Hoy]]-Tabla1[[#This Row],[Fecha Inicio de Contrato]])/30</f>
        <v>2.6333333333333333</v>
      </c>
      <c r="I161" s="8">
        <f ca="1">Tabla1[[#This Row],[Antigüedad Meses]]/12</f>
        <v>0.21944444444444444</v>
      </c>
      <c r="J161" s="1" t="s">
        <v>8</v>
      </c>
      <c r="K161" s="4">
        <v>1</v>
      </c>
      <c r="L161" s="1" t="s">
        <v>19</v>
      </c>
      <c r="M161" s="4">
        <v>1</v>
      </c>
      <c r="N161" s="4" t="s">
        <v>20</v>
      </c>
      <c r="O161" t="s">
        <v>32</v>
      </c>
      <c r="P161">
        <v>1</v>
      </c>
      <c r="Q161">
        <v>20</v>
      </c>
      <c r="R161">
        <f>Tabla1[[#This Row],[Horas Jornada]]*1/40</f>
        <v>0.5</v>
      </c>
      <c r="V161" s="4">
        <f>Tabla1[[#This Row],[Fecha Alta (Abs)]]-Tabla1[[#This Row],[Fecha de baja (Abs)]]</f>
        <v>0</v>
      </c>
      <c r="Y161" s="4">
        <f>Tabla1[[#This Row],[Fecha Abs Alta 2019]]-Tabla1[[#This Row],[Fecha Abs Baja 2019]]</f>
        <v>0</v>
      </c>
      <c r="Z161" s="4"/>
      <c r="AA161" s="4"/>
      <c r="AB161" s="4">
        <f>#REF!-#REF!</f>
        <v>0</v>
      </c>
      <c r="AC161" t="s">
        <v>58</v>
      </c>
      <c r="AD161">
        <v>7</v>
      </c>
      <c r="AE161" s="4">
        <v>1</v>
      </c>
      <c r="AF161" s="1">
        <v>44014</v>
      </c>
      <c r="AG161" t="s">
        <v>29</v>
      </c>
      <c r="AH161">
        <v>0</v>
      </c>
      <c r="AK161" s="7">
        <v>18306</v>
      </c>
      <c r="AL161" s="7">
        <v>18306</v>
      </c>
      <c r="AM161" s="7">
        <f>Tabla1[[#This Row],[Salario Anual Actual 2020]]-Tabla1[[#This Row],[Salario Anual Inicial 2020]]</f>
        <v>0</v>
      </c>
      <c r="AN161">
        <v>18</v>
      </c>
      <c r="AO161">
        <v>0</v>
      </c>
      <c r="AQ161">
        <v>0</v>
      </c>
      <c r="AR161">
        <v>1</v>
      </c>
      <c r="AX161">
        <v>5</v>
      </c>
    </row>
    <row r="162" spans="1:50" x14ac:dyDescent="0.25">
      <c r="A162">
        <v>213</v>
      </c>
      <c r="B162" s="1">
        <v>25709</v>
      </c>
      <c r="C162" s="2">
        <f ca="1">INT((TODAY()-Tabla1[[#This Row],[Año de Nacimiento]])/365)</f>
        <v>50</v>
      </c>
      <c r="D162" t="s">
        <v>13</v>
      </c>
      <c r="E162">
        <v>1</v>
      </c>
      <c r="F162" s="1">
        <v>38564</v>
      </c>
      <c r="G162" s="1">
        <f t="shared" ca="1" si="2"/>
        <v>44118</v>
      </c>
      <c r="H162" s="8">
        <f ca="1">(Tabla1[[#This Row],[Fecha Hoy]]-Tabla1[[#This Row],[Fecha Inicio de Contrato]])/30</f>
        <v>185.13333333333333</v>
      </c>
      <c r="I162" s="8">
        <f ca="1">Tabla1[[#This Row],[Antigüedad Meses]]/12</f>
        <v>15.427777777777777</v>
      </c>
      <c r="J162" s="1" t="s">
        <v>12</v>
      </c>
      <c r="K162" s="4">
        <v>3</v>
      </c>
      <c r="L162" s="1" t="s">
        <v>21</v>
      </c>
      <c r="M162" s="4">
        <v>0</v>
      </c>
      <c r="N162" s="4" t="s">
        <v>20</v>
      </c>
      <c r="O162" t="s">
        <v>32</v>
      </c>
      <c r="P162">
        <v>1</v>
      </c>
      <c r="Q162">
        <v>20</v>
      </c>
      <c r="R162">
        <f>Tabla1[[#This Row],[Horas Jornada]]*1/40</f>
        <v>0.5</v>
      </c>
      <c r="V162" s="4">
        <f>Tabla1[[#This Row],[Fecha Alta (Abs)]]-Tabla1[[#This Row],[Fecha de baja (Abs)]]</f>
        <v>0</v>
      </c>
      <c r="Y162" s="4">
        <f>Tabla1[[#This Row],[Fecha Abs Alta 2019]]-Tabla1[[#This Row],[Fecha Abs Baja 2019]]</f>
        <v>0</v>
      </c>
      <c r="Z162" s="4"/>
      <c r="AA162" s="4"/>
      <c r="AB162" s="4">
        <f>#REF!-#REF!</f>
        <v>0</v>
      </c>
      <c r="AC162" t="s">
        <v>58</v>
      </c>
      <c r="AD162">
        <v>7</v>
      </c>
      <c r="AE162" s="4">
        <v>0</v>
      </c>
      <c r="AH162">
        <v>0</v>
      </c>
      <c r="AK162" s="7">
        <v>16451</v>
      </c>
      <c r="AL162" s="7">
        <v>16451</v>
      </c>
      <c r="AM162" s="7">
        <f>Tabla1[[#This Row],[Salario Anual Actual 2020]]-Tabla1[[#This Row],[Salario Anual Inicial 2020]]</f>
        <v>0</v>
      </c>
      <c r="AN162">
        <v>49</v>
      </c>
      <c r="AO162">
        <v>0</v>
      </c>
      <c r="AQ162">
        <v>0</v>
      </c>
      <c r="AR162">
        <v>0</v>
      </c>
      <c r="AX162">
        <v>6</v>
      </c>
    </row>
    <row r="163" spans="1:50" x14ac:dyDescent="0.25">
      <c r="A163">
        <v>217</v>
      </c>
      <c r="B163" s="1">
        <v>29564</v>
      </c>
      <c r="C163" s="2">
        <f ca="1">INT((TODAY()-Tabla1[[#This Row],[Año de Nacimiento]])/365)</f>
        <v>39</v>
      </c>
      <c r="D163" t="s">
        <v>14</v>
      </c>
      <c r="E163">
        <v>0</v>
      </c>
      <c r="F163" s="1">
        <v>43729</v>
      </c>
      <c r="G163" s="1">
        <f t="shared" ca="1" si="2"/>
        <v>44118</v>
      </c>
      <c r="H163" s="8">
        <f ca="1">(Tabla1[[#This Row],[Fecha Hoy]]-Tabla1[[#This Row],[Fecha Inicio de Contrato]])/30</f>
        <v>12.966666666666667</v>
      </c>
      <c r="I163" s="8">
        <f ca="1">Tabla1[[#This Row],[Antigüedad Meses]]/12</f>
        <v>1.0805555555555555</v>
      </c>
      <c r="J163" s="1" t="s">
        <v>68</v>
      </c>
      <c r="K163" s="4">
        <v>2</v>
      </c>
      <c r="L163" s="1" t="s">
        <v>21</v>
      </c>
      <c r="M163" s="4">
        <v>0</v>
      </c>
      <c r="N163" s="4" t="s">
        <v>20</v>
      </c>
      <c r="O163" t="s">
        <v>32</v>
      </c>
      <c r="P163">
        <v>1</v>
      </c>
      <c r="Q163">
        <v>20</v>
      </c>
      <c r="R163">
        <f>Tabla1[[#This Row],[Horas Jornada]]*1/40</f>
        <v>0.5</v>
      </c>
      <c r="V163" s="4">
        <f>Tabla1[[#This Row],[Fecha Alta (Abs)]]-Tabla1[[#This Row],[Fecha de baja (Abs)]]</f>
        <v>0</v>
      </c>
      <c r="Y163" s="4">
        <f>Tabla1[[#This Row],[Fecha Abs Alta 2019]]-Tabla1[[#This Row],[Fecha Abs Baja 2019]]</f>
        <v>0</v>
      </c>
      <c r="Z163" s="4"/>
      <c r="AA163" s="4"/>
      <c r="AB163" s="4">
        <f>#REF!-#REF!</f>
        <v>0</v>
      </c>
      <c r="AC163" t="s">
        <v>58</v>
      </c>
      <c r="AD163">
        <v>7</v>
      </c>
      <c r="AE163" s="4">
        <v>0</v>
      </c>
      <c r="AH163">
        <v>0</v>
      </c>
      <c r="AK163" s="7">
        <v>17640</v>
      </c>
      <c r="AL163" s="7">
        <v>17640</v>
      </c>
      <c r="AM163" s="7">
        <f>Tabla1[[#This Row],[Salario Anual Actual 2020]]-Tabla1[[#This Row],[Salario Anual Inicial 2020]]</f>
        <v>0</v>
      </c>
      <c r="AN163">
        <v>68</v>
      </c>
      <c r="AO163">
        <v>0</v>
      </c>
      <c r="AQ163">
        <v>0</v>
      </c>
      <c r="AR163">
        <v>0</v>
      </c>
      <c r="AX163">
        <v>6</v>
      </c>
    </row>
    <row r="164" spans="1:50" x14ac:dyDescent="0.25">
      <c r="A164">
        <v>218</v>
      </c>
      <c r="B164" s="1">
        <v>20736</v>
      </c>
      <c r="C164" s="2">
        <f ca="1">INT((TODAY()-Tabla1[[#This Row],[Año de Nacimiento]])/365)</f>
        <v>64</v>
      </c>
      <c r="D164" t="s">
        <v>13</v>
      </c>
      <c r="E164">
        <v>1</v>
      </c>
      <c r="F164" s="1">
        <v>42321</v>
      </c>
      <c r="G164" s="1">
        <f t="shared" ca="1" si="2"/>
        <v>44118</v>
      </c>
      <c r="H164" s="8">
        <f ca="1">(Tabla1[[#This Row],[Fecha Hoy]]-Tabla1[[#This Row],[Fecha Inicio de Contrato]])/30</f>
        <v>59.9</v>
      </c>
      <c r="I164" s="8">
        <f ca="1">Tabla1[[#This Row],[Antigüedad Meses]]/12</f>
        <v>4.9916666666666663</v>
      </c>
      <c r="J164" s="1" t="s">
        <v>8</v>
      </c>
      <c r="K164" s="4">
        <v>1</v>
      </c>
      <c r="L164" s="1" t="s">
        <v>19</v>
      </c>
      <c r="M164" s="4">
        <v>2</v>
      </c>
      <c r="N164" s="4" t="s">
        <v>20</v>
      </c>
      <c r="O164" t="s">
        <v>32</v>
      </c>
      <c r="P164">
        <v>1</v>
      </c>
      <c r="Q164">
        <v>20</v>
      </c>
      <c r="R164">
        <f>Tabla1[[#This Row],[Horas Jornada]]*1/40</f>
        <v>0.5</v>
      </c>
      <c r="V164" s="4">
        <f>Tabla1[[#This Row],[Fecha Alta (Abs)]]-Tabla1[[#This Row],[Fecha de baja (Abs)]]</f>
        <v>0</v>
      </c>
      <c r="Y164" s="4">
        <f>Tabla1[[#This Row],[Fecha Abs Alta 2019]]-Tabla1[[#This Row],[Fecha Abs Baja 2019]]</f>
        <v>0</v>
      </c>
      <c r="Z164" s="4"/>
      <c r="AA164" s="4"/>
      <c r="AB164" s="4">
        <f>#REF!-#REF!</f>
        <v>0</v>
      </c>
      <c r="AC164" t="s">
        <v>58</v>
      </c>
      <c r="AD164">
        <v>7</v>
      </c>
      <c r="AE164" s="4">
        <v>0</v>
      </c>
      <c r="AH164">
        <v>0</v>
      </c>
      <c r="AK164" s="7">
        <v>16985</v>
      </c>
      <c r="AL164" s="7">
        <v>16985</v>
      </c>
      <c r="AM164" s="7">
        <f>Tabla1[[#This Row],[Salario Anual Actual 2020]]-Tabla1[[#This Row],[Salario Anual Inicial 2020]]</f>
        <v>0</v>
      </c>
      <c r="AN164">
        <v>60</v>
      </c>
      <c r="AO164">
        <v>0</v>
      </c>
      <c r="AQ164">
        <v>0</v>
      </c>
      <c r="AR164">
        <v>0</v>
      </c>
      <c r="AX164">
        <v>10</v>
      </c>
    </row>
    <row r="165" spans="1:50" x14ac:dyDescent="0.25">
      <c r="A165">
        <v>219</v>
      </c>
      <c r="B165" s="1">
        <v>28162</v>
      </c>
      <c r="C165" s="2">
        <f ca="1">INT((TODAY()-Tabla1[[#This Row],[Año de Nacimiento]])/365)</f>
        <v>43</v>
      </c>
      <c r="D165" t="s">
        <v>13</v>
      </c>
      <c r="E165">
        <v>1</v>
      </c>
      <c r="F165" s="1">
        <v>43300</v>
      </c>
      <c r="G165" s="1">
        <f t="shared" ca="1" si="2"/>
        <v>44118</v>
      </c>
      <c r="H165" s="8">
        <f ca="1">(Tabla1[[#This Row],[Fecha Hoy]]-Tabla1[[#This Row],[Fecha Inicio de Contrato]])/30</f>
        <v>27.266666666666666</v>
      </c>
      <c r="I165" s="8">
        <f ca="1">Tabla1[[#This Row],[Antigüedad Meses]]/12</f>
        <v>2.2722222222222221</v>
      </c>
      <c r="J165" s="1" t="s">
        <v>8</v>
      </c>
      <c r="K165" s="4">
        <v>1</v>
      </c>
      <c r="L165" s="1" t="s">
        <v>22</v>
      </c>
      <c r="M165" s="4">
        <v>1</v>
      </c>
      <c r="N165" s="4" t="s">
        <v>20</v>
      </c>
      <c r="O165" t="s">
        <v>32</v>
      </c>
      <c r="P165">
        <v>1</v>
      </c>
      <c r="Q165">
        <v>40</v>
      </c>
      <c r="R165">
        <f>Tabla1[[#This Row],[Horas Jornada]]*1/40</f>
        <v>1</v>
      </c>
      <c r="V165" s="4">
        <f>Tabla1[[#This Row],[Fecha Alta (Abs)]]-Tabla1[[#This Row],[Fecha de baja (Abs)]]</f>
        <v>0</v>
      </c>
      <c r="Y165" s="4">
        <f>Tabla1[[#This Row],[Fecha Abs Alta 2019]]-Tabla1[[#This Row],[Fecha Abs Baja 2019]]</f>
        <v>0</v>
      </c>
      <c r="Z165" s="4"/>
      <c r="AA165" s="4"/>
      <c r="AB165" s="4">
        <f>#REF!-#REF!</f>
        <v>0</v>
      </c>
      <c r="AC165" t="s">
        <v>58</v>
      </c>
      <c r="AD165">
        <v>7</v>
      </c>
      <c r="AE165" s="4">
        <v>0</v>
      </c>
      <c r="AH165">
        <v>0</v>
      </c>
      <c r="AK165" s="7">
        <v>17790</v>
      </c>
      <c r="AL165" s="7">
        <v>17790</v>
      </c>
      <c r="AM165" s="7">
        <f>Tabla1[[#This Row],[Salario Anual Actual 2020]]-Tabla1[[#This Row],[Salario Anual Inicial 2020]]</f>
        <v>0</v>
      </c>
      <c r="AN165">
        <v>85</v>
      </c>
      <c r="AO165">
        <v>0</v>
      </c>
      <c r="AQ165">
        <v>0</v>
      </c>
      <c r="AR165">
        <v>0</v>
      </c>
      <c r="AX165">
        <v>10</v>
      </c>
    </row>
    <row r="166" spans="1:50" x14ac:dyDescent="0.25">
      <c r="A166">
        <v>221</v>
      </c>
      <c r="B166" s="1">
        <v>33371</v>
      </c>
      <c r="C166" s="2">
        <f ca="1">INT((TODAY()-Tabla1[[#This Row],[Año de Nacimiento]])/365)</f>
        <v>29</v>
      </c>
      <c r="D166" t="s">
        <v>14</v>
      </c>
      <c r="E166">
        <v>0</v>
      </c>
      <c r="F166" s="1">
        <v>42212</v>
      </c>
      <c r="G166" s="1">
        <f t="shared" ca="1" si="2"/>
        <v>44118</v>
      </c>
      <c r="H166" s="8">
        <f ca="1">(Tabla1[[#This Row],[Fecha Hoy]]-Tabla1[[#This Row],[Fecha Inicio de Contrato]])/30</f>
        <v>63.533333333333331</v>
      </c>
      <c r="I166" s="8">
        <f ca="1">Tabla1[[#This Row],[Antigüedad Meses]]/12</f>
        <v>5.2944444444444443</v>
      </c>
      <c r="J166" s="1" t="s">
        <v>10</v>
      </c>
      <c r="K166" s="4">
        <v>5</v>
      </c>
      <c r="L166" s="1" t="s">
        <v>19</v>
      </c>
      <c r="M166" s="4">
        <v>2</v>
      </c>
      <c r="N166" s="4" t="s">
        <v>20</v>
      </c>
      <c r="O166" t="s">
        <v>32</v>
      </c>
      <c r="P166">
        <v>1</v>
      </c>
      <c r="Q166">
        <v>20</v>
      </c>
      <c r="R166">
        <f>Tabla1[[#This Row],[Horas Jornada]]*1/40</f>
        <v>0.5</v>
      </c>
      <c r="V166" s="4">
        <f>Tabla1[[#This Row],[Fecha Alta (Abs)]]-Tabla1[[#This Row],[Fecha de baja (Abs)]]</f>
        <v>0</v>
      </c>
      <c r="Y166" s="4">
        <f>Tabla1[[#This Row],[Fecha Abs Alta 2019]]-Tabla1[[#This Row],[Fecha Abs Baja 2019]]</f>
        <v>0</v>
      </c>
      <c r="Z166" s="4"/>
      <c r="AA166" s="4"/>
      <c r="AB166" s="4">
        <f>#REF!-#REF!</f>
        <v>0</v>
      </c>
      <c r="AC166" t="s">
        <v>58</v>
      </c>
      <c r="AD166">
        <v>7</v>
      </c>
      <c r="AE166" s="4">
        <v>0</v>
      </c>
      <c r="AH166">
        <v>0</v>
      </c>
      <c r="AK166" s="7">
        <v>16235</v>
      </c>
      <c r="AL166" s="7">
        <v>16235</v>
      </c>
      <c r="AM166" s="7">
        <f>Tabla1[[#This Row],[Salario Anual Actual 2020]]-Tabla1[[#This Row],[Salario Anual Inicial 2020]]</f>
        <v>0</v>
      </c>
      <c r="AN166">
        <v>173</v>
      </c>
      <c r="AO166">
        <v>0</v>
      </c>
      <c r="AQ166">
        <v>0</v>
      </c>
      <c r="AR166">
        <v>0</v>
      </c>
      <c r="AX166">
        <v>5</v>
      </c>
    </row>
    <row r="167" spans="1:50" x14ac:dyDescent="0.25">
      <c r="A167">
        <v>222</v>
      </c>
      <c r="B167" s="1">
        <v>28996</v>
      </c>
      <c r="C167" s="2">
        <f ca="1">INT((TODAY()-Tabla1[[#This Row],[Año de Nacimiento]])/365)</f>
        <v>41</v>
      </c>
      <c r="D167" t="s">
        <v>13</v>
      </c>
      <c r="E167">
        <v>1</v>
      </c>
      <c r="F167" s="1">
        <v>41949</v>
      </c>
      <c r="G167" s="1">
        <f t="shared" ca="1" si="2"/>
        <v>44118</v>
      </c>
      <c r="H167" s="8">
        <f ca="1">(Tabla1[[#This Row],[Fecha Hoy]]-Tabla1[[#This Row],[Fecha Inicio de Contrato]])/30</f>
        <v>72.3</v>
      </c>
      <c r="I167" s="8">
        <f ca="1">Tabla1[[#This Row],[Antigüedad Meses]]/12</f>
        <v>6.0249999999999995</v>
      </c>
      <c r="J167" s="1" t="s">
        <v>9</v>
      </c>
      <c r="K167" s="4">
        <v>4</v>
      </c>
      <c r="L167" s="1" t="s">
        <v>19</v>
      </c>
      <c r="M167" s="4">
        <v>2</v>
      </c>
      <c r="N167" s="4" t="s">
        <v>20</v>
      </c>
      <c r="O167" t="s">
        <v>32</v>
      </c>
      <c r="P167">
        <v>1</v>
      </c>
      <c r="Q167">
        <v>20</v>
      </c>
      <c r="R167">
        <f>Tabla1[[#This Row],[Horas Jornada]]*1/40</f>
        <v>0.5</v>
      </c>
      <c r="V167" s="4">
        <f>Tabla1[[#This Row],[Fecha Alta (Abs)]]-Tabla1[[#This Row],[Fecha de baja (Abs)]]</f>
        <v>0</v>
      </c>
      <c r="Y167" s="4">
        <f>Tabla1[[#This Row],[Fecha Abs Alta 2019]]-Tabla1[[#This Row],[Fecha Abs Baja 2019]]</f>
        <v>0</v>
      </c>
      <c r="Z167" s="4"/>
      <c r="AA167" s="4"/>
      <c r="AB167" s="4">
        <f>#REF!-#REF!</f>
        <v>0</v>
      </c>
      <c r="AC167" t="s">
        <v>58</v>
      </c>
      <c r="AD167">
        <v>7</v>
      </c>
      <c r="AE167" s="4">
        <v>0</v>
      </c>
      <c r="AH167">
        <v>0</v>
      </c>
      <c r="AK167" s="7">
        <v>18406</v>
      </c>
      <c r="AL167" s="7">
        <v>18406</v>
      </c>
      <c r="AM167" s="7">
        <f>Tabla1[[#This Row],[Salario Anual Actual 2020]]-Tabla1[[#This Row],[Salario Anual Inicial 2020]]</f>
        <v>0</v>
      </c>
      <c r="AN167">
        <v>191</v>
      </c>
      <c r="AO167">
        <v>0</v>
      </c>
      <c r="AQ167">
        <v>0</v>
      </c>
      <c r="AR167">
        <v>0</v>
      </c>
      <c r="AX167">
        <v>7</v>
      </c>
    </row>
    <row r="168" spans="1:50" x14ac:dyDescent="0.25">
      <c r="A168">
        <v>224</v>
      </c>
      <c r="B168" s="1">
        <v>29450</v>
      </c>
      <c r="C168" s="2">
        <f ca="1">INT((TODAY()-Tabla1[[#This Row],[Año de Nacimiento]])/365)</f>
        <v>40</v>
      </c>
      <c r="D168" t="s">
        <v>14</v>
      </c>
      <c r="E168">
        <v>0</v>
      </c>
      <c r="F168" s="1">
        <v>41948</v>
      </c>
      <c r="G168" s="1">
        <f t="shared" ca="1" si="2"/>
        <v>44118</v>
      </c>
      <c r="H168" s="8">
        <f ca="1">(Tabla1[[#This Row],[Fecha Hoy]]-Tabla1[[#This Row],[Fecha Inicio de Contrato]])/30</f>
        <v>72.333333333333329</v>
      </c>
      <c r="I168" s="8">
        <f ca="1">Tabla1[[#This Row],[Antigüedad Meses]]/12</f>
        <v>6.0277777777777777</v>
      </c>
      <c r="J168" s="1" t="s">
        <v>8</v>
      </c>
      <c r="K168" s="4">
        <v>1</v>
      </c>
      <c r="L168" s="1" t="s">
        <v>21</v>
      </c>
      <c r="M168" s="4">
        <v>0</v>
      </c>
      <c r="N168" s="4" t="s">
        <v>20</v>
      </c>
      <c r="O168" t="s">
        <v>32</v>
      </c>
      <c r="P168">
        <v>1</v>
      </c>
      <c r="Q168">
        <v>30</v>
      </c>
      <c r="R168">
        <f>Tabla1[[#This Row],[Horas Jornada]]*1/40</f>
        <v>0.75</v>
      </c>
      <c r="V168" s="4">
        <f>Tabla1[[#This Row],[Fecha Alta (Abs)]]-Tabla1[[#This Row],[Fecha de baja (Abs)]]</f>
        <v>0</v>
      </c>
      <c r="Y168" s="4">
        <f>Tabla1[[#This Row],[Fecha Abs Alta 2019]]-Tabla1[[#This Row],[Fecha Abs Baja 2019]]</f>
        <v>0</v>
      </c>
      <c r="Z168" s="4"/>
      <c r="AA168" s="4"/>
      <c r="AB168" s="4">
        <f>#REF!-#REF!</f>
        <v>0</v>
      </c>
      <c r="AC168" t="s">
        <v>58</v>
      </c>
      <c r="AD168">
        <v>7</v>
      </c>
      <c r="AE168" s="4">
        <v>0</v>
      </c>
      <c r="AH168">
        <v>0</v>
      </c>
      <c r="AK168" s="7">
        <v>19187</v>
      </c>
      <c r="AL168" s="7">
        <v>19187</v>
      </c>
      <c r="AM168" s="7">
        <f>Tabla1[[#This Row],[Salario Anual Actual 2020]]-Tabla1[[#This Row],[Salario Anual Inicial 2020]]</f>
        <v>0</v>
      </c>
      <c r="AN168">
        <v>38</v>
      </c>
      <c r="AO168">
        <v>0</v>
      </c>
      <c r="AQ168">
        <v>0</v>
      </c>
      <c r="AR168">
        <v>0</v>
      </c>
      <c r="AX168">
        <v>7</v>
      </c>
    </row>
    <row r="169" spans="1:50" x14ac:dyDescent="0.25">
      <c r="A169">
        <v>225</v>
      </c>
      <c r="B169" s="1">
        <v>24380</v>
      </c>
      <c r="C169" s="2">
        <f ca="1">INT((TODAY()-Tabla1[[#This Row],[Año de Nacimiento]])/365)</f>
        <v>54</v>
      </c>
      <c r="D169" t="s">
        <v>14</v>
      </c>
      <c r="E169">
        <v>0</v>
      </c>
      <c r="F169" s="1">
        <v>36871</v>
      </c>
      <c r="G169" s="1">
        <f t="shared" ca="1" si="2"/>
        <v>44118</v>
      </c>
      <c r="H169" s="8">
        <f ca="1">(Tabla1[[#This Row],[Fecha Hoy]]-Tabla1[[#This Row],[Fecha Inicio de Contrato]])/30</f>
        <v>241.56666666666666</v>
      </c>
      <c r="I169" s="8">
        <f ca="1">Tabla1[[#This Row],[Antigüedad Meses]]/12</f>
        <v>20.130555555555556</v>
      </c>
      <c r="J169" s="1" t="s">
        <v>10</v>
      </c>
      <c r="K169" s="4">
        <v>5</v>
      </c>
      <c r="L169" s="1" t="s">
        <v>21</v>
      </c>
      <c r="M169" s="4">
        <v>0</v>
      </c>
      <c r="N169" s="4" t="s">
        <v>20</v>
      </c>
      <c r="O169" t="s">
        <v>32</v>
      </c>
      <c r="P169">
        <v>1</v>
      </c>
      <c r="Q169">
        <v>20</v>
      </c>
      <c r="R169">
        <f>Tabla1[[#This Row],[Horas Jornada]]*1/40</f>
        <v>0.5</v>
      </c>
      <c r="V169" s="4">
        <f>Tabla1[[#This Row],[Fecha Alta (Abs)]]-Tabla1[[#This Row],[Fecha de baja (Abs)]]</f>
        <v>0</v>
      </c>
      <c r="Y169" s="4">
        <f>Tabla1[[#This Row],[Fecha Abs Alta 2019]]-Tabla1[[#This Row],[Fecha Abs Baja 2019]]</f>
        <v>0</v>
      </c>
      <c r="Z169" s="4"/>
      <c r="AA169" s="4"/>
      <c r="AB169" s="4">
        <f>#REF!-#REF!</f>
        <v>0</v>
      </c>
      <c r="AC169" t="s">
        <v>58</v>
      </c>
      <c r="AD169">
        <v>7</v>
      </c>
      <c r="AE169" s="4">
        <v>0</v>
      </c>
      <c r="AH169">
        <v>0</v>
      </c>
      <c r="AK169" s="7">
        <v>17695</v>
      </c>
      <c r="AL169" s="7">
        <v>17695</v>
      </c>
      <c r="AM169" s="7">
        <f>Tabla1[[#This Row],[Salario Anual Actual 2020]]-Tabla1[[#This Row],[Salario Anual Inicial 2020]]</f>
        <v>0</v>
      </c>
      <c r="AN169">
        <v>6</v>
      </c>
      <c r="AO169">
        <v>0</v>
      </c>
      <c r="AQ169">
        <v>0</v>
      </c>
      <c r="AR169">
        <v>0</v>
      </c>
      <c r="AX169">
        <v>5</v>
      </c>
    </row>
    <row r="170" spans="1:50" x14ac:dyDescent="0.25">
      <c r="A170">
        <v>227</v>
      </c>
      <c r="B170" s="1">
        <v>25353</v>
      </c>
      <c r="C170" s="2">
        <f ca="1">INT((TODAY()-Tabla1[[#This Row],[Año de Nacimiento]])/365)</f>
        <v>51</v>
      </c>
      <c r="D170" t="s">
        <v>13</v>
      </c>
      <c r="E170">
        <v>1</v>
      </c>
      <c r="F170" s="1">
        <v>36976</v>
      </c>
      <c r="G170" s="1">
        <f t="shared" ca="1" si="2"/>
        <v>44118</v>
      </c>
      <c r="H170" s="8">
        <f ca="1">(Tabla1[[#This Row],[Fecha Hoy]]-Tabla1[[#This Row],[Fecha Inicio de Contrato]])/30</f>
        <v>238.06666666666666</v>
      </c>
      <c r="I170" s="8">
        <f ca="1">Tabla1[[#This Row],[Antigüedad Meses]]/12</f>
        <v>19.838888888888889</v>
      </c>
      <c r="J170" s="1" t="s">
        <v>10</v>
      </c>
      <c r="K170" s="4">
        <v>5</v>
      </c>
      <c r="L170" s="1"/>
      <c r="M170" s="4">
        <v>0</v>
      </c>
      <c r="N170" s="4" t="s">
        <v>20</v>
      </c>
      <c r="O170" t="s">
        <v>32</v>
      </c>
      <c r="P170">
        <v>1</v>
      </c>
      <c r="Q170">
        <v>30</v>
      </c>
      <c r="R170">
        <f>Tabla1[[#This Row],[Horas Jornada]]*1/40</f>
        <v>0.75</v>
      </c>
      <c r="V170" s="4">
        <f>Tabla1[[#This Row],[Fecha Alta (Abs)]]-Tabla1[[#This Row],[Fecha de baja (Abs)]]</f>
        <v>0</v>
      </c>
      <c r="Y170" s="4">
        <f>Tabla1[[#This Row],[Fecha Abs Alta 2019]]-Tabla1[[#This Row],[Fecha Abs Baja 2019]]</f>
        <v>0</v>
      </c>
      <c r="Z170" s="4"/>
      <c r="AA170" s="4"/>
      <c r="AB170" s="4">
        <f>#REF!-#REF!</f>
        <v>0</v>
      </c>
      <c r="AC170" t="s">
        <v>58</v>
      </c>
      <c r="AD170">
        <v>7</v>
      </c>
      <c r="AE170" s="4">
        <v>0</v>
      </c>
      <c r="AH170">
        <v>0</v>
      </c>
      <c r="AK170" s="7">
        <v>19610</v>
      </c>
      <c r="AL170" s="7">
        <v>19610</v>
      </c>
      <c r="AM170" s="7">
        <f>Tabla1[[#This Row],[Salario Anual Actual 2020]]-Tabla1[[#This Row],[Salario Anual Inicial 2020]]</f>
        <v>0</v>
      </c>
      <c r="AN170">
        <v>175</v>
      </c>
      <c r="AO170">
        <v>0</v>
      </c>
      <c r="AQ170">
        <v>0</v>
      </c>
      <c r="AR170">
        <v>0</v>
      </c>
      <c r="AX170">
        <v>9</v>
      </c>
    </row>
    <row r="171" spans="1:50" x14ac:dyDescent="0.25">
      <c r="A171">
        <v>228</v>
      </c>
      <c r="B171" s="1">
        <v>27962</v>
      </c>
      <c r="C171" s="2">
        <f ca="1">INT((TODAY()-Tabla1[[#This Row],[Año de Nacimiento]])/365)</f>
        <v>44</v>
      </c>
      <c r="D171" t="s">
        <v>13</v>
      </c>
      <c r="E171">
        <v>1</v>
      </c>
      <c r="F171" s="1">
        <v>37460</v>
      </c>
      <c r="G171" s="1">
        <f t="shared" ca="1" si="2"/>
        <v>44118</v>
      </c>
      <c r="H171" s="8">
        <f ca="1">(Tabla1[[#This Row],[Fecha Hoy]]-Tabla1[[#This Row],[Fecha Inicio de Contrato]])/30</f>
        <v>221.93333333333334</v>
      </c>
      <c r="I171" s="8">
        <f ca="1">Tabla1[[#This Row],[Antigüedad Meses]]/12</f>
        <v>18.494444444444444</v>
      </c>
      <c r="J171" s="1" t="s">
        <v>10</v>
      </c>
      <c r="K171" s="4">
        <v>5</v>
      </c>
      <c r="L171" s="1" t="s">
        <v>21</v>
      </c>
      <c r="M171" s="4">
        <v>0</v>
      </c>
      <c r="N171" s="4" t="s">
        <v>20</v>
      </c>
      <c r="O171" t="s">
        <v>32</v>
      </c>
      <c r="P171">
        <v>1</v>
      </c>
      <c r="Q171">
        <v>20</v>
      </c>
      <c r="R171">
        <f>Tabla1[[#This Row],[Horas Jornada]]*1/40</f>
        <v>0.5</v>
      </c>
      <c r="V171" s="4">
        <f>Tabla1[[#This Row],[Fecha Alta (Abs)]]-Tabla1[[#This Row],[Fecha de baja (Abs)]]</f>
        <v>0</v>
      </c>
      <c r="Y171" s="4">
        <f>Tabla1[[#This Row],[Fecha Abs Alta 2019]]-Tabla1[[#This Row],[Fecha Abs Baja 2019]]</f>
        <v>0</v>
      </c>
      <c r="Z171" s="4"/>
      <c r="AA171" s="4"/>
      <c r="AB171" s="4">
        <f>#REF!-#REF!</f>
        <v>0</v>
      </c>
      <c r="AC171" t="s">
        <v>58</v>
      </c>
      <c r="AD171">
        <v>7</v>
      </c>
      <c r="AE171" s="4">
        <v>1</v>
      </c>
      <c r="AF171" s="1">
        <v>44047</v>
      </c>
      <c r="AG171" t="s">
        <v>26</v>
      </c>
      <c r="AH171">
        <v>0</v>
      </c>
      <c r="AK171" s="7">
        <v>16829</v>
      </c>
      <c r="AL171" s="7">
        <v>16829</v>
      </c>
      <c r="AM171" s="7">
        <f>Tabla1[[#This Row],[Salario Anual Actual 2020]]-Tabla1[[#This Row],[Salario Anual Inicial 2020]]</f>
        <v>0</v>
      </c>
      <c r="AN171">
        <v>87</v>
      </c>
      <c r="AO171">
        <v>0</v>
      </c>
      <c r="AQ171">
        <v>0</v>
      </c>
      <c r="AR171">
        <v>0</v>
      </c>
      <c r="AX171">
        <v>8</v>
      </c>
    </row>
    <row r="172" spans="1:50" x14ac:dyDescent="0.25">
      <c r="A172">
        <v>230</v>
      </c>
      <c r="B172" s="1">
        <v>23679</v>
      </c>
      <c r="C172" s="2">
        <f ca="1">INT((TODAY()-Tabla1[[#This Row],[Año de Nacimiento]])/365)</f>
        <v>55</v>
      </c>
      <c r="D172" t="s">
        <v>13</v>
      </c>
      <c r="E172">
        <v>1</v>
      </c>
      <c r="F172" s="1">
        <v>38249</v>
      </c>
      <c r="G172" s="1">
        <f t="shared" ca="1" si="2"/>
        <v>44118</v>
      </c>
      <c r="H172" s="8">
        <f ca="1">(Tabla1[[#This Row],[Fecha Hoy]]-Tabla1[[#This Row],[Fecha Inicio de Contrato]])/30</f>
        <v>195.63333333333333</v>
      </c>
      <c r="I172" s="8">
        <f ca="1">Tabla1[[#This Row],[Antigüedad Meses]]/12</f>
        <v>16.302777777777777</v>
      </c>
      <c r="J172" s="1" t="s">
        <v>68</v>
      </c>
      <c r="K172" s="4">
        <v>2</v>
      </c>
      <c r="L172" s="1" t="s">
        <v>19</v>
      </c>
      <c r="M172" s="4">
        <v>2</v>
      </c>
      <c r="N172" s="4" t="s">
        <v>20</v>
      </c>
      <c r="O172" t="s">
        <v>32</v>
      </c>
      <c r="P172">
        <v>1</v>
      </c>
      <c r="Q172">
        <v>30</v>
      </c>
      <c r="R172">
        <f>Tabla1[[#This Row],[Horas Jornada]]*1/40</f>
        <v>0.75</v>
      </c>
      <c r="S172" t="s">
        <v>24</v>
      </c>
      <c r="T172" s="1">
        <v>43863</v>
      </c>
      <c r="U172" s="1">
        <f ca="1">TODAY()</f>
        <v>44118</v>
      </c>
      <c r="V172" s="4">
        <f ca="1">Tabla1[[#This Row],[Fecha Alta (Abs)]]-Tabla1[[#This Row],[Fecha de baja (Abs)]]</f>
        <v>255</v>
      </c>
      <c r="Y172" s="4">
        <f>Tabla1[[#This Row],[Fecha Abs Alta 2019]]-Tabla1[[#This Row],[Fecha Abs Baja 2019]]</f>
        <v>0</v>
      </c>
      <c r="Z172" s="1">
        <v>43863</v>
      </c>
      <c r="AA172" s="1">
        <f ca="1">TODAY()</f>
        <v>44118</v>
      </c>
      <c r="AB172" s="4" t="e">
        <f>#REF!-#REF!</f>
        <v>#REF!</v>
      </c>
      <c r="AC172" t="s">
        <v>58</v>
      </c>
      <c r="AD172">
        <v>7</v>
      </c>
      <c r="AE172" s="4">
        <v>0</v>
      </c>
      <c r="AH172">
        <v>0</v>
      </c>
      <c r="AK172" s="7">
        <v>18202</v>
      </c>
      <c r="AL172" s="7">
        <v>18202</v>
      </c>
      <c r="AM172" s="7">
        <f>Tabla1[[#This Row],[Salario Anual Actual 2020]]-Tabla1[[#This Row],[Salario Anual Inicial 2020]]</f>
        <v>0</v>
      </c>
      <c r="AN172">
        <v>264</v>
      </c>
      <c r="AO172">
        <v>0</v>
      </c>
      <c r="AQ172">
        <v>0</v>
      </c>
      <c r="AR172">
        <v>0</v>
      </c>
      <c r="AX172">
        <v>10</v>
      </c>
    </row>
    <row r="173" spans="1:50" x14ac:dyDescent="0.25">
      <c r="A173">
        <v>231</v>
      </c>
      <c r="B173" s="1">
        <v>33857</v>
      </c>
      <c r="C173" s="2">
        <f ca="1">INT((TODAY()-Tabla1[[#This Row],[Año de Nacimiento]])/365)</f>
        <v>28</v>
      </c>
      <c r="D173" t="s">
        <v>14</v>
      </c>
      <c r="E173">
        <v>0</v>
      </c>
      <c r="F173" s="1">
        <v>43652</v>
      </c>
      <c r="G173" s="1">
        <f t="shared" ca="1" si="2"/>
        <v>44118</v>
      </c>
      <c r="H173" s="8">
        <f ca="1">(Tabla1[[#This Row],[Fecha Hoy]]-Tabla1[[#This Row],[Fecha Inicio de Contrato]])/30</f>
        <v>15.533333333333333</v>
      </c>
      <c r="I173" s="8">
        <f ca="1">Tabla1[[#This Row],[Antigüedad Meses]]/12</f>
        <v>1.2944444444444445</v>
      </c>
      <c r="J173" s="1" t="s">
        <v>68</v>
      </c>
      <c r="K173" s="4">
        <v>2</v>
      </c>
      <c r="L173" s="1" t="s">
        <v>21</v>
      </c>
      <c r="M173" s="4"/>
      <c r="N173" s="4" t="s">
        <v>20</v>
      </c>
      <c r="O173" t="s">
        <v>32</v>
      </c>
      <c r="P173">
        <v>1</v>
      </c>
      <c r="Q173">
        <v>20</v>
      </c>
      <c r="R173">
        <f>Tabla1[[#This Row],[Horas Jornada]]*1/40</f>
        <v>0.5</v>
      </c>
      <c r="S173" t="s">
        <v>25</v>
      </c>
      <c r="T173" s="1">
        <v>43837</v>
      </c>
      <c r="U173" s="1">
        <f ca="1">TODAY()</f>
        <v>44118</v>
      </c>
      <c r="V173" s="4">
        <f ca="1">Tabla1[[#This Row],[Fecha Alta (Abs)]]-Tabla1[[#This Row],[Fecha de baja (Abs)]]</f>
        <v>281</v>
      </c>
      <c r="Y173" s="4">
        <f>Tabla1[[#This Row],[Fecha Abs Alta 2019]]-Tabla1[[#This Row],[Fecha Abs Baja 2019]]</f>
        <v>0</v>
      </c>
      <c r="Z173" s="1">
        <v>43837</v>
      </c>
      <c r="AA173" s="1">
        <f ca="1">TODAY()</f>
        <v>44118</v>
      </c>
      <c r="AB173" s="4" t="e">
        <f>#REF!-#REF!</f>
        <v>#REF!</v>
      </c>
      <c r="AC173" t="s">
        <v>58</v>
      </c>
      <c r="AD173">
        <v>7</v>
      </c>
      <c r="AE173" s="4">
        <v>0</v>
      </c>
      <c r="AH173">
        <v>0</v>
      </c>
      <c r="AK173" s="7">
        <v>17387</v>
      </c>
      <c r="AL173" s="7">
        <v>17387</v>
      </c>
      <c r="AM173" s="7">
        <f>Tabla1[[#This Row],[Salario Anual Actual 2020]]-Tabla1[[#This Row],[Salario Anual Inicial 2020]]</f>
        <v>0</v>
      </c>
      <c r="AN173">
        <v>252</v>
      </c>
      <c r="AO173">
        <v>0</v>
      </c>
      <c r="AQ173">
        <v>0</v>
      </c>
      <c r="AR173">
        <v>0</v>
      </c>
      <c r="AX173">
        <v>10</v>
      </c>
    </row>
    <row r="174" spans="1:50" x14ac:dyDescent="0.25">
      <c r="A174">
        <v>237</v>
      </c>
      <c r="B174" s="1">
        <v>31958</v>
      </c>
      <c r="C174" s="2">
        <f ca="1">INT((TODAY()-Tabla1[[#This Row],[Año de Nacimiento]])/365)</f>
        <v>33</v>
      </c>
      <c r="D174" t="s">
        <v>14</v>
      </c>
      <c r="E174">
        <v>0</v>
      </c>
      <c r="F174" s="1">
        <v>41973</v>
      </c>
      <c r="G174" s="1">
        <f t="shared" ca="1" si="2"/>
        <v>44118</v>
      </c>
      <c r="H174" s="8">
        <f ca="1">(Tabla1[[#This Row],[Fecha Hoy]]-Tabla1[[#This Row],[Fecha Inicio de Contrato]])/30</f>
        <v>71.5</v>
      </c>
      <c r="I174" s="8">
        <f ca="1">Tabla1[[#This Row],[Antigüedad Meses]]/12</f>
        <v>5.958333333333333</v>
      </c>
      <c r="J174" s="1" t="s">
        <v>12</v>
      </c>
      <c r="K174" s="4">
        <v>3</v>
      </c>
      <c r="L174" s="1" t="s">
        <v>22</v>
      </c>
      <c r="M174" s="4">
        <v>2</v>
      </c>
      <c r="N174" s="4" t="s">
        <v>20</v>
      </c>
      <c r="O174" t="s">
        <v>32</v>
      </c>
      <c r="P174">
        <v>1</v>
      </c>
      <c r="Q174">
        <v>30</v>
      </c>
      <c r="R174">
        <f>Tabla1[[#This Row],[Horas Jornada]]*1/40</f>
        <v>0.75</v>
      </c>
      <c r="S174" t="s">
        <v>25</v>
      </c>
      <c r="T174" s="1">
        <v>43946</v>
      </c>
      <c r="U174" s="1">
        <f ca="1">TODAY()</f>
        <v>44118</v>
      </c>
      <c r="V174" s="4">
        <f ca="1">Tabla1[[#This Row],[Fecha Alta (Abs)]]-Tabla1[[#This Row],[Fecha de baja (Abs)]]</f>
        <v>172</v>
      </c>
      <c r="Y174" s="4">
        <f>Tabla1[[#This Row],[Fecha Abs Alta 2019]]-Tabla1[[#This Row],[Fecha Abs Baja 2019]]</f>
        <v>0</v>
      </c>
      <c r="Z174" s="1">
        <v>43946</v>
      </c>
      <c r="AA174" s="1">
        <f ca="1">TODAY()</f>
        <v>44118</v>
      </c>
      <c r="AB174" s="4" t="e">
        <f>#REF!-#REF!</f>
        <v>#REF!</v>
      </c>
      <c r="AC174" t="s">
        <v>58</v>
      </c>
      <c r="AD174">
        <v>7</v>
      </c>
      <c r="AE174" s="4">
        <v>0</v>
      </c>
      <c r="AH174">
        <v>0</v>
      </c>
      <c r="AK174" s="7">
        <v>16169</v>
      </c>
      <c r="AL174" s="7">
        <v>16169</v>
      </c>
      <c r="AM174" s="7">
        <f>Tabla1[[#This Row],[Salario Anual Actual 2020]]-Tabla1[[#This Row],[Salario Anual Inicial 2020]]</f>
        <v>0</v>
      </c>
      <c r="AN174">
        <v>126</v>
      </c>
      <c r="AO174">
        <v>0</v>
      </c>
      <c r="AQ174">
        <v>0</v>
      </c>
      <c r="AR174">
        <v>0</v>
      </c>
      <c r="AX174">
        <v>7</v>
      </c>
    </row>
    <row r="175" spans="1:50" x14ac:dyDescent="0.25">
      <c r="A175">
        <v>251</v>
      </c>
      <c r="B175" s="1">
        <v>35267</v>
      </c>
      <c r="C175" s="2">
        <f ca="1">INT((TODAY()-Tabla1[[#This Row],[Año de Nacimiento]])/365)</f>
        <v>24</v>
      </c>
      <c r="D175" t="s">
        <v>14</v>
      </c>
      <c r="E175">
        <v>0</v>
      </c>
      <c r="F175" s="1">
        <v>43998</v>
      </c>
      <c r="G175" s="1">
        <f t="shared" ca="1" si="2"/>
        <v>44118</v>
      </c>
      <c r="H175" s="8">
        <f ca="1">(Tabla1[[#This Row],[Fecha Hoy]]-Tabla1[[#This Row],[Fecha Inicio de Contrato]])/30</f>
        <v>4</v>
      </c>
      <c r="I175" s="8">
        <f ca="1">Tabla1[[#This Row],[Antigüedad Meses]]/12</f>
        <v>0.33333333333333331</v>
      </c>
      <c r="J175" s="1" t="s">
        <v>8</v>
      </c>
      <c r="K175" s="4">
        <v>1</v>
      </c>
      <c r="L175" s="1" t="s">
        <v>19</v>
      </c>
      <c r="M175" s="4">
        <v>0</v>
      </c>
      <c r="N175" s="4" t="s">
        <v>20</v>
      </c>
      <c r="O175" t="s">
        <v>32</v>
      </c>
      <c r="P175">
        <v>1</v>
      </c>
      <c r="Q175">
        <v>40</v>
      </c>
      <c r="R175">
        <f>Tabla1[[#This Row],[Horas Jornada]]*1/40</f>
        <v>1</v>
      </c>
      <c r="V175" s="4">
        <f>Tabla1[[#This Row],[Fecha Alta (Abs)]]-Tabla1[[#This Row],[Fecha de baja (Abs)]]</f>
        <v>0</v>
      </c>
      <c r="Y175" s="4">
        <f>Tabla1[[#This Row],[Fecha Abs Alta 2019]]-Tabla1[[#This Row],[Fecha Abs Baja 2019]]</f>
        <v>0</v>
      </c>
      <c r="Z175" s="4"/>
      <c r="AA175" s="4"/>
      <c r="AB175" s="4">
        <f>#REF!-#REF!</f>
        <v>0</v>
      </c>
      <c r="AC175" t="s">
        <v>58</v>
      </c>
      <c r="AD175">
        <v>7</v>
      </c>
      <c r="AE175" s="4">
        <v>1</v>
      </c>
      <c r="AF175" s="1">
        <v>44043</v>
      </c>
      <c r="AG175" t="s">
        <v>26</v>
      </c>
      <c r="AH175">
        <v>0</v>
      </c>
      <c r="AK175" s="7">
        <v>19281</v>
      </c>
      <c r="AL175" s="7">
        <v>19281</v>
      </c>
      <c r="AM175" s="7">
        <f>Tabla1[[#This Row],[Salario Anual Actual 2020]]-Tabla1[[#This Row],[Salario Anual Inicial 2020]]</f>
        <v>0</v>
      </c>
      <c r="AN175">
        <v>29</v>
      </c>
      <c r="AO175">
        <v>0</v>
      </c>
      <c r="AQ175">
        <v>0</v>
      </c>
      <c r="AR175">
        <v>1</v>
      </c>
      <c r="AX175">
        <v>6</v>
      </c>
    </row>
    <row r="176" spans="1:50" x14ac:dyDescent="0.25">
      <c r="A176">
        <v>253</v>
      </c>
      <c r="B176" s="1">
        <v>31736</v>
      </c>
      <c r="C176" s="2">
        <f ca="1">INT((TODAY()-Tabla1[[#This Row],[Año de Nacimiento]])/365)</f>
        <v>33</v>
      </c>
      <c r="D176" t="s">
        <v>14</v>
      </c>
      <c r="E176">
        <v>0</v>
      </c>
      <c r="F176" s="1">
        <v>44072</v>
      </c>
      <c r="G176" s="1">
        <f t="shared" ca="1" si="2"/>
        <v>44118</v>
      </c>
      <c r="H176" s="8">
        <f ca="1">(Tabla1[[#This Row],[Fecha Hoy]]-Tabla1[[#This Row],[Fecha Inicio de Contrato]])/30</f>
        <v>1.5333333333333334</v>
      </c>
      <c r="I176" s="8">
        <f ca="1">Tabla1[[#This Row],[Antigüedad Meses]]/12</f>
        <v>0.1277777777777778</v>
      </c>
      <c r="J176" s="1" t="s">
        <v>8</v>
      </c>
      <c r="K176" s="4">
        <v>1</v>
      </c>
      <c r="L176" s="1" t="s">
        <v>21</v>
      </c>
      <c r="M176" s="4">
        <v>0</v>
      </c>
      <c r="N176" s="4" t="s">
        <v>20</v>
      </c>
      <c r="O176" t="s">
        <v>32</v>
      </c>
      <c r="P176">
        <v>1</v>
      </c>
      <c r="Q176">
        <v>40</v>
      </c>
      <c r="R176">
        <f>Tabla1[[#This Row],[Horas Jornada]]*1/40</f>
        <v>1</v>
      </c>
      <c r="V176" s="4">
        <f>Tabla1[[#This Row],[Fecha Alta (Abs)]]-Tabla1[[#This Row],[Fecha de baja (Abs)]]</f>
        <v>0</v>
      </c>
      <c r="Y176" s="4">
        <f>Tabla1[[#This Row],[Fecha Abs Alta 2019]]-Tabla1[[#This Row],[Fecha Abs Baja 2019]]</f>
        <v>0</v>
      </c>
      <c r="Z176" s="4"/>
      <c r="AA176" s="4"/>
      <c r="AB176" s="4">
        <f>#REF!-#REF!</f>
        <v>0</v>
      </c>
      <c r="AC176" t="s">
        <v>58</v>
      </c>
      <c r="AD176">
        <v>7</v>
      </c>
      <c r="AE176" s="4">
        <v>1</v>
      </c>
      <c r="AF176" s="1">
        <v>44029</v>
      </c>
      <c r="AG176" t="s">
        <v>29</v>
      </c>
      <c r="AH176">
        <v>0</v>
      </c>
      <c r="AK176" s="7">
        <v>16374</v>
      </c>
      <c r="AL176" s="7">
        <v>16374</v>
      </c>
      <c r="AM176" s="7">
        <f>Tabla1[[#This Row],[Salario Anual Actual 2020]]-Tabla1[[#This Row],[Salario Anual Inicial 2020]]</f>
        <v>0</v>
      </c>
      <c r="AN176">
        <v>53</v>
      </c>
      <c r="AO176">
        <v>0</v>
      </c>
      <c r="AQ176">
        <v>0</v>
      </c>
      <c r="AR176">
        <v>1</v>
      </c>
      <c r="AX176">
        <v>4</v>
      </c>
    </row>
    <row r="177" spans="1:50" x14ac:dyDescent="0.25">
      <c r="A177">
        <v>254</v>
      </c>
      <c r="B177" s="1">
        <v>31479</v>
      </c>
      <c r="C177" s="2">
        <f ca="1">INT((TODAY()-Tabla1[[#This Row],[Año de Nacimiento]])/365)</f>
        <v>34</v>
      </c>
      <c r="D177" t="s">
        <v>14</v>
      </c>
      <c r="E177">
        <v>0</v>
      </c>
      <c r="F177" s="1">
        <v>42026</v>
      </c>
      <c r="G177" s="1">
        <f t="shared" ca="1" si="2"/>
        <v>44118</v>
      </c>
      <c r="H177" s="8">
        <f ca="1">(Tabla1[[#This Row],[Fecha Hoy]]-Tabla1[[#This Row],[Fecha Inicio de Contrato]])/30</f>
        <v>69.733333333333334</v>
      </c>
      <c r="I177" s="8">
        <f ca="1">Tabla1[[#This Row],[Antigüedad Meses]]/12</f>
        <v>5.8111111111111109</v>
      </c>
      <c r="J177" s="1" t="s">
        <v>9</v>
      </c>
      <c r="K177" s="4">
        <v>4</v>
      </c>
      <c r="L177" s="1" t="s">
        <v>21</v>
      </c>
      <c r="M177" s="4">
        <v>0</v>
      </c>
      <c r="N177" s="4" t="s">
        <v>20</v>
      </c>
      <c r="O177" t="s">
        <v>32</v>
      </c>
      <c r="P177">
        <v>1</v>
      </c>
      <c r="Q177">
        <v>40</v>
      </c>
      <c r="R177">
        <f>Tabla1[[#This Row],[Horas Jornada]]*1/40</f>
        <v>1</v>
      </c>
      <c r="V177" s="4">
        <f>Tabla1[[#This Row],[Fecha Alta (Abs)]]-Tabla1[[#This Row],[Fecha de baja (Abs)]]</f>
        <v>0</v>
      </c>
      <c r="Y177" s="4">
        <f>Tabla1[[#This Row],[Fecha Abs Alta 2019]]-Tabla1[[#This Row],[Fecha Abs Baja 2019]]</f>
        <v>0</v>
      </c>
      <c r="Z177" s="4"/>
      <c r="AA177" s="4"/>
      <c r="AB177" s="4">
        <f>#REF!-#REF!</f>
        <v>0</v>
      </c>
      <c r="AC177" t="s">
        <v>58</v>
      </c>
      <c r="AD177">
        <v>7</v>
      </c>
      <c r="AE177" s="4">
        <v>0</v>
      </c>
      <c r="AH177">
        <v>0</v>
      </c>
      <c r="AK177" s="7">
        <v>16874</v>
      </c>
      <c r="AL177" s="7">
        <v>16874</v>
      </c>
      <c r="AM177" s="7">
        <f>Tabla1[[#This Row],[Salario Anual Actual 2020]]-Tabla1[[#This Row],[Salario Anual Inicial 2020]]</f>
        <v>0</v>
      </c>
      <c r="AN177">
        <v>380</v>
      </c>
      <c r="AO177">
        <v>0</v>
      </c>
      <c r="AQ177">
        <v>0</v>
      </c>
      <c r="AR177">
        <v>0</v>
      </c>
      <c r="AX177">
        <v>4</v>
      </c>
    </row>
    <row r="178" spans="1:50" x14ac:dyDescent="0.25">
      <c r="A178">
        <v>256</v>
      </c>
      <c r="B178" s="1">
        <v>26584</v>
      </c>
      <c r="C178" s="2">
        <f ca="1">INT((TODAY()-Tabla1[[#This Row],[Año de Nacimiento]])/365)</f>
        <v>48</v>
      </c>
      <c r="D178" t="s">
        <v>13</v>
      </c>
      <c r="E178">
        <v>1</v>
      </c>
      <c r="F178" s="1">
        <v>42451</v>
      </c>
      <c r="G178" s="1">
        <f t="shared" ca="1" si="2"/>
        <v>44118</v>
      </c>
      <c r="H178" s="8">
        <f ca="1">(Tabla1[[#This Row],[Fecha Hoy]]-Tabla1[[#This Row],[Fecha Inicio de Contrato]])/30</f>
        <v>55.56666666666667</v>
      </c>
      <c r="I178" s="8">
        <f ca="1">Tabla1[[#This Row],[Antigüedad Meses]]/12</f>
        <v>4.6305555555555555</v>
      </c>
      <c r="J178" s="1" t="s">
        <v>9</v>
      </c>
      <c r="K178" s="4">
        <v>4</v>
      </c>
      <c r="L178" s="1" t="s">
        <v>21</v>
      </c>
      <c r="M178" s="4">
        <v>0</v>
      </c>
      <c r="N178" s="4" t="s">
        <v>20</v>
      </c>
      <c r="O178" t="s">
        <v>32</v>
      </c>
      <c r="P178">
        <v>1</v>
      </c>
      <c r="Q178">
        <v>25</v>
      </c>
      <c r="R178">
        <f>Tabla1[[#This Row],[Horas Jornada]]*1/40</f>
        <v>0.625</v>
      </c>
      <c r="V178" s="4">
        <f>Tabla1[[#This Row],[Fecha Alta (Abs)]]-Tabla1[[#This Row],[Fecha de baja (Abs)]]</f>
        <v>0</v>
      </c>
      <c r="Y178" s="4">
        <f>Tabla1[[#This Row],[Fecha Abs Alta 2019]]-Tabla1[[#This Row],[Fecha Abs Baja 2019]]</f>
        <v>0</v>
      </c>
      <c r="Z178" s="4"/>
      <c r="AA178" s="4"/>
      <c r="AB178" s="4">
        <f>#REF!-#REF!</f>
        <v>0</v>
      </c>
      <c r="AC178" t="s">
        <v>58</v>
      </c>
      <c r="AD178">
        <v>7</v>
      </c>
      <c r="AE178" s="4">
        <v>0</v>
      </c>
      <c r="AH178">
        <v>0</v>
      </c>
      <c r="AK178" s="7">
        <v>16037</v>
      </c>
      <c r="AL178" s="7">
        <v>16037</v>
      </c>
      <c r="AM178" s="7">
        <f>Tabla1[[#This Row],[Salario Anual Actual 2020]]-Tabla1[[#This Row],[Salario Anual Inicial 2020]]</f>
        <v>0</v>
      </c>
      <c r="AN178">
        <v>13</v>
      </c>
      <c r="AO178">
        <v>0</v>
      </c>
      <c r="AQ178">
        <v>0</v>
      </c>
      <c r="AR178">
        <v>0</v>
      </c>
      <c r="AX178">
        <v>4</v>
      </c>
    </row>
    <row r="179" spans="1:50" x14ac:dyDescent="0.25">
      <c r="A179">
        <v>257</v>
      </c>
      <c r="B179" s="1">
        <v>22670</v>
      </c>
      <c r="C179" s="2">
        <f ca="1">INT((TODAY()-Tabla1[[#This Row],[Año de Nacimiento]])/365)</f>
        <v>58</v>
      </c>
      <c r="D179" t="s">
        <v>13</v>
      </c>
      <c r="E179">
        <v>1</v>
      </c>
      <c r="F179" s="1">
        <v>42390</v>
      </c>
      <c r="G179" s="1">
        <f t="shared" ca="1" si="2"/>
        <v>44118</v>
      </c>
      <c r="H179" s="8">
        <f ca="1">(Tabla1[[#This Row],[Fecha Hoy]]-Tabla1[[#This Row],[Fecha Inicio de Contrato]])/30</f>
        <v>57.6</v>
      </c>
      <c r="I179" s="8">
        <f ca="1">Tabla1[[#This Row],[Antigüedad Meses]]/12</f>
        <v>4.8</v>
      </c>
      <c r="J179" s="1" t="s">
        <v>12</v>
      </c>
      <c r="K179" s="4">
        <v>3</v>
      </c>
      <c r="L179" s="1" t="s">
        <v>21</v>
      </c>
      <c r="M179" s="4">
        <v>0</v>
      </c>
      <c r="N179" s="4" t="s">
        <v>20</v>
      </c>
      <c r="O179" t="s">
        <v>32</v>
      </c>
      <c r="P179">
        <v>1</v>
      </c>
      <c r="Q179">
        <v>40</v>
      </c>
      <c r="R179">
        <f>Tabla1[[#This Row],[Horas Jornada]]*1/40</f>
        <v>1</v>
      </c>
      <c r="V179" s="4">
        <f>Tabla1[[#This Row],[Fecha Alta (Abs)]]-Tabla1[[#This Row],[Fecha de baja (Abs)]]</f>
        <v>0</v>
      </c>
      <c r="Y179" s="4">
        <f>Tabla1[[#This Row],[Fecha Abs Alta 2019]]-Tabla1[[#This Row],[Fecha Abs Baja 2019]]</f>
        <v>0</v>
      </c>
      <c r="Z179" s="4"/>
      <c r="AA179" s="4"/>
      <c r="AB179" s="4">
        <f>#REF!-#REF!</f>
        <v>0</v>
      </c>
      <c r="AC179" t="s">
        <v>58</v>
      </c>
      <c r="AD179">
        <v>7</v>
      </c>
      <c r="AE179" s="4">
        <v>0</v>
      </c>
      <c r="AH179">
        <v>0</v>
      </c>
      <c r="AK179" s="7">
        <v>18163</v>
      </c>
      <c r="AL179" s="7">
        <v>18163</v>
      </c>
      <c r="AM179" s="7">
        <f>Tabla1[[#This Row],[Salario Anual Actual 2020]]-Tabla1[[#This Row],[Salario Anual Inicial 2020]]</f>
        <v>0</v>
      </c>
      <c r="AN179">
        <v>180</v>
      </c>
      <c r="AO179">
        <v>0</v>
      </c>
      <c r="AQ179">
        <v>0</v>
      </c>
      <c r="AR179">
        <v>0</v>
      </c>
      <c r="AX179">
        <v>9</v>
      </c>
    </row>
    <row r="180" spans="1:50" x14ac:dyDescent="0.25">
      <c r="A180">
        <v>258</v>
      </c>
      <c r="B180" s="1">
        <v>33919</v>
      </c>
      <c r="C180" s="2">
        <f ca="1">INT((TODAY()-Tabla1[[#This Row],[Año de Nacimiento]])/365)</f>
        <v>27</v>
      </c>
      <c r="D180" t="s">
        <v>14</v>
      </c>
      <c r="E180">
        <v>0</v>
      </c>
      <c r="F180" s="1">
        <v>41706</v>
      </c>
      <c r="G180" s="1">
        <f t="shared" ca="1" si="2"/>
        <v>44118</v>
      </c>
      <c r="H180" s="8">
        <f ca="1">(Tabla1[[#This Row],[Fecha Hoy]]-Tabla1[[#This Row],[Fecha Inicio de Contrato]])/30</f>
        <v>80.400000000000006</v>
      </c>
      <c r="I180" s="8">
        <f ca="1">Tabla1[[#This Row],[Antigüedad Meses]]/12</f>
        <v>6.7</v>
      </c>
      <c r="J180" s="1" t="s">
        <v>68</v>
      </c>
      <c r="K180" s="4">
        <v>2</v>
      </c>
      <c r="L180" s="1" t="s">
        <v>21</v>
      </c>
      <c r="M180" s="4">
        <v>0</v>
      </c>
      <c r="N180" s="4" t="s">
        <v>20</v>
      </c>
      <c r="O180" t="s">
        <v>32</v>
      </c>
      <c r="P180">
        <v>1</v>
      </c>
      <c r="Q180">
        <v>40</v>
      </c>
      <c r="R180">
        <f>Tabla1[[#This Row],[Horas Jornada]]*1/40</f>
        <v>1</v>
      </c>
      <c r="V180" s="4">
        <f>Tabla1[[#This Row],[Fecha Alta (Abs)]]-Tabla1[[#This Row],[Fecha de baja (Abs)]]</f>
        <v>0</v>
      </c>
      <c r="Y180" s="4">
        <f>Tabla1[[#This Row],[Fecha Abs Alta 2019]]-Tabla1[[#This Row],[Fecha Abs Baja 2019]]</f>
        <v>0</v>
      </c>
      <c r="Z180" s="4"/>
      <c r="AA180" s="4"/>
      <c r="AB180" s="4">
        <f>#REF!-#REF!</f>
        <v>0</v>
      </c>
      <c r="AC180" t="s">
        <v>58</v>
      </c>
      <c r="AD180">
        <v>7</v>
      </c>
      <c r="AE180" s="4">
        <v>0</v>
      </c>
      <c r="AH180">
        <v>0</v>
      </c>
      <c r="AK180" s="7">
        <v>17070</v>
      </c>
      <c r="AL180" s="7">
        <v>17070</v>
      </c>
      <c r="AM180" s="7">
        <f>Tabla1[[#This Row],[Salario Anual Actual 2020]]-Tabla1[[#This Row],[Salario Anual Inicial 2020]]</f>
        <v>0</v>
      </c>
      <c r="AN180">
        <v>49</v>
      </c>
      <c r="AO180">
        <v>0</v>
      </c>
      <c r="AQ180">
        <v>0</v>
      </c>
      <c r="AR180">
        <v>0</v>
      </c>
      <c r="AX180">
        <v>8</v>
      </c>
    </row>
    <row r="181" spans="1:50" x14ac:dyDescent="0.25">
      <c r="A181">
        <v>259</v>
      </c>
      <c r="B181" s="1">
        <v>24925</v>
      </c>
      <c r="C181" s="2">
        <f ca="1">INT((TODAY()-Tabla1[[#This Row],[Año de Nacimiento]])/365)</f>
        <v>52</v>
      </c>
      <c r="D181" t="s">
        <v>13</v>
      </c>
      <c r="E181">
        <v>1</v>
      </c>
      <c r="F181" s="1">
        <v>36854</v>
      </c>
      <c r="G181" s="1">
        <f t="shared" ca="1" si="2"/>
        <v>44118</v>
      </c>
      <c r="H181" s="8">
        <f ca="1">(Tabla1[[#This Row],[Fecha Hoy]]-Tabla1[[#This Row],[Fecha Inicio de Contrato]])/30</f>
        <v>242.13333333333333</v>
      </c>
      <c r="I181" s="8">
        <f ca="1">Tabla1[[#This Row],[Antigüedad Meses]]/12</f>
        <v>20.177777777777777</v>
      </c>
      <c r="J181" s="1" t="s">
        <v>8</v>
      </c>
      <c r="K181" s="4">
        <v>1</v>
      </c>
      <c r="L181" s="1"/>
      <c r="M181" s="4">
        <v>0</v>
      </c>
      <c r="N181" s="4" t="s">
        <v>20</v>
      </c>
      <c r="O181" t="s">
        <v>32</v>
      </c>
      <c r="P181">
        <v>1</v>
      </c>
      <c r="Q181">
        <v>20</v>
      </c>
      <c r="R181">
        <f>Tabla1[[#This Row],[Horas Jornada]]*1/40</f>
        <v>0.5</v>
      </c>
      <c r="V181" s="4">
        <f>Tabla1[[#This Row],[Fecha Alta (Abs)]]-Tabla1[[#This Row],[Fecha de baja (Abs)]]</f>
        <v>0</v>
      </c>
      <c r="Y181" s="4">
        <f>Tabla1[[#This Row],[Fecha Abs Alta 2019]]-Tabla1[[#This Row],[Fecha Abs Baja 2019]]</f>
        <v>0</v>
      </c>
      <c r="Z181" s="4"/>
      <c r="AA181" s="4"/>
      <c r="AB181" s="4">
        <f>#REF!-#REF!</f>
        <v>0</v>
      </c>
      <c r="AC181" t="s">
        <v>58</v>
      </c>
      <c r="AD181">
        <v>7</v>
      </c>
      <c r="AE181" s="4">
        <v>0</v>
      </c>
      <c r="AH181">
        <v>0</v>
      </c>
      <c r="AK181" s="7">
        <v>16222</v>
      </c>
      <c r="AL181" s="7">
        <v>16222</v>
      </c>
      <c r="AM181" s="7">
        <f>Tabla1[[#This Row],[Salario Anual Actual 2020]]-Tabla1[[#This Row],[Salario Anual Inicial 2020]]</f>
        <v>0</v>
      </c>
      <c r="AN181">
        <v>156</v>
      </c>
      <c r="AO181">
        <v>0</v>
      </c>
      <c r="AQ181">
        <v>0</v>
      </c>
      <c r="AR181">
        <v>0</v>
      </c>
      <c r="AX181">
        <v>5</v>
      </c>
    </row>
    <row r="182" spans="1:50" x14ac:dyDescent="0.25">
      <c r="A182">
        <v>260</v>
      </c>
      <c r="B182" s="1">
        <v>30006</v>
      </c>
      <c r="C182" s="2">
        <f ca="1">INT((TODAY()-Tabla1[[#This Row],[Año de Nacimiento]])/365)</f>
        <v>38</v>
      </c>
      <c r="D182" t="s">
        <v>14</v>
      </c>
      <c r="E182">
        <v>0</v>
      </c>
      <c r="F182" s="1">
        <v>42534</v>
      </c>
      <c r="G182" s="1">
        <f t="shared" ca="1" si="2"/>
        <v>44118</v>
      </c>
      <c r="H182" s="8">
        <f ca="1">(Tabla1[[#This Row],[Fecha Hoy]]-Tabla1[[#This Row],[Fecha Inicio de Contrato]])/30</f>
        <v>52.8</v>
      </c>
      <c r="I182" s="8">
        <f ca="1">Tabla1[[#This Row],[Antigüedad Meses]]/12</f>
        <v>4.3999999999999995</v>
      </c>
      <c r="J182" s="1" t="s">
        <v>9</v>
      </c>
      <c r="K182" s="4">
        <v>4</v>
      </c>
      <c r="L182" s="1"/>
      <c r="M182" s="4">
        <v>0</v>
      </c>
      <c r="N182" s="4" t="s">
        <v>20</v>
      </c>
      <c r="O182" t="s">
        <v>32</v>
      </c>
      <c r="P182">
        <v>1</v>
      </c>
      <c r="Q182">
        <v>30</v>
      </c>
      <c r="R182">
        <f>Tabla1[[#This Row],[Horas Jornada]]*1/40</f>
        <v>0.75</v>
      </c>
      <c r="V182" s="4">
        <f>Tabla1[[#This Row],[Fecha Alta (Abs)]]-Tabla1[[#This Row],[Fecha de baja (Abs)]]</f>
        <v>0</v>
      </c>
      <c r="Y182" s="4">
        <f>Tabla1[[#This Row],[Fecha Abs Alta 2019]]-Tabla1[[#This Row],[Fecha Abs Baja 2019]]</f>
        <v>0</v>
      </c>
      <c r="Z182" s="4"/>
      <c r="AA182" s="4"/>
      <c r="AB182" s="4">
        <f>#REF!-#REF!</f>
        <v>0</v>
      </c>
      <c r="AC182" t="s">
        <v>58</v>
      </c>
      <c r="AD182">
        <v>7</v>
      </c>
      <c r="AE182" s="4">
        <v>0</v>
      </c>
      <c r="AH182">
        <v>0</v>
      </c>
      <c r="AK182" s="7">
        <v>19988</v>
      </c>
      <c r="AL182" s="7">
        <v>19988</v>
      </c>
      <c r="AM182" s="7">
        <f>Tabla1[[#This Row],[Salario Anual Actual 2020]]-Tabla1[[#This Row],[Salario Anual Inicial 2020]]</f>
        <v>0</v>
      </c>
      <c r="AN182">
        <v>69</v>
      </c>
      <c r="AO182">
        <v>0</v>
      </c>
      <c r="AQ182">
        <v>0</v>
      </c>
      <c r="AR182">
        <v>0</v>
      </c>
      <c r="AX182">
        <v>9</v>
      </c>
    </row>
    <row r="183" spans="1:50" x14ac:dyDescent="0.25">
      <c r="A183">
        <v>261</v>
      </c>
      <c r="B183" s="1">
        <v>27569</v>
      </c>
      <c r="C183" s="2">
        <f ca="1">INT((TODAY()-Tabla1[[#This Row],[Año de Nacimiento]])/365)</f>
        <v>45</v>
      </c>
      <c r="D183" t="s">
        <v>14</v>
      </c>
      <c r="E183">
        <v>0</v>
      </c>
      <c r="F183" s="1">
        <v>37475</v>
      </c>
      <c r="G183" s="1">
        <f t="shared" ca="1" si="2"/>
        <v>44118</v>
      </c>
      <c r="H183" s="8">
        <f ca="1">(Tabla1[[#This Row],[Fecha Hoy]]-Tabla1[[#This Row],[Fecha Inicio de Contrato]])/30</f>
        <v>221.43333333333334</v>
      </c>
      <c r="I183" s="8">
        <f ca="1">Tabla1[[#This Row],[Antigüedad Meses]]/12</f>
        <v>18.452777777777779</v>
      </c>
      <c r="J183" s="1" t="s">
        <v>12</v>
      </c>
      <c r="K183" s="4">
        <v>3</v>
      </c>
      <c r="L183" s="1"/>
      <c r="M183" s="4">
        <v>0</v>
      </c>
      <c r="N183" s="4" t="s">
        <v>20</v>
      </c>
      <c r="O183" t="s">
        <v>32</v>
      </c>
      <c r="P183">
        <v>1</v>
      </c>
      <c r="Q183">
        <v>30</v>
      </c>
      <c r="R183">
        <f>Tabla1[[#This Row],[Horas Jornada]]*1/40</f>
        <v>0.75</v>
      </c>
      <c r="V183" s="4">
        <f>Tabla1[[#This Row],[Fecha Alta (Abs)]]-Tabla1[[#This Row],[Fecha de baja (Abs)]]</f>
        <v>0</v>
      </c>
      <c r="Y183" s="4">
        <f>Tabla1[[#This Row],[Fecha Abs Alta 2019]]-Tabla1[[#This Row],[Fecha Abs Baja 2019]]</f>
        <v>0</v>
      </c>
      <c r="Z183" s="4"/>
      <c r="AA183" s="4"/>
      <c r="AB183" s="4">
        <f>#REF!-#REF!</f>
        <v>0</v>
      </c>
      <c r="AC183" t="s">
        <v>58</v>
      </c>
      <c r="AD183">
        <v>7</v>
      </c>
      <c r="AE183" s="4">
        <v>0</v>
      </c>
      <c r="AH183">
        <v>0</v>
      </c>
      <c r="AK183" s="7">
        <v>19299</v>
      </c>
      <c r="AL183" s="7">
        <v>19299</v>
      </c>
      <c r="AM183" s="7">
        <f>Tabla1[[#This Row],[Salario Anual Actual 2020]]-Tabla1[[#This Row],[Salario Anual Inicial 2020]]</f>
        <v>0</v>
      </c>
      <c r="AN183">
        <v>9</v>
      </c>
      <c r="AO183">
        <v>0</v>
      </c>
      <c r="AQ183">
        <v>0</v>
      </c>
      <c r="AR183">
        <v>0</v>
      </c>
      <c r="AX183">
        <v>9</v>
      </c>
    </row>
    <row r="184" spans="1:50" x14ac:dyDescent="0.25">
      <c r="A184">
        <v>263</v>
      </c>
      <c r="B184" s="1">
        <v>22000</v>
      </c>
      <c r="C184" s="2">
        <f ca="1">INT((TODAY()-Tabla1[[#This Row],[Año de Nacimiento]])/365)</f>
        <v>60</v>
      </c>
      <c r="D184" t="s">
        <v>13</v>
      </c>
      <c r="E184">
        <v>1</v>
      </c>
      <c r="F184" s="1">
        <v>40413</v>
      </c>
      <c r="G184" s="1">
        <f t="shared" ca="1" si="2"/>
        <v>44118</v>
      </c>
      <c r="H184" s="8">
        <f ca="1">(Tabla1[[#This Row],[Fecha Hoy]]-Tabla1[[#This Row],[Fecha Inicio de Contrato]])/30</f>
        <v>123.5</v>
      </c>
      <c r="I184" s="8">
        <f ca="1">Tabla1[[#This Row],[Antigüedad Meses]]/12</f>
        <v>10.291666666666666</v>
      </c>
      <c r="J184" s="1" t="s">
        <v>12</v>
      </c>
      <c r="K184" s="4">
        <v>3</v>
      </c>
      <c r="L184" s="1"/>
      <c r="M184" s="4"/>
      <c r="N184" s="4" t="s">
        <v>20</v>
      </c>
      <c r="O184" t="s">
        <v>32</v>
      </c>
      <c r="P184">
        <v>1</v>
      </c>
      <c r="Q184">
        <v>20</v>
      </c>
      <c r="R184">
        <f>Tabla1[[#This Row],[Horas Jornada]]*1/40</f>
        <v>0.5</v>
      </c>
      <c r="V184" s="4">
        <f>Tabla1[[#This Row],[Fecha Alta (Abs)]]-Tabla1[[#This Row],[Fecha de baja (Abs)]]</f>
        <v>0</v>
      </c>
      <c r="Y184" s="4">
        <f>Tabla1[[#This Row],[Fecha Abs Alta 2019]]-Tabla1[[#This Row],[Fecha Abs Baja 2019]]</f>
        <v>0</v>
      </c>
      <c r="Z184" s="4"/>
      <c r="AA184" s="4"/>
      <c r="AB184" s="4">
        <f>#REF!-#REF!</f>
        <v>0</v>
      </c>
      <c r="AC184" t="s">
        <v>58</v>
      </c>
      <c r="AD184">
        <v>7</v>
      </c>
      <c r="AE184" s="4">
        <v>0</v>
      </c>
      <c r="AH184">
        <v>0</v>
      </c>
      <c r="AK184" s="7">
        <v>17710</v>
      </c>
      <c r="AL184" s="7">
        <v>17710</v>
      </c>
      <c r="AM184" s="7">
        <f>Tabla1[[#This Row],[Salario Anual Actual 2020]]-Tabla1[[#This Row],[Salario Anual Inicial 2020]]</f>
        <v>0</v>
      </c>
      <c r="AN184">
        <v>47</v>
      </c>
      <c r="AO184">
        <v>0</v>
      </c>
      <c r="AQ184">
        <v>0</v>
      </c>
      <c r="AR184">
        <v>0</v>
      </c>
      <c r="AX184">
        <v>5</v>
      </c>
    </row>
    <row r="185" spans="1:50" x14ac:dyDescent="0.25">
      <c r="A185">
        <v>264</v>
      </c>
      <c r="B185" s="1">
        <v>22918</v>
      </c>
      <c r="C185" s="2">
        <f ca="1">INT((TODAY()-Tabla1[[#This Row],[Año de Nacimiento]])/365)</f>
        <v>58</v>
      </c>
      <c r="D185" t="s">
        <v>13</v>
      </c>
      <c r="E185">
        <v>1</v>
      </c>
      <c r="F185" s="1">
        <v>43368</v>
      </c>
      <c r="G185" s="1">
        <f t="shared" ca="1" si="2"/>
        <v>44118</v>
      </c>
      <c r="H185" s="8">
        <f ca="1">(Tabla1[[#This Row],[Fecha Hoy]]-Tabla1[[#This Row],[Fecha Inicio de Contrato]])/30</f>
        <v>25</v>
      </c>
      <c r="I185" s="8">
        <f ca="1">Tabla1[[#This Row],[Antigüedad Meses]]/12</f>
        <v>2.0833333333333335</v>
      </c>
      <c r="J185" s="1" t="s">
        <v>8</v>
      </c>
      <c r="K185" s="4">
        <v>1</v>
      </c>
      <c r="L185" s="1" t="s">
        <v>21</v>
      </c>
      <c r="M185" s="4">
        <v>0</v>
      </c>
      <c r="N185" s="4" t="s">
        <v>20</v>
      </c>
      <c r="O185" t="s">
        <v>32</v>
      </c>
      <c r="P185">
        <v>1</v>
      </c>
      <c r="Q185">
        <v>30</v>
      </c>
      <c r="R185">
        <f>Tabla1[[#This Row],[Horas Jornada]]*1/40</f>
        <v>0.75</v>
      </c>
      <c r="V185" s="4">
        <f>Tabla1[[#This Row],[Fecha Alta (Abs)]]-Tabla1[[#This Row],[Fecha de baja (Abs)]]</f>
        <v>0</v>
      </c>
      <c r="Y185" s="4">
        <f>Tabla1[[#This Row],[Fecha Abs Alta 2019]]-Tabla1[[#This Row],[Fecha Abs Baja 2019]]</f>
        <v>0</v>
      </c>
      <c r="Z185" s="4"/>
      <c r="AA185" s="4"/>
      <c r="AB185" s="4">
        <f>#REF!-#REF!</f>
        <v>0</v>
      </c>
      <c r="AC185" t="s">
        <v>58</v>
      </c>
      <c r="AD185">
        <v>7</v>
      </c>
      <c r="AE185" s="4">
        <v>0</v>
      </c>
      <c r="AH185">
        <v>0</v>
      </c>
      <c r="AK185" s="7">
        <v>18322</v>
      </c>
      <c r="AL185" s="7">
        <v>18322</v>
      </c>
      <c r="AM185" s="7">
        <f>Tabla1[[#This Row],[Salario Anual Actual 2020]]-Tabla1[[#This Row],[Salario Anual Inicial 2020]]</f>
        <v>0</v>
      </c>
      <c r="AN185">
        <v>50</v>
      </c>
      <c r="AO185">
        <v>0</v>
      </c>
      <c r="AQ185">
        <v>0</v>
      </c>
      <c r="AR185">
        <v>0</v>
      </c>
      <c r="AX185">
        <v>10</v>
      </c>
    </row>
    <row r="186" spans="1:50" x14ac:dyDescent="0.25">
      <c r="A186">
        <v>265</v>
      </c>
      <c r="B186" s="1">
        <v>21244</v>
      </c>
      <c r="C186" s="2">
        <f ca="1">INT((TODAY()-Tabla1[[#This Row],[Año de Nacimiento]])/365)</f>
        <v>62</v>
      </c>
      <c r="D186" t="s">
        <v>13</v>
      </c>
      <c r="E186">
        <v>1</v>
      </c>
      <c r="F186" s="1">
        <v>41006</v>
      </c>
      <c r="G186" s="1">
        <f t="shared" ca="1" si="2"/>
        <v>44118</v>
      </c>
      <c r="H186" s="8">
        <f ca="1">(Tabla1[[#This Row],[Fecha Hoy]]-Tabla1[[#This Row],[Fecha Inicio de Contrato]])/30</f>
        <v>103.73333333333333</v>
      </c>
      <c r="I186" s="8">
        <f ca="1">Tabla1[[#This Row],[Antigüedad Meses]]/12</f>
        <v>8.6444444444444439</v>
      </c>
      <c r="J186" s="1" t="s">
        <v>10</v>
      </c>
      <c r="K186" s="4">
        <v>5</v>
      </c>
      <c r="L186" s="1"/>
      <c r="M186" s="4">
        <v>1</v>
      </c>
      <c r="N186" s="4" t="s">
        <v>20</v>
      </c>
      <c r="O186" t="s">
        <v>32</v>
      </c>
      <c r="P186">
        <v>1</v>
      </c>
      <c r="Q186">
        <v>40</v>
      </c>
      <c r="R186">
        <f>Tabla1[[#This Row],[Horas Jornada]]*1/40</f>
        <v>1</v>
      </c>
      <c r="V186" s="4">
        <f>Tabla1[[#This Row],[Fecha Alta (Abs)]]-Tabla1[[#This Row],[Fecha de baja (Abs)]]</f>
        <v>0</v>
      </c>
      <c r="Y186" s="4">
        <f>Tabla1[[#This Row],[Fecha Abs Alta 2019]]-Tabla1[[#This Row],[Fecha Abs Baja 2019]]</f>
        <v>0</v>
      </c>
      <c r="Z186" s="4"/>
      <c r="AA186" s="4"/>
      <c r="AB186" s="4">
        <f>#REF!-#REF!</f>
        <v>0</v>
      </c>
      <c r="AC186" t="s">
        <v>58</v>
      </c>
      <c r="AD186">
        <v>7</v>
      </c>
      <c r="AE186" s="4">
        <v>0</v>
      </c>
      <c r="AH186">
        <v>0</v>
      </c>
      <c r="AK186" s="7">
        <v>19392</v>
      </c>
      <c r="AL186" s="7">
        <v>19392</v>
      </c>
      <c r="AM186" s="7">
        <f>Tabla1[[#This Row],[Salario Anual Actual 2020]]-Tabla1[[#This Row],[Salario Anual Inicial 2020]]</f>
        <v>0</v>
      </c>
      <c r="AN186">
        <v>69</v>
      </c>
      <c r="AO186">
        <v>0</v>
      </c>
      <c r="AQ186">
        <v>0</v>
      </c>
      <c r="AR186">
        <v>0</v>
      </c>
      <c r="AX186">
        <v>10</v>
      </c>
    </row>
    <row r="187" spans="1:50" x14ac:dyDescent="0.25">
      <c r="A187">
        <v>266</v>
      </c>
      <c r="B187" s="1">
        <v>24566</v>
      </c>
      <c r="C187" s="2">
        <f ca="1">INT((TODAY()-Tabla1[[#This Row],[Año de Nacimiento]])/365)</f>
        <v>53</v>
      </c>
      <c r="D187" t="s">
        <v>13</v>
      </c>
      <c r="E187">
        <v>1</v>
      </c>
      <c r="F187" s="1">
        <v>40711</v>
      </c>
      <c r="G187" s="1">
        <f t="shared" ca="1" si="2"/>
        <v>44118</v>
      </c>
      <c r="H187" s="8">
        <f ca="1">(Tabla1[[#This Row],[Fecha Hoy]]-Tabla1[[#This Row],[Fecha Inicio de Contrato]])/30</f>
        <v>113.56666666666666</v>
      </c>
      <c r="I187" s="8">
        <f ca="1">Tabla1[[#This Row],[Antigüedad Meses]]/12</f>
        <v>9.4638888888888886</v>
      </c>
      <c r="J187" s="1" t="s">
        <v>8</v>
      </c>
      <c r="K187" s="4">
        <v>1</v>
      </c>
      <c r="L187" s="1" t="s">
        <v>21</v>
      </c>
      <c r="M187" s="4">
        <v>0</v>
      </c>
      <c r="N187" s="4" t="s">
        <v>20</v>
      </c>
      <c r="O187" t="s">
        <v>32</v>
      </c>
      <c r="P187">
        <v>1</v>
      </c>
      <c r="Q187">
        <v>40</v>
      </c>
      <c r="R187">
        <f>Tabla1[[#This Row],[Horas Jornada]]*1/40</f>
        <v>1</v>
      </c>
      <c r="V187" s="4">
        <f>Tabla1[[#This Row],[Fecha Alta (Abs)]]-Tabla1[[#This Row],[Fecha de baja (Abs)]]</f>
        <v>0</v>
      </c>
      <c r="Y187" s="4">
        <f>Tabla1[[#This Row],[Fecha Abs Alta 2019]]-Tabla1[[#This Row],[Fecha Abs Baja 2019]]</f>
        <v>0</v>
      </c>
      <c r="Z187" s="4"/>
      <c r="AA187" s="4"/>
      <c r="AB187" s="4">
        <f>#REF!-#REF!</f>
        <v>0</v>
      </c>
      <c r="AC187" t="s">
        <v>58</v>
      </c>
      <c r="AD187">
        <v>7</v>
      </c>
      <c r="AE187" s="4">
        <v>0</v>
      </c>
      <c r="AH187">
        <v>0</v>
      </c>
      <c r="AK187" s="7">
        <v>16173</v>
      </c>
      <c r="AL187" s="7">
        <v>16173</v>
      </c>
      <c r="AM187" s="7">
        <f>Tabla1[[#This Row],[Salario Anual Actual 2020]]-Tabla1[[#This Row],[Salario Anual Inicial 2020]]</f>
        <v>0</v>
      </c>
      <c r="AN187">
        <v>258</v>
      </c>
      <c r="AO187">
        <v>0</v>
      </c>
      <c r="AQ187">
        <v>0</v>
      </c>
      <c r="AR187">
        <v>0</v>
      </c>
      <c r="AX187">
        <v>9</v>
      </c>
    </row>
    <row r="188" spans="1:50" x14ac:dyDescent="0.25">
      <c r="A188">
        <v>267</v>
      </c>
      <c r="B188" s="1">
        <v>28966</v>
      </c>
      <c r="C188" s="2">
        <f ca="1">INT((TODAY()-Tabla1[[#This Row],[Año de Nacimiento]])/365)</f>
        <v>41</v>
      </c>
      <c r="D188" t="s">
        <v>14</v>
      </c>
      <c r="E188">
        <v>0</v>
      </c>
      <c r="F188" s="1">
        <v>40247</v>
      </c>
      <c r="G188" s="1">
        <f t="shared" ca="1" si="2"/>
        <v>44118</v>
      </c>
      <c r="H188" s="8">
        <f ca="1">(Tabla1[[#This Row],[Fecha Hoy]]-Tabla1[[#This Row],[Fecha Inicio de Contrato]])/30</f>
        <v>129.03333333333333</v>
      </c>
      <c r="I188" s="8">
        <f ca="1">Tabla1[[#This Row],[Antigüedad Meses]]/12</f>
        <v>10.752777777777778</v>
      </c>
      <c r="J188" s="1" t="s">
        <v>8</v>
      </c>
      <c r="K188" s="4">
        <v>1</v>
      </c>
      <c r="L188" s="1"/>
      <c r="M188" s="4">
        <v>0</v>
      </c>
      <c r="N188" s="4" t="s">
        <v>20</v>
      </c>
      <c r="O188" t="s">
        <v>32</v>
      </c>
      <c r="P188">
        <v>1</v>
      </c>
      <c r="Q188">
        <v>30</v>
      </c>
      <c r="R188">
        <f>Tabla1[[#This Row],[Horas Jornada]]*1/40</f>
        <v>0.75</v>
      </c>
      <c r="V188" s="4">
        <f>Tabla1[[#This Row],[Fecha Alta (Abs)]]-Tabla1[[#This Row],[Fecha de baja (Abs)]]</f>
        <v>0</v>
      </c>
      <c r="Y188" s="4">
        <f>Tabla1[[#This Row],[Fecha Abs Alta 2019]]-Tabla1[[#This Row],[Fecha Abs Baja 2019]]</f>
        <v>0</v>
      </c>
      <c r="Z188" s="4"/>
      <c r="AA188" s="4"/>
      <c r="AB188" s="4">
        <f>#REF!-#REF!</f>
        <v>0</v>
      </c>
      <c r="AC188" t="s">
        <v>58</v>
      </c>
      <c r="AD188">
        <v>7</v>
      </c>
      <c r="AE188" s="4">
        <v>1</v>
      </c>
      <c r="AF188" s="1">
        <v>42150</v>
      </c>
      <c r="AG188" t="s">
        <v>28</v>
      </c>
      <c r="AH188">
        <v>0</v>
      </c>
      <c r="AK188" s="7">
        <v>18914</v>
      </c>
      <c r="AL188" s="7">
        <v>18914</v>
      </c>
      <c r="AM188" s="7">
        <f>Tabla1[[#This Row],[Salario Anual Actual 2020]]-Tabla1[[#This Row],[Salario Anual Inicial 2020]]</f>
        <v>0</v>
      </c>
      <c r="AN188">
        <v>284</v>
      </c>
      <c r="AO188">
        <v>0</v>
      </c>
      <c r="AQ188">
        <v>0</v>
      </c>
      <c r="AR188">
        <v>0</v>
      </c>
      <c r="AX188">
        <v>6</v>
      </c>
    </row>
    <row r="189" spans="1:50" x14ac:dyDescent="0.25">
      <c r="A189">
        <v>269</v>
      </c>
      <c r="B189" s="1">
        <v>32351</v>
      </c>
      <c r="C189" s="2">
        <f ca="1">INT((TODAY()-Tabla1[[#This Row],[Año de Nacimiento]])/365)</f>
        <v>32</v>
      </c>
      <c r="D189" t="s">
        <v>14</v>
      </c>
      <c r="E189">
        <v>0</v>
      </c>
      <c r="F189" s="1">
        <v>41988</v>
      </c>
      <c r="G189" s="1">
        <f t="shared" ca="1" si="2"/>
        <v>44118</v>
      </c>
      <c r="H189" s="8">
        <f ca="1">(Tabla1[[#This Row],[Fecha Hoy]]-Tabla1[[#This Row],[Fecha Inicio de Contrato]])/30</f>
        <v>71</v>
      </c>
      <c r="I189" s="8">
        <f ca="1">Tabla1[[#This Row],[Antigüedad Meses]]/12</f>
        <v>5.916666666666667</v>
      </c>
      <c r="J189" s="1" t="s">
        <v>68</v>
      </c>
      <c r="K189" s="4">
        <v>2</v>
      </c>
      <c r="L189" s="1" t="s">
        <v>19</v>
      </c>
      <c r="M189" s="4">
        <v>1</v>
      </c>
      <c r="N189" s="4" t="s">
        <v>20</v>
      </c>
      <c r="O189" t="s">
        <v>32</v>
      </c>
      <c r="P189">
        <v>1</v>
      </c>
      <c r="Q189">
        <v>40</v>
      </c>
      <c r="R189">
        <f>Tabla1[[#This Row],[Horas Jornada]]*1/40</f>
        <v>1</v>
      </c>
      <c r="V189" s="4">
        <f>Tabla1[[#This Row],[Fecha Alta (Abs)]]-Tabla1[[#This Row],[Fecha de baja (Abs)]]</f>
        <v>0</v>
      </c>
      <c r="Y189" s="4">
        <f>Tabla1[[#This Row],[Fecha Abs Alta 2019]]-Tabla1[[#This Row],[Fecha Abs Baja 2019]]</f>
        <v>0</v>
      </c>
      <c r="Z189" s="4"/>
      <c r="AA189" s="4"/>
      <c r="AB189" s="4">
        <f>#REF!-#REF!</f>
        <v>0</v>
      </c>
      <c r="AC189" t="s">
        <v>58</v>
      </c>
      <c r="AD189">
        <v>7</v>
      </c>
      <c r="AE189" s="4">
        <v>0</v>
      </c>
      <c r="AH189">
        <v>0</v>
      </c>
      <c r="AK189" s="7">
        <v>17612</v>
      </c>
      <c r="AL189" s="7">
        <v>17612</v>
      </c>
      <c r="AM189" s="7">
        <f>Tabla1[[#This Row],[Salario Anual Actual 2020]]-Tabla1[[#This Row],[Salario Anual Inicial 2020]]</f>
        <v>0</v>
      </c>
      <c r="AN189">
        <v>216</v>
      </c>
      <c r="AO189">
        <v>0</v>
      </c>
      <c r="AQ189">
        <v>0</v>
      </c>
      <c r="AR189">
        <v>0</v>
      </c>
      <c r="AX189">
        <v>6</v>
      </c>
    </row>
    <row r="190" spans="1:50" x14ac:dyDescent="0.25">
      <c r="A190">
        <v>276</v>
      </c>
      <c r="B190" s="1">
        <v>31592</v>
      </c>
      <c r="C190" s="2">
        <f ca="1">INT((TODAY()-Tabla1[[#This Row],[Año de Nacimiento]])/365)</f>
        <v>34</v>
      </c>
      <c r="D190" t="s">
        <v>13</v>
      </c>
      <c r="E190">
        <v>1</v>
      </c>
      <c r="F190" s="1">
        <v>42087</v>
      </c>
      <c r="G190" s="1">
        <f t="shared" ca="1" si="2"/>
        <v>44118</v>
      </c>
      <c r="H190" s="8">
        <f ca="1">(Tabla1[[#This Row],[Fecha Hoy]]-Tabla1[[#This Row],[Fecha Inicio de Contrato]])/30</f>
        <v>67.7</v>
      </c>
      <c r="I190" s="8">
        <f ca="1">Tabla1[[#This Row],[Antigüedad Meses]]/12</f>
        <v>5.6416666666666666</v>
      </c>
      <c r="J190" s="1" t="s">
        <v>68</v>
      </c>
      <c r="K190" s="4">
        <v>2</v>
      </c>
      <c r="L190" s="1" t="s">
        <v>19</v>
      </c>
      <c r="M190" s="4">
        <v>2</v>
      </c>
      <c r="N190" s="4" t="s">
        <v>20</v>
      </c>
      <c r="O190" t="s">
        <v>32</v>
      </c>
      <c r="P190">
        <v>1</v>
      </c>
      <c r="Q190">
        <v>34</v>
      </c>
      <c r="R190">
        <f>Tabla1[[#This Row],[Horas Jornada]]*1/40</f>
        <v>0.85</v>
      </c>
      <c r="V190" s="4">
        <f>Tabla1[[#This Row],[Fecha Alta (Abs)]]-Tabla1[[#This Row],[Fecha de baja (Abs)]]</f>
        <v>0</v>
      </c>
      <c r="Y190" s="4">
        <f>Tabla1[[#This Row],[Fecha Abs Alta 2019]]-Tabla1[[#This Row],[Fecha Abs Baja 2019]]</f>
        <v>0</v>
      </c>
      <c r="Z190" s="4"/>
      <c r="AA190" s="4"/>
      <c r="AB190" s="4">
        <f>#REF!-#REF!</f>
        <v>0</v>
      </c>
      <c r="AC190" t="s">
        <v>58</v>
      </c>
      <c r="AD190">
        <v>7</v>
      </c>
      <c r="AE190" s="4">
        <v>0</v>
      </c>
      <c r="AH190">
        <v>0</v>
      </c>
      <c r="AK190" s="7">
        <v>18960</v>
      </c>
      <c r="AL190" s="7">
        <v>18960</v>
      </c>
      <c r="AM190" s="7">
        <f>Tabla1[[#This Row],[Salario Anual Actual 2020]]-Tabla1[[#This Row],[Salario Anual Inicial 2020]]</f>
        <v>0</v>
      </c>
      <c r="AN190">
        <v>32</v>
      </c>
      <c r="AO190">
        <v>0</v>
      </c>
      <c r="AQ190">
        <v>0</v>
      </c>
      <c r="AR190">
        <v>0</v>
      </c>
      <c r="AX190">
        <v>7</v>
      </c>
    </row>
    <row r="191" spans="1:50" x14ac:dyDescent="0.25">
      <c r="A191">
        <v>277</v>
      </c>
      <c r="B191" s="1">
        <v>30625</v>
      </c>
      <c r="C191" s="2">
        <f ca="1">INT((TODAY()-Tabla1[[#This Row],[Año de Nacimiento]])/365)</f>
        <v>36</v>
      </c>
      <c r="D191" t="s">
        <v>14</v>
      </c>
      <c r="E191">
        <v>0</v>
      </c>
      <c r="F191" s="1">
        <v>42837</v>
      </c>
      <c r="G191" s="1">
        <f t="shared" ca="1" si="2"/>
        <v>44118</v>
      </c>
      <c r="H191" s="8">
        <f ca="1">(Tabla1[[#This Row],[Fecha Hoy]]-Tabla1[[#This Row],[Fecha Inicio de Contrato]])/30</f>
        <v>42.7</v>
      </c>
      <c r="I191" s="8">
        <f ca="1">Tabla1[[#This Row],[Antigüedad Meses]]/12</f>
        <v>3.5583333333333336</v>
      </c>
      <c r="J191" s="1" t="s">
        <v>12</v>
      </c>
      <c r="K191" s="4">
        <v>3</v>
      </c>
      <c r="L191" s="1" t="s">
        <v>21</v>
      </c>
      <c r="M191" s="4">
        <v>0</v>
      </c>
      <c r="N191" s="4" t="s">
        <v>20</v>
      </c>
      <c r="O191" t="s">
        <v>32</v>
      </c>
      <c r="P191">
        <v>1</v>
      </c>
      <c r="Q191">
        <v>40</v>
      </c>
      <c r="R191">
        <f>Tabla1[[#This Row],[Horas Jornada]]*1/40</f>
        <v>1</v>
      </c>
      <c r="V191" s="4">
        <f>Tabla1[[#This Row],[Fecha Alta (Abs)]]-Tabla1[[#This Row],[Fecha de baja (Abs)]]</f>
        <v>0</v>
      </c>
      <c r="Y191" s="4">
        <f>Tabla1[[#This Row],[Fecha Abs Alta 2019]]-Tabla1[[#This Row],[Fecha Abs Baja 2019]]</f>
        <v>0</v>
      </c>
      <c r="Z191" s="4"/>
      <c r="AA191" s="4"/>
      <c r="AB191" s="4">
        <f>#REF!-#REF!</f>
        <v>0</v>
      </c>
      <c r="AC191" t="s">
        <v>58</v>
      </c>
      <c r="AD191">
        <v>7</v>
      </c>
      <c r="AE191" s="4">
        <v>0</v>
      </c>
      <c r="AH191">
        <v>0</v>
      </c>
      <c r="AK191" s="7">
        <v>16189</v>
      </c>
      <c r="AL191" s="7">
        <v>16189</v>
      </c>
      <c r="AM191" s="7">
        <f>Tabla1[[#This Row],[Salario Anual Actual 2020]]-Tabla1[[#This Row],[Salario Anual Inicial 2020]]</f>
        <v>0</v>
      </c>
      <c r="AN191">
        <v>85</v>
      </c>
      <c r="AO191">
        <v>0</v>
      </c>
      <c r="AQ191">
        <v>0</v>
      </c>
      <c r="AR191">
        <v>0</v>
      </c>
      <c r="AX191">
        <v>10</v>
      </c>
    </row>
    <row r="192" spans="1:50" x14ac:dyDescent="0.25">
      <c r="A192">
        <v>279</v>
      </c>
      <c r="B192" s="1">
        <v>22246</v>
      </c>
      <c r="C192" s="2">
        <f ca="1">INT((TODAY()-Tabla1[[#This Row],[Año de Nacimiento]])/365)</f>
        <v>59</v>
      </c>
      <c r="D192" t="s">
        <v>14</v>
      </c>
      <c r="E192">
        <v>0</v>
      </c>
      <c r="F192" s="1">
        <v>38515</v>
      </c>
      <c r="G192" s="1">
        <f t="shared" ca="1" si="2"/>
        <v>44118</v>
      </c>
      <c r="H192" s="8">
        <f ca="1">(Tabla1[[#This Row],[Fecha Hoy]]-Tabla1[[#This Row],[Fecha Inicio de Contrato]])/30</f>
        <v>186.76666666666668</v>
      </c>
      <c r="I192" s="8">
        <f ca="1">Tabla1[[#This Row],[Antigüedad Meses]]/12</f>
        <v>15.56388888888889</v>
      </c>
      <c r="J192" s="1" t="s">
        <v>8</v>
      </c>
      <c r="K192" s="4">
        <v>1</v>
      </c>
      <c r="L192" s="1" t="s">
        <v>19</v>
      </c>
      <c r="M192" s="4">
        <v>0</v>
      </c>
      <c r="N192" s="4" t="s">
        <v>20</v>
      </c>
      <c r="O192" t="s">
        <v>32</v>
      </c>
      <c r="P192">
        <v>1</v>
      </c>
      <c r="Q192">
        <v>40</v>
      </c>
      <c r="R192">
        <f>Tabla1[[#This Row],[Horas Jornada]]*1/40</f>
        <v>1</v>
      </c>
      <c r="V192" s="4">
        <f>Tabla1[[#This Row],[Fecha Alta (Abs)]]-Tabla1[[#This Row],[Fecha de baja (Abs)]]</f>
        <v>0</v>
      </c>
      <c r="Y192" s="4">
        <f>Tabla1[[#This Row],[Fecha Abs Alta 2019]]-Tabla1[[#This Row],[Fecha Abs Baja 2019]]</f>
        <v>0</v>
      </c>
      <c r="Z192" s="4"/>
      <c r="AA192" s="4"/>
      <c r="AB192" s="4">
        <f>#REF!-#REF!</f>
        <v>0</v>
      </c>
      <c r="AC192" t="s">
        <v>58</v>
      </c>
      <c r="AD192">
        <v>7</v>
      </c>
      <c r="AE192" s="4">
        <v>1</v>
      </c>
      <c r="AF192" s="1">
        <v>42038</v>
      </c>
      <c r="AG192" t="s">
        <v>30</v>
      </c>
      <c r="AH192">
        <v>0</v>
      </c>
      <c r="AK192" s="7">
        <v>19934</v>
      </c>
      <c r="AL192" s="7">
        <v>19934</v>
      </c>
      <c r="AM192" s="7">
        <f>Tabla1[[#This Row],[Salario Anual Actual 2020]]-Tabla1[[#This Row],[Salario Anual Inicial 2020]]</f>
        <v>0</v>
      </c>
      <c r="AN192">
        <v>3</v>
      </c>
      <c r="AO192">
        <v>0</v>
      </c>
      <c r="AQ192">
        <v>0</v>
      </c>
      <c r="AR192">
        <v>0</v>
      </c>
      <c r="AX192">
        <v>9</v>
      </c>
    </row>
    <row r="193" spans="1:50" x14ac:dyDescent="0.25">
      <c r="A193">
        <v>280</v>
      </c>
      <c r="B193" s="1">
        <v>28769</v>
      </c>
      <c r="C193" s="2">
        <f ca="1">INT((TODAY()-Tabla1[[#This Row],[Año de Nacimiento]])/365)</f>
        <v>42</v>
      </c>
      <c r="D193" t="s">
        <v>13</v>
      </c>
      <c r="E193">
        <v>1</v>
      </c>
      <c r="F193" s="1">
        <v>42533</v>
      </c>
      <c r="G193" s="1">
        <f t="shared" ca="1" si="2"/>
        <v>44118</v>
      </c>
      <c r="H193" s="8">
        <f ca="1">(Tabla1[[#This Row],[Fecha Hoy]]-Tabla1[[#This Row],[Fecha Inicio de Contrato]])/30</f>
        <v>52.833333333333336</v>
      </c>
      <c r="I193" s="8">
        <f ca="1">Tabla1[[#This Row],[Antigüedad Meses]]/12</f>
        <v>4.4027777777777777</v>
      </c>
      <c r="J193" s="1" t="s">
        <v>68</v>
      </c>
      <c r="K193" s="4">
        <v>2</v>
      </c>
      <c r="L193" s="1" t="s">
        <v>21</v>
      </c>
      <c r="M193" s="4">
        <v>0</v>
      </c>
      <c r="N193" s="4" t="s">
        <v>20</v>
      </c>
      <c r="O193" t="s">
        <v>32</v>
      </c>
      <c r="P193">
        <v>1</v>
      </c>
      <c r="Q193">
        <v>40</v>
      </c>
      <c r="R193">
        <f>Tabla1[[#This Row],[Horas Jornada]]*1/40</f>
        <v>1</v>
      </c>
      <c r="V193" s="4">
        <f>Tabla1[[#This Row],[Fecha Alta (Abs)]]-Tabla1[[#This Row],[Fecha de baja (Abs)]]</f>
        <v>0</v>
      </c>
      <c r="Y193" s="4">
        <f>Tabla1[[#This Row],[Fecha Abs Alta 2019]]-Tabla1[[#This Row],[Fecha Abs Baja 2019]]</f>
        <v>0</v>
      </c>
      <c r="Z193" s="4"/>
      <c r="AA193" s="4"/>
      <c r="AB193" s="4">
        <f>#REF!-#REF!</f>
        <v>0</v>
      </c>
      <c r="AC193" t="s">
        <v>58</v>
      </c>
      <c r="AD193">
        <v>7</v>
      </c>
      <c r="AE193" s="4">
        <v>0</v>
      </c>
      <c r="AH193">
        <v>0</v>
      </c>
      <c r="AK193" s="7">
        <v>18913</v>
      </c>
      <c r="AL193" s="7">
        <v>18913</v>
      </c>
      <c r="AM193" s="7">
        <f>Tabla1[[#This Row],[Salario Anual Actual 2020]]-Tabla1[[#This Row],[Salario Anual Inicial 2020]]</f>
        <v>0</v>
      </c>
      <c r="AN193">
        <v>62</v>
      </c>
      <c r="AO193">
        <v>0</v>
      </c>
      <c r="AQ193">
        <v>0</v>
      </c>
      <c r="AR193">
        <v>0</v>
      </c>
      <c r="AX193">
        <v>4</v>
      </c>
    </row>
    <row r="194" spans="1:50" x14ac:dyDescent="0.25">
      <c r="A194">
        <v>281</v>
      </c>
      <c r="B194" s="1">
        <v>25732</v>
      </c>
      <c r="C194" s="2">
        <f ca="1">INT((TODAY()-Tabla1[[#This Row],[Año de Nacimiento]])/365)</f>
        <v>50</v>
      </c>
      <c r="D194" t="s">
        <v>13</v>
      </c>
      <c r="E194">
        <v>1</v>
      </c>
      <c r="F194" s="1">
        <v>42009</v>
      </c>
      <c r="G194" s="1">
        <f t="shared" ref="G194:G257" ca="1" si="3">TODAY()</f>
        <v>44118</v>
      </c>
      <c r="H194" s="8">
        <f ca="1">(Tabla1[[#This Row],[Fecha Hoy]]-Tabla1[[#This Row],[Fecha Inicio de Contrato]])/30</f>
        <v>70.3</v>
      </c>
      <c r="I194" s="8">
        <f ca="1">Tabla1[[#This Row],[Antigüedad Meses]]/12</f>
        <v>5.8583333333333334</v>
      </c>
      <c r="J194" s="1" t="s">
        <v>68</v>
      </c>
      <c r="K194" s="4">
        <v>2</v>
      </c>
      <c r="L194" s="1" t="s">
        <v>21</v>
      </c>
      <c r="M194" s="4">
        <v>0</v>
      </c>
      <c r="N194" s="4" t="s">
        <v>20</v>
      </c>
      <c r="O194" t="s">
        <v>32</v>
      </c>
      <c r="P194">
        <v>1</v>
      </c>
      <c r="Q194">
        <v>40</v>
      </c>
      <c r="R194">
        <f>Tabla1[[#This Row],[Horas Jornada]]*1/40</f>
        <v>1</v>
      </c>
      <c r="V194" s="4">
        <f>Tabla1[[#This Row],[Fecha Alta (Abs)]]-Tabla1[[#This Row],[Fecha de baja (Abs)]]</f>
        <v>0</v>
      </c>
      <c r="Y194" s="4">
        <f>Tabla1[[#This Row],[Fecha Abs Alta 2019]]-Tabla1[[#This Row],[Fecha Abs Baja 2019]]</f>
        <v>0</v>
      </c>
      <c r="Z194" s="4"/>
      <c r="AA194" s="4"/>
      <c r="AB194" s="4">
        <f>#REF!-#REF!</f>
        <v>0</v>
      </c>
      <c r="AC194" t="s">
        <v>58</v>
      </c>
      <c r="AD194">
        <v>7</v>
      </c>
      <c r="AE194" s="4">
        <v>0</v>
      </c>
      <c r="AH194">
        <v>0</v>
      </c>
      <c r="AK194" s="7">
        <v>18429</v>
      </c>
      <c r="AL194" s="7">
        <v>18429</v>
      </c>
      <c r="AM194" s="7">
        <f>Tabla1[[#This Row],[Salario Anual Actual 2020]]-Tabla1[[#This Row],[Salario Anual Inicial 2020]]</f>
        <v>0</v>
      </c>
      <c r="AN194">
        <v>52</v>
      </c>
      <c r="AO194">
        <v>0</v>
      </c>
      <c r="AQ194">
        <v>0</v>
      </c>
      <c r="AR194">
        <v>0</v>
      </c>
      <c r="AX194">
        <v>8</v>
      </c>
    </row>
    <row r="195" spans="1:50" x14ac:dyDescent="0.25">
      <c r="A195">
        <v>287</v>
      </c>
      <c r="B195" s="1">
        <v>29881</v>
      </c>
      <c r="C195" s="2">
        <f ca="1">INT((TODAY()-Tabla1[[#This Row],[Año de Nacimiento]])/365)</f>
        <v>39</v>
      </c>
      <c r="D195" t="s">
        <v>14</v>
      </c>
      <c r="E195">
        <v>0</v>
      </c>
      <c r="F195" s="1">
        <v>37880</v>
      </c>
      <c r="G195" s="1">
        <f t="shared" ca="1" si="3"/>
        <v>44118</v>
      </c>
      <c r="H195" s="8">
        <f ca="1">(Tabla1[[#This Row],[Fecha Hoy]]-Tabla1[[#This Row],[Fecha Inicio de Contrato]])/30</f>
        <v>207.93333333333334</v>
      </c>
      <c r="I195" s="8">
        <f ca="1">Tabla1[[#This Row],[Antigüedad Meses]]/12</f>
        <v>17.327777777777779</v>
      </c>
      <c r="J195" s="1" t="s">
        <v>8</v>
      </c>
      <c r="K195" s="4">
        <v>1</v>
      </c>
      <c r="L195" s="1" t="s">
        <v>19</v>
      </c>
      <c r="M195" s="4">
        <v>2</v>
      </c>
      <c r="N195" s="4" t="s">
        <v>20</v>
      </c>
      <c r="O195" t="s">
        <v>32</v>
      </c>
      <c r="P195">
        <v>1</v>
      </c>
      <c r="Q195">
        <v>30</v>
      </c>
      <c r="R195">
        <f>Tabla1[[#This Row],[Horas Jornada]]*1/40</f>
        <v>0.75</v>
      </c>
      <c r="V195" s="4">
        <f>Tabla1[[#This Row],[Fecha Alta (Abs)]]-Tabla1[[#This Row],[Fecha de baja (Abs)]]</f>
        <v>0</v>
      </c>
      <c r="Y195" s="4">
        <f>Tabla1[[#This Row],[Fecha Abs Alta 2019]]-Tabla1[[#This Row],[Fecha Abs Baja 2019]]</f>
        <v>0</v>
      </c>
      <c r="Z195" s="4"/>
      <c r="AA195" s="4"/>
      <c r="AB195" s="4">
        <f>#REF!-#REF!</f>
        <v>0</v>
      </c>
      <c r="AC195" t="s">
        <v>58</v>
      </c>
      <c r="AD195">
        <v>7</v>
      </c>
      <c r="AE195" s="4">
        <v>0</v>
      </c>
      <c r="AH195">
        <v>0</v>
      </c>
      <c r="AK195" s="7">
        <v>19936</v>
      </c>
      <c r="AL195" s="7">
        <v>19936</v>
      </c>
      <c r="AM195" s="7">
        <f>Tabla1[[#This Row],[Salario Anual Actual 2020]]-Tabla1[[#This Row],[Salario Anual Inicial 2020]]</f>
        <v>0</v>
      </c>
      <c r="AN195">
        <v>221</v>
      </c>
      <c r="AO195">
        <v>0</v>
      </c>
      <c r="AQ195">
        <v>0</v>
      </c>
      <c r="AR195">
        <v>0</v>
      </c>
      <c r="AX195">
        <v>6</v>
      </c>
    </row>
    <row r="196" spans="1:50" x14ac:dyDescent="0.25">
      <c r="A196">
        <v>150</v>
      </c>
      <c r="B196" s="1">
        <v>33431</v>
      </c>
      <c r="C196" s="2">
        <f ca="1">INT((TODAY()-Tabla1[[#This Row],[Año de Nacimiento]])/365)</f>
        <v>29</v>
      </c>
      <c r="D196" t="s">
        <v>14</v>
      </c>
      <c r="E196">
        <v>0</v>
      </c>
      <c r="F196" s="1">
        <v>38973</v>
      </c>
      <c r="G196" s="1">
        <f t="shared" ca="1" si="3"/>
        <v>44118</v>
      </c>
      <c r="H196" s="8">
        <f ca="1">(Tabla1[[#This Row],[Fecha Hoy]]-Tabla1[[#This Row],[Fecha Inicio de Contrato]])/30</f>
        <v>171.5</v>
      </c>
      <c r="I196" s="8">
        <f ca="1">Tabla1[[#This Row],[Antigüedad Meses]]/12</f>
        <v>14.291666666666666</v>
      </c>
      <c r="J196" s="1" t="s">
        <v>12</v>
      </c>
      <c r="K196" s="4">
        <v>3</v>
      </c>
      <c r="L196" s="1" t="s">
        <v>21</v>
      </c>
      <c r="M196" s="4">
        <v>0</v>
      </c>
      <c r="N196" s="4" t="s">
        <v>20</v>
      </c>
      <c r="O196" t="s">
        <v>32</v>
      </c>
      <c r="P196">
        <v>1</v>
      </c>
      <c r="Q196">
        <v>20</v>
      </c>
      <c r="R196">
        <f>Tabla1[[#This Row],[Horas Jornada]]*1/40</f>
        <v>0.5</v>
      </c>
      <c r="S196" t="s">
        <v>24</v>
      </c>
      <c r="T196" s="1">
        <v>43709</v>
      </c>
      <c r="U196" s="1">
        <v>43710</v>
      </c>
      <c r="V196" s="4">
        <f>Tabla1[[#This Row],[Fecha Alta (Abs)]]-Tabla1[[#This Row],[Fecha de baja (Abs)]]</f>
        <v>1</v>
      </c>
      <c r="W196" s="1">
        <v>43709</v>
      </c>
      <c r="X196" s="1">
        <v>43710</v>
      </c>
      <c r="Y196" s="4">
        <f>Tabla1[[#This Row],[Fecha Abs Alta 2019]]-Tabla1[[#This Row],[Fecha Abs Baja 2019]]</f>
        <v>1</v>
      </c>
      <c r="Z196" s="4"/>
      <c r="AA196" s="4"/>
      <c r="AB196" s="4">
        <f>#REF!-#REF!</f>
        <v>0</v>
      </c>
      <c r="AC196" t="s">
        <v>57</v>
      </c>
      <c r="AD196" s="4">
        <v>6</v>
      </c>
      <c r="AE196" s="4">
        <v>0</v>
      </c>
      <c r="AH196">
        <v>0</v>
      </c>
      <c r="AK196" s="7">
        <v>16243</v>
      </c>
      <c r="AL196" s="7">
        <v>16243</v>
      </c>
      <c r="AM196" s="7">
        <f>Tabla1[[#This Row],[Salario Anual Actual 2020]]-Tabla1[[#This Row],[Salario Anual Inicial 2020]]</f>
        <v>0</v>
      </c>
      <c r="AN196">
        <v>26</v>
      </c>
      <c r="AO196">
        <v>0</v>
      </c>
      <c r="AQ196">
        <v>0</v>
      </c>
      <c r="AR196">
        <v>0</v>
      </c>
      <c r="AX196">
        <v>8</v>
      </c>
    </row>
    <row r="197" spans="1:50" x14ac:dyDescent="0.25">
      <c r="A197">
        <v>154</v>
      </c>
      <c r="B197" s="1">
        <v>25981</v>
      </c>
      <c r="C197" s="2">
        <f ca="1">INT((TODAY()-Tabla1[[#This Row],[Año de Nacimiento]])/365)</f>
        <v>49</v>
      </c>
      <c r="D197" t="s">
        <v>14</v>
      </c>
      <c r="E197">
        <v>0</v>
      </c>
      <c r="F197" s="1">
        <v>41337</v>
      </c>
      <c r="G197" s="1">
        <f t="shared" ca="1" si="3"/>
        <v>44118</v>
      </c>
      <c r="H197" s="8">
        <f ca="1">(Tabla1[[#This Row],[Fecha Hoy]]-Tabla1[[#This Row],[Fecha Inicio de Contrato]])/30</f>
        <v>92.7</v>
      </c>
      <c r="I197" s="8">
        <f ca="1">Tabla1[[#This Row],[Antigüedad Meses]]/12</f>
        <v>7.7250000000000005</v>
      </c>
      <c r="J197" s="1" t="s">
        <v>68</v>
      </c>
      <c r="K197" s="4">
        <v>2</v>
      </c>
      <c r="L197" s="1" t="s">
        <v>21</v>
      </c>
      <c r="M197" s="4">
        <v>0</v>
      </c>
      <c r="N197" s="4" t="s">
        <v>20</v>
      </c>
      <c r="O197" t="s">
        <v>32</v>
      </c>
      <c r="P197">
        <v>1</v>
      </c>
      <c r="Q197">
        <v>35</v>
      </c>
      <c r="R197">
        <f>Tabla1[[#This Row],[Horas Jornada]]*1/40</f>
        <v>0.875</v>
      </c>
      <c r="S197" t="s">
        <v>24</v>
      </c>
      <c r="T197" s="1">
        <v>44033</v>
      </c>
      <c r="U197" s="1">
        <v>44034</v>
      </c>
      <c r="V197" s="4">
        <f>Tabla1[[#This Row],[Fecha Alta (Abs)]]-Tabla1[[#This Row],[Fecha de baja (Abs)]]</f>
        <v>1</v>
      </c>
      <c r="Y197" s="4">
        <f>Tabla1[[#This Row],[Fecha Abs Alta 2019]]-Tabla1[[#This Row],[Fecha Abs Baja 2019]]</f>
        <v>0</v>
      </c>
      <c r="Z197" s="1">
        <v>44033</v>
      </c>
      <c r="AA197" s="1">
        <v>44034</v>
      </c>
      <c r="AB197" s="4">
        <f>#REF!-#REF!</f>
        <v>1</v>
      </c>
      <c r="AC197" t="s">
        <v>57</v>
      </c>
      <c r="AD197" s="4">
        <v>6</v>
      </c>
      <c r="AE197" s="4">
        <v>0</v>
      </c>
      <c r="AH197">
        <v>0</v>
      </c>
      <c r="AK197" s="7">
        <v>17791</v>
      </c>
      <c r="AL197" s="7">
        <v>17791</v>
      </c>
      <c r="AM197" s="7">
        <f>Tabla1[[#This Row],[Salario Anual Actual 2020]]-Tabla1[[#This Row],[Salario Anual Inicial 2020]]</f>
        <v>0</v>
      </c>
      <c r="AN197">
        <v>48</v>
      </c>
      <c r="AO197">
        <v>0</v>
      </c>
      <c r="AQ197">
        <v>0</v>
      </c>
      <c r="AR197">
        <v>0</v>
      </c>
      <c r="AX197">
        <v>5</v>
      </c>
    </row>
    <row r="198" spans="1:50" x14ac:dyDescent="0.25">
      <c r="A198">
        <v>126</v>
      </c>
      <c r="B198" s="1">
        <v>25935</v>
      </c>
      <c r="C198" s="2">
        <f ca="1">INT((TODAY()-Tabla1[[#This Row],[Año de Nacimiento]])/365)</f>
        <v>49</v>
      </c>
      <c r="D198" t="s">
        <v>13</v>
      </c>
      <c r="E198">
        <v>1</v>
      </c>
      <c r="F198" s="1">
        <v>42699</v>
      </c>
      <c r="G198" s="1">
        <f t="shared" ca="1" si="3"/>
        <v>44118</v>
      </c>
      <c r="H198" s="8">
        <f ca="1">(Tabla1[[#This Row],[Fecha Hoy]]-Tabla1[[#This Row],[Fecha Inicio de Contrato]])/30</f>
        <v>47.3</v>
      </c>
      <c r="I198" s="8">
        <f ca="1">Tabla1[[#This Row],[Antigüedad Meses]]/12</f>
        <v>3.9416666666666664</v>
      </c>
      <c r="J198" s="1" t="s">
        <v>8</v>
      </c>
      <c r="K198" s="4">
        <v>1</v>
      </c>
      <c r="L198" s="1" t="s">
        <v>21</v>
      </c>
      <c r="M198" s="4">
        <v>0</v>
      </c>
      <c r="N198" s="4" t="s">
        <v>20</v>
      </c>
      <c r="O198" t="s">
        <v>32</v>
      </c>
      <c r="P198">
        <v>1</v>
      </c>
      <c r="Q198">
        <v>40</v>
      </c>
      <c r="R198">
        <f>Tabla1[[#This Row],[Horas Jornada]]*1/40</f>
        <v>1</v>
      </c>
      <c r="S198" t="s">
        <v>24</v>
      </c>
      <c r="T198" s="1">
        <v>43875</v>
      </c>
      <c r="U198" s="1">
        <v>43877</v>
      </c>
      <c r="V198" s="4">
        <f>Tabla1[[#This Row],[Fecha Alta (Abs)]]-Tabla1[[#This Row],[Fecha de baja (Abs)]]</f>
        <v>2</v>
      </c>
      <c r="Y198" s="4">
        <f>Tabla1[[#This Row],[Fecha Abs Alta 2019]]-Tabla1[[#This Row],[Fecha Abs Baja 2019]]</f>
        <v>0</v>
      </c>
      <c r="Z198" s="1">
        <v>43875</v>
      </c>
      <c r="AA198" s="1">
        <v>43877</v>
      </c>
      <c r="AB198" s="4">
        <f>#REF!-#REF!</f>
        <v>2</v>
      </c>
      <c r="AC198" t="s">
        <v>57</v>
      </c>
      <c r="AD198" s="4">
        <v>6</v>
      </c>
      <c r="AE198" s="4">
        <v>0</v>
      </c>
      <c r="AH198">
        <v>0</v>
      </c>
      <c r="AK198" s="7">
        <v>19316</v>
      </c>
      <c r="AL198" s="7">
        <v>19316</v>
      </c>
      <c r="AM198" s="7">
        <f>Tabla1[[#This Row],[Salario Anual Actual 2020]]-Tabla1[[#This Row],[Salario Anual Inicial 2020]]</f>
        <v>0</v>
      </c>
      <c r="AN198">
        <v>108</v>
      </c>
      <c r="AO198">
        <v>0</v>
      </c>
      <c r="AQ198">
        <v>0</v>
      </c>
      <c r="AR198">
        <v>0</v>
      </c>
      <c r="AX198">
        <v>9</v>
      </c>
    </row>
    <row r="199" spans="1:50" x14ac:dyDescent="0.25">
      <c r="A199">
        <v>145</v>
      </c>
      <c r="B199" s="1">
        <v>24837</v>
      </c>
      <c r="C199" s="2">
        <f ca="1">INT((TODAY()-Tabla1[[#This Row],[Año de Nacimiento]])/365)</f>
        <v>52</v>
      </c>
      <c r="D199" t="s">
        <v>13</v>
      </c>
      <c r="E199">
        <v>1</v>
      </c>
      <c r="F199" s="1">
        <v>38596</v>
      </c>
      <c r="G199" s="1">
        <f t="shared" ca="1" si="3"/>
        <v>44118</v>
      </c>
      <c r="H199" s="8">
        <f ca="1">(Tabla1[[#This Row],[Fecha Hoy]]-Tabla1[[#This Row],[Fecha Inicio de Contrato]])/30</f>
        <v>184.06666666666666</v>
      </c>
      <c r="I199" s="8">
        <f ca="1">Tabla1[[#This Row],[Antigüedad Meses]]/12</f>
        <v>15.338888888888889</v>
      </c>
      <c r="J199" s="1" t="s">
        <v>8</v>
      </c>
      <c r="K199" s="4">
        <v>1</v>
      </c>
      <c r="L199" s="1" t="s">
        <v>21</v>
      </c>
      <c r="M199" s="4">
        <v>0</v>
      </c>
      <c r="N199" s="4" t="s">
        <v>20</v>
      </c>
      <c r="O199" t="s">
        <v>32</v>
      </c>
      <c r="P199">
        <v>1</v>
      </c>
      <c r="Q199">
        <v>26</v>
      </c>
      <c r="R199">
        <f>Tabla1[[#This Row],[Horas Jornada]]*1/40</f>
        <v>0.65</v>
      </c>
      <c r="S199" t="s">
        <v>24</v>
      </c>
      <c r="T199" s="1">
        <v>43895</v>
      </c>
      <c r="U199" s="1">
        <v>43897</v>
      </c>
      <c r="V199" s="4">
        <f>Tabla1[[#This Row],[Fecha Alta (Abs)]]-Tabla1[[#This Row],[Fecha de baja (Abs)]]</f>
        <v>2</v>
      </c>
      <c r="Y199" s="4">
        <f>Tabla1[[#This Row],[Fecha Abs Alta 2019]]-Tabla1[[#This Row],[Fecha Abs Baja 2019]]</f>
        <v>0</v>
      </c>
      <c r="Z199" s="1">
        <v>43895</v>
      </c>
      <c r="AA199" s="1">
        <v>43897</v>
      </c>
      <c r="AB199" s="4">
        <f>#REF!-#REF!</f>
        <v>2</v>
      </c>
      <c r="AC199" t="s">
        <v>57</v>
      </c>
      <c r="AD199" s="4">
        <v>6</v>
      </c>
      <c r="AE199" s="4">
        <v>0</v>
      </c>
      <c r="AH199">
        <v>0</v>
      </c>
      <c r="AK199" s="7">
        <v>16065</v>
      </c>
      <c r="AL199" s="7">
        <v>16065</v>
      </c>
      <c r="AM199" s="7">
        <f>Tabla1[[#This Row],[Salario Anual Actual 2020]]-Tabla1[[#This Row],[Salario Anual Inicial 2020]]</f>
        <v>0</v>
      </c>
      <c r="AN199">
        <v>144</v>
      </c>
      <c r="AO199">
        <v>0</v>
      </c>
      <c r="AQ199">
        <v>0</v>
      </c>
      <c r="AR199">
        <v>0</v>
      </c>
      <c r="AX199">
        <v>9</v>
      </c>
    </row>
    <row r="200" spans="1:50" x14ac:dyDescent="0.25">
      <c r="A200">
        <v>151</v>
      </c>
      <c r="B200" s="1">
        <v>32783</v>
      </c>
      <c r="C200" s="2">
        <f ca="1">INT((TODAY()-Tabla1[[#This Row],[Año de Nacimiento]])/365)</f>
        <v>31</v>
      </c>
      <c r="D200" t="s">
        <v>13</v>
      </c>
      <c r="E200">
        <v>1</v>
      </c>
      <c r="F200" s="1">
        <v>39195</v>
      </c>
      <c r="G200" s="1">
        <f t="shared" ca="1" si="3"/>
        <v>44118</v>
      </c>
      <c r="H200" s="8">
        <f ca="1">(Tabla1[[#This Row],[Fecha Hoy]]-Tabla1[[#This Row],[Fecha Inicio de Contrato]])/30</f>
        <v>164.1</v>
      </c>
      <c r="I200" s="8">
        <f ca="1">Tabla1[[#This Row],[Antigüedad Meses]]/12</f>
        <v>13.674999999999999</v>
      </c>
      <c r="J200" s="1" t="s">
        <v>68</v>
      </c>
      <c r="K200" s="4">
        <v>2</v>
      </c>
      <c r="L200" s="1" t="s">
        <v>21</v>
      </c>
      <c r="M200" s="4">
        <v>0</v>
      </c>
      <c r="N200" s="4" t="s">
        <v>20</v>
      </c>
      <c r="O200" t="s">
        <v>32</v>
      </c>
      <c r="P200">
        <v>1</v>
      </c>
      <c r="Q200">
        <v>20</v>
      </c>
      <c r="R200">
        <f>Tabla1[[#This Row],[Horas Jornada]]*1/40</f>
        <v>0.5</v>
      </c>
      <c r="S200" t="s">
        <v>24</v>
      </c>
      <c r="T200" s="1">
        <v>43980</v>
      </c>
      <c r="U200" s="1">
        <v>43983</v>
      </c>
      <c r="V200" s="4">
        <f>Tabla1[[#This Row],[Fecha Alta (Abs)]]-Tabla1[[#This Row],[Fecha de baja (Abs)]]</f>
        <v>3</v>
      </c>
      <c r="Y200" s="4">
        <f>Tabla1[[#This Row],[Fecha Abs Alta 2019]]-Tabla1[[#This Row],[Fecha Abs Baja 2019]]</f>
        <v>0</v>
      </c>
      <c r="Z200" s="1">
        <v>43980</v>
      </c>
      <c r="AA200" s="1">
        <v>43983</v>
      </c>
      <c r="AB200" s="4">
        <f>#REF!-#REF!</f>
        <v>3</v>
      </c>
      <c r="AC200" t="s">
        <v>57</v>
      </c>
      <c r="AD200" s="4">
        <v>6</v>
      </c>
      <c r="AE200" s="4">
        <v>0</v>
      </c>
      <c r="AH200">
        <v>0</v>
      </c>
      <c r="AK200" s="7">
        <v>19035</v>
      </c>
      <c r="AL200" s="7">
        <v>19035</v>
      </c>
      <c r="AM200" s="7">
        <f>Tabla1[[#This Row],[Salario Anual Actual 2020]]-Tabla1[[#This Row],[Salario Anual Inicial 2020]]</f>
        <v>0</v>
      </c>
      <c r="AN200">
        <v>34</v>
      </c>
      <c r="AO200">
        <v>0</v>
      </c>
      <c r="AQ200">
        <v>0</v>
      </c>
      <c r="AR200">
        <v>0</v>
      </c>
      <c r="AX200">
        <v>9</v>
      </c>
    </row>
    <row r="201" spans="1:50" x14ac:dyDescent="0.25">
      <c r="A201">
        <v>147</v>
      </c>
      <c r="B201" s="1">
        <v>29353</v>
      </c>
      <c r="C201" s="2">
        <f ca="1">INT((TODAY()-Tabla1[[#This Row],[Año de Nacimiento]])/365)</f>
        <v>40</v>
      </c>
      <c r="D201" t="s">
        <v>13</v>
      </c>
      <c r="E201">
        <v>1</v>
      </c>
      <c r="F201" s="1">
        <v>42733</v>
      </c>
      <c r="G201" s="1">
        <f t="shared" ca="1" si="3"/>
        <v>44118</v>
      </c>
      <c r="H201" s="8">
        <f ca="1">(Tabla1[[#This Row],[Fecha Hoy]]-Tabla1[[#This Row],[Fecha Inicio de Contrato]])/30</f>
        <v>46.166666666666664</v>
      </c>
      <c r="I201" s="8">
        <f ca="1">Tabla1[[#This Row],[Antigüedad Meses]]/12</f>
        <v>3.8472222222222219</v>
      </c>
      <c r="J201" s="1" t="s">
        <v>10</v>
      </c>
      <c r="K201" s="4">
        <v>5</v>
      </c>
      <c r="L201" s="1" t="s">
        <v>21</v>
      </c>
      <c r="M201" s="4">
        <v>0</v>
      </c>
      <c r="N201" s="4" t="s">
        <v>20</v>
      </c>
      <c r="O201" t="s">
        <v>32</v>
      </c>
      <c r="P201">
        <v>1</v>
      </c>
      <c r="Q201">
        <v>20</v>
      </c>
      <c r="R201">
        <f>Tabla1[[#This Row],[Horas Jornada]]*1/40</f>
        <v>0.5</v>
      </c>
      <c r="S201" t="s">
        <v>24</v>
      </c>
      <c r="T201" s="1">
        <v>44017</v>
      </c>
      <c r="U201" s="1">
        <v>44021</v>
      </c>
      <c r="V201" s="4">
        <f>Tabla1[[#This Row],[Fecha Alta (Abs)]]-Tabla1[[#This Row],[Fecha de baja (Abs)]]</f>
        <v>4</v>
      </c>
      <c r="Y201" s="4">
        <f>Tabla1[[#This Row],[Fecha Abs Alta 2019]]-Tabla1[[#This Row],[Fecha Abs Baja 2019]]</f>
        <v>0</v>
      </c>
      <c r="Z201" s="1">
        <v>44017</v>
      </c>
      <c r="AA201" s="1">
        <v>44021</v>
      </c>
      <c r="AB201" s="4">
        <f>#REF!-#REF!</f>
        <v>4</v>
      </c>
      <c r="AC201" t="s">
        <v>57</v>
      </c>
      <c r="AD201" s="4">
        <v>6</v>
      </c>
      <c r="AE201" s="4">
        <v>0</v>
      </c>
      <c r="AH201">
        <v>1</v>
      </c>
      <c r="AI201" s="1">
        <v>43927</v>
      </c>
      <c r="AJ201" t="s">
        <v>42</v>
      </c>
      <c r="AK201" s="7">
        <v>16656</v>
      </c>
      <c r="AL201" s="7">
        <v>16656</v>
      </c>
      <c r="AM201" s="7">
        <f>Tabla1[[#This Row],[Salario Anual Actual 2020]]-Tabla1[[#This Row],[Salario Anual Inicial 2020]]</f>
        <v>0</v>
      </c>
      <c r="AN201">
        <v>138</v>
      </c>
      <c r="AO201">
        <v>0</v>
      </c>
      <c r="AQ201">
        <v>0</v>
      </c>
      <c r="AR201">
        <v>0</v>
      </c>
      <c r="AX201">
        <v>9</v>
      </c>
    </row>
    <row r="202" spans="1:50" x14ac:dyDescent="0.25">
      <c r="A202">
        <v>141</v>
      </c>
      <c r="B202" s="1">
        <v>24634</v>
      </c>
      <c r="C202" s="2">
        <f ca="1">INT((TODAY()-Tabla1[[#This Row],[Año de Nacimiento]])/365)</f>
        <v>53</v>
      </c>
      <c r="D202" t="s">
        <v>14</v>
      </c>
      <c r="E202">
        <v>0</v>
      </c>
      <c r="F202" s="1">
        <v>40471</v>
      </c>
      <c r="G202" s="1">
        <f t="shared" ca="1" si="3"/>
        <v>44118</v>
      </c>
      <c r="H202" s="8">
        <f ca="1">(Tabla1[[#This Row],[Fecha Hoy]]-Tabla1[[#This Row],[Fecha Inicio de Contrato]])/30</f>
        <v>121.56666666666666</v>
      </c>
      <c r="I202" s="8">
        <f ca="1">Tabla1[[#This Row],[Antigüedad Meses]]/12</f>
        <v>10.130555555555555</v>
      </c>
      <c r="J202" s="1" t="s">
        <v>10</v>
      </c>
      <c r="K202" s="4">
        <v>5</v>
      </c>
      <c r="L202" s="1" t="s">
        <v>19</v>
      </c>
      <c r="M202" s="4">
        <v>1</v>
      </c>
      <c r="N202" s="4" t="s">
        <v>20</v>
      </c>
      <c r="O202" t="s">
        <v>32</v>
      </c>
      <c r="P202">
        <v>1</v>
      </c>
      <c r="Q202">
        <v>26</v>
      </c>
      <c r="R202">
        <f>Tabla1[[#This Row],[Horas Jornada]]*1/40</f>
        <v>0.65</v>
      </c>
      <c r="S202" t="s">
        <v>24</v>
      </c>
      <c r="T202" s="1">
        <v>44068</v>
      </c>
      <c r="U202" s="1">
        <v>44075</v>
      </c>
      <c r="V202" s="4">
        <f>Tabla1[[#This Row],[Fecha Alta (Abs)]]-Tabla1[[#This Row],[Fecha de baja (Abs)]]</f>
        <v>7</v>
      </c>
      <c r="Y202" s="4">
        <f>Tabla1[[#This Row],[Fecha Abs Alta 2019]]-Tabla1[[#This Row],[Fecha Abs Baja 2019]]</f>
        <v>0</v>
      </c>
      <c r="Z202" s="1">
        <v>44068</v>
      </c>
      <c r="AA202" s="1">
        <v>44075</v>
      </c>
      <c r="AB202" s="4">
        <f>#REF!-#REF!</f>
        <v>7</v>
      </c>
      <c r="AC202" t="s">
        <v>57</v>
      </c>
      <c r="AD202" s="4">
        <v>6</v>
      </c>
      <c r="AE202" s="4">
        <v>0</v>
      </c>
      <c r="AH202">
        <v>1</v>
      </c>
      <c r="AI202" s="1">
        <v>43906</v>
      </c>
      <c r="AJ202" t="s">
        <v>42</v>
      </c>
      <c r="AK202" s="7">
        <v>16390</v>
      </c>
      <c r="AL202" s="7">
        <v>16390</v>
      </c>
      <c r="AM202" s="7">
        <f>Tabla1[[#This Row],[Salario Anual Actual 2020]]-Tabla1[[#This Row],[Salario Anual Inicial 2020]]</f>
        <v>0</v>
      </c>
      <c r="AN202">
        <v>29</v>
      </c>
      <c r="AO202">
        <v>0</v>
      </c>
      <c r="AQ202">
        <v>0</v>
      </c>
      <c r="AR202">
        <v>0</v>
      </c>
      <c r="AX202">
        <v>5</v>
      </c>
    </row>
    <row r="203" spans="1:50" x14ac:dyDescent="0.25">
      <c r="A203">
        <v>149</v>
      </c>
      <c r="B203" s="1">
        <v>36052</v>
      </c>
      <c r="C203" s="2">
        <f ca="1">INT((TODAY()-Tabla1[[#This Row],[Año de Nacimiento]])/365)</f>
        <v>22</v>
      </c>
      <c r="D203" t="s">
        <v>13</v>
      </c>
      <c r="E203">
        <v>1</v>
      </c>
      <c r="F203" s="1">
        <v>43921</v>
      </c>
      <c r="G203" s="1">
        <f t="shared" ca="1" si="3"/>
        <v>44118</v>
      </c>
      <c r="H203" s="8">
        <f ca="1">(Tabla1[[#This Row],[Fecha Hoy]]-Tabla1[[#This Row],[Fecha Inicio de Contrato]])/30</f>
        <v>6.5666666666666664</v>
      </c>
      <c r="I203" s="8">
        <f ca="1">Tabla1[[#This Row],[Antigüedad Meses]]/12</f>
        <v>0.54722222222222217</v>
      </c>
      <c r="J203" s="1" t="s">
        <v>8</v>
      </c>
      <c r="K203" s="4">
        <v>1</v>
      </c>
      <c r="L203" s="1" t="s">
        <v>19</v>
      </c>
      <c r="M203" s="4">
        <v>0</v>
      </c>
      <c r="N203" s="4" t="s">
        <v>20</v>
      </c>
      <c r="O203" t="s">
        <v>32</v>
      </c>
      <c r="P203">
        <v>1</v>
      </c>
      <c r="Q203">
        <v>20</v>
      </c>
      <c r="R203">
        <f>Tabla1[[#This Row],[Horas Jornada]]*1/40</f>
        <v>0.5</v>
      </c>
      <c r="S203" t="s">
        <v>25</v>
      </c>
      <c r="T203" s="1">
        <v>43704</v>
      </c>
      <c r="U203" s="1">
        <v>43711</v>
      </c>
      <c r="V203" s="4">
        <f>Tabla1[[#This Row],[Fecha Alta (Abs)]]-Tabla1[[#This Row],[Fecha de baja (Abs)]]</f>
        <v>7</v>
      </c>
      <c r="W203" s="1">
        <v>43704</v>
      </c>
      <c r="X203" s="1">
        <v>43711</v>
      </c>
      <c r="Y203" s="4">
        <f>Tabla1[[#This Row],[Fecha Abs Alta 2019]]-Tabla1[[#This Row],[Fecha Abs Baja 2019]]</f>
        <v>7</v>
      </c>
      <c r="Z203" s="4"/>
      <c r="AA203" s="4"/>
      <c r="AB203" s="4">
        <f>#REF!-#REF!</f>
        <v>0</v>
      </c>
      <c r="AC203" t="s">
        <v>57</v>
      </c>
      <c r="AD203" s="4">
        <v>6</v>
      </c>
      <c r="AE203" s="4">
        <v>0</v>
      </c>
      <c r="AH203">
        <v>0</v>
      </c>
      <c r="AK203" s="7">
        <v>19073</v>
      </c>
      <c r="AL203" s="7">
        <v>19073</v>
      </c>
      <c r="AM203" s="7">
        <f>Tabla1[[#This Row],[Salario Anual Actual 2020]]-Tabla1[[#This Row],[Salario Anual Inicial 2020]]</f>
        <v>0</v>
      </c>
      <c r="AN203">
        <v>114</v>
      </c>
      <c r="AO203">
        <v>0</v>
      </c>
      <c r="AQ203">
        <v>0</v>
      </c>
      <c r="AR203">
        <v>1</v>
      </c>
      <c r="AX203">
        <v>9</v>
      </c>
    </row>
    <row r="204" spans="1:50" x14ac:dyDescent="0.25">
      <c r="A204">
        <v>155</v>
      </c>
      <c r="B204" s="1">
        <v>35692</v>
      </c>
      <c r="C204" s="2">
        <f ca="1">INT((TODAY()-Tabla1[[#This Row],[Año de Nacimiento]])/365)</f>
        <v>23</v>
      </c>
      <c r="D204" t="s">
        <v>14</v>
      </c>
      <c r="E204">
        <v>0</v>
      </c>
      <c r="F204" s="1">
        <v>43401</v>
      </c>
      <c r="G204" s="1">
        <f t="shared" ca="1" si="3"/>
        <v>44118</v>
      </c>
      <c r="H204" s="8">
        <f ca="1">(Tabla1[[#This Row],[Fecha Hoy]]-Tabla1[[#This Row],[Fecha Inicio de Contrato]])/30</f>
        <v>23.9</v>
      </c>
      <c r="I204" s="8">
        <f ca="1">Tabla1[[#This Row],[Antigüedad Meses]]/12</f>
        <v>1.9916666666666665</v>
      </c>
      <c r="J204" s="1" t="s">
        <v>12</v>
      </c>
      <c r="K204" s="4">
        <v>3</v>
      </c>
      <c r="L204" s="1" t="s">
        <v>21</v>
      </c>
      <c r="M204" s="4">
        <v>1</v>
      </c>
      <c r="N204" s="4" t="s">
        <v>20</v>
      </c>
      <c r="O204" t="s">
        <v>32</v>
      </c>
      <c r="P204">
        <v>1</v>
      </c>
      <c r="Q204">
        <v>30</v>
      </c>
      <c r="R204">
        <f>Tabla1[[#This Row],[Horas Jornada]]*1/40</f>
        <v>0.75</v>
      </c>
      <c r="S204" t="s">
        <v>24</v>
      </c>
      <c r="T204" s="1">
        <v>43571</v>
      </c>
      <c r="U204" s="1">
        <v>43589</v>
      </c>
      <c r="V204" s="4">
        <f>Tabla1[[#This Row],[Fecha Alta (Abs)]]-Tabla1[[#This Row],[Fecha de baja (Abs)]]</f>
        <v>18</v>
      </c>
      <c r="W204" s="1">
        <v>43571</v>
      </c>
      <c r="X204" s="1">
        <v>43589</v>
      </c>
      <c r="Y204" s="4">
        <f>Tabla1[[#This Row],[Fecha Abs Alta 2019]]-Tabla1[[#This Row],[Fecha Abs Baja 2019]]</f>
        <v>18</v>
      </c>
      <c r="Z204" s="4"/>
      <c r="AA204" s="4"/>
      <c r="AB204" s="4">
        <f>#REF!-#REF!</f>
        <v>0</v>
      </c>
      <c r="AC204" t="s">
        <v>57</v>
      </c>
      <c r="AD204" s="4">
        <v>6</v>
      </c>
      <c r="AE204" s="4">
        <v>0</v>
      </c>
      <c r="AH204">
        <v>0</v>
      </c>
      <c r="AK204" s="7">
        <v>18015</v>
      </c>
      <c r="AL204" s="7">
        <v>18015</v>
      </c>
      <c r="AM204" s="7">
        <f>Tabla1[[#This Row],[Salario Anual Actual 2020]]-Tabla1[[#This Row],[Salario Anual Inicial 2020]]</f>
        <v>0</v>
      </c>
      <c r="AN204">
        <v>70</v>
      </c>
      <c r="AO204">
        <v>0</v>
      </c>
      <c r="AQ204">
        <v>0</v>
      </c>
      <c r="AR204">
        <v>0</v>
      </c>
      <c r="AX204">
        <v>8</v>
      </c>
    </row>
    <row r="205" spans="1:50" x14ac:dyDescent="0.25">
      <c r="A205">
        <v>144</v>
      </c>
      <c r="B205" s="1">
        <v>31567</v>
      </c>
      <c r="C205" s="2">
        <f ca="1">INT((TODAY()-Tabla1[[#This Row],[Año de Nacimiento]])/365)</f>
        <v>34</v>
      </c>
      <c r="D205" t="s">
        <v>14</v>
      </c>
      <c r="E205">
        <v>0</v>
      </c>
      <c r="F205" s="1">
        <v>42324</v>
      </c>
      <c r="G205" s="1">
        <f t="shared" ca="1" si="3"/>
        <v>44118</v>
      </c>
      <c r="H205" s="8">
        <f ca="1">(Tabla1[[#This Row],[Fecha Hoy]]-Tabla1[[#This Row],[Fecha Inicio de Contrato]])/30</f>
        <v>59.8</v>
      </c>
      <c r="I205" s="8">
        <f ca="1">Tabla1[[#This Row],[Antigüedad Meses]]/12</f>
        <v>4.9833333333333334</v>
      </c>
      <c r="J205" s="1" t="s">
        <v>9</v>
      </c>
      <c r="K205" s="4">
        <v>4</v>
      </c>
      <c r="L205" s="1" t="s">
        <v>19</v>
      </c>
      <c r="M205" s="4">
        <v>0</v>
      </c>
      <c r="N205" s="4" t="s">
        <v>20</v>
      </c>
      <c r="O205" t="s">
        <v>32</v>
      </c>
      <c r="P205">
        <v>1</v>
      </c>
      <c r="Q205">
        <v>30</v>
      </c>
      <c r="R205">
        <f>Tabla1[[#This Row],[Horas Jornada]]*1/40</f>
        <v>0.75</v>
      </c>
      <c r="S205" t="s">
        <v>24</v>
      </c>
      <c r="T205" s="1">
        <v>43656</v>
      </c>
      <c r="U205" s="1">
        <v>43688</v>
      </c>
      <c r="V205" s="4">
        <f>Tabla1[[#This Row],[Fecha Alta (Abs)]]-Tabla1[[#This Row],[Fecha de baja (Abs)]]</f>
        <v>32</v>
      </c>
      <c r="W205" s="1">
        <v>43656</v>
      </c>
      <c r="X205" s="1">
        <v>43688</v>
      </c>
      <c r="Y205" s="4">
        <f>Tabla1[[#This Row],[Fecha Abs Alta 2019]]-Tabla1[[#This Row],[Fecha Abs Baja 2019]]</f>
        <v>32</v>
      </c>
      <c r="Z205" s="4"/>
      <c r="AA205" s="4"/>
      <c r="AB205" s="4">
        <f>#REF!-#REF!</f>
        <v>0</v>
      </c>
      <c r="AC205" t="s">
        <v>57</v>
      </c>
      <c r="AD205" s="4">
        <v>6</v>
      </c>
      <c r="AE205" s="4">
        <v>0</v>
      </c>
      <c r="AH205">
        <v>0</v>
      </c>
      <c r="AK205" s="7">
        <v>17191</v>
      </c>
      <c r="AL205" s="7">
        <v>17191</v>
      </c>
      <c r="AM205" s="7">
        <f>Tabla1[[#This Row],[Salario Anual Actual 2020]]-Tabla1[[#This Row],[Salario Anual Inicial 2020]]</f>
        <v>0</v>
      </c>
      <c r="AN205">
        <v>199</v>
      </c>
      <c r="AO205">
        <v>0</v>
      </c>
      <c r="AQ205">
        <v>0</v>
      </c>
      <c r="AR205">
        <v>0</v>
      </c>
      <c r="AX205">
        <v>8</v>
      </c>
    </row>
    <row r="206" spans="1:50" x14ac:dyDescent="0.25">
      <c r="A206">
        <v>127</v>
      </c>
      <c r="B206" s="1">
        <v>30293</v>
      </c>
      <c r="C206" s="2">
        <f ca="1">INT((TODAY()-Tabla1[[#This Row],[Año de Nacimiento]])/365)</f>
        <v>37</v>
      </c>
      <c r="D206" t="s">
        <v>13</v>
      </c>
      <c r="E206">
        <v>1</v>
      </c>
      <c r="F206" s="1">
        <v>42469</v>
      </c>
      <c r="G206" s="1">
        <f t="shared" ca="1" si="3"/>
        <v>44118</v>
      </c>
      <c r="H206" s="8">
        <f ca="1">(Tabla1[[#This Row],[Fecha Hoy]]-Tabla1[[#This Row],[Fecha Inicio de Contrato]])/30</f>
        <v>54.966666666666669</v>
      </c>
      <c r="I206" s="8">
        <f ca="1">Tabla1[[#This Row],[Antigüedad Meses]]/12</f>
        <v>4.5805555555555557</v>
      </c>
      <c r="J206" s="1" t="s">
        <v>9</v>
      </c>
      <c r="K206" s="4">
        <v>4</v>
      </c>
      <c r="L206" s="1" t="s">
        <v>21</v>
      </c>
      <c r="M206" s="4">
        <v>1</v>
      </c>
      <c r="N206" s="4" t="s">
        <v>20</v>
      </c>
      <c r="O206" t="s">
        <v>32</v>
      </c>
      <c r="P206">
        <v>1</v>
      </c>
      <c r="Q206">
        <v>24</v>
      </c>
      <c r="R206">
        <f>Tabla1[[#This Row],[Horas Jornada]]*1/40</f>
        <v>0.6</v>
      </c>
      <c r="S206" t="s">
        <v>25</v>
      </c>
      <c r="T206" s="1">
        <v>43767</v>
      </c>
      <c r="U206" s="1">
        <f ca="1">TODAY()</f>
        <v>44118</v>
      </c>
      <c r="V206" s="4">
        <f ca="1">Tabla1[[#This Row],[Fecha Alta (Abs)]]-Tabla1[[#This Row],[Fecha de baja (Abs)]]</f>
        <v>351</v>
      </c>
      <c r="W206" s="1">
        <v>43767</v>
      </c>
      <c r="X206" s="1">
        <v>43830</v>
      </c>
      <c r="Y206" s="4">
        <f>Tabla1[[#This Row],[Fecha Abs Alta 2019]]-Tabla1[[#This Row],[Fecha Abs Baja 2019]]</f>
        <v>63</v>
      </c>
      <c r="Z206" s="1">
        <v>43831</v>
      </c>
      <c r="AA206" s="1">
        <f ca="1">TODAY()</f>
        <v>44118</v>
      </c>
      <c r="AB206" s="4" t="e">
        <f>#REF!-#REF!</f>
        <v>#REF!</v>
      </c>
      <c r="AC206" t="s">
        <v>57</v>
      </c>
      <c r="AD206" s="4">
        <v>6</v>
      </c>
      <c r="AE206" s="4">
        <v>1</v>
      </c>
      <c r="AF206" s="1">
        <v>42109</v>
      </c>
      <c r="AG206" t="s">
        <v>26</v>
      </c>
      <c r="AH206">
        <v>0</v>
      </c>
      <c r="AK206" s="7">
        <v>17532</v>
      </c>
      <c r="AL206" s="7">
        <v>17532</v>
      </c>
      <c r="AM206" s="7">
        <f>Tabla1[[#This Row],[Salario Anual Actual 2020]]-Tabla1[[#This Row],[Salario Anual Inicial 2020]]</f>
        <v>0</v>
      </c>
      <c r="AN206">
        <v>64</v>
      </c>
      <c r="AO206">
        <v>0</v>
      </c>
      <c r="AQ206">
        <v>0</v>
      </c>
      <c r="AR206">
        <v>0</v>
      </c>
      <c r="AX206">
        <v>9</v>
      </c>
    </row>
    <row r="207" spans="1:50" x14ac:dyDescent="0.25">
      <c r="A207">
        <v>129</v>
      </c>
      <c r="B207" s="1">
        <v>22464</v>
      </c>
      <c r="C207" s="2">
        <f ca="1">INT((TODAY()-Tabla1[[#This Row],[Año de Nacimiento]])/365)</f>
        <v>59</v>
      </c>
      <c r="D207" t="s">
        <v>13</v>
      </c>
      <c r="E207">
        <v>1</v>
      </c>
      <c r="F207" s="1">
        <v>38439</v>
      </c>
      <c r="G207" s="1">
        <f t="shared" ca="1" si="3"/>
        <v>44118</v>
      </c>
      <c r="H207" s="8">
        <f ca="1">(Tabla1[[#This Row],[Fecha Hoy]]-Tabla1[[#This Row],[Fecha Inicio de Contrato]])/30</f>
        <v>189.3</v>
      </c>
      <c r="I207" s="8">
        <f ca="1">Tabla1[[#This Row],[Antigüedad Meses]]/12</f>
        <v>15.775</v>
      </c>
      <c r="J207" s="1" t="s">
        <v>8</v>
      </c>
      <c r="K207" s="4">
        <v>1</v>
      </c>
      <c r="L207" s="1"/>
      <c r="M207" s="4">
        <v>0</v>
      </c>
      <c r="N207" s="4" t="s">
        <v>20</v>
      </c>
      <c r="O207" t="s">
        <v>32</v>
      </c>
      <c r="P207">
        <v>1</v>
      </c>
      <c r="Q207">
        <v>40</v>
      </c>
      <c r="R207">
        <f>Tabla1[[#This Row],[Horas Jornada]]*1/40</f>
        <v>1</v>
      </c>
      <c r="S207" t="s">
        <v>25</v>
      </c>
      <c r="T207" s="1">
        <v>43966</v>
      </c>
      <c r="U207" s="1">
        <f ca="1">TODAY()</f>
        <v>44118</v>
      </c>
      <c r="V207" s="4">
        <f ca="1">Tabla1[[#This Row],[Fecha Alta (Abs)]]-Tabla1[[#This Row],[Fecha de baja (Abs)]]</f>
        <v>152</v>
      </c>
      <c r="Y207" s="4">
        <f>Tabla1[[#This Row],[Fecha Abs Alta 2019]]-Tabla1[[#This Row],[Fecha Abs Baja 2019]]</f>
        <v>0</v>
      </c>
      <c r="Z207" s="1">
        <v>43966</v>
      </c>
      <c r="AA207" s="1">
        <f ca="1">TODAY()</f>
        <v>44118</v>
      </c>
      <c r="AB207" s="4" t="e">
        <f>#REF!-#REF!</f>
        <v>#REF!</v>
      </c>
      <c r="AC207" t="s">
        <v>57</v>
      </c>
      <c r="AD207" s="4">
        <v>6</v>
      </c>
      <c r="AE207" s="4">
        <v>0</v>
      </c>
      <c r="AH207">
        <v>0</v>
      </c>
      <c r="AK207" s="7">
        <v>18475</v>
      </c>
      <c r="AL207" s="7">
        <v>18475</v>
      </c>
      <c r="AM207" s="7">
        <f>Tabla1[[#This Row],[Salario Anual Actual 2020]]-Tabla1[[#This Row],[Salario Anual Inicial 2020]]</f>
        <v>0</v>
      </c>
      <c r="AN207">
        <v>72</v>
      </c>
      <c r="AO207">
        <v>0</v>
      </c>
      <c r="AQ207">
        <v>0</v>
      </c>
      <c r="AR207">
        <v>0</v>
      </c>
      <c r="AX207">
        <v>4</v>
      </c>
    </row>
    <row r="208" spans="1:50" x14ac:dyDescent="0.25">
      <c r="A208">
        <v>130</v>
      </c>
      <c r="B208" s="1">
        <v>27052</v>
      </c>
      <c r="C208" s="2">
        <f ca="1">INT((TODAY()-Tabla1[[#This Row],[Año de Nacimiento]])/365)</f>
        <v>46</v>
      </c>
      <c r="D208" t="s">
        <v>14</v>
      </c>
      <c r="E208">
        <v>0</v>
      </c>
      <c r="F208" s="1">
        <v>43849</v>
      </c>
      <c r="G208" s="1">
        <f t="shared" ca="1" si="3"/>
        <v>44118</v>
      </c>
      <c r="H208" s="8">
        <f ca="1">(Tabla1[[#This Row],[Fecha Hoy]]-Tabla1[[#This Row],[Fecha Inicio de Contrato]])/30</f>
        <v>8.9666666666666668</v>
      </c>
      <c r="I208" s="8">
        <f ca="1">Tabla1[[#This Row],[Antigüedad Meses]]/12</f>
        <v>0.74722222222222223</v>
      </c>
      <c r="J208" s="1" t="s">
        <v>8</v>
      </c>
      <c r="K208" s="4">
        <v>1</v>
      </c>
      <c r="L208" s="1" t="s">
        <v>21</v>
      </c>
      <c r="M208" s="4">
        <v>0</v>
      </c>
      <c r="N208" s="4" t="s">
        <v>20</v>
      </c>
      <c r="O208" t="s">
        <v>32</v>
      </c>
      <c r="P208">
        <v>1</v>
      </c>
      <c r="Q208">
        <v>40</v>
      </c>
      <c r="R208">
        <f>Tabla1[[#This Row],[Horas Jornada]]*1/40</f>
        <v>1</v>
      </c>
      <c r="V208" s="4">
        <f>Tabla1[[#This Row],[Fecha Alta (Abs)]]-Tabla1[[#This Row],[Fecha de baja (Abs)]]</f>
        <v>0</v>
      </c>
      <c r="Y208" s="4">
        <f>Tabla1[[#This Row],[Fecha Abs Alta 2019]]-Tabla1[[#This Row],[Fecha Abs Baja 2019]]</f>
        <v>0</v>
      </c>
      <c r="Z208" s="4"/>
      <c r="AA208" s="4"/>
      <c r="AB208" s="4">
        <f>#REF!-#REF!</f>
        <v>0</v>
      </c>
      <c r="AC208" t="s">
        <v>57</v>
      </c>
      <c r="AD208" s="4">
        <v>6</v>
      </c>
      <c r="AE208" s="4">
        <v>0</v>
      </c>
      <c r="AH208">
        <v>0</v>
      </c>
      <c r="AK208" s="7">
        <v>16736</v>
      </c>
      <c r="AL208" s="7">
        <v>16736</v>
      </c>
      <c r="AM208" s="7">
        <f>Tabla1[[#This Row],[Salario Anual Actual 2020]]-Tabla1[[#This Row],[Salario Anual Inicial 2020]]</f>
        <v>0</v>
      </c>
      <c r="AN208">
        <v>149</v>
      </c>
      <c r="AO208">
        <v>0</v>
      </c>
      <c r="AQ208">
        <v>0</v>
      </c>
      <c r="AR208">
        <v>1</v>
      </c>
      <c r="AX208">
        <v>5</v>
      </c>
    </row>
    <row r="209" spans="1:50" x14ac:dyDescent="0.25">
      <c r="A209">
        <v>136</v>
      </c>
      <c r="B209" s="1">
        <v>21778</v>
      </c>
      <c r="C209" s="2">
        <f ca="1">INT((TODAY()-Tabla1[[#This Row],[Año de Nacimiento]])/365)</f>
        <v>61</v>
      </c>
      <c r="D209" t="s">
        <v>14</v>
      </c>
      <c r="E209">
        <v>0</v>
      </c>
      <c r="F209" s="1">
        <v>38387</v>
      </c>
      <c r="G209" s="1">
        <f t="shared" ca="1" si="3"/>
        <v>44118</v>
      </c>
      <c r="H209" s="8">
        <f ca="1">(Tabla1[[#This Row],[Fecha Hoy]]-Tabla1[[#This Row],[Fecha Inicio de Contrato]])/30</f>
        <v>191.03333333333333</v>
      </c>
      <c r="I209" s="8">
        <f ca="1">Tabla1[[#This Row],[Antigüedad Meses]]/12</f>
        <v>15.919444444444444</v>
      </c>
      <c r="J209" s="1" t="s">
        <v>9</v>
      </c>
      <c r="K209" s="4">
        <v>4</v>
      </c>
      <c r="L209" s="1" t="s">
        <v>19</v>
      </c>
      <c r="M209" s="4">
        <v>1</v>
      </c>
      <c r="N209" s="4" t="s">
        <v>20</v>
      </c>
      <c r="O209" t="s">
        <v>32</v>
      </c>
      <c r="P209">
        <v>1</v>
      </c>
      <c r="Q209">
        <v>24</v>
      </c>
      <c r="R209">
        <f>Tabla1[[#This Row],[Horas Jornada]]*1/40</f>
        <v>0.6</v>
      </c>
      <c r="V209" s="4">
        <f>Tabla1[[#This Row],[Fecha Alta (Abs)]]-Tabla1[[#This Row],[Fecha de baja (Abs)]]</f>
        <v>0</v>
      </c>
      <c r="Y209" s="4">
        <f>Tabla1[[#This Row],[Fecha Abs Alta 2019]]-Tabla1[[#This Row],[Fecha Abs Baja 2019]]</f>
        <v>0</v>
      </c>
      <c r="Z209" s="4"/>
      <c r="AA209" s="4"/>
      <c r="AB209" s="4">
        <f>#REF!-#REF!</f>
        <v>0</v>
      </c>
      <c r="AC209" t="s">
        <v>57</v>
      </c>
      <c r="AD209" s="4">
        <v>6</v>
      </c>
      <c r="AE209" s="4">
        <v>0</v>
      </c>
      <c r="AH209">
        <v>0</v>
      </c>
      <c r="AK209" s="7">
        <v>18150</v>
      </c>
      <c r="AL209" s="7">
        <v>18150</v>
      </c>
      <c r="AM209" s="7">
        <f>Tabla1[[#This Row],[Salario Anual Actual 2020]]-Tabla1[[#This Row],[Salario Anual Inicial 2020]]</f>
        <v>0</v>
      </c>
      <c r="AN209">
        <v>62</v>
      </c>
      <c r="AO209">
        <v>0</v>
      </c>
      <c r="AQ209">
        <v>0</v>
      </c>
      <c r="AR209">
        <v>0</v>
      </c>
      <c r="AX209">
        <v>5</v>
      </c>
    </row>
    <row r="210" spans="1:50" x14ac:dyDescent="0.25">
      <c r="A210">
        <v>137</v>
      </c>
      <c r="B210" s="1">
        <v>25919</v>
      </c>
      <c r="C210" s="2">
        <f ca="1">INT((TODAY()-Tabla1[[#This Row],[Año de Nacimiento]])/365)</f>
        <v>49</v>
      </c>
      <c r="D210" t="s">
        <v>14</v>
      </c>
      <c r="E210">
        <v>0</v>
      </c>
      <c r="F210" s="1">
        <v>42094</v>
      </c>
      <c r="G210" s="1">
        <f t="shared" ca="1" si="3"/>
        <v>44118</v>
      </c>
      <c r="H210" s="8">
        <f ca="1">(Tabla1[[#This Row],[Fecha Hoy]]-Tabla1[[#This Row],[Fecha Inicio de Contrato]])/30</f>
        <v>67.466666666666669</v>
      </c>
      <c r="I210" s="8">
        <f ca="1">Tabla1[[#This Row],[Antigüedad Meses]]/12</f>
        <v>5.6222222222222227</v>
      </c>
      <c r="J210" s="1" t="s">
        <v>8</v>
      </c>
      <c r="K210" s="4">
        <v>1</v>
      </c>
      <c r="L210" s="1" t="s">
        <v>19</v>
      </c>
      <c r="M210" s="4">
        <v>2</v>
      </c>
      <c r="N210" s="4" t="s">
        <v>20</v>
      </c>
      <c r="O210" t="s">
        <v>32</v>
      </c>
      <c r="P210">
        <v>1</v>
      </c>
      <c r="Q210">
        <v>30</v>
      </c>
      <c r="R210">
        <f>Tabla1[[#This Row],[Horas Jornada]]*1/40</f>
        <v>0.75</v>
      </c>
      <c r="V210" s="4">
        <f>Tabla1[[#This Row],[Fecha Alta (Abs)]]-Tabla1[[#This Row],[Fecha de baja (Abs)]]</f>
        <v>0</v>
      </c>
      <c r="Y210" s="4">
        <f>Tabla1[[#This Row],[Fecha Abs Alta 2019]]-Tabla1[[#This Row],[Fecha Abs Baja 2019]]</f>
        <v>0</v>
      </c>
      <c r="Z210" s="4"/>
      <c r="AA210" s="4"/>
      <c r="AB210" s="4">
        <f>#REF!-#REF!</f>
        <v>0</v>
      </c>
      <c r="AC210" t="s">
        <v>57</v>
      </c>
      <c r="AD210" s="4">
        <v>6</v>
      </c>
      <c r="AE210" s="4">
        <v>0</v>
      </c>
      <c r="AH210">
        <v>0</v>
      </c>
      <c r="AK210" s="7">
        <v>16027</v>
      </c>
      <c r="AL210" s="7">
        <v>16027</v>
      </c>
      <c r="AM210" s="7">
        <f>Tabla1[[#This Row],[Salario Anual Actual 2020]]-Tabla1[[#This Row],[Salario Anual Inicial 2020]]</f>
        <v>0</v>
      </c>
      <c r="AN210">
        <v>52</v>
      </c>
      <c r="AO210">
        <v>0</v>
      </c>
      <c r="AQ210">
        <v>0</v>
      </c>
      <c r="AR210">
        <v>0</v>
      </c>
      <c r="AX210">
        <v>9</v>
      </c>
    </row>
    <row r="211" spans="1:50" x14ac:dyDescent="0.25">
      <c r="A211">
        <v>139</v>
      </c>
      <c r="B211" s="1">
        <v>33471</v>
      </c>
      <c r="C211" s="2">
        <f ca="1">INT((TODAY()-Tabla1[[#This Row],[Año de Nacimiento]])/365)</f>
        <v>29</v>
      </c>
      <c r="D211" t="s">
        <v>13</v>
      </c>
      <c r="E211">
        <v>1</v>
      </c>
      <c r="F211" s="1">
        <v>38568</v>
      </c>
      <c r="G211" s="1">
        <f t="shared" ca="1" si="3"/>
        <v>44118</v>
      </c>
      <c r="H211" s="8">
        <f ca="1">(Tabla1[[#This Row],[Fecha Hoy]]-Tabla1[[#This Row],[Fecha Inicio de Contrato]])/30</f>
        <v>185</v>
      </c>
      <c r="I211" s="8">
        <f ca="1">Tabla1[[#This Row],[Antigüedad Meses]]/12</f>
        <v>15.416666666666666</v>
      </c>
      <c r="J211" s="1" t="s">
        <v>9</v>
      </c>
      <c r="K211" s="4">
        <v>4</v>
      </c>
      <c r="L211" s="1" t="s">
        <v>19</v>
      </c>
      <c r="M211" s="4">
        <v>1</v>
      </c>
      <c r="N211" s="4" t="s">
        <v>20</v>
      </c>
      <c r="O211" t="s">
        <v>32</v>
      </c>
      <c r="P211">
        <v>1</v>
      </c>
      <c r="Q211">
        <v>40</v>
      </c>
      <c r="R211">
        <f>Tabla1[[#This Row],[Horas Jornada]]*1/40</f>
        <v>1</v>
      </c>
      <c r="V211" s="4">
        <f>Tabla1[[#This Row],[Fecha Alta (Abs)]]-Tabla1[[#This Row],[Fecha de baja (Abs)]]</f>
        <v>0</v>
      </c>
      <c r="Y211" s="4">
        <f>Tabla1[[#This Row],[Fecha Abs Alta 2019]]-Tabla1[[#This Row],[Fecha Abs Baja 2019]]</f>
        <v>0</v>
      </c>
      <c r="Z211" s="4"/>
      <c r="AA211" s="4"/>
      <c r="AB211" s="4">
        <f>#REF!-#REF!</f>
        <v>0</v>
      </c>
      <c r="AC211" t="s">
        <v>57</v>
      </c>
      <c r="AD211" s="4">
        <v>6</v>
      </c>
      <c r="AE211" s="4">
        <v>0</v>
      </c>
      <c r="AH211">
        <v>0</v>
      </c>
      <c r="AK211" s="7">
        <v>16362</v>
      </c>
      <c r="AL211" s="7">
        <v>16362</v>
      </c>
      <c r="AM211" s="7">
        <f>Tabla1[[#This Row],[Salario Anual Actual 2020]]-Tabla1[[#This Row],[Salario Anual Inicial 2020]]</f>
        <v>0</v>
      </c>
      <c r="AN211">
        <v>13</v>
      </c>
      <c r="AO211">
        <v>0</v>
      </c>
      <c r="AQ211">
        <v>0</v>
      </c>
      <c r="AR211">
        <v>0</v>
      </c>
      <c r="AX211">
        <v>9</v>
      </c>
    </row>
    <row r="212" spans="1:50" x14ac:dyDescent="0.25">
      <c r="A212">
        <v>143</v>
      </c>
      <c r="B212" s="1">
        <v>28145</v>
      </c>
      <c r="C212" s="2">
        <f ca="1">INT((TODAY()-Tabla1[[#This Row],[Año de Nacimiento]])/365)</f>
        <v>43</v>
      </c>
      <c r="D212" t="s">
        <v>13</v>
      </c>
      <c r="E212">
        <v>1</v>
      </c>
      <c r="F212" s="1">
        <v>41761</v>
      </c>
      <c r="G212" s="1">
        <f t="shared" ca="1" si="3"/>
        <v>44118</v>
      </c>
      <c r="H212" s="8">
        <f ca="1">(Tabla1[[#This Row],[Fecha Hoy]]-Tabla1[[#This Row],[Fecha Inicio de Contrato]])/30</f>
        <v>78.566666666666663</v>
      </c>
      <c r="I212" s="8">
        <f ca="1">Tabla1[[#This Row],[Antigüedad Meses]]/12</f>
        <v>6.5472222222222216</v>
      </c>
      <c r="J212" s="1" t="s">
        <v>8</v>
      </c>
      <c r="K212" s="4">
        <v>1</v>
      </c>
      <c r="L212" s="1" t="s">
        <v>21</v>
      </c>
      <c r="M212" s="4">
        <v>0</v>
      </c>
      <c r="N212" s="4" t="s">
        <v>20</v>
      </c>
      <c r="O212" t="s">
        <v>32</v>
      </c>
      <c r="P212">
        <v>1</v>
      </c>
      <c r="Q212">
        <v>40</v>
      </c>
      <c r="R212">
        <f>Tabla1[[#This Row],[Horas Jornada]]*1/40</f>
        <v>1</v>
      </c>
      <c r="S212" t="s">
        <v>25</v>
      </c>
      <c r="T212" s="1">
        <v>43916</v>
      </c>
      <c r="U212" s="1">
        <f ca="1">TODAY()</f>
        <v>44118</v>
      </c>
      <c r="V212" s="4">
        <f ca="1">Tabla1[[#This Row],[Fecha Alta (Abs)]]-Tabla1[[#This Row],[Fecha de baja (Abs)]]</f>
        <v>202</v>
      </c>
      <c r="Y212" s="4">
        <f>Tabla1[[#This Row],[Fecha Abs Alta 2019]]-Tabla1[[#This Row],[Fecha Abs Baja 2019]]</f>
        <v>0</v>
      </c>
      <c r="Z212" s="1">
        <v>43916</v>
      </c>
      <c r="AA212" s="1">
        <f ca="1">TODAY()</f>
        <v>44118</v>
      </c>
      <c r="AB212" s="4" t="e">
        <f>#REF!-#REF!</f>
        <v>#REF!</v>
      </c>
      <c r="AC212" t="s">
        <v>57</v>
      </c>
      <c r="AD212" s="4">
        <v>6</v>
      </c>
      <c r="AE212" s="4">
        <v>0</v>
      </c>
      <c r="AH212">
        <v>0</v>
      </c>
      <c r="AK212" s="7">
        <v>17285</v>
      </c>
      <c r="AL212" s="7">
        <v>17285</v>
      </c>
      <c r="AM212" s="7">
        <f>Tabla1[[#This Row],[Salario Anual Actual 2020]]-Tabla1[[#This Row],[Salario Anual Inicial 2020]]</f>
        <v>0</v>
      </c>
      <c r="AN212">
        <v>221</v>
      </c>
      <c r="AO212">
        <v>0</v>
      </c>
      <c r="AQ212">
        <v>0</v>
      </c>
      <c r="AR212">
        <v>0</v>
      </c>
      <c r="AX212">
        <v>7</v>
      </c>
    </row>
    <row r="213" spans="1:50" x14ac:dyDescent="0.25">
      <c r="A213">
        <v>156</v>
      </c>
      <c r="B213" s="1">
        <v>30616</v>
      </c>
      <c r="C213" s="2">
        <f ca="1">INT((TODAY()-Tabla1[[#This Row],[Año de Nacimiento]])/365)</f>
        <v>36</v>
      </c>
      <c r="D213" t="s">
        <v>14</v>
      </c>
      <c r="E213">
        <v>0</v>
      </c>
      <c r="F213" s="1">
        <v>41644</v>
      </c>
      <c r="G213" s="1">
        <f t="shared" ca="1" si="3"/>
        <v>44118</v>
      </c>
      <c r="H213" s="8">
        <f ca="1">(Tabla1[[#This Row],[Fecha Hoy]]-Tabla1[[#This Row],[Fecha Inicio de Contrato]])/30</f>
        <v>82.466666666666669</v>
      </c>
      <c r="I213" s="8">
        <f ca="1">Tabla1[[#This Row],[Antigüedad Meses]]/12</f>
        <v>6.8722222222222227</v>
      </c>
      <c r="J213" s="1" t="s">
        <v>8</v>
      </c>
      <c r="K213" s="4">
        <v>1</v>
      </c>
      <c r="L213" s="1" t="s">
        <v>21</v>
      </c>
      <c r="M213" s="4">
        <v>0</v>
      </c>
      <c r="N213" s="4" t="s">
        <v>20</v>
      </c>
      <c r="O213" t="s">
        <v>32</v>
      </c>
      <c r="P213">
        <v>1</v>
      </c>
      <c r="Q213">
        <v>20</v>
      </c>
      <c r="R213">
        <f>Tabla1[[#This Row],[Horas Jornada]]*1/40</f>
        <v>0.5</v>
      </c>
      <c r="V213" s="4">
        <f>Tabla1[[#This Row],[Fecha Alta (Abs)]]-Tabla1[[#This Row],[Fecha de baja (Abs)]]</f>
        <v>0</v>
      </c>
      <c r="Y213" s="4">
        <f>Tabla1[[#This Row],[Fecha Abs Alta 2019]]-Tabla1[[#This Row],[Fecha Abs Baja 2019]]</f>
        <v>0</v>
      </c>
      <c r="Z213" s="4"/>
      <c r="AA213" s="4"/>
      <c r="AB213" s="4">
        <f>#REF!-#REF!</f>
        <v>0</v>
      </c>
      <c r="AC213" t="s">
        <v>57</v>
      </c>
      <c r="AD213" s="4">
        <v>6</v>
      </c>
      <c r="AE213" s="4">
        <v>0</v>
      </c>
      <c r="AH213">
        <v>0</v>
      </c>
      <c r="AK213" s="7">
        <v>16083</v>
      </c>
      <c r="AL213" s="7">
        <v>16083</v>
      </c>
      <c r="AM213" s="7">
        <f>Tabla1[[#This Row],[Salario Anual Actual 2020]]-Tabla1[[#This Row],[Salario Anual Inicial 2020]]</f>
        <v>0</v>
      </c>
      <c r="AN213">
        <v>103</v>
      </c>
      <c r="AO213">
        <v>0</v>
      </c>
      <c r="AQ213">
        <v>0</v>
      </c>
      <c r="AR213">
        <v>0</v>
      </c>
      <c r="AX213">
        <v>6</v>
      </c>
    </row>
    <row r="214" spans="1:50" x14ac:dyDescent="0.25">
      <c r="A214">
        <v>157</v>
      </c>
      <c r="B214" s="1">
        <v>35758</v>
      </c>
      <c r="C214" s="2">
        <f ca="1">INT((TODAY()-Tabla1[[#This Row],[Año de Nacimiento]])/365)</f>
        <v>22</v>
      </c>
      <c r="D214" t="s">
        <v>13</v>
      </c>
      <c r="E214">
        <v>1</v>
      </c>
      <c r="F214" s="1">
        <v>43188</v>
      </c>
      <c r="G214" s="1">
        <f t="shared" ca="1" si="3"/>
        <v>44118</v>
      </c>
      <c r="H214" s="8">
        <f ca="1">(Tabla1[[#This Row],[Fecha Hoy]]-Tabla1[[#This Row],[Fecha Inicio de Contrato]])/30</f>
        <v>31</v>
      </c>
      <c r="I214" s="8">
        <f ca="1">Tabla1[[#This Row],[Antigüedad Meses]]/12</f>
        <v>2.5833333333333335</v>
      </c>
      <c r="J214" s="1" t="s">
        <v>8</v>
      </c>
      <c r="K214" s="4">
        <v>1</v>
      </c>
      <c r="L214" s="1"/>
      <c r="M214" s="4"/>
      <c r="N214" s="4" t="s">
        <v>20</v>
      </c>
      <c r="O214" t="s">
        <v>32</v>
      </c>
      <c r="P214">
        <v>1</v>
      </c>
      <c r="Q214">
        <v>28</v>
      </c>
      <c r="R214">
        <f>Tabla1[[#This Row],[Horas Jornada]]*1/40</f>
        <v>0.7</v>
      </c>
      <c r="V214" s="4">
        <f>Tabla1[[#This Row],[Fecha Alta (Abs)]]-Tabla1[[#This Row],[Fecha de baja (Abs)]]</f>
        <v>0</v>
      </c>
      <c r="Y214" s="4">
        <f>Tabla1[[#This Row],[Fecha Abs Alta 2019]]-Tabla1[[#This Row],[Fecha Abs Baja 2019]]</f>
        <v>0</v>
      </c>
      <c r="Z214" s="4"/>
      <c r="AA214" s="4"/>
      <c r="AB214" s="4">
        <f>#REF!-#REF!</f>
        <v>0</v>
      </c>
      <c r="AC214" t="s">
        <v>57</v>
      </c>
      <c r="AD214" s="4">
        <v>6</v>
      </c>
      <c r="AE214" s="4">
        <v>0</v>
      </c>
      <c r="AH214">
        <v>0</v>
      </c>
      <c r="AK214" s="7">
        <v>17630</v>
      </c>
      <c r="AL214" s="7">
        <v>17630</v>
      </c>
      <c r="AM214" s="7">
        <f>Tabla1[[#This Row],[Salario Anual Actual 2020]]-Tabla1[[#This Row],[Salario Anual Inicial 2020]]</f>
        <v>0</v>
      </c>
      <c r="AN214">
        <v>315</v>
      </c>
      <c r="AO214">
        <v>0</v>
      </c>
      <c r="AQ214">
        <v>0</v>
      </c>
      <c r="AR214">
        <v>0</v>
      </c>
      <c r="AX214">
        <v>10</v>
      </c>
    </row>
    <row r="215" spans="1:50" x14ac:dyDescent="0.25">
      <c r="A215">
        <v>160</v>
      </c>
      <c r="B215" s="1">
        <v>37109</v>
      </c>
      <c r="C215" s="2">
        <f ca="1">INT((TODAY()-Tabla1[[#This Row],[Año de Nacimiento]])/365)</f>
        <v>19</v>
      </c>
      <c r="D215" t="s">
        <v>13</v>
      </c>
      <c r="E215">
        <v>1</v>
      </c>
      <c r="F215" s="1">
        <v>43987</v>
      </c>
      <c r="G215" s="1">
        <f t="shared" ca="1" si="3"/>
        <v>44118</v>
      </c>
      <c r="H215" s="8">
        <f ca="1">(Tabla1[[#This Row],[Fecha Hoy]]-Tabla1[[#This Row],[Fecha Inicio de Contrato]])/30</f>
        <v>4.3666666666666663</v>
      </c>
      <c r="I215" s="8">
        <f ca="1">Tabla1[[#This Row],[Antigüedad Meses]]/12</f>
        <v>0.36388888888888887</v>
      </c>
      <c r="J215" s="1" t="s">
        <v>8</v>
      </c>
      <c r="K215" s="4">
        <v>1</v>
      </c>
      <c r="L215" s="1" t="s">
        <v>21</v>
      </c>
      <c r="M215" s="4">
        <v>0</v>
      </c>
      <c r="N215" s="4" t="s">
        <v>20</v>
      </c>
      <c r="O215" t="s">
        <v>32</v>
      </c>
      <c r="P215">
        <v>1</v>
      </c>
      <c r="Q215">
        <v>20</v>
      </c>
      <c r="R215">
        <f>Tabla1[[#This Row],[Horas Jornada]]*1/40</f>
        <v>0.5</v>
      </c>
      <c r="V215" s="4">
        <f>Tabla1[[#This Row],[Fecha Alta (Abs)]]-Tabla1[[#This Row],[Fecha de baja (Abs)]]</f>
        <v>0</v>
      </c>
      <c r="Y215" s="4">
        <f>Tabla1[[#This Row],[Fecha Abs Alta 2019]]-Tabla1[[#This Row],[Fecha Abs Baja 2019]]</f>
        <v>0</v>
      </c>
      <c r="Z215" s="4"/>
      <c r="AA215" s="4"/>
      <c r="AB215" s="4">
        <f>#REF!-#REF!</f>
        <v>0</v>
      </c>
      <c r="AC215" t="s">
        <v>57</v>
      </c>
      <c r="AD215" s="4">
        <v>6</v>
      </c>
      <c r="AE215" s="4">
        <v>1</v>
      </c>
      <c r="AF215" s="1">
        <v>42224</v>
      </c>
      <c r="AG215" t="s">
        <v>30</v>
      </c>
      <c r="AH215">
        <v>0</v>
      </c>
      <c r="AK215" s="7">
        <v>17364</v>
      </c>
      <c r="AL215" s="7">
        <v>17364</v>
      </c>
      <c r="AM215" s="7">
        <f>Tabla1[[#This Row],[Salario Anual Actual 2020]]-Tabla1[[#This Row],[Salario Anual Inicial 2020]]</f>
        <v>0</v>
      </c>
      <c r="AN215">
        <v>43</v>
      </c>
      <c r="AO215">
        <v>0</v>
      </c>
      <c r="AQ215">
        <v>0</v>
      </c>
      <c r="AR215">
        <v>1</v>
      </c>
      <c r="AX215">
        <v>10</v>
      </c>
    </row>
    <row r="216" spans="1:50" x14ac:dyDescent="0.25">
      <c r="A216">
        <v>162</v>
      </c>
      <c r="B216" s="1">
        <v>33516</v>
      </c>
      <c r="C216" s="2">
        <f ca="1">INT((TODAY()-Tabla1[[#This Row],[Año de Nacimiento]])/365)</f>
        <v>29</v>
      </c>
      <c r="D216" t="s">
        <v>14</v>
      </c>
      <c r="E216">
        <v>0</v>
      </c>
      <c r="F216" s="1">
        <v>43312</v>
      </c>
      <c r="G216" s="1">
        <f t="shared" ca="1" si="3"/>
        <v>44118</v>
      </c>
      <c r="H216" s="8">
        <f ca="1">(Tabla1[[#This Row],[Fecha Hoy]]-Tabla1[[#This Row],[Fecha Inicio de Contrato]])/30</f>
        <v>26.866666666666667</v>
      </c>
      <c r="I216" s="8">
        <f ca="1">Tabla1[[#This Row],[Antigüedad Meses]]/12</f>
        <v>2.2388888888888889</v>
      </c>
      <c r="J216" s="1" t="s">
        <v>12</v>
      </c>
      <c r="K216" s="4">
        <v>3</v>
      </c>
      <c r="L216" s="1"/>
      <c r="M216" s="4">
        <v>0</v>
      </c>
      <c r="N216" s="4" t="s">
        <v>20</v>
      </c>
      <c r="O216" t="s">
        <v>32</v>
      </c>
      <c r="P216">
        <v>1</v>
      </c>
      <c r="Q216">
        <v>20</v>
      </c>
      <c r="R216">
        <f>Tabla1[[#This Row],[Horas Jornada]]*1/40</f>
        <v>0.5</v>
      </c>
      <c r="V216" s="4">
        <f>Tabla1[[#This Row],[Fecha Alta (Abs)]]-Tabla1[[#This Row],[Fecha de baja (Abs)]]</f>
        <v>0</v>
      </c>
      <c r="Y216" s="4">
        <f>Tabla1[[#This Row],[Fecha Abs Alta 2019]]-Tabla1[[#This Row],[Fecha Abs Baja 2019]]</f>
        <v>0</v>
      </c>
      <c r="Z216" s="4"/>
      <c r="AA216" s="4"/>
      <c r="AB216" s="4">
        <f>#REF!-#REF!</f>
        <v>0</v>
      </c>
      <c r="AC216" t="s">
        <v>57</v>
      </c>
      <c r="AD216" s="4">
        <v>6</v>
      </c>
      <c r="AE216" s="4">
        <v>0</v>
      </c>
      <c r="AH216">
        <v>0</v>
      </c>
      <c r="AK216" s="7">
        <v>19084</v>
      </c>
      <c r="AL216" s="7">
        <v>19084</v>
      </c>
      <c r="AM216" s="7">
        <f>Tabla1[[#This Row],[Salario Anual Actual 2020]]-Tabla1[[#This Row],[Salario Anual Inicial 2020]]</f>
        <v>0</v>
      </c>
      <c r="AN216">
        <v>54</v>
      </c>
      <c r="AO216">
        <v>0</v>
      </c>
      <c r="AQ216">
        <v>0</v>
      </c>
      <c r="AR216">
        <v>0</v>
      </c>
      <c r="AX216">
        <v>10</v>
      </c>
    </row>
    <row r="217" spans="1:50" x14ac:dyDescent="0.25">
      <c r="A217">
        <v>164</v>
      </c>
      <c r="B217" s="1">
        <v>32008</v>
      </c>
      <c r="C217" s="2">
        <f ca="1">INT((TODAY()-Tabla1[[#This Row],[Año de Nacimiento]])/365)</f>
        <v>33</v>
      </c>
      <c r="D217" t="s">
        <v>13</v>
      </c>
      <c r="E217">
        <v>1</v>
      </c>
      <c r="F217" s="1">
        <v>39009</v>
      </c>
      <c r="G217" s="1">
        <f t="shared" ca="1" si="3"/>
        <v>44118</v>
      </c>
      <c r="H217" s="8">
        <f ca="1">(Tabla1[[#This Row],[Fecha Hoy]]-Tabla1[[#This Row],[Fecha Inicio de Contrato]])/30</f>
        <v>170.3</v>
      </c>
      <c r="I217" s="8">
        <f ca="1">Tabla1[[#This Row],[Antigüedad Meses]]/12</f>
        <v>14.191666666666668</v>
      </c>
      <c r="J217" s="1" t="s">
        <v>12</v>
      </c>
      <c r="K217" s="4">
        <v>3</v>
      </c>
      <c r="L217" s="1" t="s">
        <v>21</v>
      </c>
      <c r="M217" s="4"/>
      <c r="N217" s="4" t="s">
        <v>20</v>
      </c>
      <c r="O217" t="s">
        <v>32</v>
      </c>
      <c r="P217">
        <v>1</v>
      </c>
      <c r="Q217">
        <v>24</v>
      </c>
      <c r="R217">
        <f>Tabla1[[#This Row],[Horas Jornada]]*1/40</f>
        <v>0.6</v>
      </c>
      <c r="V217" s="4">
        <f>Tabla1[[#This Row],[Fecha Alta (Abs)]]-Tabla1[[#This Row],[Fecha de baja (Abs)]]</f>
        <v>0</v>
      </c>
      <c r="Y217" s="4">
        <f>Tabla1[[#This Row],[Fecha Abs Alta 2019]]-Tabla1[[#This Row],[Fecha Abs Baja 2019]]</f>
        <v>0</v>
      </c>
      <c r="Z217" s="4"/>
      <c r="AA217" s="4"/>
      <c r="AB217" s="4">
        <f>#REF!-#REF!</f>
        <v>0</v>
      </c>
      <c r="AC217" t="s">
        <v>57</v>
      </c>
      <c r="AD217" s="4">
        <v>6</v>
      </c>
      <c r="AE217" s="4">
        <v>0</v>
      </c>
      <c r="AH217">
        <v>0</v>
      </c>
      <c r="AK217" s="7">
        <v>18649</v>
      </c>
      <c r="AL217" s="7">
        <v>18649</v>
      </c>
      <c r="AM217" s="7">
        <f>Tabla1[[#This Row],[Salario Anual Actual 2020]]-Tabla1[[#This Row],[Salario Anual Inicial 2020]]</f>
        <v>0</v>
      </c>
      <c r="AN217">
        <v>120</v>
      </c>
      <c r="AO217">
        <v>0</v>
      </c>
      <c r="AQ217">
        <v>0</v>
      </c>
      <c r="AR217">
        <v>0</v>
      </c>
      <c r="AX217">
        <v>10</v>
      </c>
    </row>
    <row r="218" spans="1:50" x14ac:dyDescent="0.25">
      <c r="A218">
        <v>166</v>
      </c>
      <c r="B218" s="1">
        <v>25587</v>
      </c>
      <c r="C218" s="2">
        <f ca="1">INT((TODAY()-Tabla1[[#This Row],[Año de Nacimiento]])/365)</f>
        <v>50</v>
      </c>
      <c r="D218" t="s">
        <v>13</v>
      </c>
      <c r="E218">
        <v>1</v>
      </c>
      <c r="F218" s="1">
        <v>42980</v>
      </c>
      <c r="G218" s="1">
        <f t="shared" ca="1" si="3"/>
        <v>44118</v>
      </c>
      <c r="H218" s="8">
        <f ca="1">(Tabla1[[#This Row],[Fecha Hoy]]-Tabla1[[#This Row],[Fecha Inicio de Contrato]])/30</f>
        <v>37.93333333333333</v>
      </c>
      <c r="I218" s="8">
        <f ca="1">Tabla1[[#This Row],[Antigüedad Meses]]/12</f>
        <v>3.161111111111111</v>
      </c>
      <c r="J218" s="1" t="s">
        <v>9</v>
      </c>
      <c r="K218" s="4">
        <v>4</v>
      </c>
      <c r="L218" s="1"/>
      <c r="M218" s="4"/>
      <c r="N218" s="4" t="s">
        <v>20</v>
      </c>
      <c r="O218" t="s">
        <v>32</v>
      </c>
      <c r="P218">
        <v>1</v>
      </c>
      <c r="R218">
        <f>Tabla1[[#This Row],[Horas Jornada]]*1/40</f>
        <v>0</v>
      </c>
      <c r="V218" s="4">
        <f>Tabla1[[#This Row],[Fecha Alta (Abs)]]-Tabla1[[#This Row],[Fecha de baja (Abs)]]</f>
        <v>0</v>
      </c>
      <c r="Y218" s="4">
        <f>Tabla1[[#This Row],[Fecha Abs Alta 2019]]-Tabla1[[#This Row],[Fecha Abs Baja 2019]]</f>
        <v>0</v>
      </c>
      <c r="Z218" s="4"/>
      <c r="AA218" s="4"/>
      <c r="AB218" s="4">
        <f>#REF!-#REF!</f>
        <v>0</v>
      </c>
      <c r="AC218" t="s">
        <v>57</v>
      </c>
      <c r="AD218" s="4">
        <v>6</v>
      </c>
      <c r="AE218" s="4">
        <v>0</v>
      </c>
      <c r="AH218">
        <v>0</v>
      </c>
      <c r="AK218" s="7">
        <v>17616</v>
      </c>
      <c r="AL218" s="7">
        <v>17616</v>
      </c>
      <c r="AM218" s="7">
        <f>Tabla1[[#This Row],[Salario Anual Actual 2020]]-Tabla1[[#This Row],[Salario Anual Inicial 2020]]</f>
        <v>0</v>
      </c>
      <c r="AN218">
        <v>175</v>
      </c>
      <c r="AO218">
        <v>0</v>
      </c>
      <c r="AQ218">
        <v>0</v>
      </c>
      <c r="AR218">
        <v>0</v>
      </c>
      <c r="AX218">
        <v>5</v>
      </c>
    </row>
    <row r="219" spans="1:50" x14ac:dyDescent="0.25">
      <c r="A219">
        <v>170</v>
      </c>
      <c r="B219" s="1">
        <v>21001</v>
      </c>
      <c r="C219" s="2">
        <f ca="1">INT((TODAY()-Tabla1[[#This Row],[Año de Nacimiento]])/365)</f>
        <v>63</v>
      </c>
      <c r="D219" t="s">
        <v>14</v>
      </c>
      <c r="E219">
        <v>0</v>
      </c>
      <c r="F219" s="1">
        <v>41884</v>
      </c>
      <c r="G219" s="1">
        <f t="shared" ca="1" si="3"/>
        <v>44118</v>
      </c>
      <c r="H219" s="8">
        <f ca="1">(Tabla1[[#This Row],[Fecha Hoy]]-Tabla1[[#This Row],[Fecha Inicio de Contrato]])/30</f>
        <v>74.466666666666669</v>
      </c>
      <c r="I219" s="8">
        <f ca="1">Tabla1[[#This Row],[Antigüedad Meses]]/12</f>
        <v>6.2055555555555557</v>
      </c>
      <c r="J219" s="1" t="s">
        <v>12</v>
      </c>
      <c r="K219" s="4">
        <v>3</v>
      </c>
      <c r="L219" s="1" t="s">
        <v>21</v>
      </c>
      <c r="M219" s="4">
        <v>0</v>
      </c>
      <c r="N219" s="4" t="s">
        <v>20</v>
      </c>
      <c r="O219" t="s">
        <v>32</v>
      </c>
      <c r="P219">
        <v>1</v>
      </c>
      <c r="Q219">
        <v>24</v>
      </c>
      <c r="R219">
        <f>Tabla1[[#This Row],[Horas Jornada]]*1/40</f>
        <v>0.6</v>
      </c>
      <c r="V219" s="4">
        <f>Tabla1[[#This Row],[Fecha Alta (Abs)]]-Tabla1[[#This Row],[Fecha de baja (Abs)]]</f>
        <v>0</v>
      </c>
      <c r="Y219" s="4">
        <f>Tabla1[[#This Row],[Fecha Abs Alta 2019]]-Tabla1[[#This Row],[Fecha Abs Baja 2019]]</f>
        <v>0</v>
      </c>
      <c r="Z219" s="4"/>
      <c r="AA219" s="4"/>
      <c r="AB219" s="4">
        <f>#REF!-#REF!</f>
        <v>0</v>
      </c>
      <c r="AC219" t="s">
        <v>57</v>
      </c>
      <c r="AD219" s="4">
        <v>6</v>
      </c>
      <c r="AE219" s="4">
        <v>0</v>
      </c>
      <c r="AH219">
        <v>0</v>
      </c>
      <c r="AK219" s="7">
        <v>16709</v>
      </c>
      <c r="AL219" s="7">
        <v>16709</v>
      </c>
      <c r="AM219" s="7">
        <f>Tabla1[[#This Row],[Salario Anual Actual 2020]]-Tabla1[[#This Row],[Salario Anual Inicial 2020]]</f>
        <v>0</v>
      </c>
      <c r="AN219">
        <v>46</v>
      </c>
      <c r="AO219">
        <v>0</v>
      </c>
      <c r="AQ219">
        <v>0</v>
      </c>
      <c r="AR219">
        <v>0</v>
      </c>
      <c r="AX219">
        <v>7</v>
      </c>
    </row>
    <row r="220" spans="1:50" x14ac:dyDescent="0.25">
      <c r="A220">
        <v>171</v>
      </c>
      <c r="B220" s="1">
        <v>33174</v>
      </c>
      <c r="C220" s="2">
        <f ca="1">INT((TODAY()-Tabla1[[#This Row],[Año de Nacimiento]])/365)</f>
        <v>29</v>
      </c>
      <c r="D220" t="s">
        <v>13</v>
      </c>
      <c r="E220">
        <v>1</v>
      </c>
      <c r="F220" s="1">
        <v>42218</v>
      </c>
      <c r="G220" s="1">
        <f t="shared" ca="1" si="3"/>
        <v>44118</v>
      </c>
      <c r="H220" s="8">
        <f ca="1">(Tabla1[[#This Row],[Fecha Hoy]]-Tabla1[[#This Row],[Fecha Inicio de Contrato]])/30</f>
        <v>63.333333333333336</v>
      </c>
      <c r="I220" s="8">
        <f ca="1">Tabla1[[#This Row],[Antigüedad Meses]]/12</f>
        <v>5.2777777777777777</v>
      </c>
      <c r="J220" s="1" t="s">
        <v>8</v>
      </c>
      <c r="K220" s="4">
        <v>1</v>
      </c>
      <c r="L220" s="1" t="s">
        <v>21</v>
      </c>
      <c r="M220" s="4">
        <v>0</v>
      </c>
      <c r="N220" s="4" t="s">
        <v>20</v>
      </c>
      <c r="O220" t="s">
        <v>32</v>
      </c>
      <c r="P220">
        <v>1</v>
      </c>
      <c r="Q220">
        <v>24</v>
      </c>
      <c r="R220">
        <f>Tabla1[[#This Row],[Horas Jornada]]*1/40</f>
        <v>0.6</v>
      </c>
      <c r="V220" s="4">
        <f>Tabla1[[#This Row],[Fecha Alta (Abs)]]-Tabla1[[#This Row],[Fecha de baja (Abs)]]</f>
        <v>0</v>
      </c>
      <c r="Y220" s="4">
        <f>Tabla1[[#This Row],[Fecha Abs Alta 2019]]-Tabla1[[#This Row],[Fecha Abs Baja 2019]]</f>
        <v>0</v>
      </c>
      <c r="Z220" s="4"/>
      <c r="AA220" s="4"/>
      <c r="AB220" s="4">
        <f>#REF!-#REF!</f>
        <v>0</v>
      </c>
      <c r="AC220" t="s">
        <v>57</v>
      </c>
      <c r="AD220" s="4">
        <v>6</v>
      </c>
      <c r="AE220" s="4">
        <v>0</v>
      </c>
      <c r="AH220">
        <v>0</v>
      </c>
      <c r="AK220" s="7">
        <v>17418</v>
      </c>
      <c r="AL220" s="7">
        <v>17418</v>
      </c>
      <c r="AM220" s="7">
        <f>Tabla1[[#This Row],[Salario Anual Actual 2020]]-Tabla1[[#This Row],[Salario Anual Inicial 2020]]</f>
        <v>0</v>
      </c>
      <c r="AN220">
        <v>90</v>
      </c>
      <c r="AO220">
        <v>12</v>
      </c>
      <c r="AQ220">
        <v>0</v>
      </c>
      <c r="AR220">
        <v>0</v>
      </c>
      <c r="AX220">
        <v>4</v>
      </c>
    </row>
    <row r="221" spans="1:50" x14ac:dyDescent="0.25">
      <c r="A221">
        <v>172</v>
      </c>
      <c r="B221" s="1">
        <v>25758</v>
      </c>
      <c r="C221" s="2">
        <f ca="1">INT((TODAY()-Tabla1[[#This Row],[Año de Nacimiento]])/365)</f>
        <v>50</v>
      </c>
      <c r="D221" t="s">
        <v>14</v>
      </c>
      <c r="E221">
        <v>0</v>
      </c>
      <c r="F221" s="1">
        <v>39484</v>
      </c>
      <c r="G221" s="1">
        <f t="shared" ca="1" si="3"/>
        <v>44118</v>
      </c>
      <c r="H221" s="8">
        <f ca="1">(Tabla1[[#This Row],[Fecha Hoy]]-Tabla1[[#This Row],[Fecha Inicio de Contrato]])/30</f>
        <v>154.46666666666667</v>
      </c>
      <c r="I221" s="8">
        <f ca="1">Tabla1[[#This Row],[Antigüedad Meses]]/12</f>
        <v>12.872222222222222</v>
      </c>
      <c r="J221" s="1" t="s">
        <v>8</v>
      </c>
      <c r="K221" s="4">
        <v>1</v>
      </c>
      <c r="L221" s="1" t="s">
        <v>21</v>
      </c>
      <c r="M221" s="4">
        <v>0</v>
      </c>
      <c r="N221" s="4" t="s">
        <v>20</v>
      </c>
      <c r="O221" t="s">
        <v>32</v>
      </c>
      <c r="P221">
        <v>1</v>
      </c>
      <c r="Q221">
        <v>28</v>
      </c>
      <c r="R221">
        <f>Tabla1[[#This Row],[Horas Jornada]]*1/40</f>
        <v>0.7</v>
      </c>
      <c r="V221" s="4">
        <f>Tabla1[[#This Row],[Fecha Alta (Abs)]]-Tabla1[[#This Row],[Fecha de baja (Abs)]]</f>
        <v>0</v>
      </c>
      <c r="Y221" s="4">
        <f>Tabla1[[#This Row],[Fecha Abs Alta 2019]]-Tabla1[[#This Row],[Fecha Abs Baja 2019]]</f>
        <v>0</v>
      </c>
      <c r="Z221" s="4"/>
      <c r="AA221" s="4"/>
      <c r="AB221" s="4">
        <f>#REF!-#REF!</f>
        <v>0</v>
      </c>
      <c r="AC221" t="s">
        <v>57</v>
      </c>
      <c r="AD221" s="4">
        <v>6</v>
      </c>
      <c r="AE221" s="4">
        <v>0</v>
      </c>
      <c r="AH221">
        <v>0</v>
      </c>
      <c r="AK221" s="7">
        <v>18463</v>
      </c>
      <c r="AL221" s="7">
        <v>18463</v>
      </c>
      <c r="AM221" s="7">
        <f>Tabla1[[#This Row],[Salario Anual Actual 2020]]-Tabla1[[#This Row],[Salario Anual Inicial 2020]]</f>
        <v>0</v>
      </c>
      <c r="AN221">
        <v>46</v>
      </c>
      <c r="AO221">
        <v>12</v>
      </c>
      <c r="AQ221">
        <v>0</v>
      </c>
      <c r="AR221">
        <v>0</v>
      </c>
      <c r="AX221">
        <v>8</v>
      </c>
    </row>
    <row r="222" spans="1:50" x14ac:dyDescent="0.25">
      <c r="A222">
        <v>173</v>
      </c>
      <c r="B222" s="1">
        <v>22341</v>
      </c>
      <c r="C222" s="2">
        <f ca="1">INT((TODAY()-Tabla1[[#This Row],[Año de Nacimiento]])/365)</f>
        <v>59</v>
      </c>
      <c r="D222" t="s">
        <v>13</v>
      </c>
      <c r="E222">
        <v>1</v>
      </c>
      <c r="F222" s="1">
        <v>41773</v>
      </c>
      <c r="G222" s="1">
        <f t="shared" ca="1" si="3"/>
        <v>44118</v>
      </c>
      <c r="H222" s="8">
        <f ca="1">(Tabla1[[#This Row],[Fecha Hoy]]-Tabla1[[#This Row],[Fecha Inicio de Contrato]])/30</f>
        <v>78.166666666666671</v>
      </c>
      <c r="I222" s="8">
        <f ca="1">Tabla1[[#This Row],[Antigüedad Meses]]/12</f>
        <v>6.5138888888888893</v>
      </c>
      <c r="J222" s="1" t="s">
        <v>9</v>
      </c>
      <c r="K222" s="4">
        <v>4</v>
      </c>
      <c r="L222" s="1" t="s">
        <v>21</v>
      </c>
      <c r="M222" s="4">
        <v>0</v>
      </c>
      <c r="N222" s="4" t="s">
        <v>20</v>
      </c>
      <c r="O222" t="s">
        <v>32</v>
      </c>
      <c r="P222">
        <v>1</v>
      </c>
      <c r="Q222">
        <v>28</v>
      </c>
      <c r="R222">
        <f>Tabla1[[#This Row],[Horas Jornada]]*1/40</f>
        <v>0.7</v>
      </c>
      <c r="V222" s="4">
        <f>Tabla1[[#This Row],[Fecha Alta (Abs)]]-Tabla1[[#This Row],[Fecha de baja (Abs)]]</f>
        <v>0</v>
      </c>
      <c r="Y222" s="4">
        <f>Tabla1[[#This Row],[Fecha Abs Alta 2019]]-Tabla1[[#This Row],[Fecha Abs Baja 2019]]</f>
        <v>0</v>
      </c>
      <c r="Z222" s="4"/>
      <c r="AA222" s="4"/>
      <c r="AB222" s="4">
        <f>#REF!-#REF!</f>
        <v>0</v>
      </c>
      <c r="AC222" t="s">
        <v>57</v>
      </c>
      <c r="AD222" s="4">
        <v>6</v>
      </c>
      <c r="AE222" s="4">
        <v>0</v>
      </c>
      <c r="AH222">
        <v>0</v>
      </c>
      <c r="AK222" s="7">
        <v>19946</v>
      </c>
      <c r="AL222" s="7">
        <v>19946</v>
      </c>
      <c r="AM222" s="7">
        <f>Tabla1[[#This Row],[Salario Anual Actual 2020]]-Tabla1[[#This Row],[Salario Anual Inicial 2020]]</f>
        <v>0</v>
      </c>
      <c r="AN222">
        <v>50</v>
      </c>
      <c r="AO222">
        <v>18</v>
      </c>
      <c r="AQ222">
        <v>0</v>
      </c>
      <c r="AR222">
        <v>0</v>
      </c>
      <c r="AX222">
        <v>8</v>
      </c>
    </row>
    <row r="223" spans="1:50" x14ac:dyDescent="0.25">
      <c r="A223">
        <v>176</v>
      </c>
      <c r="B223" s="1">
        <v>29931</v>
      </c>
      <c r="C223" s="2">
        <f ca="1">INT((TODAY()-Tabla1[[#This Row],[Año de Nacimiento]])/365)</f>
        <v>38</v>
      </c>
      <c r="D223" t="s">
        <v>14</v>
      </c>
      <c r="E223">
        <v>0</v>
      </c>
      <c r="F223" s="1">
        <v>41834</v>
      </c>
      <c r="G223" s="1">
        <f t="shared" ca="1" si="3"/>
        <v>44118</v>
      </c>
      <c r="H223" s="8">
        <f ca="1">(Tabla1[[#This Row],[Fecha Hoy]]-Tabla1[[#This Row],[Fecha Inicio de Contrato]])/30</f>
        <v>76.13333333333334</v>
      </c>
      <c r="I223" s="8">
        <f ca="1">Tabla1[[#This Row],[Antigüedad Meses]]/12</f>
        <v>6.344444444444445</v>
      </c>
      <c r="J223" s="1" t="s">
        <v>68</v>
      </c>
      <c r="K223" s="4">
        <v>2</v>
      </c>
      <c r="L223" s="1"/>
      <c r="M223" s="4">
        <v>0</v>
      </c>
      <c r="N223" s="4" t="s">
        <v>20</v>
      </c>
      <c r="O223" t="s">
        <v>32</v>
      </c>
      <c r="P223">
        <v>1</v>
      </c>
      <c r="Q223">
        <v>30</v>
      </c>
      <c r="R223">
        <f>Tabla1[[#This Row],[Horas Jornada]]*1/40</f>
        <v>0.75</v>
      </c>
      <c r="V223" s="4">
        <f>Tabla1[[#This Row],[Fecha Alta (Abs)]]-Tabla1[[#This Row],[Fecha de baja (Abs)]]</f>
        <v>0</v>
      </c>
      <c r="Y223" s="4">
        <f>Tabla1[[#This Row],[Fecha Abs Alta 2019]]-Tabla1[[#This Row],[Fecha Abs Baja 2019]]</f>
        <v>0</v>
      </c>
      <c r="Z223" s="4"/>
      <c r="AA223" s="4"/>
      <c r="AB223" s="4">
        <f>#REF!-#REF!</f>
        <v>0</v>
      </c>
      <c r="AC223" t="s">
        <v>57</v>
      </c>
      <c r="AD223" s="4">
        <v>6</v>
      </c>
      <c r="AE223" s="4">
        <v>0</v>
      </c>
      <c r="AH223">
        <v>0</v>
      </c>
      <c r="AK223" s="7">
        <v>16904</v>
      </c>
      <c r="AL223" s="7">
        <v>16904</v>
      </c>
      <c r="AM223" s="7">
        <f>Tabla1[[#This Row],[Salario Anual Actual 2020]]-Tabla1[[#This Row],[Salario Anual Inicial 2020]]</f>
        <v>0</v>
      </c>
      <c r="AN223">
        <v>93</v>
      </c>
      <c r="AO223">
        <v>0</v>
      </c>
      <c r="AQ223">
        <v>0</v>
      </c>
      <c r="AR223">
        <v>0</v>
      </c>
      <c r="AX223">
        <v>7</v>
      </c>
    </row>
    <row r="224" spans="1:50" x14ac:dyDescent="0.25">
      <c r="A224">
        <v>177</v>
      </c>
      <c r="B224" s="1">
        <v>37200</v>
      </c>
      <c r="C224" s="2">
        <f ca="1">INT((TODAY()-Tabla1[[#This Row],[Año de Nacimiento]])/365)</f>
        <v>18</v>
      </c>
      <c r="D224" t="s">
        <v>14</v>
      </c>
      <c r="E224">
        <v>0</v>
      </c>
      <c r="F224" s="1">
        <v>43914</v>
      </c>
      <c r="G224" s="1">
        <f t="shared" ca="1" si="3"/>
        <v>44118</v>
      </c>
      <c r="H224" s="8">
        <f ca="1">(Tabla1[[#This Row],[Fecha Hoy]]-Tabla1[[#This Row],[Fecha Inicio de Contrato]])/30</f>
        <v>6.8</v>
      </c>
      <c r="I224" s="8">
        <f ca="1">Tabla1[[#This Row],[Antigüedad Meses]]/12</f>
        <v>0.56666666666666665</v>
      </c>
      <c r="J224" s="1" t="s">
        <v>8</v>
      </c>
      <c r="K224" s="4">
        <v>1</v>
      </c>
      <c r="L224" s="1"/>
      <c r="M224" s="4">
        <v>0</v>
      </c>
      <c r="N224" s="4" t="s">
        <v>20</v>
      </c>
      <c r="O224" t="s">
        <v>32</v>
      </c>
      <c r="P224">
        <v>1</v>
      </c>
      <c r="Q224">
        <v>30</v>
      </c>
      <c r="R224">
        <f>Tabla1[[#This Row],[Horas Jornada]]*1/40</f>
        <v>0.75</v>
      </c>
      <c r="V224" s="4">
        <f>Tabla1[[#This Row],[Fecha Alta (Abs)]]-Tabla1[[#This Row],[Fecha de baja (Abs)]]</f>
        <v>0</v>
      </c>
      <c r="Y224" s="4">
        <f>Tabla1[[#This Row],[Fecha Abs Alta 2019]]-Tabla1[[#This Row],[Fecha Abs Baja 2019]]</f>
        <v>0</v>
      </c>
      <c r="Z224" s="4"/>
      <c r="AA224" s="4"/>
      <c r="AB224" s="4">
        <f>#REF!-#REF!</f>
        <v>0</v>
      </c>
      <c r="AC224" t="s">
        <v>57</v>
      </c>
      <c r="AD224" s="4">
        <v>6</v>
      </c>
      <c r="AE224" s="4">
        <v>0</v>
      </c>
      <c r="AH224">
        <v>0</v>
      </c>
      <c r="AK224" s="7">
        <v>18920</v>
      </c>
      <c r="AL224" s="7">
        <v>18920</v>
      </c>
      <c r="AM224" s="7">
        <f>Tabla1[[#This Row],[Salario Anual Actual 2020]]-Tabla1[[#This Row],[Salario Anual Inicial 2020]]</f>
        <v>0</v>
      </c>
      <c r="AN224">
        <v>59</v>
      </c>
      <c r="AO224">
        <v>0</v>
      </c>
      <c r="AQ224">
        <v>0</v>
      </c>
      <c r="AR224">
        <v>1</v>
      </c>
      <c r="AX224">
        <v>4</v>
      </c>
    </row>
    <row r="225" spans="1:50" x14ac:dyDescent="0.25">
      <c r="A225">
        <v>178</v>
      </c>
      <c r="B225" s="1">
        <v>31370</v>
      </c>
      <c r="C225" s="2">
        <f ca="1">INT((TODAY()-Tabla1[[#This Row],[Año de Nacimiento]])/365)</f>
        <v>34</v>
      </c>
      <c r="D225" t="s">
        <v>14</v>
      </c>
      <c r="E225">
        <v>0</v>
      </c>
      <c r="F225" s="1">
        <v>43353</v>
      </c>
      <c r="G225" s="1">
        <f t="shared" ca="1" si="3"/>
        <v>44118</v>
      </c>
      <c r="H225" s="8">
        <f ca="1">(Tabla1[[#This Row],[Fecha Hoy]]-Tabla1[[#This Row],[Fecha Inicio de Contrato]])/30</f>
        <v>25.5</v>
      </c>
      <c r="I225" s="8">
        <f ca="1">Tabla1[[#This Row],[Antigüedad Meses]]/12</f>
        <v>2.125</v>
      </c>
      <c r="J225" s="1" t="s">
        <v>8</v>
      </c>
      <c r="K225" s="4">
        <v>1</v>
      </c>
      <c r="L225" s="1"/>
      <c r="M225" s="4"/>
      <c r="O225" t="s">
        <v>32</v>
      </c>
      <c r="P225">
        <v>1</v>
      </c>
      <c r="Q225">
        <v>20</v>
      </c>
      <c r="R225">
        <f>Tabla1[[#This Row],[Horas Jornada]]*1/40</f>
        <v>0.5</v>
      </c>
      <c r="V225" s="4">
        <f>Tabla1[[#This Row],[Fecha Alta (Abs)]]-Tabla1[[#This Row],[Fecha de baja (Abs)]]</f>
        <v>0</v>
      </c>
      <c r="Y225" s="4">
        <f>Tabla1[[#This Row],[Fecha Abs Alta 2019]]-Tabla1[[#This Row],[Fecha Abs Baja 2019]]</f>
        <v>0</v>
      </c>
      <c r="Z225" s="4"/>
      <c r="AA225" s="4"/>
      <c r="AB225" s="4">
        <f>#REF!-#REF!</f>
        <v>0</v>
      </c>
      <c r="AC225" t="s">
        <v>57</v>
      </c>
      <c r="AD225" s="4">
        <v>6</v>
      </c>
      <c r="AE225" s="4">
        <v>0</v>
      </c>
      <c r="AH225">
        <v>0</v>
      </c>
      <c r="AK225" s="7">
        <v>16675</v>
      </c>
      <c r="AL225" s="7">
        <v>16675</v>
      </c>
      <c r="AM225" s="7">
        <f>Tabla1[[#This Row],[Salario Anual Actual 2020]]-Tabla1[[#This Row],[Salario Anual Inicial 2020]]</f>
        <v>0</v>
      </c>
      <c r="AN225">
        <v>48</v>
      </c>
      <c r="AO225">
        <v>0</v>
      </c>
      <c r="AQ225">
        <v>0</v>
      </c>
      <c r="AR225">
        <v>0</v>
      </c>
      <c r="AX225">
        <v>4</v>
      </c>
    </row>
    <row r="226" spans="1:50" x14ac:dyDescent="0.25">
      <c r="A226">
        <v>179</v>
      </c>
      <c r="B226" s="1">
        <v>32078</v>
      </c>
      <c r="C226" s="2">
        <f ca="1">INT((TODAY()-Tabla1[[#This Row],[Año de Nacimiento]])/365)</f>
        <v>32</v>
      </c>
      <c r="D226" t="s">
        <v>13</v>
      </c>
      <c r="E226">
        <v>1</v>
      </c>
      <c r="F226" s="1">
        <v>42709</v>
      </c>
      <c r="G226" s="1">
        <f t="shared" ca="1" si="3"/>
        <v>44118</v>
      </c>
      <c r="H226" s="8">
        <f ca="1">(Tabla1[[#This Row],[Fecha Hoy]]-Tabla1[[#This Row],[Fecha Inicio de Contrato]])/30</f>
        <v>46.966666666666669</v>
      </c>
      <c r="I226" s="8">
        <f ca="1">Tabla1[[#This Row],[Antigüedad Meses]]/12</f>
        <v>3.9138888888888892</v>
      </c>
      <c r="J226" s="1" t="s">
        <v>10</v>
      </c>
      <c r="K226" s="4">
        <v>5</v>
      </c>
      <c r="L226" s="1"/>
      <c r="M226" s="4"/>
      <c r="O226" t="s">
        <v>32</v>
      </c>
      <c r="P226">
        <v>1</v>
      </c>
      <c r="Q226">
        <v>24</v>
      </c>
      <c r="R226">
        <f>Tabla1[[#This Row],[Horas Jornada]]*1/40</f>
        <v>0.6</v>
      </c>
      <c r="V226" s="4">
        <f>Tabla1[[#This Row],[Fecha Alta (Abs)]]-Tabla1[[#This Row],[Fecha de baja (Abs)]]</f>
        <v>0</v>
      </c>
      <c r="Y226" s="4">
        <f>Tabla1[[#This Row],[Fecha Abs Alta 2019]]-Tabla1[[#This Row],[Fecha Abs Baja 2019]]</f>
        <v>0</v>
      </c>
      <c r="Z226" s="4"/>
      <c r="AA226" s="4"/>
      <c r="AB226" s="4">
        <f>#REF!-#REF!</f>
        <v>0</v>
      </c>
      <c r="AC226" t="s">
        <v>57</v>
      </c>
      <c r="AD226" s="4">
        <v>6</v>
      </c>
      <c r="AE226" s="4">
        <v>0</v>
      </c>
      <c r="AH226">
        <v>1</v>
      </c>
      <c r="AI226" s="1">
        <v>44068</v>
      </c>
      <c r="AJ226" t="s">
        <v>42</v>
      </c>
      <c r="AK226" s="7">
        <v>16793</v>
      </c>
      <c r="AL226" s="7">
        <v>16793</v>
      </c>
      <c r="AM226" s="7">
        <f>Tabla1[[#This Row],[Salario Anual Actual 2020]]-Tabla1[[#This Row],[Salario Anual Inicial 2020]]</f>
        <v>0</v>
      </c>
      <c r="AN226">
        <v>40</v>
      </c>
      <c r="AO226">
        <v>0</v>
      </c>
      <c r="AQ226">
        <v>0</v>
      </c>
      <c r="AR226">
        <v>0</v>
      </c>
      <c r="AX226">
        <v>7</v>
      </c>
    </row>
    <row r="227" spans="1:50" x14ac:dyDescent="0.25">
      <c r="A227">
        <v>181</v>
      </c>
      <c r="B227" s="1">
        <v>25846</v>
      </c>
      <c r="C227" s="2">
        <f ca="1">INT((TODAY()-Tabla1[[#This Row],[Año de Nacimiento]])/365)</f>
        <v>50</v>
      </c>
      <c r="D227" t="s">
        <v>13</v>
      </c>
      <c r="E227">
        <v>1</v>
      </c>
      <c r="F227" s="1">
        <v>41996</v>
      </c>
      <c r="G227" s="1">
        <f t="shared" ca="1" si="3"/>
        <v>44118</v>
      </c>
      <c r="H227" s="8">
        <f ca="1">(Tabla1[[#This Row],[Fecha Hoy]]-Tabla1[[#This Row],[Fecha Inicio de Contrato]])/30</f>
        <v>70.733333333333334</v>
      </c>
      <c r="I227" s="8">
        <f ca="1">Tabla1[[#This Row],[Antigüedad Meses]]/12</f>
        <v>5.8944444444444448</v>
      </c>
      <c r="J227" s="1" t="s">
        <v>8</v>
      </c>
      <c r="K227" s="4">
        <v>1</v>
      </c>
      <c r="L227" s="1"/>
      <c r="M227" s="4">
        <v>1</v>
      </c>
      <c r="N227" s="4" t="s">
        <v>20</v>
      </c>
      <c r="O227" t="s">
        <v>32</v>
      </c>
      <c r="P227">
        <v>1</v>
      </c>
      <c r="Q227">
        <v>24</v>
      </c>
      <c r="R227">
        <f>Tabla1[[#This Row],[Horas Jornada]]*1/40</f>
        <v>0.6</v>
      </c>
      <c r="V227" s="4">
        <f>Tabla1[[#This Row],[Fecha Alta (Abs)]]-Tabla1[[#This Row],[Fecha de baja (Abs)]]</f>
        <v>0</v>
      </c>
      <c r="Y227" s="4">
        <f>Tabla1[[#This Row],[Fecha Abs Alta 2019]]-Tabla1[[#This Row],[Fecha Abs Baja 2019]]</f>
        <v>0</v>
      </c>
      <c r="Z227" s="4"/>
      <c r="AA227" s="4"/>
      <c r="AB227" s="4">
        <f>#REF!-#REF!</f>
        <v>0</v>
      </c>
      <c r="AC227" t="s">
        <v>57</v>
      </c>
      <c r="AD227" s="4">
        <v>6</v>
      </c>
      <c r="AE227" s="4">
        <v>0</v>
      </c>
      <c r="AH227">
        <v>0</v>
      </c>
      <c r="AK227" s="7">
        <v>19483</v>
      </c>
      <c r="AL227" s="7">
        <v>19483</v>
      </c>
      <c r="AM227" s="7">
        <f>Tabla1[[#This Row],[Salario Anual Actual 2020]]-Tabla1[[#This Row],[Salario Anual Inicial 2020]]</f>
        <v>0</v>
      </c>
      <c r="AN227">
        <v>444</v>
      </c>
      <c r="AO227">
        <v>0</v>
      </c>
      <c r="AQ227">
        <v>0</v>
      </c>
      <c r="AR227">
        <v>0</v>
      </c>
      <c r="AX227">
        <v>9</v>
      </c>
    </row>
    <row r="228" spans="1:50" x14ac:dyDescent="0.25">
      <c r="A228">
        <v>184</v>
      </c>
      <c r="B228" s="1">
        <v>27668</v>
      </c>
      <c r="C228" s="2">
        <f ca="1">INT((TODAY()-Tabla1[[#This Row],[Año de Nacimiento]])/365)</f>
        <v>45</v>
      </c>
      <c r="D228" t="s">
        <v>13</v>
      </c>
      <c r="E228">
        <v>1</v>
      </c>
      <c r="F228" s="1">
        <v>40988</v>
      </c>
      <c r="G228" s="1">
        <f t="shared" ca="1" si="3"/>
        <v>44118</v>
      </c>
      <c r="H228" s="8">
        <f ca="1">(Tabla1[[#This Row],[Fecha Hoy]]-Tabla1[[#This Row],[Fecha Inicio de Contrato]])/30</f>
        <v>104.33333333333333</v>
      </c>
      <c r="I228" s="8">
        <f ca="1">Tabla1[[#This Row],[Antigüedad Meses]]/12</f>
        <v>8.6944444444444446</v>
      </c>
      <c r="J228" s="1" t="s">
        <v>9</v>
      </c>
      <c r="K228" s="4">
        <v>4</v>
      </c>
      <c r="L228" s="1" t="s">
        <v>19</v>
      </c>
      <c r="M228" s="4">
        <v>2</v>
      </c>
      <c r="N228" s="4">
        <v>0.33</v>
      </c>
      <c r="O228" t="s">
        <v>32</v>
      </c>
      <c r="P228">
        <v>1</v>
      </c>
      <c r="Q228">
        <v>40</v>
      </c>
      <c r="R228">
        <f>Tabla1[[#This Row],[Horas Jornada]]*1/40</f>
        <v>1</v>
      </c>
      <c r="V228" s="4">
        <f>Tabla1[[#This Row],[Fecha Alta (Abs)]]-Tabla1[[#This Row],[Fecha de baja (Abs)]]</f>
        <v>0</v>
      </c>
      <c r="Y228" s="4">
        <f>Tabla1[[#This Row],[Fecha Abs Alta 2019]]-Tabla1[[#This Row],[Fecha Abs Baja 2019]]</f>
        <v>0</v>
      </c>
      <c r="Z228" s="4"/>
      <c r="AA228" s="4"/>
      <c r="AB228" s="4">
        <f>#REF!-#REF!</f>
        <v>0</v>
      </c>
      <c r="AC228" t="s">
        <v>57</v>
      </c>
      <c r="AD228" s="4">
        <v>6</v>
      </c>
      <c r="AE228" s="4">
        <v>0</v>
      </c>
      <c r="AH228">
        <v>0</v>
      </c>
      <c r="AK228" s="7">
        <v>16206</v>
      </c>
      <c r="AL228" s="7">
        <v>16206</v>
      </c>
      <c r="AM228" s="7">
        <f>Tabla1[[#This Row],[Salario Anual Actual 2020]]-Tabla1[[#This Row],[Salario Anual Inicial 2020]]</f>
        <v>0</v>
      </c>
      <c r="AN228">
        <v>78</v>
      </c>
      <c r="AO228">
        <v>0</v>
      </c>
      <c r="AQ228">
        <v>0</v>
      </c>
      <c r="AR228">
        <v>0</v>
      </c>
      <c r="AX228">
        <v>6</v>
      </c>
    </row>
    <row r="229" spans="1:50" x14ac:dyDescent="0.25">
      <c r="A229">
        <v>185</v>
      </c>
      <c r="B229" s="1">
        <v>31214</v>
      </c>
      <c r="C229" s="2">
        <f ca="1">INT((TODAY()-Tabla1[[#This Row],[Año de Nacimiento]])/365)</f>
        <v>35</v>
      </c>
      <c r="D229" t="s">
        <v>13</v>
      </c>
      <c r="E229">
        <v>1</v>
      </c>
      <c r="F229" s="1">
        <v>42913</v>
      </c>
      <c r="G229" s="1">
        <f t="shared" ca="1" si="3"/>
        <v>44118</v>
      </c>
      <c r="H229" s="8">
        <f ca="1">(Tabla1[[#This Row],[Fecha Hoy]]-Tabla1[[#This Row],[Fecha Inicio de Contrato]])/30</f>
        <v>40.166666666666664</v>
      </c>
      <c r="I229" s="8">
        <f ca="1">Tabla1[[#This Row],[Antigüedad Meses]]/12</f>
        <v>3.3472222222222219</v>
      </c>
      <c r="J229" s="1" t="s">
        <v>9</v>
      </c>
      <c r="K229" s="4">
        <v>4</v>
      </c>
      <c r="L229" s="1" t="s">
        <v>19</v>
      </c>
      <c r="M229" s="4">
        <v>1</v>
      </c>
      <c r="N229" s="4">
        <v>0.33</v>
      </c>
      <c r="O229" t="s">
        <v>32</v>
      </c>
      <c r="P229">
        <v>1</v>
      </c>
      <c r="Q229">
        <v>30</v>
      </c>
      <c r="R229">
        <f>Tabla1[[#This Row],[Horas Jornada]]*1/40</f>
        <v>0.75</v>
      </c>
      <c r="V229" s="4">
        <f>Tabla1[[#This Row],[Fecha Alta (Abs)]]-Tabla1[[#This Row],[Fecha de baja (Abs)]]</f>
        <v>0</v>
      </c>
      <c r="Y229" s="4">
        <f>Tabla1[[#This Row],[Fecha Abs Alta 2019]]-Tabla1[[#This Row],[Fecha Abs Baja 2019]]</f>
        <v>0</v>
      </c>
      <c r="Z229" s="4"/>
      <c r="AA229" s="4"/>
      <c r="AB229" s="4">
        <f>#REF!-#REF!</f>
        <v>0</v>
      </c>
      <c r="AC229" t="s">
        <v>57</v>
      </c>
      <c r="AD229" s="4">
        <v>6</v>
      </c>
      <c r="AE229" s="4">
        <v>0</v>
      </c>
      <c r="AH229">
        <v>0</v>
      </c>
      <c r="AK229" s="7">
        <v>17113</v>
      </c>
      <c r="AL229" s="7">
        <v>17113</v>
      </c>
      <c r="AM229" s="7">
        <f>Tabla1[[#This Row],[Salario Anual Actual 2020]]-Tabla1[[#This Row],[Salario Anual Inicial 2020]]</f>
        <v>0</v>
      </c>
      <c r="AN229">
        <v>36</v>
      </c>
      <c r="AO229">
        <v>0</v>
      </c>
      <c r="AQ229">
        <v>0</v>
      </c>
      <c r="AR229">
        <v>0</v>
      </c>
      <c r="AX229">
        <v>7</v>
      </c>
    </row>
    <row r="230" spans="1:50" x14ac:dyDescent="0.25">
      <c r="A230">
        <v>187</v>
      </c>
      <c r="B230" s="1">
        <v>32225</v>
      </c>
      <c r="C230" s="2">
        <f ca="1">INT((TODAY()-Tabla1[[#This Row],[Año de Nacimiento]])/365)</f>
        <v>32</v>
      </c>
      <c r="D230" t="s">
        <v>13</v>
      </c>
      <c r="E230">
        <v>1</v>
      </c>
      <c r="F230" s="1">
        <v>43976</v>
      </c>
      <c r="G230" s="1">
        <f t="shared" ca="1" si="3"/>
        <v>44118</v>
      </c>
      <c r="H230" s="8">
        <f ca="1">(Tabla1[[#This Row],[Fecha Hoy]]-Tabla1[[#This Row],[Fecha Inicio de Contrato]])/30</f>
        <v>4.7333333333333334</v>
      </c>
      <c r="I230" s="8">
        <f ca="1">Tabla1[[#This Row],[Antigüedad Meses]]/12</f>
        <v>0.39444444444444443</v>
      </c>
      <c r="J230" s="1" t="s">
        <v>8</v>
      </c>
      <c r="K230" s="4">
        <v>1</v>
      </c>
      <c r="L230" s="1" t="s">
        <v>19</v>
      </c>
      <c r="M230" s="4">
        <v>0</v>
      </c>
      <c r="N230" s="4" t="s">
        <v>20</v>
      </c>
      <c r="O230" t="s">
        <v>32</v>
      </c>
      <c r="P230">
        <v>1</v>
      </c>
      <c r="Q230">
        <v>40</v>
      </c>
      <c r="R230">
        <f>Tabla1[[#This Row],[Horas Jornada]]*1/40</f>
        <v>1</v>
      </c>
      <c r="V230" s="4">
        <f>Tabla1[[#This Row],[Fecha Alta (Abs)]]-Tabla1[[#This Row],[Fecha de baja (Abs)]]</f>
        <v>0</v>
      </c>
      <c r="Y230" s="4">
        <f>Tabla1[[#This Row],[Fecha Abs Alta 2019]]-Tabla1[[#This Row],[Fecha Abs Baja 2019]]</f>
        <v>0</v>
      </c>
      <c r="Z230" s="4"/>
      <c r="AA230" s="4"/>
      <c r="AB230" s="4">
        <f>#REF!-#REF!</f>
        <v>0</v>
      </c>
      <c r="AC230" t="s">
        <v>57</v>
      </c>
      <c r="AD230" s="4">
        <v>6</v>
      </c>
      <c r="AE230" s="4">
        <v>1</v>
      </c>
      <c r="AF230" s="1">
        <v>42146</v>
      </c>
      <c r="AG230" t="s">
        <v>26</v>
      </c>
      <c r="AH230">
        <v>0</v>
      </c>
      <c r="AK230" s="7">
        <v>19680</v>
      </c>
      <c r="AL230" s="7">
        <v>19680</v>
      </c>
      <c r="AM230" s="7">
        <f>Tabla1[[#This Row],[Salario Anual Actual 2020]]-Tabla1[[#This Row],[Salario Anual Inicial 2020]]</f>
        <v>0</v>
      </c>
      <c r="AN230">
        <v>36</v>
      </c>
      <c r="AO230">
        <v>0</v>
      </c>
      <c r="AQ230">
        <v>0</v>
      </c>
      <c r="AR230">
        <v>1</v>
      </c>
      <c r="AX230">
        <v>9</v>
      </c>
    </row>
    <row r="231" spans="1:50" x14ac:dyDescent="0.25">
      <c r="A231">
        <v>188</v>
      </c>
      <c r="B231" s="1">
        <v>36217</v>
      </c>
      <c r="C231" s="2">
        <f ca="1">INT((TODAY()-Tabla1[[#This Row],[Año de Nacimiento]])/365)</f>
        <v>21</v>
      </c>
      <c r="D231" t="s">
        <v>14</v>
      </c>
      <c r="E231">
        <v>0</v>
      </c>
      <c r="F231" s="1">
        <v>43103</v>
      </c>
      <c r="G231" s="1">
        <f t="shared" ca="1" si="3"/>
        <v>44118</v>
      </c>
      <c r="H231" s="8">
        <f ca="1">(Tabla1[[#This Row],[Fecha Hoy]]-Tabla1[[#This Row],[Fecha Inicio de Contrato]])/30</f>
        <v>33.833333333333336</v>
      </c>
      <c r="I231" s="8">
        <f ca="1">Tabla1[[#This Row],[Antigüedad Meses]]/12</f>
        <v>2.8194444444444446</v>
      </c>
      <c r="J231" s="1" t="s">
        <v>8</v>
      </c>
      <c r="K231" s="4">
        <v>1</v>
      </c>
      <c r="L231" s="1" t="s">
        <v>19</v>
      </c>
      <c r="M231" s="4">
        <v>1</v>
      </c>
      <c r="N231" s="4" t="s">
        <v>20</v>
      </c>
      <c r="O231" t="s">
        <v>32</v>
      </c>
      <c r="P231">
        <v>1</v>
      </c>
      <c r="Q231">
        <v>40</v>
      </c>
      <c r="R231">
        <f>Tabla1[[#This Row],[Horas Jornada]]*1/40</f>
        <v>1</v>
      </c>
      <c r="V231" s="4">
        <f>Tabla1[[#This Row],[Fecha Alta (Abs)]]-Tabla1[[#This Row],[Fecha de baja (Abs)]]</f>
        <v>0</v>
      </c>
      <c r="Y231" s="4">
        <f>Tabla1[[#This Row],[Fecha Abs Alta 2019]]-Tabla1[[#This Row],[Fecha Abs Baja 2019]]</f>
        <v>0</v>
      </c>
      <c r="Z231" s="4"/>
      <c r="AA231" s="4"/>
      <c r="AB231" s="4">
        <f>#REF!-#REF!</f>
        <v>0</v>
      </c>
      <c r="AC231" t="s">
        <v>57</v>
      </c>
      <c r="AD231" s="4">
        <v>6</v>
      </c>
      <c r="AE231" s="4">
        <v>0</v>
      </c>
      <c r="AH231">
        <v>0</v>
      </c>
      <c r="AK231" s="7">
        <v>16644</v>
      </c>
      <c r="AL231" s="7">
        <v>16644</v>
      </c>
      <c r="AM231" s="7">
        <f>Tabla1[[#This Row],[Salario Anual Actual 2020]]-Tabla1[[#This Row],[Salario Anual Inicial 2020]]</f>
        <v>0</v>
      </c>
      <c r="AN231">
        <v>22</v>
      </c>
      <c r="AO231">
        <v>0</v>
      </c>
      <c r="AQ231">
        <v>0</v>
      </c>
      <c r="AR231">
        <v>0</v>
      </c>
      <c r="AX231">
        <v>6</v>
      </c>
    </row>
    <row r="232" spans="1:50" x14ac:dyDescent="0.25">
      <c r="A232">
        <v>189</v>
      </c>
      <c r="B232" s="1">
        <v>31368</v>
      </c>
      <c r="C232" s="2">
        <f ca="1">INT((TODAY()-Tabla1[[#This Row],[Año de Nacimiento]])/365)</f>
        <v>34</v>
      </c>
      <c r="D232" t="s">
        <v>14</v>
      </c>
      <c r="E232">
        <v>0</v>
      </c>
      <c r="F232" s="1">
        <v>44054</v>
      </c>
      <c r="G232" s="1">
        <f t="shared" ca="1" si="3"/>
        <v>44118</v>
      </c>
      <c r="H232" s="8">
        <f ca="1">(Tabla1[[#This Row],[Fecha Hoy]]-Tabla1[[#This Row],[Fecha Inicio de Contrato]])/30</f>
        <v>2.1333333333333333</v>
      </c>
      <c r="I232" s="8">
        <f ca="1">Tabla1[[#This Row],[Antigüedad Meses]]/12</f>
        <v>0.17777777777777778</v>
      </c>
      <c r="J232" s="1" t="s">
        <v>68</v>
      </c>
      <c r="K232" s="4">
        <v>2</v>
      </c>
      <c r="L232" s="1"/>
      <c r="M232" s="4">
        <v>0</v>
      </c>
      <c r="N232" s="4" t="s">
        <v>20</v>
      </c>
      <c r="O232" t="s">
        <v>32</v>
      </c>
      <c r="P232">
        <v>1</v>
      </c>
      <c r="Q232">
        <v>40</v>
      </c>
      <c r="R232">
        <f>Tabla1[[#This Row],[Horas Jornada]]*1/40</f>
        <v>1</v>
      </c>
      <c r="V232" s="4">
        <f>Tabla1[[#This Row],[Fecha Alta (Abs)]]-Tabla1[[#This Row],[Fecha de baja (Abs)]]</f>
        <v>0</v>
      </c>
      <c r="Y232" s="4">
        <f>Tabla1[[#This Row],[Fecha Abs Alta 2019]]-Tabla1[[#This Row],[Fecha Abs Baja 2019]]</f>
        <v>0</v>
      </c>
      <c r="Z232" s="4"/>
      <c r="AA232" s="4"/>
      <c r="AB232" s="4">
        <f>#REF!-#REF!</f>
        <v>0</v>
      </c>
      <c r="AC232" t="s">
        <v>57</v>
      </c>
      <c r="AD232" s="4">
        <v>6</v>
      </c>
      <c r="AE232" s="4">
        <v>1</v>
      </c>
      <c r="AF232" s="1">
        <v>42223</v>
      </c>
      <c r="AG232" t="s">
        <v>29</v>
      </c>
      <c r="AH232">
        <v>0</v>
      </c>
      <c r="AK232" s="7">
        <v>16046</v>
      </c>
      <c r="AL232" s="7">
        <v>16046</v>
      </c>
      <c r="AM232" s="7">
        <f>Tabla1[[#This Row],[Salario Anual Actual 2020]]-Tabla1[[#This Row],[Salario Anual Inicial 2020]]</f>
        <v>0</v>
      </c>
      <c r="AN232">
        <v>32</v>
      </c>
      <c r="AO232">
        <v>0</v>
      </c>
      <c r="AQ232">
        <v>0</v>
      </c>
      <c r="AR232">
        <v>1</v>
      </c>
      <c r="AX232">
        <v>8</v>
      </c>
    </row>
    <row r="233" spans="1:50" x14ac:dyDescent="0.25">
      <c r="A233">
        <v>26</v>
      </c>
      <c r="B233" s="1">
        <v>22062</v>
      </c>
      <c r="C233" s="2">
        <f ca="1">INT((TODAY()-Tabla1[[#This Row],[Año de Nacimiento]])/365)</f>
        <v>60</v>
      </c>
      <c r="D233" t="s">
        <v>13</v>
      </c>
      <c r="E233">
        <v>1</v>
      </c>
      <c r="F233" s="1">
        <v>39045</v>
      </c>
      <c r="G233" s="1">
        <f t="shared" ca="1" si="3"/>
        <v>44118</v>
      </c>
      <c r="H233" s="8">
        <f ca="1">(Tabla1[[#This Row],[Fecha Hoy]]-Tabla1[[#This Row],[Fecha Inicio de Contrato]])/30</f>
        <v>169.1</v>
      </c>
      <c r="I233" s="8">
        <f ca="1">Tabla1[[#This Row],[Antigüedad Meses]]/12</f>
        <v>14.091666666666667</v>
      </c>
      <c r="J233" s="1" t="s">
        <v>8</v>
      </c>
      <c r="K233" s="4">
        <v>1</v>
      </c>
      <c r="L233" s="1" t="s">
        <v>19</v>
      </c>
      <c r="M233" s="4">
        <v>2</v>
      </c>
      <c r="N233" s="4" t="s">
        <v>20</v>
      </c>
      <c r="O233" t="s">
        <v>32</v>
      </c>
      <c r="P233">
        <v>1</v>
      </c>
      <c r="Q233">
        <v>20</v>
      </c>
      <c r="R233">
        <f>Tabla1[[#This Row],[Horas Jornada]]*1/40</f>
        <v>0.5</v>
      </c>
      <c r="S233" t="s">
        <v>24</v>
      </c>
      <c r="T233" s="1">
        <v>44074</v>
      </c>
      <c r="U233" s="1">
        <v>44075</v>
      </c>
      <c r="V233" s="4">
        <f>Tabla1[[#This Row],[Fecha Alta (Abs)]]-Tabla1[[#This Row],[Fecha de baja (Abs)]]</f>
        <v>1</v>
      </c>
      <c r="Y233" s="4">
        <f>Tabla1[[#This Row],[Fecha Abs Alta 2019]]-Tabla1[[#This Row],[Fecha Abs Baja 2019]]</f>
        <v>0</v>
      </c>
      <c r="Z233" s="1">
        <v>44074</v>
      </c>
      <c r="AA233" s="1">
        <v>44075</v>
      </c>
      <c r="AB233" s="4">
        <f>#REF!-#REF!</f>
        <v>1</v>
      </c>
      <c r="AC233" s="4" t="s">
        <v>56</v>
      </c>
      <c r="AD233" s="4">
        <v>5</v>
      </c>
      <c r="AE233" s="4">
        <v>0</v>
      </c>
      <c r="AF233" s="4"/>
      <c r="AH233">
        <v>0</v>
      </c>
      <c r="AK233" s="7">
        <v>17328</v>
      </c>
      <c r="AL233" s="7">
        <v>17328</v>
      </c>
      <c r="AM233" s="7">
        <f>Tabla1[[#This Row],[Salario Anual Actual 2020]]-Tabla1[[#This Row],[Salario Anual Inicial 2020]]</f>
        <v>0</v>
      </c>
      <c r="AN233">
        <v>46</v>
      </c>
      <c r="AO233">
        <v>15</v>
      </c>
      <c r="AQ233">
        <v>0</v>
      </c>
      <c r="AR233">
        <v>0</v>
      </c>
      <c r="AX233">
        <v>4</v>
      </c>
    </row>
    <row r="234" spans="1:50" x14ac:dyDescent="0.25">
      <c r="A234">
        <v>28</v>
      </c>
      <c r="B234" s="1">
        <v>27585</v>
      </c>
      <c r="C234" s="2">
        <f ca="1">INT((TODAY()-Tabla1[[#This Row],[Año de Nacimiento]])/365)</f>
        <v>45</v>
      </c>
      <c r="D234" t="s">
        <v>14</v>
      </c>
      <c r="E234">
        <v>0</v>
      </c>
      <c r="F234" s="1">
        <v>40818</v>
      </c>
      <c r="G234" s="1">
        <f t="shared" ca="1" si="3"/>
        <v>44118</v>
      </c>
      <c r="H234" s="8">
        <f ca="1">(Tabla1[[#This Row],[Fecha Hoy]]-Tabla1[[#This Row],[Fecha Inicio de Contrato]])/30</f>
        <v>110</v>
      </c>
      <c r="I234" s="8">
        <f ca="1">Tabla1[[#This Row],[Antigüedad Meses]]/12</f>
        <v>9.1666666666666661</v>
      </c>
      <c r="J234" s="1" t="s">
        <v>8</v>
      </c>
      <c r="K234" s="4">
        <v>1</v>
      </c>
      <c r="L234" s="1" t="s">
        <v>21</v>
      </c>
      <c r="M234" s="4">
        <v>0</v>
      </c>
      <c r="N234" s="4" t="s">
        <v>20</v>
      </c>
      <c r="O234" t="s">
        <v>32</v>
      </c>
      <c r="P234">
        <v>1</v>
      </c>
      <c r="Q234">
        <v>20</v>
      </c>
      <c r="R234">
        <f>Tabla1[[#This Row],[Horas Jornada]]*1/40</f>
        <v>0.5</v>
      </c>
      <c r="S234" t="s">
        <v>24</v>
      </c>
      <c r="T234" s="1">
        <v>43809</v>
      </c>
      <c r="U234" s="1">
        <v>43810</v>
      </c>
      <c r="V234" s="4">
        <f>Tabla1[[#This Row],[Fecha Alta (Abs)]]-Tabla1[[#This Row],[Fecha de baja (Abs)]]</f>
        <v>1</v>
      </c>
      <c r="W234" s="1">
        <v>43809</v>
      </c>
      <c r="X234" s="1">
        <v>43810</v>
      </c>
      <c r="Y234" s="4">
        <f>Tabla1[[#This Row],[Fecha Abs Alta 2019]]-Tabla1[[#This Row],[Fecha Abs Baja 2019]]</f>
        <v>1</v>
      </c>
      <c r="Z234" s="4"/>
      <c r="AA234" s="4"/>
      <c r="AB234" s="4">
        <f>#REF!-#REF!</f>
        <v>0</v>
      </c>
      <c r="AC234" s="4" t="s">
        <v>56</v>
      </c>
      <c r="AD234" s="4">
        <v>5</v>
      </c>
      <c r="AE234" s="4">
        <v>0</v>
      </c>
      <c r="AF234" s="4"/>
      <c r="AH234">
        <v>0</v>
      </c>
      <c r="AK234" s="7">
        <v>19474</v>
      </c>
      <c r="AL234" s="7">
        <v>19474</v>
      </c>
      <c r="AM234" s="7">
        <f>Tabla1[[#This Row],[Salario Anual Actual 2020]]-Tabla1[[#This Row],[Salario Anual Inicial 2020]]</f>
        <v>0</v>
      </c>
      <c r="AN234">
        <v>46</v>
      </c>
      <c r="AO234">
        <v>0</v>
      </c>
      <c r="AQ234">
        <v>0</v>
      </c>
      <c r="AR234">
        <v>0</v>
      </c>
      <c r="AX234">
        <v>10</v>
      </c>
    </row>
    <row r="235" spans="1:50" x14ac:dyDescent="0.25">
      <c r="A235">
        <v>112</v>
      </c>
      <c r="B235" s="1">
        <v>22221</v>
      </c>
      <c r="C235" s="2">
        <f ca="1">INT((TODAY()-Tabla1[[#This Row],[Año de Nacimiento]])/365)</f>
        <v>59</v>
      </c>
      <c r="D235" t="s">
        <v>14</v>
      </c>
      <c r="E235">
        <v>0</v>
      </c>
      <c r="F235" s="1">
        <v>42550</v>
      </c>
      <c r="G235" s="1">
        <f t="shared" ca="1" si="3"/>
        <v>44118</v>
      </c>
      <c r="H235" s="8">
        <f ca="1">(Tabla1[[#This Row],[Fecha Hoy]]-Tabla1[[#This Row],[Fecha Inicio de Contrato]])/30</f>
        <v>52.266666666666666</v>
      </c>
      <c r="I235" s="8">
        <f ca="1">Tabla1[[#This Row],[Antigüedad Meses]]/12</f>
        <v>4.3555555555555552</v>
      </c>
      <c r="J235" s="1" t="s">
        <v>12</v>
      </c>
      <c r="K235" s="4">
        <v>3</v>
      </c>
      <c r="L235" s="1" t="s">
        <v>21</v>
      </c>
      <c r="M235" s="4">
        <v>0</v>
      </c>
      <c r="N235" s="4" t="s">
        <v>20</v>
      </c>
      <c r="O235" t="s">
        <v>32</v>
      </c>
      <c r="P235">
        <v>1</v>
      </c>
      <c r="Q235">
        <v>40</v>
      </c>
      <c r="R235">
        <f>Tabla1[[#This Row],[Horas Jornada]]*1/40</f>
        <v>1</v>
      </c>
      <c r="S235" t="s">
        <v>24</v>
      </c>
      <c r="T235" s="1">
        <v>43993</v>
      </c>
      <c r="U235" s="1">
        <v>43995</v>
      </c>
      <c r="V235" s="4">
        <f>Tabla1[[#This Row],[Fecha Alta (Abs)]]-Tabla1[[#This Row],[Fecha de baja (Abs)]]</f>
        <v>2</v>
      </c>
      <c r="Y235" s="4">
        <f>Tabla1[[#This Row],[Fecha Abs Alta 2019]]-Tabla1[[#This Row],[Fecha Abs Baja 2019]]</f>
        <v>0</v>
      </c>
      <c r="Z235" s="1">
        <v>43993</v>
      </c>
      <c r="AA235" s="1">
        <v>43995</v>
      </c>
      <c r="AB235" s="4">
        <f>#REF!-#REF!</f>
        <v>2</v>
      </c>
      <c r="AC235" s="4" t="s">
        <v>56</v>
      </c>
      <c r="AD235" s="4">
        <v>5</v>
      </c>
      <c r="AE235" s="4">
        <v>0</v>
      </c>
      <c r="AH235">
        <v>0</v>
      </c>
      <c r="AK235" s="7">
        <v>16774</v>
      </c>
      <c r="AL235" s="7">
        <v>16774</v>
      </c>
      <c r="AM235" s="7">
        <f>Tabla1[[#This Row],[Salario Anual Actual 2020]]-Tabla1[[#This Row],[Salario Anual Inicial 2020]]</f>
        <v>0</v>
      </c>
      <c r="AN235">
        <v>13</v>
      </c>
      <c r="AO235">
        <v>12</v>
      </c>
      <c r="AQ235">
        <v>0</v>
      </c>
      <c r="AR235">
        <v>0</v>
      </c>
      <c r="AX235">
        <v>9</v>
      </c>
    </row>
    <row r="236" spans="1:50" x14ac:dyDescent="0.25">
      <c r="A236">
        <v>22</v>
      </c>
      <c r="B236" s="1">
        <v>31278</v>
      </c>
      <c r="C236" s="2">
        <f ca="1">INT((TODAY()-Tabla1[[#This Row],[Año de Nacimiento]])/365)</f>
        <v>35</v>
      </c>
      <c r="D236" t="s">
        <v>13</v>
      </c>
      <c r="E236">
        <v>1</v>
      </c>
      <c r="F236" s="1">
        <v>42076</v>
      </c>
      <c r="G236" s="1">
        <f t="shared" ca="1" si="3"/>
        <v>44118</v>
      </c>
      <c r="H236" s="8">
        <f ca="1">(Tabla1[[#This Row],[Fecha Hoy]]-Tabla1[[#This Row],[Fecha Inicio de Contrato]])/30</f>
        <v>68.066666666666663</v>
      </c>
      <c r="I236" s="8">
        <f ca="1">Tabla1[[#This Row],[Antigüedad Meses]]/12</f>
        <v>5.6722222222222216</v>
      </c>
      <c r="J236" s="1" t="s">
        <v>10</v>
      </c>
      <c r="K236" s="4">
        <v>5</v>
      </c>
      <c r="L236" s="1"/>
      <c r="M236" s="4"/>
      <c r="O236" t="s">
        <v>32</v>
      </c>
      <c r="P236">
        <v>1</v>
      </c>
      <c r="Q236">
        <v>30</v>
      </c>
      <c r="R236">
        <f>Tabla1[[#This Row],[Horas Jornada]]*1/40</f>
        <v>0.75</v>
      </c>
      <c r="S236" t="s">
        <v>24</v>
      </c>
      <c r="T236" s="1">
        <v>43652</v>
      </c>
      <c r="U236" s="1">
        <v>43655</v>
      </c>
      <c r="V236" s="4">
        <f>Tabla1[[#This Row],[Fecha Alta (Abs)]]-Tabla1[[#This Row],[Fecha de baja (Abs)]]</f>
        <v>3</v>
      </c>
      <c r="W236" s="1">
        <v>43652</v>
      </c>
      <c r="X236" s="1">
        <v>43655</v>
      </c>
      <c r="Y236" s="4">
        <f>Tabla1[[#This Row],[Fecha Abs Alta 2019]]-Tabla1[[#This Row],[Fecha Abs Baja 2019]]</f>
        <v>3</v>
      </c>
      <c r="Z236" s="4"/>
      <c r="AA236" s="4"/>
      <c r="AB236" s="4">
        <f>#REF!-#REF!</f>
        <v>0</v>
      </c>
      <c r="AC236" s="4" t="s">
        <v>56</v>
      </c>
      <c r="AD236" s="4">
        <v>5</v>
      </c>
      <c r="AE236" s="4">
        <v>0</v>
      </c>
      <c r="AF236" s="4"/>
      <c r="AH236">
        <v>1</v>
      </c>
      <c r="AI236" s="1">
        <v>44044</v>
      </c>
      <c r="AJ236" t="s">
        <v>42</v>
      </c>
      <c r="AK236" s="7">
        <v>19035</v>
      </c>
      <c r="AL236" s="7">
        <v>19035</v>
      </c>
      <c r="AM236" s="7">
        <f>Tabla1[[#This Row],[Salario Anual Actual 2020]]-Tabla1[[#This Row],[Salario Anual Inicial 2020]]</f>
        <v>0</v>
      </c>
      <c r="AN236">
        <v>175</v>
      </c>
      <c r="AO236">
        <v>0</v>
      </c>
      <c r="AQ236">
        <v>0</v>
      </c>
      <c r="AR236">
        <v>0</v>
      </c>
      <c r="AX236">
        <v>6</v>
      </c>
    </row>
    <row r="237" spans="1:50" x14ac:dyDescent="0.25">
      <c r="A237">
        <v>35</v>
      </c>
      <c r="B237" s="1">
        <v>37177</v>
      </c>
      <c r="C237" s="2">
        <f ca="1">INT((TODAY()-Tabla1[[#This Row],[Año de Nacimiento]])/365)</f>
        <v>19</v>
      </c>
      <c r="D237" t="s">
        <v>13</v>
      </c>
      <c r="E237">
        <v>1</v>
      </c>
      <c r="F237" s="1">
        <v>43893</v>
      </c>
      <c r="G237" s="1">
        <f t="shared" ca="1" si="3"/>
        <v>44118</v>
      </c>
      <c r="H237" s="8">
        <f ca="1">(Tabla1[[#This Row],[Fecha Hoy]]-Tabla1[[#This Row],[Fecha Inicio de Contrato]])/30</f>
        <v>7.5</v>
      </c>
      <c r="I237" s="8">
        <f ca="1">Tabla1[[#This Row],[Antigüedad Meses]]/12</f>
        <v>0.625</v>
      </c>
      <c r="J237" s="1" t="s">
        <v>68</v>
      </c>
      <c r="K237" s="4">
        <v>2</v>
      </c>
      <c r="L237" s="1" t="s">
        <v>22</v>
      </c>
      <c r="M237" s="4">
        <v>2</v>
      </c>
      <c r="N237" s="4" t="s">
        <v>20</v>
      </c>
      <c r="O237" t="s">
        <v>32</v>
      </c>
      <c r="P237">
        <v>1</v>
      </c>
      <c r="Q237">
        <v>40</v>
      </c>
      <c r="R237">
        <f>Tabla1[[#This Row],[Horas Jornada]]*1/40</f>
        <v>1</v>
      </c>
      <c r="S237" t="s">
        <v>25</v>
      </c>
      <c r="T237" s="1">
        <v>44154</v>
      </c>
      <c r="U237" s="1">
        <v>44157</v>
      </c>
      <c r="V237" s="4">
        <f>Tabla1[[#This Row],[Fecha Alta (Abs)]]-Tabla1[[#This Row],[Fecha de baja (Abs)]]</f>
        <v>3</v>
      </c>
      <c r="Y237" s="4">
        <f>Tabla1[[#This Row],[Fecha Abs Alta 2019]]-Tabla1[[#This Row],[Fecha Abs Baja 2019]]</f>
        <v>0</v>
      </c>
      <c r="Z237" s="1">
        <v>44154</v>
      </c>
      <c r="AA237" s="1">
        <v>44157</v>
      </c>
      <c r="AB237" s="4">
        <f>#REF!-#REF!</f>
        <v>3</v>
      </c>
      <c r="AC237" s="4" t="s">
        <v>56</v>
      </c>
      <c r="AD237" s="4">
        <v>5</v>
      </c>
      <c r="AE237" s="4">
        <v>0</v>
      </c>
      <c r="AF237" s="4"/>
      <c r="AH237">
        <v>0</v>
      </c>
      <c r="AK237" s="7">
        <v>18584</v>
      </c>
      <c r="AL237" s="7">
        <v>18584</v>
      </c>
      <c r="AM237" s="7">
        <f>Tabla1[[#This Row],[Salario Anual Actual 2020]]-Tabla1[[#This Row],[Salario Anual Inicial 2020]]</f>
        <v>0</v>
      </c>
      <c r="AN237">
        <v>40</v>
      </c>
      <c r="AO237">
        <v>0</v>
      </c>
      <c r="AQ237">
        <v>0</v>
      </c>
      <c r="AR237">
        <v>1</v>
      </c>
      <c r="AX237">
        <v>9</v>
      </c>
    </row>
    <row r="238" spans="1:50" x14ac:dyDescent="0.25">
      <c r="A238">
        <v>107</v>
      </c>
      <c r="B238" s="1">
        <v>24116</v>
      </c>
      <c r="C238" s="2">
        <f ca="1">INT((TODAY()-Tabla1[[#This Row],[Año de Nacimiento]])/365)</f>
        <v>54</v>
      </c>
      <c r="D238" t="s">
        <v>13</v>
      </c>
      <c r="E238">
        <v>1</v>
      </c>
      <c r="F238" s="1">
        <v>42009</v>
      </c>
      <c r="G238" s="1">
        <f t="shared" ca="1" si="3"/>
        <v>44118</v>
      </c>
      <c r="H238" s="8">
        <f ca="1">(Tabla1[[#This Row],[Fecha Hoy]]-Tabla1[[#This Row],[Fecha Inicio de Contrato]])/30</f>
        <v>70.3</v>
      </c>
      <c r="I238" s="8">
        <f ca="1">Tabla1[[#This Row],[Antigüedad Meses]]/12</f>
        <v>5.8583333333333334</v>
      </c>
      <c r="J238" s="1" t="s">
        <v>68</v>
      </c>
      <c r="K238" s="4">
        <v>2</v>
      </c>
      <c r="L238" s="1" t="s">
        <v>21</v>
      </c>
      <c r="M238" s="4">
        <v>0</v>
      </c>
      <c r="N238" s="4" t="s">
        <v>20</v>
      </c>
      <c r="O238" t="s">
        <v>32</v>
      </c>
      <c r="P238">
        <v>1</v>
      </c>
      <c r="Q238">
        <v>20</v>
      </c>
      <c r="R238">
        <f>Tabla1[[#This Row],[Horas Jornada]]*1/40</f>
        <v>0.5</v>
      </c>
      <c r="S238" t="s">
        <v>24</v>
      </c>
      <c r="T238" s="1">
        <v>43941</v>
      </c>
      <c r="U238" s="1">
        <v>43944</v>
      </c>
      <c r="V238" s="4">
        <f>Tabla1[[#This Row],[Fecha Alta (Abs)]]-Tabla1[[#This Row],[Fecha de baja (Abs)]]</f>
        <v>3</v>
      </c>
      <c r="Y238" s="4">
        <f>Tabla1[[#This Row],[Fecha Abs Alta 2019]]-Tabla1[[#This Row],[Fecha Abs Baja 2019]]</f>
        <v>0</v>
      </c>
      <c r="Z238" s="1">
        <v>43941</v>
      </c>
      <c r="AA238" s="1">
        <v>43944</v>
      </c>
      <c r="AB238" s="4">
        <f>#REF!-#REF!</f>
        <v>3</v>
      </c>
      <c r="AC238" s="4" t="s">
        <v>56</v>
      </c>
      <c r="AD238" s="4">
        <v>5</v>
      </c>
      <c r="AE238" s="4">
        <v>0</v>
      </c>
      <c r="AH238">
        <v>0</v>
      </c>
      <c r="AK238" s="7">
        <v>19596</v>
      </c>
      <c r="AL238" s="7">
        <v>19596</v>
      </c>
      <c r="AM238" s="7">
        <f>Tabla1[[#This Row],[Salario Anual Actual 2020]]-Tabla1[[#This Row],[Salario Anual Inicial 2020]]</f>
        <v>0</v>
      </c>
      <c r="AN238">
        <v>29</v>
      </c>
      <c r="AO238">
        <v>12</v>
      </c>
      <c r="AQ238">
        <v>0</v>
      </c>
      <c r="AR238">
        <v>0</v>
      </c>
      <c r="AX238">
        <v>6</v>
      </c>
    </row>
    <row r="239" spans="1:50" x14ac:dyDescent="0.25">
      <c r="A239">
        <v>6</v>
      </c>
      <c r="B239" s="1">
        <v>24597</v>
      </c>
      <c r="C239" s="2">
        <f ca="1">INT((TODAY()-Tabla1[[#This Row],[Año de Nacimiento]])/365)</f>
        <v>53</v>
      </c>
      <c r="D239" t="s">
        <v>14</v>
      </c>
      <c r="E239">
        <v>0</v>
      </c>
      <c r="F239" s="1">
        <v>42977</v>
      </c>
      <c r="G239" s="1">
        <f t="shared" ca="1" si="3"/>
        <v>44118</v>
      </c>
      <c r="H239" s="8">
        <f ca="1">(Tabla1[[#This Row],[Fecha Hoy]]-Tabla1[[#This Row],[Fecha Inicio de Contrato]])/30</f>
        <v>38.033333333333331</v>
      </c>
      <c r="I239" s="8">
        <f ca="1">Tabla1[[#This Row],[Antigüedad Meses]]/12</f>
        <v>3.1694444444444443</v>
      </c>
      <c r="J239" s="1" t="s">
        <v>9</v>
      </c>
      <c r="K239" s="4">
        <v>4</v>
      </c>
      <c r="L239" s="1" t="s">
        <v>19</v>
      </c>
      <c r="M239" s="4">
        <v>1</v>
      </c>
      <c r="N239" s="4" t="s">
        <v>20</v>
      </c>
      <c r="O239" t="s">
        <v>32</v>
      </c>
      <c r="P239">
        <v>1</v>
      </c>
      <c r="Q239">
        <v>40</v>
      </c>
      <c r="R239">
        <f>Tabla1[[#This Row],[Horas Jornada]]*1/40</f>
        <v>1</v>
      </c>
      <c r="S239" t="s">
        <v>24</v>
      </c>
      <c r="T239" s="1">
        <v>43791</v>
      </c>
      <c r="U239" s="1">
        <v>43795</v>
      </c>
      <c r="V239" s="4">
        <f>Tabla1[[#This Row],[Fecha Alta (Abs)]]-Tabla1[[#This Row],[Fecha de baja (Abs)]]</f>
        <v>4</v>
      </c>
      <c r="W239" s="1">
        <v>43791</v>
      </c>
      <c r="X239" s="1">
        <v>43795</v>
      </c>
      <c r="Y239" s="4">
        <f>Tabla1[[#This Row],[Fecha Abs Alta 2019]]-Tabla1[[#This Row],[Fecha Abs Baja 2019]]</f>
        <v>4</v>
      </c>
      <c r="Z239" s="4"/>
      <c r="AA239" s="4"/>
      <c r="AB239" s="4">
        <f>#REF!-#REF!</f>
        <v>0</v>
      </c>
      <c r="AC239" s="4" t="s">
        <v>56</v>
      </c>
      <c r="AD239" s="4">
        <v>5</v>
      </c>
      <c r="AE239" s="4">
        <v>0</v>
      </c>
      <c r="AF239" s="4"/>
      <c r="AH239">
        <v>0</v>
      </c>
      <c r="AK239" s="7">
        <v>16360</v>
      </c>
      <c r="AL239" s="7">
        <v>16360</v>
      </c>
      <c r="AM239" s="7">
        <f>Tabla1[[#This Row],[Salario Anual Actual 2020]]-Tabla1[[#This Row],[Salario Anual Inicial 2020]]</f>
        <v>0</v>
      </c>
      <c r="AN239">
        <v>26</v>
      </c>
      <c r="AO239">
        <v>0</v>
      </c>
      <c r="AQ239">
        <v>0</v>
      </c>
      <c r="AR239">
        <v>0</v>
      </c>
      <c r="AX239">
        <v>10</v>
      </c>
    </row>
    <row r="240" spans="1:50" x14ac:dyDescent="0.25">
      <c r="A240">
        <v>33</v>
      </c>
      <c r="B240" s="1">
        <v>20556</v>
      </c>
      <c r="C240" s="2">
        <f ca="1">INT((TODAY()-Tabla1[[#This Row],[Año de Nacimiento]])/365)</f>
        <v>64</v>
      </c>
      <c r="D240" t="s">
        <v>13</v>
      </c>
      <c r="E240">
        <v>1</v>
      </c>
      <c r="F240" s="1">
        <v>36539</v>
      </c>
      <c r="G240" s="1">
        <f t="shared" ca="1" si="3"/>
        <v>44118</v>
      </c>
      <c r="H240" s="8">
        <f ca="1">(Tabla1[[#This Row],[Fecha Hoy]]-Tabla1[[#This Row],[Fecha Inicio de Contrato]])/30</f>
        <v>252.63333333333333</v>
      </c>
      <c r="I240" s="8">
        <f ca="1">Tabla1[[#This Row],[Antigüedad Meses]]/12</f>
        <v>21.052777777777777</v>
      </c>
      <c r="J240" s="1" t="s">
        <v>10</v>
      </c>
      <c r="K240" s="4">
        <v>5</v>
      </c>
      <c r="L240" s="1" t="s">
        <v>21</v>
      </c>
      <c r="M240" s="4">
        <v>0</v>
      </c>
      <c r="N240" s="4" t="s">
        <v>20</v>
      </c>
      <c r="O240" t="s">
        <v>32</v>
      </c>
      <c r="P240">
        <v>1</v>
      </c>
      <c r="Q240">
        <v>40</v>
      </c>
      <c r="R240">
        <f>Tabla1[[#This Row],[Horas Jornada]]*1/40</f>
        <v>1</v>
      </c>
      <c r="S240" t="s">
        <v>24</v>
      </c>
      <c r="T240" s="1">
        <v>43795</v>
      </c>
      <c r="U240" s="1">
        <v>43799</v>
      </c>
      <c r="V240" s="4">
        <f>Tabla1[[#This Row],[Fecha Alta (Abs)]]-Tabla1[[#This Row],[Fecha de baja (Abs)]]</f>
        <v>4</v>
      </c>
      <c r="W240" s="1">
        <v>43795</v>
      </c>
      <c r="X240" s="1">
        <v>43799</v>
      </c>
      <c r="Y240" s="4">
        <f>Tabla1[[#This Row],[Fecha Abs Alta 2019]]-Tabla1[[#This Row],[Fecha Abs Baja 2019]]</f>
        <v>4</v>
      </c>
      <c r="Z240" s="4"/>
      <c r="AA240" s="4"/>
      <c r="AB240" s="4">
        <f>#REF!-#REF!</f>
        <v>0</v>
      </c>
      <c r="AC240" s="4" t="s">
        <v>56</v>
      </c>
      <c r="AD240" s="4">
        <v>5</v>
      </c>
      <c r="AE240" s="4">
        <v>0</v>
      </c>
      <c r="AF240" s="4"/>
      <c r="AH240">
        <v>1</v>
      </c>
      <c r="AI240" s="1">
        <v>43985</v>
      </c>
      <c r="AJ240" t="s">
        <v>42</v>
      </c>
      <c r="AK240" s="7">
        <v>18968</v>
      </c>
      <c r="AL240" s="7">
        <v>18968</v>
      </c>
      <c r="AM240" s="7">
        <f>Tabla1[[#This Row],[Salario Anual Actual 2020]]-Tabla1[[#This Row],[Salario Anual Inicial 2020]]</f>
        <v>0</v>
      </c>
      <c r="AN240">
        <v>59</v>
      </c>
      <c r="AO240">
        <v>0</v>
      </c>
      <c r="AQ240">
        <v>0</v>
      </c>
      <c r="AR240">
        <v>0</v>
      </c>
      <c r="AX240">
        <v>8</v>
      </c>
    </row>
    <row r="241" spans="1:50" x14ac:dyDescent="0.25">
      <c r="A241">
        <v>80</v>
      </c>
      <c r="B241" s="1">
        <v>24267</v>
      </c>
      <c r="C241" s="2">
        <f ca="1">INT((TODAY()-Tabla1[[#This Row],[Año de Nacimiento]])/365)</f>
        <v>54</v>
      </c>
      <c r="D241" t="s">
        <v>14</v>
      </c>
      <c r="E241">
        <v>0</v>
      </c>
      <c r="F241" s="1">
        <v>43120</v>
      </c>
      <c r="G241" s="1">
        <f t="shared" ca="1" si="3"/>
        <v>44118</v>
      </c>
      <c r="H241" s="8">
        <f ca="1">(Tabla1[[#This Row],[Fecha Hoy]]-Tabla1[[#This Row],[Fecha Inicio de Contrato]])/30</f>
        <v>33.266666666666666</v>
      </c>
      <c r="I241" s="8">
        <f ca="1">Tabla1[[#This Row],[Antigüedad Meses]]/12</f>
        <v>2.7722222222222221</v>
      </c>
      <c r="J241" s="1" t="s">
        <v>10</v>
      </c>
      <c r="K241" s="4">
        <v>5</v>
      </c>
      <c r="L241" s="1" t="s">
        <v>19</v>
      </c>
      <c r="M241" s="4">
        <v>2</v>
      </c>
      <c r="N241" s="4" t="s">
        <v>20</v>
      </c>
      <c r="O241" t="s">
        <v>32</v>
      </c>
      <c r="P241">
        <v>1</v>
      </c>
      <c r="Q241">
        <v>40</v>
      </c>
      <c r="R241">
        <f>Tabla1[[#This Row],[Horas Jornada]]*1/40</f>
        <v>1</v>
      </c>
      <c r="S241" t="s">
        <v>24</v>
      </c>
      <c r="T241" s="1">
        <v>43656</v>
      </c>
      <c r="U241" s="1">
        <v>43660</v>
      </c>
      <c r="V241" s="4">
        <f>Tabla1[[#This Row],[Fecha Alta (Abs)]]-Tabla1[[#This Row],[Fecha de baja (Abs)]]</f>
        <v>4</v>
      </c>
      <c r="W241" s="1">
        <v>43656</v>
      </c>
      <c r="X241" s="1">
        <v>43660</v>
      </c>
      <c r="Y241" s="4">
        <f>Tabla1[[#This Row],[Fecha Abs Alta 2019]]-Tabla1[[#This Row],[Fecha Abs Baja 2019]]</f>
        <v>4</v>
      </c>
      <c r="Z241" s="4"/>
      <c r="AA241" s="4"/>
      <c r="AB241" s="4">
        <f>#REF!-#REF!</f>
        <v>0</v>
      </c>
      <c r="AC241" s="4" t="s">
        <v>56</v>
      </c>
      <c r="AD241" s="4">
        <v>5</v>
      </c>
      <c r="AE241" s="4">
        <v>0</v>
      </c>
      <c r="AF241" s="4"/>
      <c r="AH241">
        <v>0</v>
      </c>
      <c r="AK241" s="7">
        <v>19854</v>
      </c>
      <c r="AL241" s="7">
        <v>19854</v>
      </c>
      <c r="AM241" s="7">
        <f>Tabla1[[#This Row],[Salario Anual Actual 2020]]-Tabla1[[#This Row],[Salario Anual Inicial 2020]]</f>
        <v>0</v>
      </c>
      <c r="AN241">
        <v>38</v>
      </c>
      <c r="AO241">
        <v>18</v>
      </c>
      <c r="AQ241">
        <v>0</v>
      </c>
      <c r="AR241">
        <v>0</v>
      </c>
      <c r="AX241">
        <v>8</v>
      </c>
    </row>
    <row r="242" spans="1:50" x14ac:dyDescent="0.25">
      <c r="A242">
        <v>75</v>
      </c>
      <c r="B242" s="1">
        <v>35513</v>
      </c>
      <c r="C242" s="2">
        <f ca="1">INT((TODAY()-Tabla1[[#This Row],[Año de Nacimiento]])/365)</f>
        <v>23</v>
      </c>
      <c r="D242" t="s">
        <v>13</v>
      </c>
      <c r="E242">
        <v>1</v>
      </c>
      <c r="F242" s="1">
        <v>42838</v>
      </c>
      <c r="G242" s="1">
        <f t="shared" ca="1" si="3"/>
        <v>44118</v>
      </c>
      <c r="H242" s="8">
        <f ca="1">(Tabla1[[#This Row],[Fecha Hoy]]-Tabla1[[#This Row],[Fecha Inicio de Contrato]])/30</f>
        <v>42.666666666666664</v>
      </c>
      <c r="I242" s="8">
        <f ca="1">Tabla1[[#This Row],[Antigüedad Meses]]/12</f>
        <v>3.5555555555555554</v>
      </c>
      <c r="J242" s="1" t="s">
        <v>8</v>
      </c>
      <c r="K242" s="4">
        <v>1</v>
      </c>
      <c r="L242" s="1" t="s">
        <v>19</v>
      </c>
      <c r="M242" s="4">
        <v>1</v>
      </c>
      <c r="N242" s="4" t="s">
        <v>20</v>
      </c>
      <c r="O242" t="s">
        <v>32</v>
      </c>
      <c r="P242">
        <v>1</v>
      </c>
      <c r="Q242">
        <v>20</v>
      </c>
      <c r="R242">
        <f>Tabla1[[#This Row],[Horas Jornada]]*1/40</f>
        <v>0.5</v>
      </c>
      <c r="S242" t="s">
        <v>24</v>
      </c>
      <c r="T242" s="1">
        <v>43706</v>
      </c>
      <c r="U242" s="1">
        <v>43711</v>
      </c>
      <c r="V242" s="4">
        <f>Tabla1[[#This Row],[Fecha Alta (Abs)]]-Tabla1[[#This Row],[Fecha de baja (Abs)]]</f>
        <v>5</v>
      </c>
      <c r="W242" s="1">
        <v>43706</v>
      </c>
      <c r="X242" s="1">
        <v>43711</v>
      </c>
      <c r="Y242" s="4">
        <f>Tabla1[[#This Row],[Fecha Abs Alta 2019]]-Tabla1[[#This Row],[Fecha Abs Baja 2019]]</f>
        <v>5</v>
      </c>
      <c r="Z242" s="4"/>
      <c r="AA242" s="4"/>
      <c r="AB242" s="4">
        <f>#REF!-#REF!</f>
        <v>0</v>
      </c>
      <c r="AC242" s="4" t="s">
        <v>56</v>
      </c>
      <c r="AD242" s="4">
        <v>5</v>
      </c>
      <c r="AE242" s="4">
        <v>0</v>
      </c>
      <c r="AF242" s="4"/>
      <c r="AH242">
        <v>0</v>
      </c>
      <c r="AK242" s="7">
        <v>18205</v>
      </c>
      <c r="AL242" s="7">
        <v>18205</v>
      </c>
      <c r="AM242" s="7">
        <f>Tabla1[[#This Row],[Salario Anual Actual 2020]]-Tabla1[[#This Row],[Salario Anual Inicial 2020]]</f>
        <v>0</v>
      </c>
      <c r="AN242">
        <v>85</v>
      </c>
      <c r="AO242">
        <v>0</v>
      </c>
      <c r="AQ242">
        <v>0</v>
      </c>
      <c r="AR242">
        <v>0</v>
      </c>
      <c r="AX242">
        <v>7</v>
      </c>
    </row>
    <row r="243" spans="1:50" x14ac:dyDescent="0.25">
      <c r="A243">
        <v>10</v>
      </c>
      <c r="B243" s="1">
        <v>24810</v>
      </c>
      <c r="C243" s="2">
        <f ca="1">INT((TODAY()-Tabla1[[#This Row],[Año de Nacimiento]])/365)</f>
        <v>52</v>
      </c>
      <c r="D243" t="s">
        <v>13</v>
      </c>
      <c r="E243">
        <v>1</v>
      </c>
      <c r="F243" s="1">
        <v>41687</v>
      </c>
      <c r="G243" s="1">
        <f t="shared" ca="1" si="3"/>
        <v>44118</v>
      </c>
      <c r="H243" s="8">
        <f ca="1">(Tabla1[[#This Row],[Fecha Hoy]]-Tabla1[[#This Row],[Fecha Inicio de Contrato]])/30</f>
        <v>81.033333333333331</v>
      </c>
      <c r="I243" s="8">
        <f ca="1">Tabla1[[#This Row],[Antigüedad Meses]]/12</f>
        <v>6.7527777777777773</v>
      </c>
      <c r="J243" s="1" t="s">
        <v>12</v>
      </c>
      <c r="K243" s="4">
        <v>3</v>
      </c>
      <c r="L243" s="1" t="s">
        <v>19</v>
      </c>
      <c r="M243" s="4">
        <v>1</v>
      </c>
      <c r="N243" s="4" t="s">
        <v>20</v>
      </c>
      <c r="O243" t="s">
        <v>32</v>
      </c>
      <c r="P243">
        <v>1</v>
      </c>
      <c r="Q243">
        <v>20</v>
      </c>
      <c r="R243">
        <f>Tabla1[[#This Row],[Horas Jornada]]*1/40</f>
        <v>0.5</v>
      </c>
      <c r="S243" t="s">
        <v>24</v>
      </c>
      <c r="T243" s="1">
        <v>43966</v>
      </c>
      <c r="U243" s="1">
        <v>43972</v>
      </c>
      <c r="V243" s="4">
        <f>Tabla1[[#This Row],[Fecha Alta (Abs)]]-Tabla1[[#This Row],[Fecha de baja (Abs)]]</f>
        <v>6</v>
      </c>
      <c r="Y243" s="4">
        <f>Tabla1[[#This Row],[Fecha Abs Alta 2019]]-Tabla1[[#This Row],[Fecha Abs Baja 2019]]</f>
        <v>0</v>
      </c>
      <c r="Z243" s="1">
        <v>43966</v>
      </c>
      <c r="AA243" s="1">
        <v>43972</v>
      </c>
      <c r="AB243" s="4">
        <f>#REF!-#REF!</f>
        <v>6</v>
      </c>
      <c r="AC243" s="4" t="s">
        <v>56</v>
      </c>
      <c r="AD243" s="4">
        <v>5</v>
      </c>
      <c r="AE243" s="4">
        <v>0</v>
      </c>
      <c r="AF243" s="4"/>
      <c r="AH243">
        <v>0</v>
      </c>
      <c r="AK243" s="7">
        <v>16397</v>
      </c>
      <c r="AL243" s="7">
        <v>16397</v>
      </c>
      <c r="AM243" s="7">
        <f>Tabla1[[#This Row],[Salario Anual Actual 2020]]-Tabla1[[#This Row],[Salario Anual Inicial 2020]]</f>
        <v>0</v>
      </c>
      <c r="AN243">
        <v>48</v>
      </c>
      <c r="AO243">
        <v>6</v>
      </c>
      <c r="AQ243">
        <v>0</v>
      </c>
      <c r="AR243">
        <v>0</v>
      </c>
      <c r="AX243">
        <v>4</v>
      </c>
    </row>
    <row r="244" spans="1:50" x14ac:dyDescent="0.25">
      <c r="A244">
        <v>111</v>
      </c>
      <c r="B244" s="1">
        <v>34136</v>
      </c>
      <c r="C244" s="2">
        <f ca="1">INT((TODAY()-Tabla1[[#This Row],[Año de Nacimiento]])/365)</f>
        <v>27</v>
      </c>
      <c r="D244" t="s">
        <v>14</v>
      </c>
      <c r="E244">
        <v>0</v>
      </c>
      <c r="F244" s="1">
        <v>42894</v>
      </c>
      <c r="G244" s="1">
        <f t="shared" ca="1" si="3"/>
        <v>44118</v>
      </c>
      <c r="H244" s="8">
        <f ca="1">(Tabla1[[#This Row],[Fecha Hoy]]-Tabla1[[#This Row],[Fecha Inicio de Contrato]])/30</f>
        <v>40.799999999999997</v>
      </c>
      <c r="I244" s="8">
        <f ca="1">Tabla1[[#This Row],[Antigüedad Meses]]/12</f>
        <v>3.4</v>
      </c>
      <c r="J244" s="1" t="s">
        <v>8</v>
      </c>
      <c r="K244" s="4">
        <v>1</v>
      </c>
      <c r="L244" s="1" t="s">
        <v>19</v>
      </c>
      <c r="M244" s="4">
        <v>2</v>
      </c>
      <c r="N244" s="4" t="s">
        <v>20</v>
      </c>
      <c r="O244" t="s">
        <v>32</v>
      </c>
      <c r="P244">
        <v>1</v>
      </c>
      <c r="Q244">
        <v>40</v>
      </c>
      <c r="R244">
        <f>Tabla1[[#This Row],[Horas Jornada]]*1/40</f>
        <v>1</v>
      </c>
      <c r="S244" t="s">
        <v>24</v>
      </c>
      <c r="T244" s="1">
        <v>43716</v>
      </c>
      <c r="U244" s="1">
        <v>43726</v>
      </c>
      <c r="V244" s="4">
        <f>Tabla1[[#This Row],[Fecha Alta (Abs)]]-Tabla1[[#This Row],[Fecha de baja (Abs)]]</f>
        <v>10</v>
      </c>
      <c r="W244" s="1">
        <v>43716</v>
      </c>
      <c r="X244" s="1">
        <v>43726</v>
      </c>
      <c r="Y244" s="4">
        <f>Tabla1[[#This Row],[Fecha Abs Alta 2019]]-Tabla1[[#This Row],[Fecha Abs Baja 2019]]</f>
        <v>10</v>
      </c>
      <c r="Z244" s="4"/>
      <c r="AA244" s="4"/>
      <c r="AB244" s="4">
        <f>#REF!-#REF!</f>
        <v>0</v>
      </c>
      <c r="AC244" s="4" t="s">
        <v>56</v>
      </c>
      <c r="AD244" s="4">
        <v>5</v>
      </c>
      <c r="AE244" s="4">
        <v>0</v>
      </c>
      <c r="AH244">
        <v>0</v>
      </c>
      <c r="AK244" s="7">
        <v>16885</v>
      </c>
      <c r="AL244" s="7">
        <v>16885</v>
      </c>
      <c r="AM244" s="7">
        <f>Tabla1[[#This Row],[Salario Anual Actual 2020]]-Tabla1[[#This Row],[Salario Anual Inicial 2020]]</f>
        <v>0</v>
      </c>
      <c r="AN244">
        <v>33</v>
      </c>
      <c r="AO244">
        <v>12</v>
      </c>
      <c r="AQ244">
        <v>0</v>
      </c>
      <c r="AR244">
        <v>0</v>
      </c>
      <c r="AX244">
        <v>4</v>
      </c>
    </row>
    <row r="245" spans="1:50" x14ac:dyDescent="0.25">
      <c r="A245">
        <v>71</v>
      </c>
      <c r="B245" s="1">
        <v>28366</v>
      </c>
      <c r="C245" s="2">
        <f ca="1">INT((TODAY()-Tabla1[[#This Row],[Año de Nacimiento]])/365)</f>
        <v>43</v>
      </c>
      <c r="D245" t="s">
        <v>13</v>
      </c>
      <c r="E245">
        <v>1</v>
      </c>
      <c r="F245" s="1">
        <v>42148</v>
      </c>
      <c r="G245" s="1">
        <f t="shared" ca="1" si="3"/>
        <v>44118</v>
      </c>
      <c r="H245" s="8">
        <f ca="1">(Tabla1[[#This Row],[Fecha Hoy]]-Tabla1[[#This Row],[Fecha Inicio de Contrato]])/30</f>
        <v>65.666666666666671</v>
      </c>
      <c r="I245" s="8">
        <f ca="1">Tabla1[[#This Row],[Antigüedad Meses]]/12</f>
        <v>5.4722222222222223</v>
      </c>
      <c r="J245" s="1" t="s">
        <v>68</v>
      </c>
      <c r="K245" s="4">
        <v>2</v>
      </c>
      <c r="L245" s="1" t="s">
        <v>21</v>
      </c>
      <c r="M245" s="4">
        <v>0</v>
      </c>
      <c r="N245" s="4" t="s">
        <v>20</v>
      </c>
      <c r="O245" t="s">
        <v>32</v>
      </c>
      <c r="P245">
        <v>1</v>
      </c>
      <c r="Q245">
        <v>24</v>
      </c>
      <c r="R245">
        <f>Tabla1[[#This Row],[Horas Jornada]]*1/40</f>
        <v>0.6</v>
      </c>
      <c r="S245" t="s">
        <v>24</v>
      </c>
      <c r="T245" s="1">
        <v>43993</v>
      </c>
      <c r="U245" s="1">
        <v>44004</v>
      </c>
      <c r="V245" s="4">
        <f>Tabla1[[#This Row],[Fecha Alta (Abs)]]-Tabla1[[#This Row],[Fecha de baja (Abs)]]</f>
        <v>11</v>
      </c>
      <c r="Y245" s="4">
        <f>Tabla1[[#This Row],[Fecha Abs Alta 2019]]-Tabla1[[#This Row],[Fecha Abs Baja 2019]]</f>
        <v>0</v>
      </c>
      <c r="Z245" s="1">
        <v>43993</v>
      </c>
      <c r="AA245" s="1">
        <v>44004</v>
      </c>
      <c r="AB245" s="4">
        <f>#REF!-#REF!</f>
        <v>11</v>
      </c>
      <c r="AC245" s="4" t="s">
        <v>56</v>
      </c>
      <c r="AD245" s="4">
        <v>5</v>
      </c>
      <c r="AE245" s="4">
        <v>1</v>
      </c>
      <c r="AF245" s="1">
        <v>42187</v>
      </c>
      <c r="AG245" t="s">
        <v>30</v>
      </c>
      <c r="AH245">
        <v>0</v>
      </c>
      <c r="AK245" s="7">
        <v>18015</v>
      </c>
      <c r="AL245" s="7">
        <v>18015</v>
      </c>
      <c r="AM245" s="7">
        <f>Tabla1[[#This Row],[Salario Anual Actual 2020]]-Tabla1[[#This Row],[Salario Anual Inicial 2020]]</f>
        <v>0</v>
      </c>
      <c r="AN245">
        <v>314</v>
      </c>
      <c r="AO245">
        <v>18</v>
      </c>
      <c r="AQ245">
        <v>0</v>
      </c>
      <c r="AR245">
        <v>0</v>
      </c>
      <c r="AX245">
        <v>5</v>
      </c>
    </row>
    <row r="246" spans="1:50" x14ac:dyDescent="0.25">
      <c r="A246">
        <v>8</v>
      </c>
      <c r="B246" s="1">
        <v>34066</v>
      </c>
      <c r="C246" s="2">
        <f ca="1">INT((TODAY()-Tabla1[[#This Row],[Año de Nacimiento]])/365)</f>
        <v>27</v>
      </c>
      <c r="D246" t="s">
        <v>14</v>
      </c>
      <c r="E246">
        <v>0</v>
      </c>
      <c r="F246" s="1">
        <v>42870</v>
      </c>
      <c r="G246" s="1">
        <f t="shared" ca="1" si="3"/>
        <v>44118</v>
      </c>
      <c r="H246" s="8">
        <f ca="1">(Tabla1[[#This Row],[Fecha Hoy]]-Tabla1[[#This Row],[Fecha Inicio de Contrato]])/30</f>
        <v>41.6</v>
      </c>
      <c r="I246" s="8">
        <f ca="1">Tabla1[[#This Row],[Antigüedad Meses]]/12</f>
        <v>3.4666666666666668</v>
      </c>
      <c r="J246" s="1" t="s">
        <v>8</v>
      </c>
      <c r="K246" s="4">
        <v>1</v>
      </c>
      <c r="L246" s="1" t="s">
        <v>19</v>
      </c>
      <c r="M246" s="4">
        <v>1</v>
      </c>
      <c r="N246" s="4" t="s">
        <v>20</v>
      </c>
      <c r="O246" t="s">
        <v>32</v>
      </c>
      <c r="P246">
        <v>1</v>
      </c>
      <c r="Q246">
        <v>40</v>
      </c>
      <c r="R246">
        <f>Tabla1[[#This Row],[Horas Jornada]]*1/40</f>
        <v>1</v>
      </c>
      <c r="S246" t="s">
        <v>24</v>
      </c>
      <c r="T246" s="1">
        <v>43902</v>
      </c>
      <c r="U246" s="1">
        <v>43918</v>
      </c>
      <c r="V246" s="4">
        <f>Tabla1[[#This Row],[Fecha Alta (Abs)]]-Tabla1[[#This Row],[Fecha de baja (Abs)]]</f>
        <v>16</v>
      </c>
      <c r="Y246" s="4">
        <f>Tabla1[[#This Row],[Fecha Abs Alta 2019]]-Tabla1[[#This Row],[Fecha Abs Baja 2019]]</f>
        <v>0</v>
      </c>
      <c r="Z246" s="1">
        <v>43902</v>
      </c>
      <c r="AA246" s="1">
        <v>43918</v>
      </c>
      <c r="AB246" s="4">
        <f>#REF!-#REF!</f>
        <v>16</v>
      </c>
      <c r="AC246" s="4" t="s">
        <v>56</v>
      </c>
      <c r="AD246" s="4">
        <v>5</v>
      </c>
      <c r="AE246" s="4">
        <v>0</v>
      </c>
      <c r="AF246" s="4"/>
      <c r="AH246">
        <v>0</v>
      </c>
      <c r="AK246" s="7">
        <v>19365</v>
      </c>
      <c r="AL246" s="7">
        <v>19365</v>
      </c>
      <c r="AM246" s="7">
        <f>Tabla1[[#This Row],[Salario Anual Actual 2020]]-Tabla1[[#This Row],[Salario Anual Inicial 2020]]</f>
        <v>0</v>
      </c>
      <c r="AN246">
        <v>66</v>
      </c>
      <c r="AO246">
        <v>6</v>
      </c>
      <c r="AQ246">
        <v>0</v>
      </c>
      <c r="AR246">
        <v>0</v>
      </c>
      <c r="AX246">
        <v>9</v>
      </c>
    </row>
    <row r="247" spans="1:50" x14ac:dyDescent="0.25">
      <c r="A247">
        <v>106</v>
      </c>
      <c r="B247" s="1">
        <v>35885</v>
      </c>
      <c r="C247" s="2">
        <f ca="1">INT((TODAY()-Tabla1[[#This Row],[Año de Nacimiento]])/365)</f>
        <v>22</v>
      </c>
      <c r="D247" t="s">
        <v>13</v>
      </c>
      <c r="E247">
        <v>1</v>
      </c>
      <c r="F247" s="1">
        <v>43834</v>
      </c>
      <c r="G247" s="1">
        <f t="shared" ca="1" si="3"/>
        <v>44118</v>
      </c>
      <c r="H247" s="8">
        <f ca="1">(Tabla1[[#This Row],[Fecha Hoy]]-Tabla1[[#This Row],[Fecha Inicio de Contrato]])/30</f>
        <v>9.4666666666666668</v>
      </c>
      <c r="I247" s="8">
        <f ca="1">Tabla1[[#This Row],[Antigüedad Meses]]/12</f>
        <v>0.78888888888888886</v>
      </c>
      <c r="J247" s="1" t="s">
        <v>8</v>
      </c>
      <c r="K247" s="4">
        <v>1</v>
      </c>
      <c r="L247" s="1" t="s">
        <v>19</v>
      </c>
      <c r="M247" s="4">
        <v>2</v>
      </c>
      <c r="N247" s="4" t="s">
        <v>20</v>
      </c>
      <c r="O247" t="s">
        <v>32</v>
      </c>
      <c r="P247">
        <v>1</v>
      </c>
      <c r="Q247">
        <v>20</v>
      </c>
      <c r="R247">
        <f>Tabla1[[#This Row],[Horas Jornada]]*1/40</f>
        <v>0.5</v>
      </c>
      <c r="S247" t="s">
        <v>40</v>
      </c>
      <c r="T247" s="1">
        <v>43857</v>
      </c>
      <c r="U247" s="1">
        <v>43879</v>
      </c>
      <c r="V247" s="4">
        <f>Tabla1[[#This Row],[Fecha Alta (Abs)]]-Tabla1[[#This Row],[Fecha de baja (Abs)]]</f>
        <v>22</v>
      </c>
      <c r="Y247" s="4">
        <f>Tabla1[[#This Row],[Fecha Abs Alta 2019]]-Tabla1[[#This Row],[Fecha Abs Baja 2019]]</f>
        <v>0</v>
      </c>
      <c r="Z247" s="1">
        <v>43857</v>
      </c>
      <c r="AA247" s="1">
        <v>43879</v>
      </c>
      <c r="AB247" s="4">
        <f>#REF!-#REF!</f>
        <v>22</v>
      </c>
      <c r="AC247" s="4" t="s">
        <v>56</v>
      </c>
      <c r="AD247" s="4">
        <v>5</v>
      </c>
      <c r="AE247" s="4">
        <v>0</v>
      </c>
      <c r="AH247">
        <v>0</v>
      </c>
      <c r="AK247" s="7">
        <v>17021</v>
      </c>
      <c r="AL247" s="7">
        <v>17021</v>
      </c>
      <c r="AM247" s="7">
        <f>Tabla1[[#This Row],[Salario Anual Actual 2020]]-Tabla1[[#This Row],[Salario Anual Inicial 2020]]</f>
        <v>0</v>
      </c>
      <c r="AN247">
        <v>171</v>
      </c>
      <c r="AO247">
        <v>12</v>
      </c>
      <c r="AQ247">
        <v>0</v>
      </c>
      <c r="AR247">
        <v>1</v>
      </c>
      <c r="AX247">
        <v>9</v>
      </c>
    </row>
    <row r="248" spans="1:50" x14ac:dyDescent="0.25">
      <c r="A248">
        <v>81</v>
      </c>
      <c r="B248" s="1">
        <v>26070</v>
      </c>
      <c r="C248" s="2">
        <f ca="1">INT((TODAY()-Tabla1[[#This Row],[Año de Nacimiento]])/365)</f>
        <v>49</v>
      </c>
      <c r="D248" t="s">
        <v>14</v>
      </c>
      <c r="E248">
        <v>0</v>
      </c>
      <c r="F248" s="1">
        <v>41953</v>
      </c>
      <c r="G248" s="1">
        <f t="shared" ca="1" si="3"/>
        <v>44118</v>
      </c>
      <c r="H248" s="8">
        <f ca="1">(Tabla1[[#This Row],[Fecha Hoy]]-Tabla1[[#This Row],[Fecha Inicio de Contrato]])/30</f>
        <v>72.166666666666671</v>
      </c>
      <c r="I248" s="8">
        <f ca="1">Tabla1[[#This Row],[Antigüedad Meses]]/12</f>
        <v>6.0138888888888893</v>
      </c>
      <c r="J248" s="1" t="s">
        <v>10</v>
      </c>
      <c r="K248" s="4">
        <v>5</v>
      </c>
      <c r="L248" s="1" t="s">
        <v>19</v>
      </c>
      <c r="M248" s="4">
        <v>2</v>
      </c>
      <c r="N248" s="4" t="s">
        <v>20</v>
      </c>
      <c r="O248" t="s">
        <v>32</v>
      </c>
      <c r="P248">
        <v>1</v>
      </c>
      <c r="Q248">
        <v>40</v>
      </c>
      <c r="R248">
        <f>Tabla1[[#This Row],[Horas Jornada]]*1/40</f>
        <v>1</v>
      </c>
      <c r="S248" t="s">
        <v>24</v>
      </c>
      <c r="T248" s="1">
        <v>43725</v>
      </c>
      <c r="U248" s="1">
        <v>43754</v>
      </c>
      <c r="V248" s="4">
        <f>Tabla1[[#This Row],[Fecha Alta (Abs)]]-Tabla1[[#This Row],[Fecha de baja (Abs)]]</f>
        <v>29</v>
      </c>
      <c r="W248" s="1">
        <v>43725</v>
      </c>
      <c r="X248" s="1">
        <v>43754</v>
      </c>
      <c r="Y248" s="4">
        <f>Tabla1[[#This Row],[Fecha Abs Alta 2019]]-Tabla1[[#This Row],[Fecha Abs Baja 2019]]</f>
        <v>29</v>
      </c>
      <c r="Z248" s="4"/>
      <c r="AA248" s="4"/>
      <c r="AB248" s="4">
        <f>#REF!-#REF!</f>
        <v>0</v>
      </c>
      <c r="AC248" s="4" t="s">
        <v>56</v>
      </c>
      <c r="AD248" s="4">
        <v>5</v>
      </c>
      <c r="AE248" s="4">
        <v>0</v>
      </c>
      <c r="AF248" s="4"/>
      <c r="AH248">
        <v>0</v>
      </c>
      <c r="AK248" s="7">
        <v>16191</v>
      </c>
      <c r="AL248" s="7">
        <v>16191</v>
      </c>
      <c r="AM248" s="7">
        <f>Tabla1[[#This Row],[Salario Anual Actual 2020]]-Tabla1[[#This Row],[Salario Anual Inicial 2020]]</f>
        <v>0</v>
      </c>
      <c r="AN248">
        <v>6</v>
      </c>
      <c r="AO248">
        <v>18</v>
      </c>
      <c r="AQ248">
        <v>0</v>
      </c>
      <c r="AR248">
        <v>0</v>
      </c>
      <c r="AX248">
        <v>4</v>
      </c>
    </row>
    <row r="249" spans="1:50" x14ac:dyDescent="0.25">
      <c r="A249">
        <v>65</v>
      </c>
      <c r="B249" s="1">
        <v>26646</v>
      </c>
      <c r="C249" s="2">
        <f ca="1">INT((TODAY()-Tabla1[[#This Row],[Año de Nacimiento]])/365)</f>
        <v>47</v>
      </c>
      <c r="D249" t="s">
        <v>14</v>
      </c>
      <c r="E249">
        <v>0</v>
      </c>
      <c r="F249" s="1">
        <v>42725</v>
      </c>
      <c r="G249" s="1">
        <f t="shared" ca="1" si="3"/>
        <v>44118</v>
      </c>
      <c r="H249" s="8">
        <f ca="1">(Tabla1[[#This Row],[Fecha Hoy]]-Tabla1[[#This Row],[Fecha Inicio de Contrato]])/30</f>
        <v>46.43333333333333</v>
      </c>
      <c r="I249" s="8">
        <f ca="1">Tabla1[[#This Row],[Antigüedad Meses]]/12</f>
        <v>3.869444444444444</v>
      </c>
      <c r="J249" s="1" t="s">
        <v>68</v>
      </c>
      <c r="K249" s="4">
        <v>2</v>
      </c>
      <c r="L249" s="1" t="s">
        <v>19</v>
      </c>
      <c r="M249" s="4">
        <v>2</v>
      </c>
      <c r="N249" s="4" t="s">
        <v>20</v>
      </c>
      <c r="O249" t="s">
        <v>32</v>
      </c>
      <c r="P249">
        <v>1</v>
      </c>
      <c r="Q249">
        <v>24</v>
      </c>
      <c r="R249">
        <f>Tabla1[[#This Row],[Horas Jornada]]*1/40</f>
        <v>0.6</v>
      </c>
      <c r="S249" t="s">
        <v>24</v>
      </c>
      <c r="T249" s="1">
        <v>44060</v>
      </c>
      <c r="U249" s="1">
        <v>44091</v>
      </c>
      <c r="V249" s="4">
        <f>Tabla1[[#This Row],[Fecha Alta (Abs)]]-Tabla1[[#This Row],[Fecha de baja (Abs)]]</f>
        <v>31</v>
      </c>
      <c r="Y249" s="4">
        <f>Tabla1[[#This Row],[Fecha Abs Alta 2019]]-Tabla1[[#This Row],[Fecha Abs Baja 2019]]</f>
        <v>0</v>
      </c>
      <c r="Z249" s="1">
        <v>44060</v>
      </c>
      <c r="AA249" s="1">
        <v>44091</v>
      </c>
      <c r="AB249" s="4">
        <f>#REF!-#REF!</f>
        <v>31</v>
      </c>
      <c r="AC249" s="4" t="s">
        <v>56</v>
      </c>
      <c r="AD249" s="4">
        <v>5</v>
      </c>
      <c r="AE249" s="4">
        <v>1</v>
      </c>
      <c r="AF249" s="1">
        <v>42066</v>
      </c>
      <c r="AG249" t="s">
        <v>30</v>
      </c>
      <c r="AH249">
        <v>0</v>
      </c>
      <c r="AK249" s="7">
        <v>18085</v>
      </c>
      <c r="AL249" s="7">
        <v>18085</v>
      </c>
      <c r="AM249" s="7">
        <f>Tabla1[[#This Row],[Salario Anual Actual 2020]]-Tabla1[[#This Row],[Salario Anual Inicial 2020]]</f>
        <v>0</v>
      </c>
      <c r="AN249">
        <v>68</v>
      </c>
      <c r="AO249">
        <v>0</v>
      </c>
      <c r="AQ249">
        <v>0</v>
      </c>
      <c r="AR249">
        <v>0</v>
      </c>
      <c r="AX249">
        <v>4</v>
      </c>
    </row>
    <row r="250" spans="1:50" x14ac:dyDescent="0.25">
      <c r="A250">
        <v>12</v>
      </c>
      <c r="B250" s="1">
        <v>37172</v>
      </c>
      <c r="C250" s="2">
        <f ca="1">INT((TODAY()-Tabla1[[#This Row],[Año de Nacimiento]])/365)</f>
        <v>19</v>
      </c>
      <c r="D250" t="s">
        <v>14</v>
      </c>
      <c r="E250">
        <v>0</v>
      </c>
      <c r="F250" s="1">
        <v>43851</v>
      </c>
      <c r="G250" s="1">
        <f t="shared" ca="1" si="3"/>
        <v>44118</v>
      </c>
      <c r="H250" s="8">
        <f ca="1">(Tabla1[[#This Row],[Fecha Hoy]]-Tabla1[[#This Row],[Fecha Inicio de Contrato]])/30</f>
        <v>8.9</v>
      </c>
      <c r="I250" s="8">
        <f ca="1">Tabla1[[#This Row],[Antigüedad Meses]]/12</f>
        <v>0.7416666666666667</v>
      </c>
      <c r="J250" s="1" t="s">
        <v>8</v>
      </c>
      <c r="K250" s="4">
        <v>1</v>
      </c>
      <c r="L250" s="1" t="s">
        <v>19</v>
      </c>
      <c r="M250" s="4">
        <v>0</v>
      </c>
      <c r="N250" s="4" t="s">
        <v>20</v>
      </c>
      <c r="O250" t="s">
        <v>32</v>
      </c>
      <c r="P250">
        <v>1</v>
      </c>
      <c r="Q250">
        <v>40</v>
      </c>
      <c r="R250">
        <f>Tabla1[[#This Row],[Horas Jornada]]*1/40</f>
        <v>1</v>
      </c>
      <c r="S250" t="s">
        <v>24</v>
      </c>
      <c r="T250" s="1">
        <v>44009</v>
      </c>
      <c r="U250" s="1">
        <v>44044</v>
      </c>
      <c r="V250" s="4">
        <f>Tabla1[[#This Row],[Fecha Alta (Abs)]]-Tabla1[[#This Row],[Fecha de baja (Abs)]]</f>
        <v>35</v>
      </c>
      <c r="Y250" s="4">
        <f>Tabla1[[#This Row],[Fecha Abs Alta 2019]]-Tabla1[[#This Row],[Fecha Abs Baja 2019]]</f>
        <v>0</v>
      </c>
      <c r="Z250" s="1">
        <v>44009</v>
      </c>
      <c r="AA250" s="1">
        <v>44044</v>
      </c>
      <c r="AB250" s="4">
        <f>#REF!-#REF!</f>
        <v>35</v>
      </c>
      <c r="AC250" s="4" t="s">
        <v>56</v>
      </c>
      <c r="AD250" s="4">
        <v>5</v>
      </c>
      <c r="AE250" s="4">
        <v>1</v>
      </c>
      <c r="AF250" s="1">
        <v>42075</v>
      </c>
      <c r="AG250" t="s">
        <v>26</v>
      </c>
      <c r="AH250">
        <v>0</v>
      </c>
      <c r="AK250" s="7">
        <v>16661</v>
      </c>
      <c r="AL250" s="7">
        <v>16661</v>
      </c>
      <c r="AM250" s="7">
        <f>Tabla1[[#This Row],[Salario Anual Actual 2020]]-Tabla1[[#This Row],[Salario Anual Inicial 2020]]</f>
        <v>0</v>
      </c>
      <c r="AN250">
        <v>103</v>
      </c>
      <c r="AO250">
        <v>6</v>
      </c>
      <c r="AQ250">
        <v>0</v>
      </c>
      <c r="AR250">
        <v>1</v>
      </c>
      <c r="AX250">
        <v>5</v>
      </c>
    </row>
    <row r="251" spans="1:50" x14ac:dyDescent="0.25">
      <c r="A251">
        <v>125</v>
      </c>
      <c r="B251" s="1">
        <v>21291</v>
      </c>
      <c r="C251" s="2">
        <f ca="1">INT((TODAY()-Tabla1[[#This Row],[Año de Nacimiento]])/365)</f>
        <v>62</v>
      </c>
      <c r="D251" t="s">
        <v>13</v>
      </c>
      <c r="E251">
        <v>1</v>
      </c>
      <c r="F251" s="1">
        <v>41818</v>
      </c>
      <c r="G251" s="1">
        <f t="shared" ca="1" si="3"/>
        <v>44118</v>
      </c>
      <c r="H251" s="8">
        <f ca="1">(Tabla1[[#This Row],[Fecha Hoy]]-Tabla1[[#This Row],[Fecha Inicio de Contrato]])/30</f>
        <v>76.666666666666671</v>
      </c>
      <c r="I251" s="8">
        <f ca="1">Tabla1[[#This Row],[Antigüedad Meses]]/12</f>
        <v>6.3888888888888893</v>
      </c>
      <c r="J251" s="1" t="s">
        <v>8</v>
      </c>
      <c r="K251" s="4">
        <v>1</v>
      </c>
      <c r="L251" s="1" t="s">
        <v>22</v>
      </c>
      <c r="M251" s="4">
        <v>1</v>
      </c>
      <c r="N251" s="4">
        <v>0.68</v>
      </c>
      <c r="O251" t="s">
        <v>32</v>
      </c>
      <c r="P251">
        <v>1</v>
      </c>
      <c r="Q251">
        <v>40</v>
      </c>
      <c r="R251">
        <f>Tabla1[[#This Row],[Horas Jornada]]*1/40</f>
        <v>1</v>
      </c>
      <c r="S251" t="s">
        <v>24</v>
      </c>
      <c r="T251" s="1">
        <v>43815</v>
      </c>
      <c r="U251" s="1">
        <v>43860</v>
      </c>
      <c r="V251" s="4">
        <f>Tabla1[[#This Row],[Fecha Alta (Abs)]]-Tabla1[[#This Row],[Fecha de baja (Abs)]]</f>
        <v>45</v>
      </c>
      <c r="W251" s="1">
        <v>43815</v>
      </c>
      <c r="X251" s="1">
        <v>43830</v>
      </c>
      <c r="Y251" s="4">
        <f>Tabla1[[#This Row],[Fecha Abs Alta 2019]]-Tabla1[[#This Row],[Fecha Abs Baja 2019]]</f>
        <v>15</v>
      </c>
      <c r="Z251" s="1">
        <v>43831</v>
      </c>
      <c r="AA251" s="1">
        <v>43860</v>
      </c>
      <c r="AB251" s="4">
        <f>#REF!-#REF!</f>
        <v>29</v>
      </c>
      <c r="AC251" s="4" t="s">
        <v>56</v>
      </c>
      <c r="AD251" s="4">
        <v>5</v>
      </c>
      <c r="AE251" s="4">
        <v>0</v>
      </c>
      <c r="AH251">
        <v>0</v>
      </c>
      <c r="AK251" s="7">
        <v>17122</v>
      </c>
      <c r="AL251" s="7">
        <v>17122</v>
      </c>
      <c r="AM251" s="7">
        <f>Tabla1[[#This Row],[Salario Anual Actual 2020]]-Tabla1[[#This Row],[Salario Anual Inicial 2020]]</f>
        <v>0</v>
      </c>
      <c r="AN251">
        <v>216</v>
      </c>
      <c r="AO251">
        <v>0</v>
      </c>
      <c r="AQ251">
        <v>0</v>
      </c>
      <c r="AR251">
        <v>0</v>
      </c>
      <c r="AX251">
        <v>5</v>
      </c>
    </row>
    <row r="252" spans="1:50" x14ac:dyDescent="0.25">
      <c r="A252">
        <v>66</v>
      </c>
      <c r="B252" s="1">
        <v>24251</v>
      </c>
      <c r="C252" s="2">
        <f ca="1">INT((TODAY()-Tabla1[[#This Row],[Año de Nacimiento]])/365)</f>
        <v>54</v>
      </c>
      <c r="D252" t="s">
        <v>14</v>
      </c>
      <c r="E252">
        <v>0</v>
      </c>
      <c r="F252" s="1">
        <v>42178</v>
      </c>
      <c r="G252" s="1">
        <f t="shared" ca="1" si="3"/>
        <v>44118</v>
      </c>
      <c r="H252" s="8">
        <f ca="1">(Tabla1[[#This Row],[Fecha Hoy]]-Tabla1[[#This Row],[Fecha Inicio de Contrato]])/30</f>
        <v>64.666666666666671</v>
      </c>
      <c r="I252" s="8">
        <f ca="1">Tabla1[[#This Row],[Antigüedad Meses]]/12</f>
        <v>5.3888888888888893</v>
      </c>
      <c r="J252" s="1" t="s">
        <v>68</v>
      </c>
      <c r="K252" s="4">
        <v>2</v>
      </c>
      <c r="L252" s="1" t="s">
        <v>21</v>
      </c>
      <c r="M252" s="4">
        <v>0</v>
      </c>
      <c r="N252" s="4" t="s">
        <v>20</v>
      </c>
      <c r="O252" t="s">
        <v>32</v>
      </c>
      <c r="P252">
        <v>1</v>
      </c>
      <c r="Q252">
        <v>40</v>
      </c>
      <c r="R252">
        <f>Tabla1[[#This Row],[Horas Jornada]]*1/40</f>
        <v>1</v>
      </c>
      <c r="S252" t="s">
        <v>24</v>
      </c>
      <c r="T252" s="1">
        <v>43784</v>
      </c>
      <c r="U252" s="1">
        <v>43839</v>
      </c>
      <c r="V252" s="4">
        <f>Tabla1[[#This Row],[Fecha Alta (Abs)]]-Tabla1[[#This Row],[Fecha de baja (Abs)]]</f>
        <v>55</v>
      </c>
      <c r="W252" s="1">
        <v>43784</v>
      </c>
      <c r="X252" s="1">
        <v>43830</v>
      </c>
      <c r="Y252" s="4">
        <f>Tabla1[[#This Row],[Fecha Abs Alta 2019]]-Tabla1[[#This Row],[Fecha Abs Baja 2019]]</f>
        <v>46</v>
      </c>
      <c r="Z252" s="1">
        <v>43831</v>
      </c>
      <c r="AA252" s="1">
        <v>43839</v>
      </c>
      <c r="AB252" s="4">
        <f>#REF!-#REF!</f>
        <v>8</v>
      </c>
      <c r="AC252" s="4" t="s">
        <v>56</v>
      </c>
      <c r="AD252" s="4">
        <v>5</v>
      </c>
      <c r="AE252" s="4">
        <v>0</v>
      </c>
      <c r="AF252" s="4"/>
      <c r="AH252">
        <v>0</v>
      </c>
      <c r="AK252" s="7">
        <v>16976</v>
      </c>
      <c r="AL252" s="7">
        <v>16976</v>
      </c>
      <c r="AM252" s="7">
        <f>Tabla1[[#This Row],[Salario Anual Actual 2020]]-Tabla1[[#This Row],[Salario Anual Inicial 2020]]</f>
        <v>0</v>
      </c>
      <c r="AN252">
        <v>48</v>
      </c>
      <c r="AO252">
        <v>18</v>
      </c>
      <c r="AQ252">
        <v>0</v>
      </c>
      <c r="AR252">
        <v>0</v>
      </c>
      <c r="AX252">
        <v>4</v>
      </c>
    </row>
    <row r="253" spans="1:50" x14ac:dyDescent="0.25">
      <c r="A253">
        <v>19</v>
      </c>
      <c r="B253" s="1">
        <v>26666</v>
      </c>
      <c r="C253" s="2">
        <f ca="1">INT((TODAY()-Tabla1[[#This Row],[Año de Nacimiento]])/365)</f>
        <v>47</v>
      </c>
      <c r="D253" t="s">
        <v>14</v>
      </c>
      <c r="E253">
        <v>0</v>
      </c>
      <c r="F253" s="1">
        <v>37730</v>
      </c>
      <c r="G253" s="1">
        <f t="shared" ca="1" si="3"/>
        <v>44118</v>
      </c>
      <c r="H253" s="8">
        <f ca="1">(Tabla1[[#This Row],[Fecha Hoy]]-Tabla1[[#This Row],[Fecha Inicio de Contrato]])/30</f>
        <v>212.93333333333334</v>
      </c>
      <c r="I253" s="8">
        <f ca="1">Tabla1[[#This Row],[Antigüedad Meses]]/12</f>
        <v>17.744444444444444</v>
      </c>
      <c r="J253" s="1" t="s">
        <v>10</v>
      </c>
      <c r="K253" s="4">
        <v>5</v>
      </c>
      <c r="L253" s="1"/>
      <c r="M253" s="4"/>
      <c r="N253" s="4" t="s">
        <v>20</v>
      </c>
      <c r="O253" t="s">
        <v>32</v>
      </c>
      <c r="P253">
        <v>1</v>
      </c>
      <c r="Q253">
        <v>30</v>
      </c>
      <c r="R253">
        <f>Tabla1[[#This Row],[Horas Jornada]]*1/40</f>
        <v>0.75</v>
      </c>
      <c r="S253" t="s">
        <v>24</v>
      </c>
      <c r="T253" s="1">
        <v>43474</v>
      </c>
      <c r="U253" s="1">
        <v>43546</v>
      </c>
      <c r="V253" s="4">
        <f>Tabla1[[#This Row],[Fecha Alta (Abs)]]-Tabla1[[#This Row],[Fecha de baja (Abs)]]</f>
        <v>72</v>
      </c>
      <c r="W253" s="1">
        <v>43474</v>
      </c>
      <c r="X253" s="1">
        <v>43546</v>
      </c>
      <c r="Y253" s="4">
        <f>Tabla1[[#This Row],[Fecha Abs Alta 2019]]-Tabla1[[#This Row],[Fecha Abs Baja 2019]]</f>
        <v>72</v>
      </c>
      <c r="Z253" s="4"/>
      <c r="AA253" s="4"/>
      <c r="AB253" s="4">
        <f>#REF!-#REF!</f>
        <v>0</v>
      </c>
      <c r="AC253" s="4" t="s">
        <v>56</v>
      </c>
      <c r="AD253" s="4">
        <v>5</v>
      </c>
      <c r="AE253" s="4">
        <v>0</v>
      </c>
      <c r="AF253" s="4"/>
      <c r="AH253">
        <v>1</v>
      </c>
      <c r="AI253" s="1">
        <v>43993</v>
      </c>
      <c r="AJ253" t="s">
        <v>42</v>
      </c>
      <c r="AK253" s="7">
        <v>18048</v>
      </c>
      <c r="AL253" s="7">
        <v>18048</v>
      </c>
      <c r="AM253" s="7">
        <f>Tabla1[[#This Row],[Salario Anual Actual 2020]]-Tabla1[[#This Row],[Salario Anual Inicial 2020]]</f>
        <v>0</v>
      </c>
      <c r="AN253">
        <v>83</v>
      </c>
      <c r="AO253">
        <v>6</v>
      </c>
      <c r="AQ253">
        <v>0</v>
      </c>
      <c r="AR253">
        <v>0</v>
      </c>
      <c r="AX253">
        <v>6</v>
      </c>
    </row>
    <row r="254" spans="1:50" x14ac:dyDescent="0.25">
      <c r="A254">
        <v>70</v>
      </c>
      <c r="B254" s="1">
        <v>22647</v>
      </c>
      <c r="C254" s="2">
        <f ca="1">INT((TODAY()-Tabla1[[#This Row],[Año de Nacimiento]])/365)</f>
        <v>58</v>
      </c>
      <c r="D254" t="s">
        <v>14</v>
      </c>
      <c r="E254">
        <v>0</v>
      </c>
      <c r="F254" s="1">
        <v>36570</v>
      </c>
      <c r="G254" s="1">
        <f t="shared" ca="1" si="3"/>
        <v>44118</v>
      </c>
      <c r="H254" s="8">
        <f ca="1">(Tabla1[[#This Row],[Fecha Hoy]]-Tabla1[[#This Row],[Fecha Inicio de Contrato]])/30</f>
        <v>251.6</v>
      </c>
      <c r="I254" s="8">
        <f ca="1">Tabla1[[#This Row],[Antigüedad Meses]]/12</f>
        <v>20.966666666666665</v>
      </c>
      <c r="J254" s="1" t="s">
        <v>8</v>
      </c>
      <c r="K254" s="4">
        <v>1</v>
      </c>
      <c r="L254" s="1" t="s">
        <v>22</v>
      </c>
      <c r="M254" s="4">
        <v>3</v>
      </c>
      <c r="N254" s="4" t="s">
        <v>20</v>
      </c>
      <c r="O254" t="s">
        <v>32</v>
      </c>
      <c r="P254">
        <v>1</v>
      </c>
      <c r="Q254">
        <v>30</v>
      </c>
      <c r="R254">
        <f>Tabla1[[#This Row],[Horas Jornada]]*1/40</f>
        <v>0.75</v>
      </c>
      <c r="S254" t="s">
        <v>24</v>
      </c>
      <c r="T254" s="1">
        <v>43983</v>
      </c>
      <c r="U254" s="1">
        <v>44084</v>
      </c>
      <c r="V254" s="4">
        <f>Tabla1[[#This Row],[Fecha Alta (Abs)]]-Tabla1[[#This Row],[Fecha de baja (Abs)]]</f>
        <v>101</v>
      </c>
      <c r="Y254" s="4">
        <f>Tabla1[[#This Row],[Fecha Abs Alta 2019]]-Tabla1[[#This Row],[Fecha Abs Baja 2019]]</f>
        <v>0</v>
      </c>
      <c r="Z254" s="1">
        <v>43983</v>
      </c>
      <c r="AA254" s="1">
        <v>44084</v>
      </c>
      <c r="AB254" s="4">
        <f>#REF!-#REF!</f>
        <v>101</v>
      </c>
      <c r="AC254" s="4" t="s">
        <v>56</v>
      </c>
      <c r="AD254" s="4">
        <v>5</v>
      </c>
      <c r="AE254" s="4">
        <v>0</v>
      </c>
      <c r="AF254" s="4"/>
      <c r="AH254">
        <v>0</v>
      </c>
      <c r="AK254" s="7">
        <v>16530</v>
      </c>
      <c r="AL254" s="7">
        <v>16530</v>
      </c>
      <c r="AM254" s="7">
        <f>Tabla1[[#This Row],[Salario Anual Actual 2020]]-Tabla1[[#This Row],[Salario Anual Inicial 2020]]</f>
        <v>0</v>
      </c>
      <c r="AN254">
        <v>151</v>
      </c>
      <c r="AO254">
        <v>18</v>
      </c>
      <c r="AQ254">
        <v>0</v>
      </c>
      <c r="AR254">
        <v>0</v>
      </c>
      <c r="AX254">
        <v>9</v>
      </c>
    </row>
    <row r="255" spans="1:50" x14ac:dyDescent="0.25">
      <c r="A255">
        <v>62</v>
      </c>
      <c r="B255" s="1">
        <v>34030</v>
      </c>
      <c r="C255" s="2">
        <f ca="1">INT((TODAY()-Tabla1[[#This Row],[Año de Nacimiento]])/365)</f>
        <v>27</v>
      </c>
      <c r="D255" t="s">
        <v>14</v>
      </c>
      <c r="E255">
        <v>0</v>
      </c>
      <c r="F255" s="1">
        <v>43011</v>
      </c>
      <c r="G255" s="1">
        <f t="shared" ca="1" si="3"/>
        <v>44118</v>
      </c>
      <c r="H255" s="8">
        <f ca="1">(Tabla1[[#This Row],[Fecha Hoy]]-Tabla1[[#This Row],[Fecha Inicio de Contrato]])/30</f>
        <v>36.9</v>
      </c>
      <c r="I255" s="8">
        <f ca="1">Tabla1[[#This Row],[Antigüedad Meses]]/12</f>
        <v>3.0749999999999997</v>
      </c>
      <c r="J255" s="1" t="s">
        <v>8</v>
      </c>
      <c r="K255" s="4">
        <v>1</v>
      </c>
      <c r="L255" s="1" t="s">
        <v>19</v>
      </c>
      <c r="M255" s="4">
        <v>1</v>
      </c>
      <c r="N255" s="4" t="s">
        <v>20</v>
      </c>
      <c r="O255" t="s">
        <v>32</v>
      </c>
      <c r="P255">
        <v>1</v>
      </c>
      <c r="Q255">
        <v>40</v>
      </c>
      <c r="R255">
        <f>Tabla1[[#This Row],[Horas Jornada]]*1/40</f>
        <v>1</v>
      </c>
      <c r="S255" t="s">
        <v>25</v>
      </c>
      <c r="T255" s="1">
        <v>43885</v>
      </c>
      <c r="U255" s="1">
        <v>43990</v>
      </c>
      <c r="V255" s="4">
        <f>Tabla1[[#This Row],[Fecha Alta (Abs)]]-Tabla1[[#This Row],[Fecha de baja (Abs)]]</f>
        <v>105</v>
      </c>
      <c r="Y255" s="4">
        <f>Tabla1[[#This Row],[Fecha Abs Alta 2019]]-Tabla1[[#This Row],[Fecha Abs Baja 2019]]</f>
        <v>0</v>
      </c>
      <c r="Z255" s="1">
        <v>43885</v>
      </c>
      <c r="AA255" s="1">
        <v>43990</v>
      </c>
      <c r="AB255" s="4">
        <f>#REF!-#REF!</f>
        <v>105</v>
      </c>
      <c r="AC255" s="4" t="s">
        <v>56</v>
      </c>
      <c r="AD255" s="4">
        <v>5</v>
      </c>
      <c r="AE255" s="4">
        <v>0</v>
      </c>
      <c r="AF255" s="4"/>
      <c r="AH255">
        <v>0</v>
      </c>
      <c r="AK255" s="7">
        <v>19492</v>
      </c>
      <c r="AL255" s="7">
        <v>19492</v>
      </c>
      <c r="AM255" s="7">
        <f>Tabla1[[#This Row],[Salario Anual Actual 2020]]-Tabla1[[#This Row],[Salario Anual Inicial 2020]]</f>
        <v>0</v>
      </c>
      <c r="AN255">
        <v>47</v>
      </c>
      <c r="AO255">
        <v>18</v>
      </c>
      <c r="AQ255">
        <v>0</v>
      </c>
      <c r="AR255">
        <v>0</v>
      </c>
      <c r="AX255">
        <v>8</v>
      </c>
    </row>
    <row r="256" spans="1:50" x14ac:dyDescent="0.25">
      <c r="A256">
        <v>20</v>
      </c>
      <c r="B256" s="1">
        <v>24228</v>
      </c>
      <c r="C256" s="2">
        <f ca="1">INT((TODAY()-Tabla1[[#This Row],[Año de Nacimiento]])/365)</f>
        <v>54</v>
      </c>
      <c r="D256" t="s">
        <v>13</v>
      </c>
      <c r="E256">
        <v>1</v>
      </c>
      <c r="F256" s="1">
        <v>41976</v>
      </c>
      <c r="G256" s="1">
        <f t="shared" ca="1" si="3"/>
        <v>44118</v>
      </c>
      <c r="H256" s="8">
        <f ca="1">(Tabla1[[#This Row],[Fecha Hoy]]-Tabla1[[#This Row],[Fecha Inicio de Contrato]])/30</f>
        <v>71.400000000000006</v>
      </c>
      <c r="I256" s="8">
        <f ca="1">Tabla1[[#This Row],[Antigüedad Meses]]/12</f>
        <v>5.95</v>
      </c>
      <c r="J256" s="1" t="s">
        <v>12</v>
      </c>
      <c r="K256" s="4">
        <v>3</v>
      </c>
      <c r="L256" s="1"/>
      <c r="M256" s="4"/>
      <c r="O256" t="s">
        <v>32</v>
      </c>
      <c r="P256">
        <v>1</v>
      </c>
      <c r="Q256">
        <v>30</v>
      </c>
      <c r="R256">
        <f>Tabla1[[#This Row],[Horas Jornada]]*1/40</f>
        <v>0.75</v>
      </c>
      <c r="S256" t="s">
        <v>24</v>
      </c>
      <c r="T256" s="1">
        <v>43913</v>
      </c>
      <c r="U256" s="1">
        <v>44024</v>
      </c>
      <c r="V256" s="4">
        <f>Tabla1[[#This Row],[Fecha Alta (Abs)]]-Tabla1[[#This Row],[Fecha de baja (Abs)]]</f>
        <v>111</v>
      </c>
      <c r="Y256" s="4">
        <f>Tabla1[[#This Row],[Fecha Abs Alta 2019]]-Tabla1[[#This Row],[Fecha Abs Baja 2019]]</f>
        <v>0</v>
      </c>
      <c r="Z256" s="1">
        <v>43913</v>
      </c>
      <c r="AA256" s="1">
        <v>44024</v>
      </c>
      <c r="AB256" s="4">
        <f>#REF!-#REF!</f>
        <v>111</v>
      </c>
      <c r="AC256" s="4" t="s">
        <v>56</v>
      </c>
      <c r="AD256" s="4">
        <v>5</v>
      </c>
      <c r="AE256" s="4">
        <v>0</v>
      </c>
      <c r="AF256" s="4"/>
      <c r="AH256">
        <v>0</v>
      </c>
      <c r="AK256" s="7">
        <v>18121</v>
      </c>
      <c r="AL256" s="7">
        <v>18121</v>
      </c>
      <c r="AM256" s="7">
        <f>Tabla1[[#This Row],[Salario Anual Actual 2020]]-Tabla1[[#This Row],[Salario Anual Inicial 2020]]</f>
        <v>0</v>
      </c>
      <c r="AN256">
        <v>120</v>
      </c>
      <c r="AO256">
        <v>6</v>
      </c>
      <c r="AQ256">
        <v>0</v>
      </c>
      <c r="AR256">
        <v>0</v>
      </c>
      <c r="AX256">
        <v>8</v>
      </c>
    </row>
    <row r="257" spans="1:50" x14ac:dyDescent="0.25">
      <c r="A257">
        <v>15</v>
      </c>
      <c r="B257" s="1">
        <v>36013</v>
      </c>
      <c r="C257" s="2">
        <f ca="1">INT((TODAY()-Tabla1[[#This Row],[Año de Nacimiento]])/365)</f>
        <v>22</v>
      </c>
      <c r="D257" t="s">
        <v>14</v>
      </c>
      <c r="E257">
        <v>0</v>
      </c>
      <c r="F257" s="1">
        <v>43792</v>
      </c>
      <c r="G257" s="1">
        <f t="shared" ca="1" si="3"/>
        <v>44118</v>
      </c>
      <c r="H257" s="8">
        <f ca="1">(Tabla1[[#This Row],[Fecha Hoy]]-Tabla1[[#This Row],[Fecha Inicio de Contrato]])/30</f>
        <v>10.866666666666667</v>
      </c>
      <c r="I257" s="8">
        <f ca="1">Tabla1[[#This Row],[Antigüedad Meses]]/12</f>
        <v>0.90555555555555556</v>
      </c>
      <c r="J257" s="1" t="s">
        <v>10</v>
      </c>
      <c r="K257" s="4">
        <v>5</v>
      </c>
      <c r="L257" s="1"/>
      <c r="M257" s="4">
        <v>1</v>
      </c>
      <c r="N257" s="4" t="s">
        <v>20</v>
      </c>
      <c r="O257" t="s">
        <v>32</v>
      </c>
      <c r="P257">
        <v>1</v>
      </c>
      <c r="Q257">
        <v>40</v>
      </c>
      <c r="R257">
        <f>Tabla1[[#This Row],[Horas Jornada]]*1/40</f>
        <v>1</v>
      </c>
      <c r="S257" t="s">
        <v>24</v>
      </c>
      <c r="T257" s="1">
        <v>43712</v>
      </c>
      <c r="U257" s="1">
        <v>43827</v>
      </c>
      <c r="V257" s="4">
        <f>Tabla1[[#This Row],[Fecha Alta (Abs)]]-Tabla1[[#This Row],[Fecha de baja (Abs)]]</f>
        <v>115</v>
      </c>
      <c r="W257" s="1">
        <v>43712</v>
      </c>
      <c r="X257" s="1">
        <v>43827</v>
      </c>
      <c r="Y257" s="4">
        <f>Tabla1[[#This Row],[Fecha Abs Alta 2019]]-Tabla1[[#This Row],[Fecha Abs Baja 2019]]</f>
        <v>115</v>
      </c>
      <c r="Z257" s="4"/>
      <c r="AA257" s="4"/>
      <c r="AB257" s="4">
        <f>#REF!-#REF!</f>
        <v>0</v>
      </c>
      <c r="AC257" s="4" t="s">
        <v>56</v>
      </c>
      <c r="AD257" s="4">
        <v>5</v>
      </c>
      <c r="AE257" s="4">
        <v>0</v>
      </c>
      <c r="AF257" s="4"/>
      <c r="AH257">
        <v>1</v>
      </c>
      <c r="AI257" s="1">
        <v>43937</v>
      </c>
      <c r="AJ257" t="s">
        <v>42</v>
      </c>
      <c r="AK257" s="7">
        <v>17682</v>
      </c>
      <c r="AL257" s="7">
        <v>17682</v>
      </c>
      <c r="AM257" s="7">
        <f>Tabla1[[#This Row],[Salario Anual Actual 2020]]-Tabla1[[#This Row],[Salario Anual Inicial 2020]]</f>
        <v>0</v>
      </c>
      <c r="AN257">
        <v>96</v>
      </c>
      <c r="AO257">
        <v>6</v>
      </c>
      <c r="AQ257">
        <v>0</v>
      </c>
      <c r="AR257">
        <v>0</v>
      </c>
      <c r="AX257">
        <v>7</v>
      </c>
    </row>
    <row r="258" spans="1:50" x14ac:dyDescent="0.25">
      <c r="A258">
        <v>11</v>
      </c>
      <c r="B258" s="1">
        <v>20697</v>
      </c>
      <c r="C258" s="2">
        <f ca="1">INT((TODAY()-Tabla1[[#This Row],[Año de Nacimiento]])/365)</f>
        <v>64</v>
      </c>
      <c r="D258" t="s">
        <v>14</v>
      </c>
      <c r="E258">
        <v>0</v>
      </c>
      <c r="F258" s="1">
        <v>42556</v>
      </c>
      <c r="G258" s="1">
        <f t="shared" ref="G258:G312" ca="1" si="4">TODAY()</f>
        <v>44118</v>
      </c>
      <c r="H258" s="8">
        <f ca="1">(Tabla1[[#This Row],[Fecha Hoy]]-Tabla1[[#This Row],[Fecha Inicio de Contrato]])/30</f>
        <v>52.06666666666667</v>
      </c>
      <c r="I258" s="8">
        <f ca="1">Tabla1[[#This Row],[Antigüedad Meses]]/12</f>
        <v>4.3388888888888895</v>
      </c>
      <c r="J258" s="1" t="s">
        <v>12</v>
      </c>
      <c r="K258" s="4">
        <v>3</v>
      </c>
      <c r="L258" s="1" t="s">
        <v>19</v>
      </c>
      <c r="M258" s="4">
        <v>0</v>
      </c>
      <c r="N258" s="4" t="s">
        <v>20</v>
      </c>
      <c r="O258" t="s">
        <v>32</v>
      </c>
      <c r="P258">
        <v>1</v>
      </c>
      <c r="Q258">
        <v>40</v>
      </c>
      <c r="R258">
        <f>Tabla1[[#This Row],[Horas Jornada]]*1/40</f>
        <v>1</v>
      </c>
      <c r="S258" t="s">
        <v>25</v>
      </c>
      <c r="T258" s="1">
        <v>43986</v>
      </c>
      <c r="U258" s="1">
        <f ca="1">TODAY()</f>
        <v>44118</v>
      </c>
      <c r="V258" s="4">
        <f ca="1">Tabla1[[#This Row],[Fecha Alta (Abs)]]-Tabla1[[#This Row],[Fecha de baja (Abs)]]</f>
        <v>132</v>
      </c>
      <c r="Y258" s="4">
        <f>Tabla1[[#This Row],[Fecha Abs Alta 2019]]-Tabla1[[#This Row],[Fecha Abs Baja 2019]]</f>
        <v>0</v>
      </c>
      <c r="Z258" s="1">
        <v>43986</v>
      </c>
      <c r="AA258" s="1">
        <f ca="1">TODAY()</f>
        <v>44118</v>
      </c>
      <c r="AB258" s="4" t="e">
        <f>#REF!-#REF!</f>
        <v>#REF!</v>
      </c>
      <c r="AC258" s="4" t="s">
        <v>56</v>
      </c>
      <c r="AD258" s="4">
        <v>5</v>
      </c>
      <c r="AE258" s="4">
        <v>0</v>
      </c>
      <c r="AF258" s="4"/>
      <c r="AH258">
        <v>0</v>
      </c>
      <c r="AK258" s="7">
        <v>18677</v>
      </c>
      <c r="AL258" s="7">
        <v>18677</v>
      </c>
      <c r="AM258" s="7">
        <f>Tabla1[[#This Row],[Salario Anual Actual 2020]]-Tabla1[[#This Row],[Salario Anual Inicial 2020]]</f>
        <v>0</v>
      </c>
      <c r="AN258">
        <v>70</v>
      </c>
      <c r="AO258">
        <v>6</v>
      </c>
      <c r="AQ258">
        <v>0</v>
      </c>
      <c r="AR258">
        <v>0</v>
      </c>
      <c r="AX258">
        <v>9</v>
      </c>
    </row>
    <row r="259" spans="1:50" x14ac:dyDescent="0.25">
      <c r="A259">
        <v>13</v>
      </c>
      <c r="B259" s="1">
        <v>23223</v>
      </c>
      <c r="C259" s="2">
        <f ca="1">INT((TODAY()-Tabla1[[#This Row],[Año de Nacimiento]])/365)</f>
        <v>57</v>
      </c>
      <c r="D259" t="s">
        <v>13</v>
      </c>
      <c r="E259">
        <v>1</v>
      </c>
      <c r="F259" s="1">
        <v>37081</v>
      </c>
      <c r="G259" s="1">
        <f t="shared" ca="1" si="4"/>
        <v>44118</v>
      </c>
      <c r="H259" s="8">
        <f ca="1">(Tabla1[[#This Row],[Fecha Hoy]]-Tabla1[[#This Row],[Fecha Inicio de Contrato]])/30</f>
        <v>234.56666666666666</v>
      </c>
      <c r="I259" s="8">
        <f ca="1">Tabla1[[#This Row],[Antigüedad Meses]]/12</f>
        <v>19.547222222222221</v>
      </c>
      <c r="J259" s="1" t="s">
        <v>8</v>
      </c>
      <c r="K259" s="4">
        <v>1</v>
      </c>
      <c r="L259" s="1" t="s">
        <v>19</v>
      </c>
      <c r="M259" s="4">
        <v>2</v>
      </c>
      <c r="N259" s="4" t="s">
        <v>20</v>
      </c>
      <c r="O259" t="s">
        <v>32</v>
      </c>
      <c r="P259">
        <v>1</v>
      </c>
      <c r="Q259">
        <v>20</v>
      </c>
      <c r="R259">
        <f>Tabla1[[#This Row],[Horas Jornada]]*1/40</f>
        <v>0.5</v>
      </c>
      <c r="S259" t="s">
        <v>25</v>
      </c>
      <c r="T259" s="1">
        <v>43937</v>
      </c>
      <c r="U259" s="1">
        <f ca="1">TODAY()</f>
        <v>44118</v>
      </c>
      <c r="V259" s="4">
        <f ca="1">Tabla1[[#This Row],[Fecha Alta (Abs)]]-Tabla1[[#This Row],[Fecha de baja (Abs)]]</f>
        <v>181</v>
      </c>
      <c r="Y259" s="4">
        <f>Tabla1[[#This Row],[Fecha Abs Alta 2019]]-Tabla1[[#This Row],[Fecha Abs Baja 2019]]</f>
        <v>0</v>
      </c>
      <c r="Z259" s="1">
        <v>43937</v>
      </c>
      <c r="AA259" s="1">
        <f ca="1">TODAY()</f>
        <v>44118</v>
      </c>
      <c r="AB259" s="4" t="e">
        <f>#REF!-#REF!</f>
        <v>#REF!</v>
      </c>
      <c r="AC259" s="4" t="s">
        <v>56</v>
      </c>
      <c r="AD259" s="4">
        <v>5</v>
      </c>
      <c r="AE259" s="4">
        <v>0</v>
      </c>
      <c r="AF259" s="4"/>
      <c r="AH259">
        <v>0</v>
      </c>
      <c r="AK259" s="7">
        <v>19037</v>
      </c>
      <c r="AL259" s="7">
        <v>19037</v>
      </c>
      <c r="AM259" s="7">
        <f>Tabla1[[#This Row],[Salario Anual Actual 2020]]-Tabla1[[#This Row],[Salario Anual Inicial 2020]]</f>
        <v>0</v>
      </c>
      <c r="AN259">
        <v>315</v>
      </c>
      <c r="AO259">
        <v>6</v>
      </c>
      <c r="AQ259">
        <v>0</v>
      </c>
      <c r="AR259">
        <v>0</v>
      </c>
      <c r="AX259">
        <v>5</v>
      </c>
    </row>
    <row r="260" spans="1:50" x14ac:dyDescent="0.25">
      <c r="A260">
        <v>39</v>
      </c>
      <c r="B260" s="1">
        <v>23098</v>
      </c>
      <c r="C260" s="2">
        <f ca="1">INT((TODAY()-Tabla1[[#This Row],[Año de Nacimiento]])/365)</f>
        <v>57</v>
      </c>
      <c r="D260" t="s">
        <v>14</v>
      </c>
      <c r="E260">
        <v>0</v>
      </c>
      <c r="F260" s="1">
        <v>43603</v>
      </c>
      <c r="G260" s="1">
        <f t="shared" ca="1" si="4"/>
        <v>44118</v>
      </c>
      <c r="H260" s="8">
        <f ca="1">(Tabla1[[#This Row],[Fecha Hoy]]-Tabla1[[#This Row],[Fecha Inicio de Contrato]])/30</f>
        <v>17.166666666666668</v>
      </c>
      <c r="I260" s="8">
        <f ca="1">Tabla1[[#This Row],[Antigüedad Meses]]/12</f>
        <v>1.4305555555555556</v>
      </c>
      <c r="J260" s="1" t="s">
        <v>10</v>
      </c>
      <c r="K260" s="4">
        <v>5</v>
      </c>
      <c r="L260" s="1" t="s">
        <v>19</v>
      </c>
      <c r="M260" s="4">
        <v>0</v>
      </c>
      <c r="N260" s="4" t="s">
        <v>20</v>
      </c>
      <c r="O260" t="s">
        <v>32</v>
      </c>
      <c r="P260">
        <v>1</v>
      </c>
      <c r="Q260">
        <v>20</v>
      </c>
      <c r="R260">
        <f>Tabla1[[#This Row],[Horas Jornada]]*1/40</f>
        <v>0.5</v>
      </c>
      <c r="V260" s="4">
        <f>Tabla1[[#This Row],[Fecha Alta (Abs)]]-Tabla1[[#This Row],[Fecha de baja (Abs)]]</f>
        <v>0</v>
      </c>
      <c r="Y260" s="4">
        <f>Tabla1[[#This Row],[Fecha Abs Alta 2019]]-Tabla1[[#This Row],[Fecha Abs Baja 2019]]</f>
        <v>0</v>
      </c>
      <c r="Z260" s="4"/>
      <c r="AA260" s="4"/>
      <c r="AB260" s="4">
        <f>#REF!-#REF!</f>
        <v>0</v>
      </c>
      <c r="AC260" s="4" t="s">
        <v>56</v>
      </c>
      <c r="AD260" s="4">
        <v>5</v>
      </c>
      <c r="AE260" s="4">
        <v>0</v>
      </c>
      <c r="AF260" s="4"/>
      <c r="AH260">
        <v>1</v>
      </c>
      <c r="AI260" s="1">
        <v>43954</v>
      </c>
      <c r="AJ260" t="s">
        <v>42</v>
      </c>
      <c r="AK260" s="7">
        <v>18380</v>
      </c>
      <c r="AL260" s="7">
        <v>18380</v>
      </c>
      <c r="AM260" s="7">
        <f>Tabla1[[#This Row],[Salario Anual Actual 2020]]-Tabla1[[#This Row],[Salario Anual Inicial 2020]]</f>
        <v>0</v>
      </c>
      <c r="AN260">
        <v>5</v>
      </c>
      <c r="AO260">
        <v>0</v>
      </c>
      <c r="AQ260">
        <v>0</v>
      </c>
      <c r="AR260">
        <v>0</v>
      </c>
      <c r="AX260">
        <v>8</v>
      </c>
    </row>
    <row r="261" spans="1:50" x14ac:dyDescent="0.25">
      <c r="A261">
        <v>40</v>
      </c>
      <c r="B261" s="1">
        <v>23294</v>
      </c>
      <c r="C261" s="2">
        <f ca="1">INT((TODAY()-Tabla1[[#This Row],[Año de Nacimiento]])/365)</f>
        <v>57</v>
      </c>
      <c r="D261" t="s">
        <v>14</v>
      </c>
      <c r="E261">
        <v>0</v>
      </c>
      <c r="F261" s="1">
        <v>42677</v>
      </c>
      <c r="G261" s="1">
        <f t="shared" ca="1" si="4"/>
        <v>44118</v>
      </c>
      <c r="H261" s="8">
        <f ca="1">(Tabla1[[#This Row],[Fecha Hoy]]-Tabla1[[#This Row],[Fecha Inicio de Contrato]])/30</f>
        <v>48.033333333333331</v>
      </c>
      <c r="I261" s="8">
        <f ca="1">Tabla1[[#This Row],[Antigüedad Meses]]/12</f>
        <v>4.0027777777777773</v>
      </c>
      <c r="J261" s="1" t="s">
        <v>12</v>
      </c>
      <c r="K261" s="4">
        <v>3</v>
      </c>
      <c r="L261" s="1" t="s">
        <v>21</v>
      </c>
      <c r="M261" s="4">
        <v>0</v>
      </c>
      <c r="N261" s="4" t="s">
        <v>20</v>
      </c>
      <c r="O261" t="s">
        <v>32</v>
      </c>
      <c r="P261">
        <v>1</v>
      </c>
      <c r="Q261">
        <v>40</v>
      </c>
      <c r="R261">
        <f>Tabla1[[#This Row],[Horas Jornada]]*1/40</f>
        <v>1</v>
      </c>
      <c r="V261" s="4">
        <f>Tabla1[[#This Row],[Fecha Alta (Abs)]]-Tabla1[[#This Row],[Fecha de baja (Abs)]]</f>
        <v>0</v>
      </c>
      <c r="Y261" s="4">
        <f>Tabla1[[#This Row],[Fecha Abs Alta 2019]]-Tabla1[[#This Row],[Fecha Abs Baja 2019]]</f>
        <v>0</v>
      </c>
      <c r="Z261" s="4"/>
      <c r="AA261" s="4"/>
      <c r="AB261" s="4">
        <f>#REF!-#REF!</f>
        <v>0</v>
      </c>
      <c r="AC261" s="4" t="s">
        <v>56</v>
      </c>
      <c r="AD261" s="4">
        <v>5</v>
      </c>
      <c r="AE261" s="4">
        <v>0</v>
      </c>
      <c r="AF261" s="4"/>
      <c r="AH261">
        <v>0</v>
      </c>
      <c r="AK261" s="7">
        <v>16743</v>
      </c>
      <c r="AL261" s="7">
        <v>16743</v>
      </c>
      <c r="AM261" s="7">
        <f>Tabla1[[#This Row],[Salario Anual Actual 2020]]-Tabla1[[#This Row],[Salario Anual Inicial 2020]]</f>
        <v>0</v>
      </c>
      <c r="AN261">
        <v>78</v>
      </c>
      <c r="AO261">
        <v>0</v>
      </c>
      <c r="AQ261">
        <v>0</v>
      </c>
      <c r="AR261">
        <v>0</v>
      </c>
      <c r="AX261">
        <v>6</v>
      </c>
    </row>
    <row r="262" spans="1:50" x14ac:dyDescent="0.25">
      <c r="A262">
        <v>43</v>
      </c>
      <c r="B262" s="1">
        <v>37182</v>
      </c>
      <c r="C262" s="2">
        <f ca="1">INT((TODAY()-Tabla1[[#This Row],[Año de Nacimiento]])/365)</f>
        <v>19</v>
      </c>
      <c r="D262" t="s">
        <v>14</v>
      </c>
      <c r="E262">
        <v>0</v>
      </c>
      <c r="F262" s="1">
        <v>43894</v>
      </c>
      <c r="G262" s="1">
        <f t="shared" ca="1" si="4"/>
        <v>44118</v>
      </c>
      <c r="H262" s="8">
        <f ca="1">(Tabla1[[#This Row],[Fecha Hoy]]-Tabla1[[#This Row],[Fecha Inicio de Contrato]])/30</f>
        <v>7.4666666666666668</v>
      </c>
      <c r="I262" s="8">
        <f ca="1">Tabla1[[#This Row],[Antigüedad Meses]]/12</f>
        <v>0.62222222222222223</v>
      </c>
      <c r="J262" s="1" t="s">
        <v>68</v>
      </c>
      <c r="K262" s="4">
        <v>2</v>
      </c>
      <c r="L262" s="1" t="s">
        <v>19</v>
      </c>
      <c r="M262" s="4">
        <v>0</v>
      </c>
      <c r="N262" s="4" t="s">
        <v>20</v>
      </c>
      <c r="O262" t="s">
        <v>32</v>
      </c>
      <c r="P262">
        <v>1</v>
      </c>
      <c r="Q262">
        <v>20</v>
      </c>
      <c r="R262">
        <f>Tabla1[[#This Row],[Horas Jornada]]*1/40</f>
        <v>0.5</v>
      </c>
      <c r="V262" s="4">
        <f>Tabla1[[#This Row],[Fecha Alta (Abs)]]-Tabla1[[#This Row],[Fecha de baja (Abs)]]</f>
        <v>0</v>
      </c>
      <c r="Y262" s="4">
        <f>Tabla1[[#This Row],[Fecha Abs Alta 2019]]-Tabla1[[#This Row],[Fecha Abs Baja 2019]]</f>
        <v>0</v>
      </c>
      <c r="Z262" s="4"/>
      <c r="AA262" s="4"/>
      <c r="AB262" s="4">
        <f>#REF!-#REF!</f>
        <v>0</v>
      </c>
      <c r="AC262" s="4" t="s">
        <v>56</v>
      </c>
      <c r="AD262" s="4">
        <v>5</v>
      </c>
      <c r="AE262" s="4">
        <v>1</v>
      </c>
      <c r="AF262" s="1">
        <v>43866</v>
      </c>
      <c r="AG262" t="s">
        <v>26</v>
      </c>
      <c r="AH262">
        <v>0</v>
      </c>
      <c r="AK262" s="7">
        <v>18351</v>
      </c>
      <c r="AL262" s="7">
        <v>18351</v>
      </c>
      <c r="AM262" s="7">
        <f>Tabla1[[#This Row],[Salario Anual Actual 2020]]-Tabla1[[#This Row],[Salario Anual Inicial 2020]]</f>
        <v>0</v>
      </c>
      <c r="AN262">
        <v>36</v>
      </c>
      <c r="AO262">
        <v>0</v>
      </c>
      <c r="AQ262">
        <v>0</v>
      </c>
      <c r="AR262">
        <v>1</v>
      </c>
      <c r="AX262">
        <v>5</v>
      </c>
    </row>
    <row r="263" spans="1:50" x14ac:dyDescent="0.25">
      <c r="A263">
        <v>44</v>
      </c>
      <c r="B263" s="1">
        <v>31305</v>
      </c>
      <c r="C263" s="2">
        <f ca="1">INT((TODAY()-Tabla1[[#This Row],[Año de Nacimiento]])/365)</f>
        <v>35</v>
      </c>
      <c r="D263" t="s">
        <v>14</v>
      </c>
      <c r="E263">
        <v>0</v>
      </c>
      <c r="F263" s="1">
        <v>41784</v>
      </c>
      <c r="G263" s="1">
        <f t="shared" ca="1" si="4"/>
        <v>44118</v>
      </c>
      <c r="H263" s="8">
        <f ca="1">(Tabla1[[#This Row],[Fecha Hoy]]-Tabla1[[#This Row],[Fecha Inicio de Contrato]])/30</f>
        <v>77.8</v>
      </c>
      <c r="I263" s="8">
        <f ca="1">Tabla1[[#This Row],[Antigüedad Meses]]/12</f>
        <v>6.4833333333333334</v>
      </c>
      <c r="J263" s="1" t="s">
        <v>68</v>
      </c>
      <c r="K263" s="4">
        <v>2</v>
      </c>
      <c r="L263" s="1" t="s">
        <v>21</v>
      </c>
      <c r="M263" s="4">
        <v>0</v>
      </c>
      <c r="N263" s="4" t="s">
        <v>20</v>
      </c>
      <c r="O263" t="s">
        <v>32</v>
      </c>
      <c r="P263">
        <v>1</v>
      </c>
      <c r="Q263">
        <v>40</v>
      </c>
      <c r="R263">
        <f>Tabla1[[#This Row],[Horas Jornada]]*1/40</f>
        <v>1</v>
      </c>
      <c r="V263" s="4">
        <f>Tabla1[[#This Row],[Fecha Alta (Abs)]]-Tabla1[[#This Row],[Fecha de baja (Abs)]]</f>
        <v>0</v>
      </c>
      <c r="Y263" s="4">
        <f>Tabla1[[#This Row],[Fecha Abs Alta 2019]]-Tabla1[[#This Row],[Fecha Abs Baja 2019]]</f>
        <v>0</v>
      </c>
      <c r="Z263" s="4"/>
      <c r="AA263" s="4"/>
      <c r="AB263" s="4">
        <f>#REF!-#REF!</f>
        <v>0</v>
      </c>
      <c r="AC263" s="4" t="s">
        <v>56</v>
      </c>
      <c r="AD263" s="4">
        <v>5</v>
      </c>
      <c r="AE263" s="4">
        <v>0</v>
      </c>
      <c r="AF263" s="4"/>
      <c r="AH263">
        <v>0</v>
      </c>
      <c r="AK263" s="7">
        <v>18805</v>
      </c>
      <c r="AL263" s="7">
        <v>18805</v>
      </c>
      <c r="AM263" s="7">
        <f>Tabla1[[#This Row],[Salario Anual Actual 2020]]-Tabla1[[#This Row],[Salario Anual Inicial 2020]]</f>
        <v>0</v>
      </c>
      <c r="AN263">
        <v>22</v>
      </c>
      <c r="AO263">
        <v>0</v>
      </c>
      <c r="AQ263">
        <v>0</v>
      </c>
      <c r="AR263">
        <v>0</v>
      </c>
      <c r="AX263">
        <v>10</v>
      </c>
    </row>
    <row r="264" spans="1:50" x14ac:dyDescent="0.25">
      <c r="A264">
        <v>46</v>
      </c>
      <c r="B264" s="1">
        <v>37007</v>
      </c>
      <c r="C264" s="2">
        <f ca="1">INT((TODAY()-Tabla1[[#This Row],[Año de Nacimiento]])/365)</f>
        <v>19</v>
      </c>
      <c r="D264" t="s">
        <v>14</v>
      </c>
      <c r="E264">
        <v>0</v>
      </c>
      <c r="F264" s="1">
        <v>43962</v>
      </c>
      <c r="G264" s="1">
        <f t="shared" ca="1" si="4"/>
        <v>44118</v>
      </c>
      <c r="H264" s="8">
        <f ca="1">(Tabla1[[#This Row],[Fecha Hoy]]-Tabla1[[#This Row],[Fecha Inicio de Contrato]])/30</f>
        <v>5.2</v>
      </c>
      <c r="I264" s="8">
        <f ca="1">Tabla1[[#This Row],[Antigüedad Meses]]/12</f>
        <v>0.43333333333333335</v>
      </c>
      <c r="J264" s="1" t="s">
        <v>12</v>
      </c>
      <c r="K264" s="4">
        <v>3</v>
      </c>
      <c r="L264" s="1" t="s">
        <v>21</v>
      </c>
      <c r="M264" s="4">
        <v>0</v>
      </c>
      <c r="N264" s="4" t="s">
        <v>20</v>
      </c>
      <c r="O264" t="s">
        <v>32</v>
      </c>
      <c r="P264">
        <v>1</v>
      </c>
      <c r="Q264">
        <v>40</v>
      </c>
      <c r="R264">
        <f>Tabla1[[#This Row],[Horas Jornada]]*1/40</f>
        <v>1</v>
      </c>
      <c r="V264" s="4">
        <f>Tabla1[[#This Row],[Fecha Alta (Abs)]]-Tabla1[[#This Row],[Fecha de baja (Abs)]]</f>
        <v>0</v>
      </c>
      <c r="Y264" s="4">
        <f>Tabla1[[#This Row],[Fecha Abs Alta 2019]]-Tabla1[[#This Row],[Fecha Abs Baja 2019]]</f>
        <v>0</v>
      </c>
      <c r="Z264" s="4"/>
      <c r="AA264" s="4"/>
      <c r="AB264" s="4">
        <f>#REF!-#REF!</f>
        <v>0</v>
      </c>
      <c r="AC264" s="4" t="s">
        <v>56</v>
      </c>
      <c r="AD264" s="4">
        <v>5</v>
      </c>
      <c r="AE264" s="4">
        <v>0</v>
      </c>
      <c r="AF264" s="4"/>
      <c r="AH264">
        <v>0</v>
      </c>
      <c r="AK264" s="7">
        <v>18679</v>
      </c>
      <c r="AL264" s="7">
        <v>18679</v>
      </c>
      <c r="AM264" s="7">
        <f>Tabla1[[#This Row],[Salario Anual Actual 2020]]-Tabla1[[#This Row],[Salario Anual Inicial 2020]]</f>
        <v>0</v>
      </c>
      <c r="AN264">
        <v>48</v>
      </c>
      <c r="AO264">
        <v>0</v>
      </c>
      <c r="AQ264">
        <v>0</v>
      </c>
      <c r="AR264">
        <v>1</v>
      </c>
      <c r="AX264">
        <v>4</v>
      </c>
    </row>
    <row r="265" spans="1:50" x14ac:dyDescent="0.25">
      <c r="A265">
        <v>52</v>
      </c>
      <c r="B265" s="1">
        <v>36039</v>
      </c>
      <c r="C265" s="2">
        <f ca="1">INT((TODAY()-Tabla1[[#This Row],[Año de Nacimiento]])/365)</f>
        <v>22</v>
      </c>
      <c r="D265" t="s">
        <v>13</v>
      </c>
      <c r="E265">
        <v>1</v>
      </c>
      <c r="F265" s="1">
        <v>43537</v>
      </c>
      <c r="G265" s="1">
        <f t="shared" ca="1" si="4"/>
        <v>44118</v>
      </c>
      <c r="H265" s="8">
        <f ca="1">(Tabla1[[#This Row],[Fecha Hoy]]-Tabla1[[#This Row],[Fecha Inicio de Contrato]])/30</f>
        <v>19.366666666666667</v>
      </c>
      <c r="I265" s="8">
        <f ca="1">Tabla1[[#This Row],[Antigüedad Meses]]/12</f>
        <v>1.6138888888888889</v>
      </c>
      <c r="J265" s="1" t="s">
        <v>10</v>
      </c>
      <c r="K265" s="4">
        <v>5</v>
      </c>
      <c r="L265" s="1" t="s">
        <v>21</v>
      </c>
      <c r="M265" s="4">
        <v>0</v>
      </c>
      <c r="N265" s="4" t="s">
        <v>20</v>
      </c>
      <c r="O265" t="s">
        <v>32</v>
      </c>
      <c r="P265">
        <v>1</v>
      </c>
      <c r="Q265">
        <v>30</v>
      </c>
      <c r="R265">
        <f>Tabla1[[#This Row],[Horas Jornada]]*1/40</f>
        <v>0.75</v>
      </c>
      <c r="V265" s="4">
        <f>Tabla1[[#This Row],[Fecha Alta (Abs)]]-Tabla1[[#This Row],[Fecha de baja (Abs)]]</f>
        <v>0</v>
      </c>
      <c r="Y265" s="4">
        <f>Tabla1[[#This Row],[Fecha Abs Alta 2019]]-Tabla1[[#This Row],[Fecha Abs Baja 2019]]</f>
        <v>0</v>
      </c>
      <c r="Z265" s="4"/>
      <c r="AA265" s="4"/>
      <c r="AB265" s="4">
        <f>#REF!-#REF!</f>
        <v>0</v>
      </c>
      <c r="AC265" s="4" t="s">
        <v>56</v>
      </c>
      <c r="AD265" s="4">
        <v>5</v>
      </c>
      <c r="AE265" s="4">
        <v>0</v>
      </c>
      <c r="AF265" s="4"/>
      <c r="AH265">
        <v>1</v>
      </c>
      <c r="AI265" s="1">
        <v>44017</v>
      </c>
      <c r="AJ265" t="s">
        <v>42</v>
      </c>
      <c r="AK265" s="7">
        <v>18539</v>
      </c>
      <c r="AL265" s="7">
        <v>18539</v>
      </c>
      <c r="AM265" s="7">
        <f>Tabla1[[#This Row],[Salario Anual Actual 2020]]-Tabla1[[#This Row],[Salario Anual Inicial 2020]]</f>
        <v>0</v>
      </c>
      <c r="AN265">
        <v>27</v>
      </c>
      <c r="AO265">
        <v>0</v>
      </c>
      <c r="AQ265">
        <v>0</v>
      </c>
      <c r="AR265">
        <v>0</v>
      </c>
      <c r="AX265">
        <v>7</v>
      </c>
    </row>
    <row r="266" spans="1:50" x14ac:dyDescent="0.25">
      <c r="A266">
        <v>58</v>
      </c>
      <c r="B266" s="1">
        <v>34265</v>
      </c>
      <c r="C266" s="2">
        <f ca="1">INT((TODAY()-Tabla1[[#This Row],[Año de Nacimiento]])/365)</f>
        <v>26</v>
      </c>
      <c r="D266" t="s">
        <v>14</v>
      </c>
      <c r="E266">
        <v>0</v>
      </c>
      <c r="F266" s="1">
        <v>42590</v>
      </c>
      <c r="G266" s="1">
        <f t="shared" ca="1" si="4"/>
        <v>44118</v>
      </c>
      <c r="H266" s="8">
        <f ca="1">(Tabla1[[#This Row],[Fecha Hoy]]-Tabla1[[#This Row],[Fecha Inicio de Contrato]])/30</f>
        <v>50.93333333333333</v>
      </c>
      <c r="I266" s="8">
        <f ca="1">Tabla1[[#This Row],[Antigüedad Meses]]/12</f>
        <v>4.2444444444444445</v>
      </c>
      <c r="J266" s="1" t="s">
        <v>8</v>
      </c>
      <c r="K266" s="4">
        <v>1</v>
      </c>
      <c r="L266" s="1" t="s">
        <v>22</v>
      </c>
      <c r="M266" s="4">
        <v>2</v>
      </c>
      <c r="N266" s="4" t="s">
        <v>20</v>
      </c>
      <c r="O266" t="s">
        <v>32</v>
      </c>
      <c r="P266">
        <v>1</v>
      </c>
      <c r="Q266">
        <v>40</v>
      </c>
      <c r="R266">
        <f>Tabla1[[#This Row],[Horas Jornada]]*1/40</f>
        <v>1</v>
      </c>
      <c r="V266" s="4">
        <f>Tabla1[[#This Row],[Fecha Alta (Abs)]]-Tabla1[[#This Row],[Fecha de baja (Abs)]]</f>
        <v>0</v>
      </c>
      <c r="Y266" s="4">
        <f>Tabla1[[#This Row],[Fecha Abs Alta 2019]]-Tabla1[[#This Row],[Fecha Abs Baja 2019]]</f>
        <v>0</v>
      </c>
      <c r="Z266" s="4"/>
      <c r="AA266" s="4"/>
      <c r="AB266" s="4">
        <f>#REF!-#REF!</f>
        <v>0</v>
      </c>
      <c r="AC266" s="4" t="s">
        <v>56</v>
      </c>
      <c r="AD266" s="4">
        <v>5</v>
      </c>
      <c r="AE266" s="4">
        <v>0</v>
      </c>
      <c r="AF266" s="4"/>
      <c r="AH266">
        <v>0</v>
      </c>
      <c r="AK266" s="7">
        <v>18613</v>
      </c>
      <c r="AL266" s="7">
        <v>18613</v>
      </c>
      <c r="AM266" s="7">
        <f>Tabla1[[#This Row],[Salario Anual Actual 2020]]-Tabla1[[#This Row],[Salario Anual Inicial 2020]]</f>
        <v>0</v>
      </c>
      <c r="AN266">
        <v>8</v>
      </c>
      <c r="AO266">
        <v>18</v>
      </c>
      <c r="AQ266">
        <v>0</v>
      </c>
      <c r="AR266">
        <v>0</v>
      </c>
      <c r="AX266">
        <v>8</v>
      </c>
    </row>
    <row r="267" spans="1:50" x14ac:dyDescent="0.25">
      <c r="A267">
        <v>73</v>
      </c>
      <c r="B267" s="1">
        <v>21537</v>
      </c>
      <c r="C267" s="2">
        <f ca="1">INT((TODAY()-Tabla1[[#This Row],[Año de Nacimiento]])/365)</f>
        <v>61</v>
      </c>
      <c r="D267" t="s">
        <v>13</v>
      </c>
      <c r="E267">
        <v>1</v>
      </c>
      <c r="F267" s="1">
        <v>36662</v>
      </c>
      <c r="G267" s="1">
        <f t="shared" ca="1" si="4"/>
        <v>44118</v>
      </c>
      <c r="H267" s="8">
        <f ca="1">(Tabla1[[#This Row],[Fecha Hoy]]-Tabla1[[#This Row],[Fecha Inicio de Contrato]])/30</f>
        <v>248.53333333333333</v>
      </c>
      <c r="I267" s="8">
        <f ca="1">Tabla1[[#This Row],[Antigüedad Meses]]/12</f>
        <v>20.711111111111112</v>
      </c>
      <c r="J267" s="1" t="s">
        <v>12</v>
      </c>
      <c r="K267" s="4">
        <v>3</v>
      </c>
      <c r="L267" s="1" t="s">
        <v>21</v>
      </c>
      <c r="M267" s="4">
        <v>0</v>
      </c>
      <c r="N267" s="4" t="s">
        <v>20</v>
      </c>
      <c r="O267" t="s">
        <v>32</v>
      </c>
      <c r="P267">
        <v>1</v>
      </c>
      <c r="Q267">
        <v>24</v>
      </c>
      <c r="R267">
        <f>Tabla1[[#This Row],[Horas Jornada]]*1/40</f>
        <v>0.6</v>
      </c>
      <c r="S267" t="s">
        <v>25</v>
      </c>
      <c r="T267" s="1">
        <v>44035</v>
      </c>
      <c r="U267" s="1">
        <f ca="1">TODAY()</f>
        <v>44118</v>
      </c>
      <c r="V267" s="4">
        <f ca="1">Tabla1[[#This Row],[Fecha Alta (Abs)]]-Tabla1[[#This Row],[Fecha de baja (Abs)]]</f>
        <v>83</v>
      </c>
      <c r="Y267" s="4">
        <f>Tabla1[[#This Row],[Fecha Abs Alta 2019]]-Tabla1[[#This Row],[Fecha Abs Baja 2019]]</f>
        <v>0</v>
      </c>
      <c r="Z267" s="1">
        <v>44035</v>
      </c>
      <c r="AA267" s="1">
        <f ca="1">TODAY()</f>
        <v>44118</v>
      </c>
      <c r="AB267" s="4" t="e">
        <f>#REF!-#REF!</f>
        <v>#REF!</v>
      </c>
      <c r="AC267" s="4" t="s">
        <v>56</v>
      </c>
      <c r="AD267" s="4">
        <v>5</v>
      </c>
      <c r="AE267" s="4">
        <v>0</v>
      </c>
      <c r="AF267" s="4"/>
      <c r="AH267">
        <v>0</v>
      </c>
      <c r="AK267" s="7">
        <v>16736</v>
      </c>
      <c r="AL267" s="7">
        <v>16736</v>
      </c>
      <c r="AM267" s="7">
        <f>Tabla1[[#This Row],[Salario Anual Actual 2020]]-Tabla1[[#This Row],[Salario Anual Inicial 2020]]</f>
        <v>0</v>
      </c>
      <c r="AN267">
        <v>68</v>
      </c>
      <c r="AO267">
        <v>0</v>
      </c>
      <c r="AQ267">
        <v>0</v>
      </c>
      <c r="AR267">
        <v>0</v>
      </c>
      <c r="AX267">
        <v>4</v>
      </c>
    </row>
    <row r="268" spans="1:50" x14ac:dyDescent="0.25">
      <c r="A268">
        <v>82</v>
      </c>
      <c r="B268" s="1">
        <v>23544</v>
      </c>
      <c r="C268" s="2">
        <f ca="1">INT((TODAY()-Tabla1[[#This Row],[Año de Nacimiento]])/365)</f>
        <v>56</v>
      </c>
      <c r="D268" t="s">
        <v>14</v>
      </c>
      <c r="E268">
        <v>0</v>
      </c>
      <c r="F268" s="1">
        <v>43957</v>
      </c>
      <c r="G268" s="1">
        <f t="shared" ca="1" si="4"/>
        <v>44118</v>
      </c>
      <c r="H268" s="8">
        <f ca="1">(Tabla1[[#This Row],[Fecha Hoy]]-Tabla1[[#This Row],[Fecha Inicio de Contrato]])/30</f>
        <v>5.3666666666666663</v>
      </c>
      <c r="I268" s="8">
        <f ca="1">Tabla1[[#This Row],[Antigüedad Meses]]/12</f>
        <v>0.44722222222222219</v>
      </c>
      <c r="J268" s="1" t="s">
        <v>8</v>
      </c>
      <c r="K268" s="4">
        <v>1</v>
      </c>
      <c r="L268" s="1" t="s">
        <v>19</v>
      </c>
      <c r="M268" s="4">
        <v>3</v>
      </c>
      <c r="N268" s="4" t="s">
        <v>20</v>
      </c>
      <c r="O268" t="s">
        <v>32</v>
      </c>
      <c r="P268">
        <v>1</v>
      </c>
      <c r="Q268">
        <v>40</v>
      </c>
      <c r="R268">
        <f>Tabla1[[#This Row],[Horas Jornada]]*1/40</f>
        <v>1</v>
      </c>
      <c r="V268" s="4">
        <f>Tabla1[[#This Row],[Fecha Alta (Abs)]]-Tabla1[[#This Row],[Fecha de baja (Abs)]]</f>
        <v>0</v>
      </c>
      <c r="Y268" s="4">
        <f>Tabla1[[#This Row],[Fecha Abs Alta 2019]]-Tabla1[[#This Row],[Fecha Abs Baja 2019]]</f>
        <v>0</v>
      </c>
      <c r="Z268" s="4"/>
      <c r="AA268" s="4"/>
      <c r="AB268" s="4">
        <f>#REF!-#REF!</f>
        <v>0</v>
      </c>
      <c r="AC268" s="4" t="s">
        <v>56</v>
      </c>
      <c r="AD268" s="4">
        <v>5</v>
      </c>
      <c r="AE268" s="4">
        <v>1</v>
      </c>
      <c r="AF268" s="1">
        <v>44024</v>
      </c>
      <c r="AG268" t="s">
        <v>26</v>
      </c>
      <c r="AH268">
        <v>0</v>
      </c>
      <c r="AK268" s="7">
        <v>19184</v>
      </c>
      <c r="AL268" s="7">
        <v>19184</v>
      </c>
      <c r="AM268" s="7">
        <f>Tabla1[[#This Row],[Salario Anual Actual 2020]]-Tabla1[[#This Row],[Salario Anual Inicial 2020]]</f>
        <v>0</v>
      </c>
      <c r="AN268">
        <v>22</v>
      </c>
      <c r="AO268">
        <v>18</v>
      </c>
      <c r="AQ268">
        <v>0</v>
      </c>
      <c r="AR268">
        <v>1</v>
      </c>
      <c r="AX268">
        <v>6</v>
      </c>
    </row>
    <row r="269" spans="1:50" x14ac:dyDescent="0.25">
      <c r="A269">
        <v>83</v>
      </c>
      <c r="B269" s="1">
        <v>25314</v>
      </c>
      <c r="C269" s="2">
        <f ca="1">INT((TODAY()-Tabla1[[#This Row],[Año de Nacimiento]])/365)</f>
        <v>51</v>
      </c>
      <c r="D269" t="s">
        <v>14</v>
      </c>
      <c r="E269">
        <v>0</v>
      </c>
      <c r="F269" s="1">
        <v>41763</v>
      </c>
      <c r="G269" s="1">
        <f t="shared" ca="1" si="4"/>
        <v>44118</v>
      </c>
      <c r="H269" s="8">
        <f ca="1">(Tabla1[[#This Row],[Fecha Hoy]]-Tabla1[[#This Row],[Fecha Inicio de Contrato]])/30</f>
        <v>78.5</v>
      </c>
      <c r="I269" s="8">
        <f ca="1">Tabla1[[#This Row],[Antigüedad Meses]]/12</f>
        <v>6.541666666666667</v>
      </c>
      <c r="J269" s="1" t="s">
        <v>9</v>
      </c>
      <c r="K269" s="4">
        <v>4</v>
      </c>
      <c r="L269" s="1" t="s">
        <v>21</v>
      </c>
      <c r="M269" s="4">
        <v>0</v>
      </c>
      <c r="N269" s="4" t="s">
        <v>20</v>
      </c>
      <c r="O269" t="s">
        <v>32</v>
      </c>
      <c r="P269">
        <v>1</v>
      </c>
      <c r="Q269">
        <v>40</v>
      </c>
      <c r="R269">
        <f>Tabla1[[#This Row],[Horas Jornada]]*1/40</f>
        <v>1</v>
      </c>
      <c r="V269" s="4">
        <f>Tabla1[[#This Row],[Fecha Alta (Abs)]]-Tabla1[[#This Row],[Fecha de baja (Abs)]]</f>
        <v>0</v>
      </c>
      <c r="Y269" s="4">
        <f>Tabla1[[#This Row],[Fecha Abs Alta 2019]]-Tabla1[[#This Row],[Fecha Abs Baja 2019]]</f>
        <v>0</v>
      </c>
      <c r="Z269" s="4"/>
      <c r="AA269" s="4"/>
      <c r="AB269" s="4">
        <f>#REF!-#REF!</f>
        <v>0</v>
      </c>
      <c r="AC269" s="4" t="s">
        <v>56</v>
      </c>
      <c r="AD269" s="4">
        <v>5</v>
      </c>
      <c r="AE269" s="4">
        <v>0</v>
      </c>
      <c r="AH269">
        <v>0</v>
      </c>
      <c r="AK269" s="7">
        <v>17497</v>
      </c>
      <c r="AL269" s="7">
        <v>17497</v>
      </c>
      <c r="AM269" s="7">
        <f>Tabla1[[#This Row],[Salario Anual Actual 2020]]-Tabla1[[#This Row],[Salario Anual Inicial 2020]]</f>
        <v>0</v>
      </c>
      <c r="AN269">
        <v>175</v>
      </c>
      <c r="AO269">
        <v>18</v>
      </c>
      <c r="AQ269">
        <v>0</v>
      </c>
      <c r="AR269">
        <v>0</v>
      </c>
      <c r="AX269">
        <v>7</v>
      </c>
    </row>
    <row r="270" spans="1:50" x14ac:dyDescent="0.25">
      <c r="A270">
        <v>84</v>
      </c>
      <c r="B270" s="1">
        <v>29781</v>
      </c>
      <c r="C270" s="2">
        <f ca="1">INT((TODAY()-Tabla1[[#This Row],[Año de Nacimiento]])/365)</f>
        <v>39</v>
      </c>
      <c r="D270" t="s">
        <v>13</v>
      </c>
      <c r="E270">
        <v>1</v>
      </c>
      <c r="F270" s="1">
        <v>37782</v>
      </c>
      <c r="G270" s="1">
        <f t="shared" ca="1" si="4"/>
        <v>44118</v>
      </c>
      <c r="H270" s="8">
        <f ca="1">(Tabla1[[#This Row],[Fecha Hoy]]-Tabla1[[#This Row],[Fecha Inicio de Contrato]])/30</f>
        <v>211.2</v>
      </c>
      <c r="I270" s="8">
        <f ca="1">Tabla1[[#This Row],[Antigüedad Meses]]/12</f>
        <v>17.599999999999998</v>
      </c>
      <c r="J270" s="1" t="s">
        <v>12</v>
      </c>
      <c r="K270" s="4">
        <v>3</v>
      </c>
      <c r="L270" s="1" t="s">
        <v>19</v>
      </c>
      <c r="M270" s="4">
        <v>2</v>
      </c>
      <c r="N270" s="4" t="s">
        <v>20</v>
      </c>
      <c r="O270" t="s">
        <v>32</v>
      </c>
      <c r="P270">
        <v>1</v>
      </c>
      <c r="Q270">
        <v>30</v>
      </c>
      <c r="R270">
        <f>Tabla1[[#This Row],[Horas Jornada]]*1/40</f>
        <v>0.75</v>
      </c>
      <c r="V270" s="4">
        <f>Tabla1[[#This Row],[Fecha Alta (Abs)]]-Tabla1[[#This Row],[Fecha de baja (Abs)]]</f>
        <v>0</v>
      </c>
      <c r="Y270" s="4">
        <f>Tabla1[[#This Row],[Fecha Abs Alta 2019]]-Tabla1[[#This Row],[Fecha Abs Baja 2019]]</f>
        <v>0</v>
      </c>
      <c r="Z270" s="4"/>
      <c r="AA270" s="4"/>
      <c r="AB270" s="4">
        <f>#REF!-#REF!</f>
        <v>0</v>
      </c>
      <c r="AC270" s="4" t="s">
        <v>56</v>
      </c>
      <c r="AD270" s="4">
        <v>5</v>
      </c>
      <c r="AE270" s="4">
        <v>0</v>
      </c>
      <c r="AH270">
        <v>0</v>
      </c>
      <c r="AK270" s="7">
        <v>16029</v>
      </c>
      <c r="AL270" s="7">
        <v>16029</v>
      </c>
      <c r="AM270" s="7">
        <f>Tabla1[[#This Row],[Salario Anual Actual 2020]]-Tabla1[[#This Row],[Salario Anual Inicial 2020]]</f>
        <v>0</v>
      </c>
      <c r="AN270">
        <v>87</v>
      </c>
      <c r="AO270">
        <v>0</v>
      </c>
      <c r="AQ270">
        <v>0</v>
      </c>
      <c r="AR270">
        <v>0</v>
      </c>
      <c r="AX270">
        <v>10</v>
      </c>
    </row>
    <row r="271" spans="1:50" x14ac:dyDescent="0.25">
      <c r="A271">
        <v>88</v>
      </c>
      <c r="B271" s="1">
        <v>20773</v>
      </c>
      <c r="C271" s="2">
        <f ca="1">INT((TODAY()-Tabla1[[#This Row],[Año de Nacimiento]])/365)</f>
        <v>63</v>
      </c>
      <c r="D271" t="s">
        <v>13</v>
      </c>
      <c r="E271">
        <v>1</v>
      </c>
      <c r="F271" s="1">
        <v>43996</v>
      </c>
      <c r="G271" s="1">
        <f t="shared" ca="1" si="4"/>
        <v>44118</v>
      </c>
      <c r="H271" s="8">
        <f ca="1">(Tabla1[[#This Row],[Fecha Hoy]]-Tabla1[[#This Row],[Fecha Inicio de Contrato]])/30</f>
        <v>4.0666666666666664</v>
      </c>
      <c r="I271" s="8">
        <f ca="1">Tabla1[[#This Row],[Antigüedad Meses]]/12</f>
        <v>0.33888888888888885</v>
      </c>
      <c r="J271" s="1" t="s">
        <v>8</v>
      </c>
      <c r="K271" s="4">
        <v>1</v>
      </c>
      <c r="L271" s="1" t="s">
        <v>21</v>
      </c>
      <c r="M271" s="4">
        <v>0</v>
      </c>
      <c r="N271" s="4" t="s">
        <v>20</v>
      </c>
      <c r="O271" t="s">
        <v>32</v>
      </c>
      <c r="P271">
        <v>1</v>
      </c>
      <c r="Q271">
        <v>20</v>
      </c>
      <c r="R271">
        <f>Tabla1[[#This Row],[Horas Jornada]]*1/40</f>
        <v>0.5</v>
      </c>
      <c r="V271" s="4">
        <f>Tabla1[[#This Row],[Fecha Alta (Abs)]]-Tabla1[[#This Row],[Fecha de baja (Abs)]]</f>
        <v>0</v>
      </c>
      <c r="Y271" s="4">
        <f>Tabla1[[#This Row],[Fecha Abs Alta 2019]]-Tabla1[[#This Row],[Fecha Abs Baja 2019]]</f>
        <v>0</v>
      </c>
      <c r="Z271" s="4"/>
      <c r="AA271" s="4"/>
      <c r="AB271" s="4">
        <f>#REF!-#REF!</f>
        <v>0</v>
      </c>
      <c r="AC271" s="4" t="s">
        <v>56</v>
      </c>
      <c r="AD271" s="4">
        <v>5</v>
      </c>
      <c r="AE271" s="4">
        <v>0</v>
      </c>
      <c r="AH271">
        <v>0</v>
      </c>
      <c r="AK271" s="7">
        <v>19442</v>
      </c>
      <c r="AL271" s="7">
        <v>19442</v>
      </c>
      <c r="AM271" s="7">
        <f>Tabla1[[#This Row],[Salario Anual Actual 2020]]-Tabla1[[#This Row],[Salario Anual Inicial 2020]]</f>
        <v>0</v>
      </c>
      <c r="AN271">
        <v>38</v>
      </c>
      <c r="AO271">
        <v>12</v>
      </c>
      <c r="AQ271">
        <v>0</v>
      </c>
      <c r="AR271">
        <v>1</v>
      </c>
      <c r="AX271">
        <v>6</v>
      </c>
    </row>
    <row r="272" spans="1:50" x14ac:dyDescent="0.25">
      <c r="A272">
        <v>90</v>
      </c>
      <c r="B272" s="1">
        <v>31399</v>
      </c>
      <c r="C272" s="2">
        <f ca="1">INT((TODAY()-Tabla1[[#This Row],[Año de Nacimiento]])/365)</f>
        <v>34</v>
      </c>
      <c r="D272" t="s">
        <v>13</v>
      </c>
      <c r="E272">
        <v>1</v>
      </c>
      <c r="F272" s="1">
        <v>38515</v>
      </c>
      <c r="G272" s="1">
        <f t="shared" ca="1" si="4"/>
        <v>44118</v>
      </c>
      <c r="H272" s="8">
        <f ca="1">(Tabla1[[#This Row],[Fecha Hoy]]-Tabla1[[#This Row],[Fecha Inicio de Contrato]])/30</f>
        <v>186.76666666666668</v>
      </c>
      <c r="I272" s="8">
        <f ca="1">Tabla1[[#This Row],[Antigüedad Meses]]/12</f>
        <v>15.56388888888889</v>
      </c>
      <c r="J272" s="1" t="s">
        <v>10</v>
      </c>
      <c r="K272" s="4">
        <v>5</v>
      </c>
      <c r="L272" s="1"/>
      <c r="M272" s="4">
        <v>1</v>
      </c>
      <c r="N272" s="4" t="s">
        <v>20</v>
      </c>
      <c r="O272" t="s">
        <v>32</v>
      </c>
      <c r="P272">
        <v>1</v>
      </c>
      <c r="Q272">
        <v>20</v>
      </c>
      <c r="R272">
        <f>Tabla1[[#This Row],[Horas Jornada]]*1/40</f>
        <v>0.5</v>
      </c>
      <c r="V272" s="4">
        <f>Tabla1[[#This Row],[Fecha Alta (Abs)]]-Tabla1[[#This Row],[Fecha de baja (Abs)]]</f>
        <v>0</v>
      </c>
      <c r="Y272" s="4">
        <f>Tabla1[[#This Row],[Fecha Abs Alta 2019]]-Tabla1[[#This Row],[Fecha Abs Baja 2019]]</f>
        <v>0</v>
      </c>
      <c r="Z272" s="4"/>
      <c r="AA272" s="4"/>
      <c r="AB272" s="4">
        <f>#REF!-#REF!</f>
        <v>0</v>
      </c>
      <c r="AC272" s="4" t="s">
        <v>56</v>
      </c>
      <c r="AD272" s="4">
        <v>5</v>
      </c>
      <c r="AE272" s="4">
        <v>0</v>
      </c>
      <c r="AH272">
        <v>1</v>
      </c>
      <c r="AI272" s="1">
        <v>43971</v>
      </c>
      <c r="AJ272" t="s">
        <v>42</v>
      </c>
      <c r="AK272" s="7">
        <v>17687</v>
      </c>
      <c r="AL272" s="7">
        <v>17687</v>
      </c>
      <c r="AM272" s="7">
        <f>Tabla1[[#This Row],[Salario Anual Actual 2020]]-Tabla1[[#This Row],[Salario Anual Inicial 2020]]</f>
        <v>0</v>
      </c>
      <c r="AN272">
        <v>359</v>
      </c>
      <c r="AO272">
        <v>12</v>
      </c>
      <c r="AQ272">
        <v>0</v>
      </c>
      <c r="AR272">
        <v>0</v>
      </c>
      <c r="AX272">
        <v>7</v>
      </c>
    </row>
    <row r="273" spans="1:50" x14ac:dyDescent="0.25">
      <c r="A273">
        <v>91</v>
      </c>
      <c r="B273" s="1">
        <v>25932</v>
      </c>
      <c r="C273" s="2">
        <f ca="1">INT((TODAY()-Tabla1[[#This Row],[Año de Nacimiento]])/365)</f>
        <v>49</v>
      </c>
      <c r="D273" t="s">
        <v>14</v>
      </c>
      <c r="E273">
        <v>0</v>
      </c>
      <c r="F273" s="1">
        <v>38112</v>
      </c>
      <c r="G273" s="1">
        <f t="shared" ca="1" si="4"/>
        <v>44118</v>
      </c>
      <c r="H273" s="8">
        <f ca="1">(Tabla1[[#This Row],[Fecha Hoy]]-Tabla1[[#This Row],[Fecha Inicio de Contrato]])/30</f>
        <v>200.2</v>
      </c>
      <c r="I273" s="8">
        <f ca="1">Tabla1[[#This Row],[Antigüedad Meses]]/12</f>
        <v>16.683333333333334</v>
      </c>
      <c r="J273" s="1" t="s">
        <v>68</v>
      </c>
      <c r="K273" s="4">
        <v>2</v>
      </c>
      <c r="L273" s="1" t="s">
        <v>21</v>
      </c>
      <c r="M273" s="4">
        <v>0</v>
      </c>
      <c r="N273" s="4" t="s">
        <v>20</v>
      </c>
      <c r="O273" t="s">
        <v>32</v>
      </c>
      <c r="P273">
        <v>1</v>
      </c>
      <c r="Q273">
        <v>40</v>
      </c>
      <c r="R273">
        <f>Tabla1[[#This Row],[Horas Jornada]]*1/40</f>
        <v>1</v>
      </c>
      <c r="V273" s="4">
        <f>Tabla1[[#This Row],[Fecha Alta (Abs)]]-Tabla1[[#This Row],[Fecha de baja (Abs)]]</f>
        <v>0</v>
      </c>
      <c r="Y273" s="4">
        <f>Tabla1[[#This Row],[Fecha Abs Alta 2019]]-Tabla1[[#This Row],[Fecha Abs Baja 2019]]</f>
        <v>0</v>
      </c>
      <c r="Z273" s="4"/>
      <c r="AA273" s="4"/>
      <c r="AB273" s="4">
        <f>#REF!-#REF!</f>
        <v>0</v>
      </c>
      <c r="AC273" s="4" t="s">
        <v>56</v>
      </c>
      <c r="AD273" s="4">
        <v>5</v>
      </c>
      <c r="AE273" s="4">
        <v>1</v>
      </c>
      <c r="AF273" s="1">
        <v>44034</v>
      </c>
      <c r="AG273" t="s">
        <v>26</v>
      </c>
      <c r="AH273">
        <v>0</v>
      </c>
      <c r="AK273" s="7">
        <v>19110</v>
      </c>
      <c r="AL273" s="7">
        <v>19110</v>
      </c>
      <c r="AM273" s="7">
        <f>Tabla1[[#This Row],[Salario Anual Actual 2020]]-Tabla1[[#This Row],[Salario Anual Inicial 2020]]</f>
        <v>0</v>
      </c>
      <c r="AN273">
        <v>75</v>
      </c>
      <c r="AO273">
        <v>6</v>
      </c>
      <c r="AQ273">
        <v>0</v>
      </c>
      <c r="AR273">
        <v>0</v>
      </c>
      <c r="AX273">
        <v>4</v>
      </c>
    </row>
    <row r="274" spans="1:50" x14ac:dyDescent="0.25">
      <c r="A274">
        <v>92</v>
      </c>
      <c r="B274" s="1">
        <v>35149</v>
      </c>
      <c r="C274" s="2">
        <f ca="1">INT((TODAY()-Tabla1[[#This Row],[Año de Nacimiento]])/365)</f>
        <v>24</v>
      </c>
      <c r="D274" t="s">
        <v>14</v>
      </c>
      <c r="E274">
        <v>0</v>
      </c>
      <c r="F274" s="1">
        <v>41709</v>
      </c>
      <c r="G274" s="1">
        <f t="shared" ca="1" si="4"/>
        <v>44118</v>
      </c>
      <c r="H274" s="8">
        <f ca="1">(Tabla1[[#This Row],[Fecha Hoy]]-Tabla1[[#This Row],[Fecha Inicio de Contrato]])/30</f>
        <v>80.3</v>
      </c>
      <c r="I274" s="8">
        <f ca="1">Tabla1[[#This Row],[Antigüedad Meses]]/12</f>
        <v>6.6916666666666664</v>
      </c>
      <c r="J274" s="1" t="s">
        <v>8</v>
      </c>
      <c r="K274" s="4">
        <v>1</v>
      </c>
      <c r="L274" s="1"/>
      <c r="M274" s="4">
        <v>0</v>
      </c>
      <c r="N274" s="4" t="s">
        <v>20</v>
      </c>
      <c r="O274" t="s">
        <v>32</v>
      </c>
      <c r="P274">
        <v>1</v>
      </c>
      <c r="Q274">
        <v>40</v>
      </c>
      <c r="R274">
        <f>Tabla1[[#This Row],[Horas Jornada]]*1/40</f>
        <v>1</v>
      </c>
      <c r="V274" s="4">
        <f>Tabla1[[#This Row],[Fecha Alta (Abs)]]-Tabla1[[#This Row],[Fecha de baja (Abs)]]</f>
        <v>0</v>
      </c>
      <c r="Y274" s="4">
        <f>Tabla1[[#This Row],[Fecha Abs Alta 2019]]-Tabla1[[#This Row],[Fecha Abs Baja 2019]]</f>
        <v>0</v>
      </c>
      <c r="Z274" s="4"/>
      <c r="AA274" s="4"/>
      <c r="AB274" s="4">
        <f>#REF!-#REF!</f>
        <v>0</v>
      </c>
      <c r="AC274" s="4" t="s">
        <v>56</v>
      </c>
      <c r="AD274" s="4">
        <v>5</v>
      </c>
      <c r="AE274" s="4">
        <v>0</v>
      </c>
      <c r="AH274">
        <v>0</v>
      </c>
      <c r="AK274" s="7">
        <v>19793</v>
      </c>
      <c r="AL274" s="7">
        <v>19793</v>
      </c>
      <c r="AM274" s="7">
        <f>Tabla1[[#This Row],[Salario Anual Actual 2020]]-Tabla1[[#This Row],[Salario Anual Inicial 2020]]</f>
        <v>0</v>
      </c>
      <c r="AN274">
        <v>143</v>
      </c>
      <c r="AO274">
        <v>12</v>
      </c>
      <c r="AQ274">
        <v>0</v>
      </c>
      <c r="AR274">
        <v>0</v>
      </c>
      <c r="AX274">
        <v>5</v>
      </c>
    </row>
    <row r="275" spans="1:50" x14ac:dyDescent="0.25">
      <c r="A275">
        <v>94</v>
      </c>
      <c r="B275" s="1">
        <v>33753</v>
      </c>
      <c r="C275" s="2">
        <f ca="1">INT((TODAY()-Tabla1[[#This Row],[Año de Nacimiento]])/365)</f>
        <v>28</v>
      </c>
      <c r="D275" t="s">
        <v>14</v>
      </c>
      <c r="E275">
        <v>0</v>
      </c>
      <c r="F275" s="1">
        <v>42097</v>
      </c>
      <c r="G275" s="1">
        <f t="shared" ca="1" si="4"/>
        <v>44118</v>
      </c>
      <c r="H275" s="8">
        <f ca="1">(Tabla1[[#This Row],[Fecha Hoy]]-Tabla1[[#This Row],[Fecha Inicio de Contrato]])/30</f>
        <v>67.36666666666666</v>
      </c>
      <c r="I275" s="8">
        <f ca="1">Tabla1[[#This Row],[Antigüedad Meses]]/12</f>
        <v>5.613888888888888</v>
      </c>
      <c r="J275" s="1" t="s">
        <v>10</v>
      </c>
      <c r="K275" s="4">
        <v>5</v>
      </c>
      <c r="L275" s="1" t="s">
        <v>19</v>
      </c>
      <c r="M275" s="4">
        <v>1</v>
      </c>
      <c r="N275" s="4" t="s">
        <v>20</v>
      </c>
      <c r="O275" t="s">
        <v>32</v>
      </c>
      <c r="P275">
        <v>1</v>
      </c>
      <c r="Q275">
        <v>20</v>
      </c>
      <c r="R275">
        <f>Tabla1[[#This Row],[Horas Jornada]]*1/40</f>
        <v>0.5</v>
      </c>
      <c r="V275" s="4">
        <f>Tabla1[[#This Row],[Fecha Alta (Abs)]]-Tabla1[[#This Row],[Fecha de baja (Abs)]]</f>
        <v>0</v>
      </c>
      <c r="Y275" s="4">
        <f>Tabla1[[#This Row],[Fecha Abs Alta 2019]]-Tabla1[[#This Row],[Fecha Abs Baja 2019]]</f>
        <v>0</v>
      </c>
      <c r="Z275" s="4"/>
      <c r="AA275" s="4"/>
      <c r="AB275" s="4">
        <f>#REF!-#REF!</f>
        <v>0</v>
      </c>
      <c r="AC275" s="4" t="s">
        <v>56</v>
      </c>
      <c r="AD275" s="4">
        <v>5</v>
      </c>
      <c r="AE275" s="4">
        <v>0</v>
      </c>
      <c r="AH275">
        <v>1</v>
      </c>
      <c r="AI275" s="1">
        <v>43991</v>
      </c>
      <c r="AJ275" t="s">
        <v>42</v>
      </c>
      <c r="AK275" s="7">
        <v>16842</v>
      </c>
      <c r="AL275" s="7">
        <v>16842</v>
      </c>
      <c r="AM275" s="7">
        <f>Tabla1[[#This Row],[Salario Anual Actual 2020]]-Tabla1[[#This Row],[Salario Anual Inicial 2020]]</f>
        <v>0</v>
      </c>
      <c r="AN275">
        <v>451</v>
      </c>
      <c r="AO275">
        <v>12</v>
      </c>
      <c r="AQ275">
        <v>0</v>
      </c>
      <c r="AR275">
        <v>0</v>
      </c>
      <c r="AX275">
        <v>10</v>
      </c>
    </row>
    <row r="276" spans="1:50" x14ac:dyDescent="0.25">
      <c r="A276">
        <v>96</v>
      </c>
      <c r="B276" s="1">
        <v>29436</v>
      </c>
      <c r="C276" s="2">
        <f ca="1">INT((TODAY()-Tabla1[[#This Row],[Año de Nacimiento]])/365)</f>
        <v>40</v>
      </c>
      <c r="D276" t="s">
        <v>14</v>
      </c>
      <c r="E276">
        <v>0</v>
      </c>
      <c r="F276" s="1">
        <v>36741</v>
      </c>
      <c r="G276" s="1">
        <f t="shared" ca="1" si="4"/>
        <v>44118</v>
      </c>
      <c r="H276" s="8">
        <f ca="1">(Tabla1[[#This Row],[Fecha Hoy]]-Tabla1[[#This Row],[Fecha Inicio de Contrato]])/30</f>
        <v>245.9</v>
      </c>
      <c r="I276" s="8">
        <f ca="1">Tabla1[[#This Row],[Antigüedad Meses]]/12</f>
        <v>20.491666666666667</v>
      </c>
      <c r="J276" s="1" t="s">
        <v>8</v>
      </c>
      <c r="K276" s="4">
        <v>1</v>
      </c>
      <c r="L276" s="1"/>
      <c r="M276" s="4"/>
      <c r="N276" s="4" t="s">
        <v>20</v>
      </c>
      <c r="O276" t="s">
        <v>32</v>
      </c>
      <c r="P276">
        <v>1</v>
      </c>
      <c r="Q276">
        <v>20</v>
      </c>
      <c r="R276">
        <f>Tabla1[[#This Row],[Horas Jornada]]*1/40</f>
        <v>0.5</v>
      </c>
      <c r="V276" s="4">
        <f>Tabla1[[#This Row],[Fecha Alta (Abs)]]-Tabla1[[#This Row],[Fecha de baja (Abs)]]</f>
        <v>0</v>
      </c>
      <c r="Y276" s="4">
        <f>Tabla1[[#This Row],[Fecha Abs Alta 2019]]-Tabla1[[#This Row],[Fecha Abs Baja 2019]]</f>
        <v>0</v>
      </c>
      <c r="Z276" s="4"/>
      <c r="AA276" s="4"/>
      <c r="AB276" s="4">
        <f>#REF!-#REF!</f>
        <v>0</v>
      </c>
      <c r="AC276" s="4" t="s">
        <v>56</v>
      </c>
      <c r="AD276" s="4">
        <v>5</v>
      </c>
      <c r="AE276" s="4">
        <v>1</v>
      </c>
      <c r="AF276" s="1">
        <v>43970</v>
      </c>
      <c r="AG276" t="s">
        <v>28</v>
      </c>
      <c r="AH276">
        <v>0</v>
      </c>
      <c r="AK276" s="7">
        <v>17411</v>
      </c>
      <c r="AL276" s="7">
        <v>17411</v>
      </c>
      <c r="AM276" s="7">
        <f>Tabla1[[#This Row],[Salario Anual Actual 2020]]-Tabla1[[#This Row],[Salario Anual Inicial 2020]]</f>
        <v>0</v>
      </c>
      <c r="AN276">
        <v>56</v>
      </c>
      <c r="AO276">
        <v>12</v>
      </c>
      <c r="AQ276">
        <v>0</v>
      </c>
      <c r="AR276">
        <v>0</v>
      </c>
      <c r="AX276">
        <v>10</v>
      </c>
    </row>
    <row r="277" spans="1:50" x14ac:dyDescent="0.25">
      <c r="A277">
        <v>100</v>
      </c>
      <c r="B277" s="1">
        <v>32807</v>
      </c>
      <c r="C277" s="2">
        <f ca="1">INT((TODAY()-Tabla1[[#This Row],[Año de Nacimiento]])/365)</f>
        <v>30</v>
      </c>
      <c r="D277" t="s">
        <v>14</v>
      </c>
      <c r="E277">
        <v>0</v>
      </c>
      <c r="F277" s="1">
        <v>42626</v>
      </c>
      <c r="G277" s="1">
        <f t="shared" ca="1" si="4"/>
        <v>44118</v>
      </c>
      <c r="H277" s="8">
        <f ca="1">(Tabla1[[#This Row],[Fecha Hoy]]-Tabla1[[#This Row],[Fecha Inicio de Contrato]])/30</f>
        <v>49.733333333333334</v>
      </c>
      <c r="I277" s="8">
        <f ca="1">Tabla1[[#This Row],[Antigüedad Meses]]/12</f>
        <v>4.1444444444444448</v>
      </c>
      <c r="J277" s="1" t="s">
        <v>12</v>
      </c>
      <c r="K277" s="4">
        <v>3</v>
      </c>
      <c r="L277" s="1"/>
      <c r="M277" s="4">
        <v>0</v>
      </c>
      <c r="N277" s="4" t="s">
        <v>20</v>
      </c>
      <c r="O277" t="s">
        <v>32</v>
      </c>
      <c r="P277">
        <v>1</v>
      </c>
      <c r="Q277">
        <v>40</v>
      </c>
      <c r="R277">
        <f>Tabla1[[#This Row],[Horas Jornada]]*1/40</f>
        <v>1</v>
      </c>
      <c r="V277" s="4">
        <f>Tabla1[[#This Row],[Fecha Alta (Abs)]]-Tabla1[[#This Row],[Fecha de baja (Abs)]]</f>
        <v>0</v>
      </c>
      <c r="Y277" s="4">
        <f>Tabla1[[#This Row],[Fecha Abs Alta 2019]]-Tabla1[[#This Row],[Fecha Abs Baja 2019]]</f>
        <v>0</v>
      </c>
      <c r="Z277" s="4"/>
      <c r="AA277" s="4"/>
      <c r="AB277" s="4">
        <f>#REF!-#REF!</f>
        <v>0</v>
      </c>
      <c r="AC277" s="4" t="s">
        <v>56</v>
      </c>
      <c r="AD277" s="4">
        <v>5</v>
      </c>
      <c r="AE277" s="4">
        <v>0</v>
      </c>
      <c r="AH277">
        <v>0</v>
      </c>
      <c r="AK277" s="7">
        <v>16763</v>
      </c>
      <c r="AL277" s="7">
        <v>16763</v>
      </c>
      <c r="AM277" s="7">
        <f>Tabla1[[#This Row],[Salario Anual Actual 2020]]-Tabla1[[#This Row],[Salario Anual Inicial 2020]]</f>
        <v>0</v>
      </c>
      <c r="AN277">
        <v>25</v>
      </c>
      <c r="AO277">
        <v>12</v>
      </c>
      <c r="AQ277">
        <v>0</v>
      </c>
      <c r="AR277">
        <v>0</v>
      </c>
      <c r="AX277">
        <v>7</v>
      </c>
    </row>
    <row r="278" spans="1:50" x14ac:dyDescent="0.25">
      <c r="A278">
        <v>102</v>
      </c>
      <c r="B278" s="1">
        <v>36168</v>
      </c>
      <c r="C278" s="2">
        <f ca="1">INT((TODAY()-Tabla1[[#This Row],[Año de Nacimiento]])/365)</f>
        <v>21</v>
      </c>
      <c r="D278" t="s">
        <v>13</v>
      </c>
      <c r="E278">
        <v>1</v>
      </c>
      <c r="F278" s="1">
        <v>44013</v>
      </c>
      <c r="G278" s="1">
        <f t="shared" ca="1" si="4"/>
        <v>44118</v>
      </c>
      <c r="H278" s="8">
        <f ca="1">(Tabla1[[#This Row],[Fecha Hoy]]-Tabla1[[#This Row],[Fecha Inicio de Contrato]])/30</f>
        <v>3.5</v>
      </c>
      <c r="I278" s="8">
        <f ca="1">Tabla1[[#This Row],[Antigüedad Meses]]/12</f>
        <v>0.29166666666666669</v>
      </c>
      <c r="J278" s="1" t="s">
        <v>10</v>
      </c>
      <c r="K278" s="4">
        <v>5</v>
      </c>
      <c r="L278" s="1" t="s">
        <v>21</v>
      </c>
      <c r="M278" s="4">
        <v>0</v>
      </c>
      <c r="N278" s="4" t="s">
        <v>20</v>
      </c>
      <c r="O278" t="s">
        <v>32</v>
      </c>
      <c r="P278">
        <v>1</v>
      </c>
      <c r="Q278">
        <v>40</v>
      </c>
      <c r="R278">
        <f>Tabla1[[#This Row],[Horas Jornada]]*1/40</f>
        <v>1</v>
      </c>
      <c r="V278" s="4">
        <f>Tabla1[[#This Row],[Fecha Alta (Abs)]]-Tabla1[[#This Row],[Fecha de baja (Abs)]]</f>
        <v>0</v>
      </c>
      <c r="Y278" s="4">
        <f>Tabla1[[#This Row],[Fecha Abs Alta 2019]]-Tabla1[[#This Row],[Fecha Abs Baja 2019]]</f>
        <v>0</v>
      </c>
      <c r="Z278" s="4"/>
      <c r="AA278" s="4"/>
      <c r="AB278" s="4">
        <f>#REF!-#REF!</f>
        <v>0</v>
      </c>
      <c r="AC278" s="4" t="s">
        <v>56</v>
      </c>
      <c r="AD278" s="4">
        <v>5</v>
      </c>
      <c r="AE278" s="4">
        <v>1</v>
      </c>
      <c r="AF278" s="1">
        <v>44043</v>
      </c>
      <c r="AG278" t="s">
        <v>26</v>
      </c>
      <c r="AH278">
        <v>0</v>
      </c>
      <c r="AK278" s="7">
        <v>19593</v>
      </c>
      <c r="AL278" s="7">
        <v>19593</v>
      </c>
      <c r="AM278" s="7">
        <f>Tabla1[[#This Row],[Salario Anual Actual 2020]]-Tabla1[[#This Row],[Salario Anual Inicial 2020]]</f>
        <v>0</v>
      </c>
      <c r="AN278">
        <v>38</v>
      </c>
      <c r="AO278">
        <v>12</v>
      </c>
      <c r="AQ278">
        <v>0</v>
      </c>
      <c r="AR278">
        <v>1</v>
      </c>
      <c r="AX278">
        <v>6</v>
      </c>
    </row>
    <row r="279" spans="1:50" x14ac:dyDescent="0.25">
      <c r="A279">
        <v>113</v>
      </c>
      <c r="B279" s="1">
        <v>35204</v>
      </c>
      <c r="C279" s="2">
        <f ca="1">INT((TODAY()-Tabla1[[#This Row],[Año de Nacimiento]])/365)</f>
        <v>24</v>
      </c>
      <c r="D279" t="s">
        <v>14</v>
      </c>
      <c r="E279">
        <v>0</v>
      </c>
      <c r="F279" s="1">
        <v>43384</v>
      </c>
      <c r="G279" s="1">
        <f t="shared" ca="1" si="4"/>
        <v>44118</v>
      </c>
      <c r="H279" s="8">
        <f ca="1">(Tabla1[[#This Row],[Fecha Hoy]]-Tabla1[[#This Row],[Fecha Inicio de Contrato]])/30</f>
        <v>24.466666666666665</v>
      </c>
      <c r="I279" s="8">
        <f ca="1">Tabla1[[#This Row],[Antigüedad Meses]]/12</f>
        <v>2.0388888888888888</v>
      </c>
      <c r="J279" s="1" t="s">
        <v>12</v>
      </c>
      <c r="K279" s="4">
        <v>3</v>
      </c>
      <c r="L279" s="1" t="s">
        <v>19</v>
      </c>
      <c r="M279" s="4">
        <v>2</v>
      </c>
      <c r="N279" s="4" t="s">
        <v>20</v>
      </c>
      <c r="O279" t="s">
        <v>32</v>
      </c>
      <c r="P279">
        <v>1</v>
      </c>
      <c r="Q279">
        <v>40</v>
      </c>
      <c r="R279">
        <f>Tabla1[[#This Row],[Horas Jornada]]*1/40</f>
        <v>1</v>
      </c>
      <c r="V279" s="4">
        <f>Tabla1[[#This Row],[Fecha Alta (Abs)]]-Tabla1[[#This Row],[Fecha de baja (Abs)]]</f>
        <v>0</v>
      </c>
      <c r="Y279" s="4">
        <f>Tabla1[[#This Row],[Fecha Abs Alta 2019]]-Tabla1[[#This Row],[Fecha Abs Baja 2019]]</f>
        <v>0</v>
      </c>
      <c r="Z279" s="4"/>
      <c r="AA279" s="4"/>
      <c r="AB279" s="4">
        <f>#REF!-#REF!</f>
        <v>0</v>
      </c>
      <c r="AC279" s="4" t="s">
        <v>56</v>
      </c>
      <c r="AD279" s="4">
        <v>5</v>
      </c>
      <c r="AE279" s="4">
        <v>0</v>
      </c>
      <c r="AH279">
        <v>0</v>
      </c>
      <c r="AK279" s="7">
        <v>18909</v>
      </c>
      <c r="AL279" s="7">
        <v>18909</v>
      </c>
      <c r="AM279" s="7">
        <f>Tabla1[[#This Row],[Salario Anual Actual 2020]]-Tabla1[[#This Row],[Salario Anual Inicial 2020]]</f>
        <v>0</v>
      </c>
      <c r="AN279">
        <v>180</v>
      </c>
      <c r="AO279">
        <v>12</v>
      </c>
      <c r="AQ279">
        <v>0</v>
      </c>
      <c r="AR279">
        <v>0</v>
      </c>
      <c r="AX279">
        <v>9</v>
      </c>
    </row>
    <row r="280" spans="1:50" x14ac:dyDescent="0.25">
      <c r="A280">
        <v>114</v>
      </c>
      <c r="B280" s="1">
        <v>30425</v>
      </c>
      <c r="C280" s="2">
        <f ca="1">INT((TODAY()-Tabla1[[#This Row],[Año de Nacimiento]])/365)</f>
        <v>37</v>
      </c>
      <c r="D280" t="s">
        <v>13</v>
      </c>
      <c r="E280">
        <v>1</v>
      </c>
      <c r="F280" s="1">
        <v>42848</v>
      </c>
      <c r="G280" s="1">
        <f t="shared" ca="1" si="4"/>
        <v>44118</v>
      </c>
      <c r="H280" s="8">
        <f ca="1">(Tabla1[[#This Row],[Fecha Hoy]]-Tabla1[[#This Row],[Fecha Inicio de Contrato]])/30</f>
        <v>42.333333333333336</v>
      </c>
      <c r="I280" s="8">
        <f ca="1">Tabla1[[#This Row],[Antigüedad Meses]]/12</f>
        <v>3.5277777777777781</v>
      </c>
      <c r="J280" s="1" t="s">
        <v>8</v>
      </c>
      <c r="K280" s="4">
        <v>1</v>
      </c>
      <c r="L280" s="1" t="s">
        <v>21</v>
      </c>
      <c r="M280" s="4">
        <v>0</v>
      </c>
      <c r="N280" s="4" t="s">
        <v>20</v>
      </c>
      <c r="O280" t="s">
        <v>32</v>
      </c>
      <c r="P280">
        <v>1</v>
      </c>
      <c r="Q280">
        <v>40</v>
      </c>
      <c r="R280">
        <f>Tabla1[[#This Row],[Horas Jornada]]*1/40</f>
        <v>1</v>
      </c>
      <c r="V280" s="4">
        <f>Tabla1[[#This Row],[Fecha Alta (Abs)]]-Tabla1[[#This Row],[Fecha de baja (Abs)]]</f>
        <v>0</v>
      </c>
      <c r="Y280" s="4">
        <f>Tabla1[[#This Row],[Fecha Abs Alta 2019]]-Tabla1[[#This Row],[Fecha Abs Baja 2019]]</f>
        <v>0</v>
      </c>
      <c r="Z280" s="4"/>
      <c r="AA280" s="4"/>
      <c r="AB280" s="4">
        <f>#REF!-#REF!</f>
        <v>0</v>
      </c>
      <c r="AC280" s="4" t="s">
        <v>56</v>
      </c>
      <c r="AD280" s="4">
        <v>5</v>
      </c>
      <c r="AE280" s="4">
        <v>0</v>
      </c>
      <c r="AH280">
        <v>0</v>
      </c>
      <c r="AK280" s="7">
        <v>16155</v>
      </c>
      <c r="AL280" s="7">
        <v>16155</v>
      </c>
      <c r="AM280" s="7">
        <f>Tabla1[[#This Row],[Salario Anual Actual 2020]]-Tabla1[[#This Row],[Salario Anual Inicial 2020]]</f>
        <v>0</v>
      </c>
      <c r="AN280">
        <v>49</v>
      </c>
      <c r="AO280">
        <v>12</v>
      </c>
      <c r="AQ280">
        <v>0</v>
      </c>
      <c r="AR280">
        <v>0</v>
      </c>
      <c r="AX280">
        <v>8</v>
      </c>
    </row>
    <row r="281" spans="1:50" x14ac:dyDescent="0.25">
      <c r="A281">
        <v>118</v>
      </c>
      <c r="B281" s="1">
        <v>22341</v>
      </c>
      <c r="C281" s="2">
        <f ca="1">INT((TODAY()-Tabla1[[#This Row],[Año de Nacimiento]])/365)</f>
        <v>59</v>
      </c>
      <c r="D281" t="s">
        <v>14</v>
      </c>
      <c r="E281">
        <v>0</v>
      </c>
      <c r="F281" s="1">
        <v>42600</v>
      </c>
      <c r="G281" s="1">
        <f t="shared" ca="1" si="4"/>
        <v>44118</v>
      </c>
      <c r="H281" s="8">
        <f ca="1">(Tabla1[[#This Row],[Fecha Hoy]]-Tabla1[[#This Row],[Fecha Inicio de Contrato]])/30</f>
        <v>50.6</v>
      </c>
      <c r="I281" s="8">
        <f ca="1">Tabla1[[#This Row],[Antigüedad Meses]]/12</f>
        <v>4.2166666666666668</v>
      </c>
      <c r="J281" s="1" t="s">
        <v>10</v>
      </c>
      <c r="K281" s="4">
        <v>5</v>
      </c>
      <c r="L281" s="1"/>
      <c r="M281" s="4">
        <v>0</v>
      </c>
      <c r="N281" s="4" t="s">
        <v>20</v>
      </c>
      <c r="O281" t="s">
        <v>32</v>
      </c>
      <c r="P281">
        <v>1</v>
      </c>
      <c r="Q281">
        <v>40</v>
      </c>
      <c r="R281">
        <f>Tabla1[[#This Row],[Horas Jornada]]*1/40</f>
        <v>1</v>
      </c>
      <c r="V281" s="4">
        <f>Tabla1[[#This Row],[Fecha Alta (Abs)]]-Tabla1[[#This Row],[Fecha de baja (Abs)]]</f>
        <v>0</v>
      </c>
      <c r="Y281" s="4">
        <f>Tabla1[[#This Row],[Fecha Abs Alta 2019]]-Tabla1[[#This Row],[Fecha Abs Baja 2019]]</f>
        <v>0</v>
      </c>
      <c r="Z281" s="4"/>
      <c r="AA281" s="4"/>
      <c r="AB281" s="4">
        <f>#REF!-#REF!</f>
        <v>0</v>
      </c>
      <c r="AC281" s="4" t="s">
        <v>56</v>
      </c>
      <c r="AD281" s="4">
        <v>5</v>
      </c>
      <c r="AE281" s="4">
        <v>0</v>
      </c>
      <c r="AH281">
        <v>1</v>
      </c>
      <c r="AI281" s="1">
        <v>44054</v>
      </c>
      <c r="AJ281" t="s">
        <v>42</v>
      </c>
      <c r="AK281" s="7">
        <v>18064</v>
      </c>
      <c r="AL281" s="7">
        <v>18064</v>
      </c>
      <c r="AM281" s="7">
        <f>Tabla1[[#This Row],[Salario Anual Actual 2020]]-Tabla1[[#This Row],[Salario Anual Inicial 2020]]</f>
        <v>0</v>
      </c>
      <c r="AN281">
        <v>150</v>
      </c>
      <c r="AO281">
        <v>0</v>
      </c>
      <c r="AQ281">
        <v>0</v>
      </c>
      <c r="AR281">
        <v>0</v>
      </c>
      <c r="AX281">
        <v>9</v>
      </c>
    </row>
    <row r="282" spans="1:50" x14ac:dyDescent="0.25">
      <c r="A282">
        <v>121</v>
      </c>
      <c r="B282" s="1">
        <v>23907</v>
      </c>
      <c r="C282" s="2">
        <f ca="1">INT((TODAY()-Tabla1[[#This Row],[Año de Nacimiento]])/365)</f>
        <v>55</v>
      </c>
      <c r="D282" t="s">
        <v>14</v>
      </c>
      <c r="E282">
        <v>0</v>
      </c>
      <c r="F282" s="1">
        <v>42671</v>
      </c>
      <c r="G282" s="1">
        <f t="shared" ca="1" si="4"/>
        <v>44118</v>
      </c>
      <c r="H282" s="8">
        <f ca="1">(Tabla1[[#This Row],[Fecha Hoy]]-Tabla1[[#This Row],[Fecha Inicio de Contrato]])/30</f>
        <v>48.233333333333334</v>
      </c>
      <c r="I282" s="8">
        <f ca="1">Tabla1[[#This Row],[Antigüedad Meses]]/12</f>
        <v>4.0194444444444448</v>
      </c>
      <c r="J282" s="1" t="s">
        <v>8</v>
      </c>
      <c r="K282" s="4">
        <v>1</v>
      </c>
      <c r="L282" s="1" t="s">
        <v>22</v>
      </c>
      <c r="M282" s="4">
        <v>1</v>
      </c>
      <c r="N282" s="4" t="s">
        <v>20</v>
      </c>
      <c r="O282" t="s">
        <v>32</v>
      </c>
      <c r="P282">
        <v>1</v>
      </c>
      <c r="Q282">
        <v>40</v>
      </c>
      <c r="R282">
        <f>Tabla1[[#This Row],[Horas Jornada]]*1/40</f>
        <v>1</v>
      </c>
      <c r="V282" s="4">
        <f>Tabla1[[#This Row],[Fecha Alta (Abs)]]-Tabla1[[#This Row],[Fecha de baja (Abs)]]</f>
        <v>0</v>
      </c>
      <c r="Y282" s="4">
        <f>Tabla1[[#This Row],[Fecha Abs Alta 2019]]-Tabla1[[#This Row],[Fecha Abs Baja 2019]]</f>
        <v>0</v>
      </c>
      <c r="Z282" s="4"/>
      <c r="AA282" s="4"/>
      <c r="AB282" s="4">
        <f>#REF!-#REF!</f>
        <v>0</v>
      </c>
      <c r="AC282" s="4" t="s">
        <v>56</v>
      </c>
      <c r="AD282" s="4">
        <v>5</v>
      </c>
      <c r="AE282" s="4">
        <v>0</v>
      </c>
      <c r="AH282">
        <v>0</v>
      </c>
      <c r="AK282" s="7">
        <v>18076</v>
      </c>
      <c r="AL282" s="7">
        <v>18076</v>
      </c>
      <c r="AM282" s="7">
        <f>Tabla1[[#This Row],[Salario Anual Actual 2020]]-Tabla1[[#This Row],[Salario Anual Inicial 2020]]</f>
        <v>0</v>
      </c>
      <c r="AN282">
        <v>69</v>
      </c>
      <c r="AO282">
        <v>0</v>
      </c>
      <c r="AQ282">
        <v>0</v>
      </c>
      <c r="AR282">
        <v>0</v>
      </c>
      <c r="AX282">
        <v>9</v>
      </c>
    </row>
    <row r="283" spans="1:50" x14ac:dyDescent="0.25">
      <c r="A283">
        <v>122</v>
      </c>
      <c r="B283" s="1">
        <v>29907</v>
      </c>
      <c r="C283" s="2">
        <f ca="1">INT((TODAY()-Tabla1[[#This Row],[Año de Nacimiento]])/365)</f>
        <v>38</v>
      </c>
      <c r="D283" t="s">
        <v>13</v>
      </c>
      <c r="E283">
        <v>1</v>
      </c>
      <c r="F283" s="1">
        <v>42376</v>
      </c>
      <c r="G283" s="1">
        <f t="shared" ca="1" si="4"/>
        <v>44118</v>
      </c>
      <c r="H283" s="8">
        <f ca="1">(Tabla1[[#This Row],[Fecha Hoy]]-Tabla1[[#This Row],[Fecha Inicio de Contrato]])/30</f>
        <v>58.06666666666667</v>
      </c>
      <c r="I283" s="8">
        <f ca="1">Tabla1[[#This Row],[Antigüedad Meses]]/12</f>
        <v>4.8388888888888895</v>
      </c>
      <c r="J283" s="1" t="s">
        <v>68</v>
      </c>
      <c r="K283" s="4">
        <v>2</v>
      </c>
      <c r="L283" s="1" t="s">
        <v>21</v>
      </c>
      <c r="M283" s="4">
        <v>0</v>
      </c>
      <c r="N283" s="4" t="s">
        <v>20</v>
      </c>
      <c r="O283" t="s">
        <v>32</v>
      </c>
      <c r="P283">
        <v>1</v>
      </c>
      <c r="Q283">
        <v>40</v>
      </c>
      <c r="R283">
        <f>Tabla1[[#This Row],[Horas Jornada]]*1/40</f>
        <v>1</v>
      </c>
      <c r="V283" s="4">
        <f>Tabla1[[#This Row],[Fecha Alta (Abs)]]-Tabla1[[#This Row],[Fecha de baja (Abs)]]</f>
        <v>0</v>
      </c>
      <c r="Y283" s="4">
        <f>Tabla1[[#This Row],[Fecha Abs Alta 2019]]-Tabla1[[#This Row],[Fecha Abs Baja 2019]]</f>
        <v>0</v>
      </c>
      <c r="Z283" s="4"/>
      <c r="AA283" s="4"/>
      <c r="AB283" s="4">
        <f>#REF!-#REF!</f>
        <v>0</v>
      </c>
      <c r="AC283" s="4" t="s">
        <v>56</v>
      </c>
      <c r="AD283" s="4">
        <v>5</v>
      </c>
      <c r="AE283" s="4">
        <v>0</v>
      </c>
      <c r="AH283">
        <v>0</v>
      </c>
      <c r="AK283" s="7">
        <v>18507</v>
      </c>
      <c r="AL283" s="7">
        <v>18507</v>
      </c>
      <c r="AM283" s="7">
        <f>Tabla1[[#This Row],[Salario Anual Actual 2020]]-Tabla1[[#This Row],[Salario Anual Inicial 2020]]</f>
        <v>0</v>
      </c>
      <c r="AN283">
        <v>258</v>
      </c>
      <c r="AO283">
        <v>6</v>
      </c>
      <c r="AQ283">
        <v>0</v>
      </c>
      <c r="AR283">
        <v>0</v>
      </c>
      <c r="AX283">
        <v>9</v>
      </c>
    </row>
    <row r="284" spans="1:50" x14ac:dyDescent="0.25">
      <c r="A284">
        <v>36</v>
      </c>
      <c r="B284" s="1">
        <v>33756</v>
      </c>
      <c r="C284" s="2">
        <f ca="1">INT((TODAY()-Tabla1[[#This Row],[Año de Nacimiento]])/365)</f>
        <v>28</v>
      </c>
      <c r="D284" t="s">
        <v>13</v>
      </c>
      <c r="E284">
        <v>1</v>
      </c>
      <c r="F284" s="1">
        <v>42650</v>
      </c>
      <c r="G284" s="1">
        <f t="shared" ca="1" si="4"/>
        <v>44118</v>
      </c>
      <c r="H284" s="8">
        <f ca="1">(Tabla1[[#This Row],[Fecha Hoy]]-Tabla1[[#This Row],[Fecha Inicio de Contrato]])/30</f>
        <v>48.93333333333333</v>
      </c>
      <c r="I284" s="8">
        <f ca="1">Tabla1[[#This Row],[Antigüedad Meses]]/12</f>
        <v>4.0777777777777775</v>
      </c>
      <c r="J284" s="1" t="s">
        <v>9</v>
      </c>
      <c r="K284" s="4">
        <v>4</v>
      </c>
      <c r="L284" s="1" t="s">
        <v>21</v>
      </c>
      <c r="M284" s="4">
        <v>0</v>
      </c>
      <c r="N284" s="4" t="s">
        <v>20</v>
      </c>
      <c r="O284" t="s">
        <v>33</v>
      </c>
      <c r="P284">
        <v>3</v>
      </c>
      <c r="Q284">
        <v>40</v>
      </c>
      <c r="R284">
        <f>Tabla1[[#This Row],[Horas Jornada]]*1/40</f>
        <v>1</v>
      </c>
      <c r="V284" s="4">
        <f>Tabla1[[#This Row],[Fecha Alta (Abs)]]-Tabla1[[#This Row],[Fecha de baja (Abs)]]</f>
        <v>0</v>
      </c>
      <c r="Y284" s="4">
        <f>Tabla1[[#This Row],[Fecha Abs Alta 2019]]-Tabla1[[#This Row],[Fecha Abs Baja 2019]]</f>
        <v>0</v>
      </c>
      <c r="Z284" s="4"/>
      <c r="AA284" s="4"/>
      <c r="AB284" s="4">
        <f>#REF!-#REF!</f>
        <v>0</v>
      </c>
      <c r="AC284" s="4" t="s">
        <v>59</v>
      </c>
      <c r="AD284" s="4">
        <v>8</v>
      </c>
      <c r="AE284" s="4">
        <v>0</v>
      </c>
      <c r="AF284" s="4"/>
      <c r="AH284">
        <v>0</v>
      </c>
      <c r="AK284" s="7">
        <v>20485</v>
      </c>
      <c r="AL284" s="7">
        <v>20485</v>
      </c>
      <c r="AM284" s="7">
        <f>Tabla1[[#This Row],[Salario Anual Actual 2020]]-Tabla1[[#This Row],[Salario Anual Inicial 2020]]</f>
        <v>0</v>
      </c>
      <c r="AN284">
        <v>56</v>
      </c>
      <c r="AO284">
        <v>6</v>
      </c>
      <c r="AP284">
        <v>9</v>
      </c>
      <c r="AQ284">
        <v>0</v>
      </c>
      <c r="AR284">
        <v>0</v>
      </c>
      <c r="AS284">
        <v>6.46</v>
      </c>
      <c r="AT284">
        <v>7.76</v>
      </c>
      <c r="AU284">
        <v>1</v>
      </c>
      <c r="AV284">
        <v>4.96</v>
      </c>
      <c r="AW284">
        <v>4.3499999999999996</v>
      </c>
      <c r="AX284">
        <v>4</v>
      </c>
    </row>
    <row r="285" spans="1:50" x14ac:dyDescent="0.25">
      <c r="A285">
        <v>60</v>
      </c>
      <c r="B285" s="1">
        <v>22146</v>
      </c>
      <c r="C285" s="2">
        <f ca="1">INT((TODAY()-Tabla1[[#This Row],[Año de Nacimiento]])/365)</f>
        <v>60</v>
      </c>
      <c r="D285" t="s">
        <v>14</v>
      </c>
      <c r="E285">
        <v>0</v>
      </c>
      <c r="F285" s="1">
        <v>38181</v>
      </c>
      <c r="G285" s="1">
        <f t="shared" ca="1" si="4"/>
        <v>44118</v>
      </c>
      <c r="H285" s="8">
        <f ca="1">(Tabla1[[#This Row],[Fecha Hoy]]-Tabla1[[#This Row],[Fecha Inicio de Contrato]])/30</f>
        <v>197.9</v>
      </c>
      <c r="I285" s="8">
        <f ca="1">Tabla1[[#This Row],[Antigüedad Meses]]/12</f>
        <v>16.491666666666667</v>
      </c>
      <c r="J285" s="1" t="s">
        <v>68</v>
      </c>
      <c r="K285" s="4">
        <v>2</v>
      </c>
      <c r="L285" s="1" t="s">
        <v>19</v>
      </c>
      <c r="M285" s="4">
        <v>0</v>
      </c>
      <c r="N285" s="4" t="s">
        <v>20</v>
      </c>
      <c r="O285" t="s">
        <v>33</v>
      </c>
      <c r="P285">
        <v>3</v>
      </c>
      <c r="Q285">
        <v>30</v>
      </c>
      <c r="R285">
        <f>Tabla1[[#This Row],[Horas Jornada]]*1/40</f>
        <v>0.75</v>
      </c>
      <c r="V285" s="4">
        <f>Tabla1[[#This Row],[Fecha Alta (Abs)]]-Tabla1[[#This Row],[Fecha de baja (Abs)]]</f>
        <v>0</v>
      </c>
      <c r="Y285" s="4">
        <f>Tabla1[[#This Row],[Fecha Abs Alta 2019]]-Tabla1[[#This Row],[Fecha Abs Baja 2019]]</f>
        <v>0</v>
      </c>
      <c r="Z285" s="4"/>
      <c r="AA285" s="4"/>
      <c r="AB285" s="4">
        <f>#REF!-#REF!</f>
        <v>0</v>
      </c>
      <c r="AC285" s="4" t="s">
        <v>59</v>
      </c>
      <c r="AD285" s="4">
        <v>8</v>
      </c>
      <c r="AE285" s="4">
        <v>0</v>
      </c>
      <c r="AF285" s="4"/>
      <c r="AH285">
        <v>0</v>
      </c>
      <c r="AK285" s="7">
        <v>23667</v>
      </c>
      <c r="AL285" s="7">
        <v>23667</v>
      </c>
      <c r="AM285" s="7">
        <f>Tabla1[[#This Row],[Salario Anual Actual 2020]]-Tabla1[[#This Row],[Salario Anual Inicial 2020]]</f>
        <v>0</v>
      </c>
      <c r="AN285">
        <v>168</v>
      </c>
      <c r="AO285">
        <v>18</v>
      </c>
      <c r="AP285">
        <v>6</v>
      </c>
      <c r="AQ285">
        <v>0</v>
      </c>
      <c r="AR285">
        <v>0</v>
      </c>
      <c r="AS285">
        <v>6.55</v>
      </c>
      <c r="AT285">
        <v>8.5500000000000007</v>
      </c>
      <c r="AU285">
        <v>1</v>
      </c>
      <c r="AV285">
        <v>4.41</v>
      </c>
      <c r="AW285">
        <v>3.33</v>
      </c>
      <c r="AX285">
        <v>9</v>
      </c>
    </row>
    <row r="286" spans="1:50" x14ac:dyDescent="0.25">
      <c r="A286">
        <v>249</v>
      </c>
      <c r="B286" s="1">
        <v>28953</v>
      </c>
      <c r="C286" s="2">
        <f ca="1">INT((TODAY()-Tabla1[[#This Row],[Año de Nacimiento]])/365)</f>
        <v>41</v>
      </c>
      <c r="D286" t="s">
        <v>13</v>
      </c>
      <c r="E286">
        <v>1</v>
      </c>
      <c r="F286" s="1">
        <v>37379</v>
      </c>
      <c r="G286" s="1">
        <f t="shared" ca="1" si="4"/>
        <v>44118</v>
      </c>
      <c r="H286" s="8">
        <f ca="1">(Tabla1[[#This Row],[Fecha Hoy]]-Tabla1[[#This Row],[Fecha Inicio de Contrato]])/30</f>
        <v>224.63333333333333</v>
      </c>
      <c r="I286" s="8">
        <f ca="1">Tabla1[[#This Row],[Antigüedad Meses]]/12</f>
        <v>18.719444444444445</v>
      </c>
      <c r="J286" s="1" t="s">
        <v>12</v>
      </c>
      <c r="K286" s="4">
        <v>3</v>
      </c>
      <c r="L286" s="1" t="s">
        <v>19</v>
      </c>
      <c r="M286" s="4">
        <v>1</v>
      </c>
      <c r="N286" s="4" t="s">
        <v>20</v>
      </c>
      <c r="O286" t="s">
        <v>33</v>
      </c>
      <c r="P286">
        <v>3</v>
      </c>
      <c r="Q286">
        <v>34</v>
      </c>
      <c r="R286">
        <f>Tabla1[[#This Row],[Horas Jornada]]*1/40</f>
        <v>0.85</v>
      </c>
      <c r="V286" s="4">
        <f>Tabla1[[#This Row],[Fecha Alta (Abs)]]-Tabla1[[#This Row],[Fecha de baja (Abs)]]</f>
        <v>0</v>
      </c>
      <c r="Y286" s="4">
        <f>Tabla1[[#This Row],[Fecha Abs Alta 2019]]-Tabla1[[#This Row],[Fecha Abs Baja 2019]]</f>
        <v>0</v>
      </c>
      <c r="Z286" s="4"/>
      <c r="AA286" s="4"/>
      <c r="AB286" s="4">
        <f>#REF!-#REF!</f>
        <v>0</v>
      </c>
      <c r="AC286" t="s">
        <v>59</v>
      </c>
      <c r="AD286" s="4">
        <v>8</v>
      </c>
      <c r="AE286" s="4">
        <v>0</v>
      </c>
      <c r="AH286">
        <v>0</v>
      </c>
      <c r="AK286" s="7">
        <v>23753</v>
      </c>
      <c r="AL286" s="7">
        <v>23753</v>
      </c>
      <c r="AM286" s="7">
        <f>Tabla1[[#This Row],[Salario Anual Actual 2020]]-Tabla1[[#This Row],[Salario Anual Inicial 2020]]</f>
        <v>0</v>
      </c>
      <c r="AN286">
        <v>438</v>
      </c>
      <c r="AO286">
        <v>0</v>
      </c>
      <c r="AP286">
        <v>5</v>
      </c>
      <c r="AQ286">
        <v>0</v>
      </c>
      <c r="AR286">
        <v>0</v>
      </c>
      <c r="AS286">
        <v>4.1399999999999997</v>
      </c>
      <c r="AT286">
        <v>6.14</v>
      </c>
      <c r="AU286">
        <v>2</v>
      </c>
      <c r="AV286">
        <v>4.8</v>
      </c>
      <c r="AW286">
        <v>4.7300000000000004</v>
      </c>
      <c r="AX286">
        <v>10</v>
      </c>
    </row>
    <row r="287" spans="1:50" x14ac:dyDescent="0.25">
      <c r="A287">
        <v>268</v>
      </c>
      <c r="B287" s="1">
        <v>30213</v>
      </c>
      <c r="C287" s="2">
        <f ca="1">INT((TODAY()-Tabla1[[#This Row],[Año de Nacimiento]])/365)</f>
        <v>38</v>
      </c>
      <c r="D287" t="s">
        <v>13</v>
      </c>
      <c r="E287">
        <v>1</v>
      </c>
      <c r="F287" s="1">
        <v>42622</v>
      </c>
      <c r="G287" s="1">
        <f t="shared" ca="1" si="4"/>
        <v>44118</v>
      </c>
      <c r="H287" s="8">
        <f ca="1">(Tabla1[[#This Row],[Fecha Hoy]]-Tabla1[[#This Row],[Fecha Inicio de Contrato]])/30</f>
        <v>49.866666666666667</v>
      </c>
      <c r="I287" s="8">
        <f ca="1">Tabla1[[#This Row],[Antigüedad Meses]]/12</f>
        <v>4.1555555555555559</v>
      </c>
      <c r="J287" s="1" t="s">
        <v>8</v>
      </c>
      <c r="K287" s="4">
        <v>1</v>
      </c>
      <c r="L287" s="1" t="s">
        <v>19</v>
      </c>
      <c r="M287" s="4">
        <v>2</v>
      </c>
      <c r="N287" s="4" t="s">
        <v>20</v>
      </c>
      <c r="O287" t="s">
        <v>33</v>
      </c>
      <c r="P287">
        <v>3</v>
      </c>
      <c r="Q287">
        <v>40</v>
      </c>
      <c r="R287">
        <f>Tabla1[[#This Row],[Horas Jornada]]*1/40</f>
        <v>1</v>
      </c>
      <c r="V287" s="4">
        <f>Tabla1[[#This Row],[Fecha Alta (Abs)]]-Tabla1[[#This Row],[Fecha de baja (Abs)]]</f>
        <v>0</v>
      </c>
      <c r="Y287" s="4">
        <f>Tabla1[[#This Row],[Fecha Abs Alta 2019]]-Tabla1[[#This Row],[Fecha Abs Baja 2019]]</f>
        <v>0</v>
      </c>
      <c r="Z287" s="4"/>
      <c r="AA287" s="4"/>
      <c r="AB287" s="4">
        <f>#REF!-#REF!</f>
        <v>0</v>
      </c>
      <c r="AC287" t="s">
        <v>59</v>
      </c>
      <c r="AD287" s="4">
        <v>8</v>
      </c>
      <c r="AE287" s="4">
        <v>0</v>
      </c>
      <c r="AH287">
        <v>0</v>
      </c>
      <c r="AK287" s="7">
        <v>20953</v>
      </c>
      <c r="AL287" s="7">
        <v>20953</v>
      </c>
      <c r="AM287" s="7">
        <f>Tabla1[[#This Row],[Salario Anual Actual 2020]]-Tabla1[[#This Row],[Salario Anual Inicial 2020]]</f>
        <v>0</v>
      </c>
      <c r="AN287">
        <v>91</v>
      </c>
      <c r="AO287">
        <v>0</v>
      </c>
      <c r="AP287">
        <v>8</v>
      </c>
      <c r="AQ287">
        <v>0</v>
      </c>
      <c r="AR287">
        <v>0</v>
      </c>
      <c r="AS287">
        <v>4.1500000000000004</v>
      </c>
      <c r="AT287">
        <v>6.45</v>
      </c>
      <c r="AU287">
        <v>2</v>
      </c>
      <c r="AV287">
        <v>5.0999999999999996</v>
      </c>
      <c r="AW287">
        <v>4.03</v>
      </c>
      <c r="AX287">
        <v>9</v>
      </c>
    </row>
    <row r="288" spans="1:50" x14ac:dyDescent="0.25">
      <c r="A288">
        <v>275</v>
      </c>
      <c r="B288" s="1">
        <v>28000</v>
      </c>
      <c r="C288" s="2">
        <f ca="1">INT((TODAY()-Tabla1[[#This Row],[Año de Nacimiento]])/365)</f>
        <v>44</v>
      </c>
      <c r="D288" t="s">
        <v>13</v>
      </c>
      <c r="E288">
        <v>1</v>
      </c>
      <c r="F288" s="1">
        <v>42559</v>
      </c>
      <c r="G288" s="1">
        <f t="shared" ca="1" si="4"/>
        <v>44118</v>
      </c>
      <c r="H288" s="8">
        <f ca="1">(Tabla1[[#This Row],[Fecha Hoy]]-Tabla1[[#This Row],[Fecha Inicio de Contrato]])/30</f>
        <v>51.966666666666669</v>
      </c>
      <c r="I288" s="8">
        <f ca="1">Tabla1[[#This Row],[Antigüedad Meses]]/12</f>
        <v>4.3305555555555557</v>
      </c>
      <c r="J288" s="1" t="s">
        <v>9</v>
      </c>
      <c r="K288" s="4">
        <v>4</v>
      </c>
      <c r="L288" s="1"/>
      <c r="M288" s="4">
        <v>0</v>
      </c>
      <c r="N288" s="4" t="s">
        <v>20</v>
      </c>
      <c r="O288" t="s">
        <v>33</v>
      </c>
      <c r="P288">
        <v>3</v>
      </c>
      <c r="Q288">
        <v>35</v>
      </c>
      <c r="R288">
        <f>Tabla1[[#This Row],[Horas Jornada]]*1/40</f>
        <v>0.875</v>
      </c>
      <c r="V288" s="4">
        <f>Tabla1[[#This Row],[Fecha Alta (Abs)]]-Tabla1[[#This Row],[Fecha de baja (Abs)]]</f>
        <v>0</v>
      </c>
      <c r="Y288" s="4">
        <f>Tabla1[[#This Row],[Fecha Abs Alta 2019]]-Tabla1[[#This Row],[Fecha Abs Baja 2019]]</f>
        <v>0</v>
      </c>
      <c r="Z288" s="4"/>
      <c r="AA288" s="4"/>
      <c r="AB288" s="4">
        <f>#REF!-#REF!</f>
        <v>0</v>
      </c>
      <c r="AC288" t="s">
        <v>59</v>
      </c>
      <c r="AD288" s="4">
        <v>8</v>
      </c>
      <c r="AE288" s="4">
        <v>0</v>
      </c>
      <c r="AH288">
        <v>0</v>
      </c>
      <c r="AK288" s="7">
        <v>20654</v>
      </c>
      <c r="AL288" s="7">
        <v>20654</v>
      </c>
      <c r="AM288" s="7">
        <f>Tabla1[[#This Row],[Salario Anual Actual 2020]]-Tabla1[[#This Row],[Salario Anual Inicial 2020]]</f>
        <v>0</v>
      </c>
      <c r="AN288">
        <v>34</v>
      </c>
      <c r="AO288">
        <v>0</v>
      </c>
      <c r="AP288">
        <v>7</v>
      </c>
      <c r="AQ288">
        <v>0</v>
      </c>
      <c r="AR288">
        <v>0</v>
      </c>
      <c r="AS288">
        <v>7.42</v>
      </c>
      <c r="AT288">
        <v>8.42</v>
      </c>
      <c r="AU288">
        <v>1</v>
      </c>
      <c r="AV288">
        <v>5.05</v>
      </c>
      <c r="AW288">
        <v>3.95</v>
      </c>
      <c r="AX288">
        <v>6</v>
      </c>
    </row>
    <row r="289" spans="1:50" x14ac:dyDescent="0.25">
      <c r="A289">
        <v>285</v>
      </c>
      <c r="B289" s="1">
        <v>24466</v>
      </c>
      <c r="C289" s="2">
        <f ca="1">INT((TODAY()-Tabla1[[#This Row],[Año de Nacimiento]])/365)</f>
        <v>53</v>
      </c>
      <c r="D289" t="s">
        <v>13</v>
      </c>
      <c r="E289">
        <v>1</v>
      </c>
      <c r="F289" s="1">
        <v>41688</v>
      </c>
      <c r="G289" s="1">
        <f t="shared" ca="1" si="4"/>
        <v>44118</v>
      </c>
      <c r="H289" s="8">
        <f ca="1">(Tabla1[[#This Row],[Fecha Hoy]]-Tabla1[[#This Row],[Fecha Inicio de Contrato]])/30</f>
        <v>81</v>
      </c>
      <c r="I289" s="8">
        <f ca="1">Tabla1[[#This Row],[Antigüedad Meses]]/12</f>
        <v>6.75</v>
      </c>
      <c r="J289" s="1" t="s">
        <v>8</v>
      </c>
      <c r="K289" s="4">
        <v>1</v>
      </c>
      <c r="L289" s="1"/>
      <c r="M289" s="4"/>
      <c r="N289" s="4" t="s">
        <v>20</v>
      </c>
      <c r="O289" t="s">
        <v>33</v>
      </c>
      <c r="P289">
        <v>3</v>
      </c>
      <c r="Q289">
        <v>40</v>
      </c>
      <c r="R289">
        <f>Tabla1[[#This Row],[Horas Jornada]]*1/40</f>
        <v>1</v>
      </c>
      <c r="V289" s="4">
        <f>Tabla1[[#This Row],[Fecha Alta (Abs)]]-Tabla1[[#This Row],[Fecha de baja (Abs)]]</f>
        <v>0</v>
      </c>
      <c r="Y289" s="4">
        <f>Tabla1[[#This Row],[Fecha Abs Alta 2019]]-Tabla1[[#This Row],[Fecha Abs Baja 2019]]</f>
        <v>0</v>
      </c>
      <c r="Z289" s="4"/>
      <c r="AA289" s="4"/>
      <c r="AB289" s="4">
        <f>#REF!-#REF!</f>
        <v>0</v>
      </c>
      <c r="AC289" t="s">
        <v>59</v>
      </c>
      <c r="AD289" s="4">
        <v>8</v>
      </c>
      <c r="AE289" s="4">
        <v>0</v>
      </c>
      <c r="AH289">
        <v>0</v>
      </c>
      <c r="AK289" s="7">
        <v>23298</v>
      </c>
      <c r="AL289" s="7">
        <v>23298</v>
      </c>
      <c r="AM289" s="7">
        <f>Tabla1[[#This Row],[Salario Anual Actual 2020]]-Tabla1[[#This Row],[Salario Anual Inicial 2020]]</f>
        <v>0</v>
      </c>
      <c r="AN289">
        <v>29</v>
      </c>
      <c r="AO289">
        <v>0</v>
      </c>
      <c r="AP289">
        <v>7</v>
      </c>
      <c r="AQ289">
        <v>0</v>
      </c>
      <c r="AR289">
        <v>0</v>
      </c>
      <c r="AS289">
        <v>5.48</v>
      </c>
      <c r="AT289">
        <v>6.48</v>
      </c>
      <c r="AU289">
        <v>2</v>
      </c>
      <c r="AV289">
        <v>4.84</v>
      </c>
      <c r="AW289">
        <v>3.09</v>
      </c>
      <c r="AX289">
        <v>8</v>
      </c>
    </row>
    <row r="290" spans="1:50" x14ac:dyDescent="0.25">
      <c r="A290">
        <v>286</v>
      </c>
      <c r="B290" s="1">
        <v>28586</v>
      </c>
      <c r="C290" s="2">
        <f ca="1">INT((TODAY()-Tabla1[[#This Row],[Año de Nacimiento]])/365)</f>
        <v>42</v>
      </c>
      <c r="D290" t="s">
        <v>13</v>
      </c>
      <c r="E290">
        <v>1</v>
      </c>
      <c r="F290" s="1">
        <v>42322</v>
      </c>
      <c r="G290" s="1">
        <f t="shared" ca="1" si="4"/>
        <v>44118</v>
      </c>
      <c r="H290" s="8">
        <f ca="1">(Tabla1[[#This Row],[Fecha Hoy]]-Tabla1[[#This Row],[Fecha Inicio de Contrato]])/30</f>
        <v>59.866666666666667</v>
      </c>
      <c r="I290" s="8">
        <f ca="1">Tabla1[[#This Row],[Antigüedad Meses]]/12</f>
        <v>4.9888888888888889</v>
      </c>
      <c r="J290" s="1" t="s">
        <v>8</v>
      </c>
      <c r="K290" s="4">
        <v>1</v>
      </c>
      <c r="L290" s="1" t="s">
        <v>21</v>
      </c>
      <c r="M290" s="4">
        <v>0</v>
      </c>
      <c r="N290" s="4" t="s">
        <v>20</v>
      </c>
      <c r="O290" t="s">
        <v>33</v>
      </c>
      <c r="P290">
        <v>3</v>
      </c>
      <c r="Q290">
        <v>20</v>
      </c>
      <c r="R290">
        <f>Tabla1[[#This Row],[Horas Jornada]]*1/40</f>
        <v>0.5</v>
      </c>
      <c r="V290" s="4">
        <f>Tabla1[[#This Row],[Fecha Alta (Abs)]]-Tabla1[[#This Row],[Fecha de baja (Abs)]]</f>
        <v>0</v>
      </c>
      <c r="Y290" s="4">
        <f>Tabla1[[#This Row],[Fecha Abs Alta 2019]]-Tabla1[[#This Row],[Fecha Abs Baja 2019]]</f>
        <v>0</v>
      </c>
      <c r="Z290" s="4"/>
      <c r="AA290" s="4"/>
      <c r="AB290" s="4">
        <f>#REF!-#REF!</f>
        <v>0</v>
      </c>
      <c r="AC290" t="s">
        <v>59</v>
      </c>
      <c r="AD290" s="4">
        <v>8</v>
      </c>
      <c r="AE290" s="4">
        <v>0</v>
      </c>
      <c r="AH290">
        <v>0</v>
      </c>
      <c r="AK290" s="7">
        <v>20191</v>
      </c>
      <c r="AL290" s="7">
        <v>20191</v>
      </c>
      <c r="AM290" s="7">
        <f>Tabla1[[#This Row],[Salario Anual Actual 2020]]-Tabla1[[#This Row],[Salario Anual Inicial 2020]]</f>
        <v>0</v>
      </c>
      <c r="AN290">
        <v>460</v>
      </c>
      <c r="AO290">
        <v>0</v>
      </c>
      <c r="AP290">
        <v>7</v>
      </c>
      <c r="AQ290">
        <v>0</v>
      </c>
      <c r="AR290">
        <v>0</v>
      </c>
      <c r="AS290">
        <v>6.74</v>
      </c>
      <c r="AT290">
        <v>7.74</v>
      </c>
      <c r="AU290">
        <v>1</v>
      </c>
      <c r="AV290">
        <v>4.4400000000000004</v>
      </c>
      <c r="AW290">
        <v>3.47</v>
      </c>
      <c r="AX290">
        <v>6</v>
      </c>
    </row>
    <row r="291" spans="1:50" x14ac:dyDescent="0.25">
      <c r="A291">
        <v>291</v>
      </c>
      <c r="B291" s="1">
        <v>23673</v>
      </c>
      <c r="C291" s="2">
        <f ca="1">INT((TODAY()-Tabla1[[#This Row],[Año de Nacimiento]])/365)</f>
        <v>56</v>
      </c>
      <c r="D291" t="s">
        <v>13</v>
      </c>
      <c r="E291">
        <v>1</v>
      </c>
      <c r="F291" s="1">
        <v>42506</v>
      </c>
      <c r="G291" s="1">
        <f t="shared" ca="1" si="4"/>
        <v>44118</v>
      </c>
      <c r="H291" s="8">
        <f ca="1">(Tabla1[[#This Row],[Fecha Hoy]]-Tabla1[[#This Row],[Fecha Inicio de Contrato]])/30</f>
        <v>53.733333333333334</v>
      </c>
      <c r="I291" s="8">
        <f ca="1">Tabla1[[#This Row],[Antigüedad Meses]]/12</f>
        <v>4.4777777777777779</v>
      </c>
      <c r="J291" s="1" t="s">
        <v>10</v>
      </c>
      <c r="K291" s="4">
        <v>5</v>
      </c>
      <c r="L291" s="1" t="s">
        <v>21</v>
      </c>
      <c r="M291" s="4">
        <v>0</v>
      </c>
      <c r="N291" s="4" t="s">
        <v>20</v>
      </c>
      <c r="O291" t="s">
        <v>33</v>
      </c>
      <c r="P291">
        <v>3</v>
      </c>
      <c r="Q291">
        <v>30</v>
      </c>
      <c r="R291">
        <f>Tabla1[[#This Row],[Horas Jornada]]*1/40</f>
        <v>0.75</v>
      </c>
      <c r="V291" s="4">
        <f>Tabla1[[#This Row],[Fecha Alta (Abs)]]-Tabla1[[#This Row],[Fecha de baja (Abs)]]</f>
        <v>0</v>
      </c>
      <c r="Y291" s="4">
        <f>Tabla1[[#This Row],[Fecha Abs Alta 2019]]-Tabla1[[#This Row],[Fecha Abs Baja 2019]]</f>
        <v>0</v>
      </c>
      <c r="Z291" s="4"/>
      <c r="AA291" s="4"/>
      <c r="AB291" s="4">
        <f>#REF!-#REF!</f>
        <v>0</v>
      </c>
      <c r="AC291" t="s">
        <v>59</v>
      </c>
      <c r="AD291" s="4">
        <v>8</v>
      </c>
      <c r="AE291" s="4">
        <v>1</v>
      </c>
      <c r="AF291" s="1">
        <v>43836</v>
      </c>
      <c r="AG291" t="s">
        <v>28</v>
      </c>
      <c r="AH291">
        <v>0</v>
      </c>
      <c r="AK291" s="7">
        <v>23678</v>
      </c>
      <c r="AL291" s="7">
        <v>23678</v>
      </c>
      <c r="AM291" s="7">
        <f>Tabla1[[#This Row],[Salario Anual Actual 2020]]-Tabla1[[#This Row],[Salario Anual Inicial 2020]]</f>
        <v>0</v>
      </c>
      <c r="AN291">
        <v>138</v>
      </c>
      <c r="AO291">
        <v>0</v>
      </c>
      <c r="AP291">
        <v>5</v>
      </c>
      <c r="AQ291">
        <v>0</v>
      </c>
      <c r="AR291">
        <v>0</v>
      </c>
      <c r="AS291">
        <v>6.05</v>
      </c>
      <c r="AT291">
        <v>7.55</v>
      </c>
      <c r="AU291">
        <v>1</v>
      </c>
      <c r="AV291">
        <v>5.87</v>
      </c>
      <c r="AW291">
        <v>3.81</v>
      </c>
      <c r="AX291">
        <v>9</v>
      </c>
    </row>
    <row r="292" spans="1:50" x14ac:dyDescent="0.25">
      <c r="A292">
        <v>296</v>
      </c>
      <c r="B292" s="1">
        <v>34192</v>
      </c>
      <c r="C292" s="2">
        <f ca="1">INT((TODAY()-Tabla1[[#This Row],[Año de Nacimiento]])/365)</f>
        <v>27</v>
      </c>
      <c r="D292" t="s">
        <v>13</v>
      </c>
      <c r="E292">
        <v>1</v>
      </c>
      <c r="F292" s="1">
        <v>43478</v>
      </c>
      <c r="G292" s="1">
        <f t="shared" ca="1" si="4"/>
        <v>44118</v>
      </c>
      <c r="H292" s="8">
        <f ca="1">(Tabla1[[#This Row],[Fecha Hoy]]-Tabla1[[#This Row],[Fecha Inicio de Contrato]])/30</f>
        <v>21.333333333333332</v>
      </c>
      <c r="I292" s="8">
        <f ca="1">Tabla1[[#This Row],[Antigüedad Meses]]/12</f>
        <v>1.7777777777777777</v>
      </c>
      <c r="J292" s="1" t="s">
        <v>8</v>
      </c>
      <c r="K292" s="4">
        <v>1</v>
      </c>
      <c r="L292" s="1"/>
      <c r="M292" s="4"/>
      <c r="N292" s="4" t="s">
        <v>20</v>
      </c>
      <c r="O292" t="s">
        <v>33</v>
      </c>
      <c r="P292">
        <v>3</v>
      </c>
      <c r="Q292">
        <v>40</v>
      </c>
      <c r="R292">
        <f>Tabla1[[#This Row],[Horas Jornada]]*1/40</f>
        <v>1</v>
      </c>
      <c r="V292" s="4">
        <f>Tabla1[[#This Row],[Fecha Alta (Abs)]]-Tabla1[[#This Row],[Fecha de baja (Abs)]]</f>
        <v>0</v>
      </c>
      <c r="Y292" s="4">
        <f>Tabla1[[#This Row],[Fecha Abs Alta 2019]]-Tabla1[[#This Row],[Fecha Abs Baja 2019]]</f>
        <v>0</v>
      </c>
      <c r="Z292" s="4"/>
      <c r="AA292" s="4"/>
      <c r="AB292" s="4">
        <f>#REF!-#REF!</f>
        <v>0</v>
      </c>
      <c r="AC292" t="s">
        <v>59</v>
      </c>
      <c r="AD292" s="4">
        <v>8</v>
      </c>
      <c r="AE292" s="4">
        <v>0</v>
      </c>
      <c r="AH292">
        <v>0</v>
      </c>
      <c r="AK292" s="7">
        <v>18221</v>
      </c>
      <c r="AL292" s="7">
        <v>18221</v>
      </c>
      <c r="AM292" s="7">
        <f>Tabla1[[#This Row],[Salario Anual Actual 2020]]-Tabla1[[#This Row],[Salario Anual Inicial 2020]]</f>
        <v>0</v>
      </c>
      <c r="AN292">
        <v>66</v>
      </c>
      <c r="AO292">
        <v>6</v>
      </c>
      <c r="AP292">
        <v>7</v>
      </c>
      <c r="AQ292">
        <v>0</v>
      </c>
      <c r="AR292">
        <v>0</v>
      </c>
      <c r="AS292">
        <v>6.68</v>
      </c>
      <c r="AT292">
        <v>7.68</v>
      </c>
      <c r="AU292">
        <v>1</v>
      </c>
      <c r="AV292">
        <v>5.74</v>
      </c>
      <c r="AW292">
        <v>3.94</v>
      </c>
      <c r="AX292">
        <v>6</v>
      </c>
    </row>
    <row r="293" spans="1:50" x14ac:dyDescent="0.25">
      <c r="A293">
        <v>310</v>
      </c>
      <c r="B293" s="1">
        <v>33147</v>
      </c>
      <c r="C293" s="2">
        <f ca="1">INT((TODAY()-Tabla1[[#This Row],[Año de Nacimiento]])/365)</f>
        <v>30</v>
      </c>
      <c r="D293" t="s">
        <v>13</v>
      </c>
      <c r="E293">
        <v>1</v>
      </c>
      <c r="F293" s="1">
        <v>43336</v>
      </c>
      <c r="G293" s="1">
        <f t="shared" ca="1" si="4"/>
        <v>44118</v>
      </c>
      <c r="H293" s="8">
        <f ca="1">(Tabla1[[#This Row],[Fecha Hoy]]-Tabla1[[#This Row],[Fecha Inicio de Contrato]])/30</f>
        <v>26.066666666666666</v>
      </c>
      <c r="I293" s="8">
        <f ca="1">Tabla1[[#This Row],[Antigüedad Meses]]/12</f>
        <v>2.1722222222222221</v>
      </c>
      <c r="J293" s="1" t="s">
        <v>68</v>
      </c>
      <c r="K293" s="4">
        <v>2</v>
      </c>
      <c r="L293" s="1" t="s">
        <v>21</v>
      </c>
      <c r="M293" s="4">
        <v>0</v>
      </c>
      <c r="N293" s="4" t="s">
        <v>20</v>
      </c>
      <c r="O293" t="s">
        <v>33</v>
      </c>
      <c r="P293">
        <v>3</v>
      </c>
      <c r="Q293">
        <v>25</v>
      </c>
      <c r="R293">
        <f>Tabla1[[#This Row],[Horas Jornada]]*1/40</f>
        <v>0.625</v>
      </c>
      <c r="V293" s="4">
        <f>Tabla1[[#This Row],[Fecha Alta (Abs)]]-Tabla1[[#This Row],[Fecha de baja (Abs)]]</f>
        <v>0</v>
      </c>
      <c r="Y293" s="4">
        <f>Tabla1[[#This Row],[Fecha Abs Alta 2019]]-Tabla1[[#This Row],[Fecha Abs Baja 2019]]</f>
        <v>0</v>
      </c>
      <c r="Z293" s="4"/>
      <c r="AA293" s="4"/>
      <c r="AB293" s="4">
        <f>#REF!-#REF!</f>
        <v>0</v>
      </c>
      <c r="AC293" t="s">
        <v>59</v>
      </c>
      <c r="AD293" s="4">
        <v>8</v>
      </c>
      <c r="AE293" s="4">
        <v>0</v>
      </c>
      <c r="AH293">
        <v>0</v>
      </c>
      <c r="AK293" s="7">
        <v>19581</v>
      </c>
      <c r="AL293" s="7">
        <v>19581</v>
      </c>
      <c r="AM293" s="7">
        <f>Tabla1[[#This Row],[Salario Anual Actual 2020]]-Tabla1[[#This Row],[Salario Anual Inicial 2020]]</f>
        <v>0</v>
      </c>
      <c r="AN293">
        <v>175</v>
      </c>
      <c r="AO293">
        <v>6</v>
      </c>
      <c r="AP293">
        <v>8</v>
      </c>
      <c r="AQ293">
        <v>0</v>
      </c>
      <c r="AR293">
        <v>0</v>
      </c>
      <c r="AS293">
        <v>6.98</v>
      </c>
      <c r="AT293">
        <v>8.2799999999999994</v>
      </c>
      <c r="AU293">
        <v>1</v>
      </c>
      <c r="AV293">
        <v>5.0999999999999996</v>
      </c>
      <c r="AW293">
        <v>3.84</v>
      </c>
      <c r="AX293">
        <v>6</v>
      </c>
    </row>
    <row r="294" spans="1:50" x14ac:dyDescent="0.25">
      <c r="A294">
        <v>17</v>
      </c>
      <c r="B294" s="1">
        <v>26230</v>
      </c>
      <c r="C294" s="2">
        <f ca="1">INT((TODAY()-Tabla1[[#This Row],[Año de Nacimiento]])/365)</f>
        <v>49</v>
      </c>
      <c r="D294" t="s">
        <v>14</v>
      </c>
      <c r="E294">
        <v>0</v>
      </c>
      <c r="F294" s="1">
        <v>40322</v>
      </c>
      <c r="G294" s="1">
        <f t="shared" ca="1" si="4"/>
        <v>44118</v>
      </c>
      <c r="H294" s="8">
        <f ca="1">(Tabla1[[#This Row],[Fecha Hoy]]-Tabla1[[#This Row],[Fecha Inicio de Contrato]])/30</f>
        <v>126.53333333333333</v>
      </c>
      <c r="I294" s="8">
        <f ca="1">Tabla1[[#This Row],[Antigüedad Meses]]/12</f>
        <v>10.544444444444444</v>
      </c>
      <c r="J294" s="1" t="s">
        <v>8</v>
      </c>
      <c r="K294" s="4">
        <v>1</v>
      </c>
      <c r="L294" s="1" t="s">
        <v>22</v>
      </c>
      <c r="M294" s="4">
        <v>0</v>
      </c>
      <c r="N294" s="4" t="s">
        <v>20</v>
      </c>
      <c r="O294" t="s">
        <v>33</v>
      </c>
      <c r="P294">
        <v>3</v>
      </c>
      <c r="Q294">
        <v>30</v>
      </c>
      <c r="R294">
        <f>Tabla1[[#This Row],[Horas Jornada]]*1/40</f>
        <v>0.75</v>
      </c>
      <c r="S294" t="s">
        <v>24</v>
      </c>
      <c r="T294" s="1">
        <v>43807</v>
      </c>
      <c r="U294" s="1">
        <v>43986</v>
      </c>
      <c r="V294" s="4">
        <f>Tabla1[[#This Row],[Fecha Alta (Abs)]]-Tabla1[[#This Row],[Fecha de baja (Abs)]]</f>
        <v>179</v>
      </c>
      <c r="W294" s="1">
        <v>43807</v>
      </c>
      <c r="X294" s="1">
        <v>43830</v>
      </c>
      <c r="Y294" s="4">
        <f>Tabla1[[#This Row],[Fecha Abs Alta 2019]]-Tabla1[[#This Row],[Fecha Abs Baja 2019]]</f>
        <v>23</v>
      </c>
      <c r="Z294" s="1">
        <v>43831</v>
      </c>
      <c r="AA294" s="1">
        <v>43986</v>
      </c>
      <c r="AB294" s="4">
        <f>#REF!-#REF!</f>
        <v>155</v>
      </c>
      <c r="AC294" t="s">
        <v>58</v>
      </c>
      <c r="AD294">
        <v>7</v>
      </c>
      <c r="AE294" s="4">
        <v>0</v>
      </c>
      <c r="AF294" s="4"/>
      <c r="AH294">
        <v>0</v>
      </c>
      <c r="AK294" s="7">
        <v>20073</v>
      </c>
      <c r="AL294" s="7">
        <v>20073</v>
      </c>
      <c r="AM294" s="7">
        <f>Tabla1[[#This Row],[Salario Anual Actual 2020]]-Tabla1[[#This Row],[Salario Anual Inicial 2020]]</f>
        <v>0</v>
      </c>
      <c r="AN294">
        <v>199</v>
      </c>
      <c r="AO294">
        <v>6</v>
      </c>
      <c r="AP294">
        <v>5</v>
      </c>
      <c r="AQ294">
        <v>0</v>
      </c>
      <c r="AR294">
        <v>0</v>
      </c>
      <c r="AS294">
        <v>8.08</v>
      </c>
      <c r="AT294">
        <v>8.0500000000000007</v>
      </c>
      <c r="AU294">
        <v>5</v>
      </c>
      <c r="AV294">
        <v>5.82</v>
      </c>
      <c r="AW294">
        <v>3.78</v>
      </c>
      <c r="AX294">
        <v>8</v>
      </c>
    </row>
    <row r="295" spans="1:50" x14ac:dyDescent="0.25">
      <c r="A295">
        <v>183</v>
      </c>
      <c r="B295" s="1">
        <v>21162</v>
      </c>
      <c r="C295" s="2">
        <f ca="1">INT((TODAY()-Tabla1[[#This Row],[Año de Nacimiento]])/365)</f>
        <v>62</v>
      </c>
      <c r="D295" t="s">
        <v>14</v>
      </c>
      <c r="E295">
        <v>0</v>
      </c>
      <c r="F295" s="1">
        <v>41472</v>
      </c>
      <c r="G295" s="1">
        <f t="shared" ca="1" si="4"/>
        <v>44118</v>
      </c>
      <c r="H295" s="8">
        <f ca="1">(Tabla1[[#This Row],[Fecha Hoy]]-Tabla1[[#This Row],[Fecha Inicio de Contrato]])/30</f>
        <v>88.2</v>
      </c>
      <c r="I295" s="8">
        <f ca="1">Tabla1[[#This Row],[Antigüedad Meses]]/12</f>
        <v>7.3500000000000005</v>
      </c>
      <c r="J295" s="1" t="s">
        <v>8</v>
      </c>
      <c r="K295" s="4">
        <v>1</v>
      </c>
      <c r="L295" s="1"/>
      <c r="M295" s="4">
        <v>0</v>
      </c>
      <c r="N295" s="4" t="s">
        <v>20</v>
      </c>
      <c r="O295" t="s">
        <v>33</v>
      </c>
      <c r="P295">
        <v>3</v>
      </c>
      <c r="Q295">
        <v>40</v>
      </c>
      <c r="R295">
        <f>Tabla1[[#This Row],[Horas Jornada]]*1/40</f>
        <v>1</v>
      </c>
      <c r="V295" s="4">
        <f>Tabla1[[#This Row],[Fecha Alta (Abs)]]-Tabla1[[#This Row],[Fecha de baja (Abs)]]</f>
        <v>0</v>
      </c>
      <c r="Y295" s="4">
        <f>Tabla1[[#This Row],[Fecha Abs Alta 2019]]-Tabla1[[#This Row],[Fecha Abs Baja 2019]]</f>
        <v>0</v>
      </c>
      <c r="Z295" s="4"/>
      <c r="AA295" s="4"/>
      <c r="AB295" s="4">
        <f>#REF!-#REF!</f>
        <v>0</v>
      </c>
      <c r="AC295" t="s">
        <v>58</v>
      </c>
      <c r="AD295">
        <v>7</v>
      </c>
      <c r="AE295" s="4">
        <v>0</v>
      </c>
      <c r="AH295">
        <v>0</v>
      </c>
      <c r="AK295" s="7">
        <v>21218</v>
      </c>
      <c r="AL295" s="7">
        <v>21218</v>
      </c>
      <c r="AM295" s="7">
        <f>Tabla1[[#This Row],[Salario Anual Actual 2020]]-Tabla1[[#This Row],[Salario Anual Inicial 2020]]</f>
        <v>0</v>
      </c>
      <c r="AN295">
        <v>5</v>
      </c>
      <c r="AO295">
        <v>6</v>
      </c>
      <c r="AP295">
        <v>6</v>
      </c>
      <c r="AQ295">
        <v>0</v>
      </c>
      <c r="AR295">
        <v>0</v>
      </c>
      <c r="AS295">
        <v>8.24</v>
      </c>
      <c r="AT295">
        <v>8.1999999999999993</v>
      </c>
      <c r="AU295">
        <v>5</v>
      </c>
      <c r="AV295">
        <v>5.67</v>
      </c>
      <c r="AW295">
        <v>3.74</v>
      </c>
      <c r="AX295">
        <v>6</v>
      </c>
    </row>
    <row r="296" spans="1:50" x14ac:dyDescent="0.25">
      <c r="A296">
        <v>200</v>
      </c>
      <c r="B296" s="1">
        <v>26027</v>
      </c>
      <c r="C296" s="2">
        <f ca="1">INT((TODAY()-Tabla1[[#This Row],[Año de Nacimiento]])/365)</f>
        <v>49</v>
      </c>
      <c r="D296" t="s">
        <v>13</v>
      </c>
      <c r="E296">
        <v>1</v>
      </c>
      <c r="F296" s="1">
        <v>42109</v>
      </c>
      <c r="G296" s="1">
        <f t="shared" ca="1" si="4"/>
        <v>44118</v>
      </c>
      <c r="H296" s="8">
        <f ca="1">(Tabla1[[#This Row],[Fecha Hoy]]-Tabla1[[#This Row],[Fecha Inicio de Contrato]])/30</f>
        <v>66.966666666666669</v>
      </c>
      <c r="I296" s="8">
        <f ca="1">Tabla1[[#This Row],[Antigüedad Meses]]/12</f>
        <v>5.5805555555555557</v>
      </c>
      <c r="J296" s="1" t="s">
        <v>10</v>
      </c>
      <c r="K296" s="4">
        <v>5</v>
      </c>
      <c r="L296" s="1" t="s">
        <v>21</v>
      </c>
      <c r="M296" s="4">
        <v>0</v>
      </c>
      <c r="N296" s="4" t="s">
        <v>20</v>
      </c>
      <c r="O296" t="s">
        <v>33</v>
      </c>
      <c r="P296">
        <v>3</v>
      </c>
      <c r="Q296">
        <v>40</v>
      </c>
      <c r="R296">
        <f>Tabla1[[#This Row],[Horas Jornada]]*1/40</f>
        <v>1</v>
      </c>
      <c r="V296" s="4">
        <f>Tabla1[[#This Row],[Fecha Alta (Abs)]]-Tabla1[[#This Row],[Fecha de baja (Abs)]]</f>
        <v>0</v>
      </c>
      <c r="Y296" s="4">
        <f>Tabla1[[#This Row],[Fecha Abs Alta 2019]]-Tabla1[[#This Row],[Fecha Abs Baja 2019]]</f>
        <v>0</v>
      </c>
      <c r="Z296" s="4"/>
      <c r="AA296" s="4"/>
      <c r="AB296" s="4">
        <f>#REF!-#REF!</f>
        <v>0</v>
      </c>
      <c r="AC296" t="s">
        <v>58</v>
      </c>
      <c r="AD296">
        <v>7</v>
      </c>
      <c r="AE296" s="4">
        <v>0</v>
      </c>
      <c r="AH296">
        <v>1</v>
      </c>
      <c r="AI296" s="1">
        <v>44024</v>
      </c>
      <c r="AJ296" t="s">
        <v>42</v>
      </c>
      <c r="AK296" s="7">
        <v>18452</v>
      </c>
      <c r="AL296" s="7">
        <v>18452</v>
      </c>
      <c r="AM296" s="7">
        <f>Tabla1[[#This Row],[Salario Anual Actual 2020]]-Tabla1[[#This Row],[Salario Anual Inicial 2020]]</f>
        <v>0</v>
      </c>
      <c r="AN296">
        <v>130</v>
      </c>
      <c r="AO296">
        <v>0</v>
      </c>
      <c r="AP296">
        <v>5</v>
      </c>
      <c r="AQ296">
        <v>0</v>
      </c>
      <c r="AR296">
        <v>0</v>
      </c>
      <c r="AS296">
        <v>6.82</v>
      </c>
      <c r="AT296">
        <v>6.6</v>
      </c>
      <c r="AU296">
        <v>12</v>
      </c>
      <c r="AV296">
        <v>3.28</v>
      </c>
      <c r="AW296">
        <v>3.08</v>
      </c>
      <c r="AX296">
        <v>10</v>
      </c>
    </row>
    <row r="297" spans="1:50" x14ac:dyDescent="0.25">
      <c r="A297">
        <v>202</v>
      </c>
      <c r="B297" s="1">
        <v>25967</v>
      </c>
      <c r="C297" s="2">
        <f ca="1">INT((TODAY()-Tabla1[[#This Row],[Año de Nacimiento]])/365)</f>
        <v>49</v>
      </c>
      <c r="D297" t="s">
        <v>13</v>
      </c>
      <c r="E297">
        <v>1</v>
      </c>
      <c r="F297" s="1">
        <v>42607</v>
      </c>
      <c r="G297" s="1">
        <f t="shared" ca="1" si="4"/>
        <v>44118</v>
      </c>
      <c r="H297" s="8">
        <f ca="1">(Tabla1[[#This Row],[Fecha Hoy]]-Tabla1[[#This Row],[Fecha Inicio de Contrato]])/30</f>
        <v>50.366666666666667</v>
      </c>
      <c r="I297" s="8">
        <f ca="1">Tabla1[[#This Row],[Antigüedad Meses]]/12</f>
        <v>4.197222222222222</v>
      </c>
      <c r="J297" s="1" t="s">
        <v>8</v>
      </c>
      <c r="K297" s="4">
        <v>1</v>
      </c>
      <c r="L297" s="1" t="s">
        <v>21</v>
      </c>
      <c r="M297" s="4">
        <v>0</v>
      </c>
      <c r="N297" s="4" t="s">
        <v>20</v>
      </c>
      <c r="O297" t="s">
        <v>33</v>
      </c>
      <c r="P297">
        <v>3</v>
      </c>
      <c r="Q297">
        <v>40</v>
      </c>
      <c r="R297">
        <f>Tabla1[[#This Row],[Horas Jornada]]*1/40</f>
        <v>1</v>
      </c>
      <c r="V297" s="4">
        <f>Tabla1[[#This Row],[Fecha Alta (Abs)]]-Tabla1[[#This Row],[Fecha de baja (Abs)]]</f>
        <v>0</v>
      </c>
      <c r="Y297" s="4">
        <f>Tabla1[[#This Row],[Fecha Abs Alta 2019]]-Tabla1[[#This Row],[Fecha Abs Baja 2019]]</f>
        <v>0</v>
      </c>
      <c r="Z297" s="4"/>
      <c r="AA297" s="4"/>
      <c r="AB297" s="4">
        <f>#REF!-#REF!</f>
        <v>0</v>
      </c>
      <c r="AC297" t="s">
        <v>58</v>
      </c>
      <c r="AD297">
        <v>7</v>
      </c>
      <c r="AE297" s="4">
        <v>0</v>
      </c>
      <c r="AH297">
        <v>0</v>
      </c>
      <c r="AK297" s="7">
        <v>23161</v>
      </c>
      <c r="AL297" s="7">
        <v>23161</v>
      </c>
      <c r="AM297" s="7">
        <f>Tabla1[[#This Row],[Salario Anual Actual 2020]]-Tabla1[[#This Row],[Salario Anual Inicial 2020]]</f>
        <v>0</v>
      </c>
      <c r="AN297">
        <v>8</v>
      </c>
      <c r="AO297">
        <v>0</v>
      </c>
      <c r="AP297">
        <v>7</v>
      </c>
      <c r="AQ297">
        <v>0</v>
      </c>
      <c r="AR297">
        <v>0</v>
      </c>
      <c r="AS297">
        <v>7.13</v>
      </c>
      <c r="AT297">
        <v>7.05</v>
      </c>
      <c r="AU297">
        <v>9</v>
      </c>
      <c r="AV297">
        <v>3.33</v>
      </c>
      <c r="AW297">
        <v>3.62</v>
      </c>
      <c r="AX297">
        <v>9</v>
      </c>
    </row>
    <row r="298" spans="1:50" x14ac:dyDescent="0.25">
      <c r="A298">
        <v>207</v>
      </c>
      <c r="B298" s="1">
        <v>33038</v>
      </c>
      <c r="C298" s="2">
        <f ca="1">INT((TODAY()-Tabla1[[#This Row],[Año de Nacimiento]])/365)</f>
        <v>30</v>
      </c>
      <c r="D298" t="s">
        <v>13</v>
      </c>
      <c r="E298">
        <v>1</v>
      </c>
      <c r="F298" s="1">
        <v>42118</v>
      </c>
      <c r="G298" s="1">
        <f t="shared" ca="1" si="4"/>
        <v>44118</v>
      </c>
      <c r="H298" s="8">
        <f ca="1">(Tabla1[[#This Row],[Fecha Hoy]]-Tabla1[[#This Row],[Fecha Inicio de Contrato]])/30</f>
        <v>66.666666666666671</v>
      </c>
      <c r="I298" s="8">
        <f ca="1">Tabla1[[#This Row],[Antigüedad Meses]]/12</f>
        <v>5.5555555555555562</v>
      </c>
      <c r="J298" s="1" t="s">
        <v>68</v>
      </c>
      <c r="K298" s="4">
        <v>2</v>
      </c>
      <c r="L298" s="1" t="s">
        <v>21</v>
      </c>
      <c r="M298" s="4">
        <v>0</v>
      </c>
      <c r="N298" s="4" t="s">
        <v>20</v>
      </c>
      <c r="O298" t="s">
        <v>33</v>
      </c>
      <c r="P298">
        <v>3</v>
      </c>
      <c r="Q298">
        <v>20</v>
      </c>
      <c r="R298">
        <f>Tabla1[[#This Row],[Horas Jornada]]*1/40</f>
        <v>0.5</v>
      </c>
      <c r="V298" s="4">
        <f>Tabla1[[#This Row],[Fecha Alta (Abs)]]-Tabla1[[#This Row],[Fecha de baja (Abs)]]</f>
        <v>0</v>
      </c>
      <c r="Y298" s="4">
        <f>Tabla1[[#This Row],[Fecha Abs Alta 2019]]-Tabla1[[#This Row],[Fecha Abs Baja 2019]]</f>
        <v>0</v>
      </c>
      <c r="Z298" s="4"/>
      <c r="AA298" s="4"/>
      <c r="AB298" s="4">
        <f>#REF!-#REF!</f>
        <v>0</v>
      </c>
      <c r="AC298" t="s">
        <v>58</v>
      </c>
      <c r="AD298">
        <v>7</v>
      </c>
      <c r="AE298" s="4">
        <v>1</v>
      </c>
      <c r="AF298" s="1">
        <v>44005</v>
      </c>
      <c r="AG298" t="s">
        <v>28</v>
      </c>
      <c r="AH298">
        <v>0</v>
      </c>
      <c r="AK298" s="7">
        <v>20906</v>
      </c>
      <c r="AL298" s="7">
        <v>20906</v>
      </c>
      <c r="AM298" s="7">
        <f>Tabla1[[#This Row],[Salario Anual Actual 2020]]-Tabla1[[#This Row],[Salario Anual Inicial 2020]]</f>
        <v>0</v>
      </c>
      <c r="AN298">
        <v>44</v>
      </c>
      <c r="AO298">
        <v>0</v>
      </c>
      <c r="AP298">
        <v>8</v>
      </c>
      <c r="AQ298">
        <v>0</v>
      </c>
      <c r="AR298">
        <v>0</v>
      </c>
      <c r="AS298">
        <v>8.6199999999999992</v>
      </c>
      <c r="AT298">
        <v>8.6199999999999992</v>
      </c>
      <c r="AU298">
        <v>5</v>
      </c>
      <c r="AV298">
        <v>4.88</v>
      </c>
      <c r="AW298">
        <v>4.92</v>
      </c>
      <c r="AX298">
        <v>7</v>
      </c>
    </row>
    <row r="299" spans="1:50" x14ac:dyDescent="0.25">
      <c r="A299">
        <v>214</v>
      </c>
      <c r="B299" s="1">
        <v>33337</v>
      </c>
      <c r="C299" s="2">
        <f ca="1">INT((TODAY()-Tabla1[[#This Row],[Año de Nacimiento]])/365)</f>
        <v>29</v>
      </c>
      <c r="D299" t="s">
        <v>13</v>
      </c>
      <c r="E299">
        <v>1</v>
      </c>
      <c r="F299" s="1">
        <v>43173</v>
      </c>
      <c r="G299" s="1">
        <f t="shared" ca="1" si="4"/>
        <v>44118</v>
      </c>
      <c r="H299" s="8">
        <f ca="1">(Tabla1[[#This Row],[Fecha Hoy]]-Tabla1[[#This Row],[Fecha Inicio de Contrato]])/30</f>
        <v>31.5</v>
      </c>
      <c r="I299" s="8">
        <f ca="1">Tabla1[[#This Row],[Antigüedad Meses]]/12</f>
        <v>2.625</v>
      </c>
      <c r="J299" s="1" t="s">
        <v>10</v>
      </c>
      <c r="K299" s="4">
        <v>5</v>
      </c>
      <c r="L299" s="1" t="s">
        <v>21</v>
      </c>
      <c r="M299" s="4">
        <v>0</v>
      </c>
      <c r="N299" s="4" t="s">
        <v>20</v>
      </c>
      <c r="O299" t="s">
        <v>33</v>
      </c>
      <c r="P299">
        <v>3</v>
      </c>
      <c r="Q299">
        <v>20</v>
      </c>
      <c r="R299">
        <f>Tabla1[[#This Row],[Horas Jornada]]*1/40</f>
        <v>0.5</v>
      </c>
      <c r="V299" s="4">
        <f>Tabla1[[#This Row],[Fecha Alta (Abs)]]-Tabla1[[#This Row],[Fecha de baja (Abs)]]</f>
        <v>0</v>
      </c>
      <c r="Y299" s="4">
        <f>Tabla1[[#This Row],[Fecha Abs Alta 2019]]-Tabla1[[#This Row],[Fecha Abs Baja 2019]]</f>
        <v>0</v>
      </c>
      <c r="Z299" s="4"/>
      <c r="AA299" s="4"/>
      <c r="AB299" s="4">
        <f>#REF!-#REF!</f>
        <v>0</v>
      </c>
      <c r="AC299" t="s">
        <v>58</v>
      </c>
      <c r="AD299">
        <v>7</v>
      </c>
      <c r="AE299" s="4">
        <v>1</v>
      </c>
      <c r="AF299" s="1">
        <v>43981</v>
      </c>
      <c r="AG299" t="s">
        <v>28</v>
      </c>
      <c r="AH299">
        <v>0</v>
      </c>
      <c r="AK299" s="7">
        <v>22298</v>
      </c>
      <c r="AL299" s="7">
        <v>22298</v>
      </c>
      <c r="AM299" s="7">
        <f>Tabla1[[#This Row],[Salario Anual Actual 2020]]-Tabla1[[#This Row],[Salario Anual Inicial 2020]]</f>
        <v>0</v>
      </c>
      <c r="AN299">
        <v>151</v>
      </c>
      <c r="AO299">
        <v>0</v>
      </c>
      <c r="AP299">
        <v>6</v>
      </c>
      <c r="AQ299">
        <v>0</v>
      </c>
      <c r="AR299">
        <v>0</v>
      </c>
      <c r="AS299">
        <v>6.68</v>
      </c>
      <c r="AT299">
        <v>5.88</v>
      </c>
      <c r="AU299">
        <v>12</v>
      </c>
      <c r="AV299">
        <v>3.36</v>
      </c>
      <c r="AW299">
        <v>3.72</v>
      </c>
      <c r="AX299">
        <v>4</v>
      </c>
    </row>
    <row r="300" spans="1:50" x14ac:dyDescent="0.25">
      <c r="A300">
        <v>134</v>
      </c>
      <c r="B300" s="1">
        <v>31604</v>
      </c>
      <c r="C300" s="2">
        <f ca="1">INT((TODAY()-Tabla1[[#This Row],[Año de Nacimiento]])/365)</f>
        <v>34</v>
      </c>
      <c r="D300" t="s">
        <v>14</v>
      </c>
      <c r="E300">
        <v>0</v>
      </c>
      <c r="F300" s="1">
        <v>42405</v>
      </c>
      <c r="G300" s="1">
        <f t="shared" ca="1" si="4"/>
        <v>44118</v>
      </c>
      <c r="H300" s="8">
        <f ca="1">(Tabla1[[#This Row],[Fecha Hoy]]-Tabla1[[#This Row],[Fecha Inicio de Contrato]])/30</f>
        <v>57.1</v>
      </c>
      <c r="I300" s="8">
        <f ca="1">Tabla1[[#This Row],[Antigüedad Meses]]/12</f>
        <v>4.7583333333333337</v>
      </c>
      <c r="J300" s="1" t="s">
        <v>9</v>
      </c>
      <c r="K300" s="4">
        <v>4</v>
      </c>
      <c r="L300" s="1" t="s">
        <v>21</v>
      </c>
      <c r="M300" s="4">
        <v>0</v>
      </c>
      <c r="N300" s="4" t="s">
        <v>20</v>
      </c>
      <c r="O300" t="s">
        <v>33</v>
      </c>
      <c r="P300">
        <v>3</v>
      </c>
      <c r="Q300">
        <v>40</v>
      </c>
      <c r="R300">
        <f>Tabla1[[#This Row],[Horas Jornada]]*1/40</f>
        <v>1</v>
      </c>
      <c r="V300" s="4">
        <f>Tabla1[[#This Row],[Fecha Alta (Abs)]]-Tabla1[[#This Row],[Fecha de baja (Abs)]]</f>
        <v>0</v>
      </c>
      <c r="Y300" s="4">
        <f>Tabla1[[#This Row],[Fecha Abs Alta 2019]]-Tabla1[[#This Row],[Fecha Abs Baja 2019]]</f>
        <v>0</v>
      </c>
      <c r="Z300" s="4"/>
      <c r="AA300" s="4"/>
      <c r="AB300" s="4">
        <f>#REF!-#REF!</f>
        <v>0</v>
      </c>
      <c r="AC300" t="s">
        <v>57</v>
      </c>
      <c r="AD300" s="4">
        <v>6</v>
      </c>
      <c r="AE300" s="4">
        <v>0</v>
      </c>
      <c r="AH300">
        <v>0</v>
      </c>
      <c r="AK300" s="7">
        <v>21768</v>
      </c>
      <c r="AL300" s="7">
        <v>21768</v>
      </c>
      <c r="AM300" s="7">
        <f>Tabla1[[#This Row],[Salario Anual Actual 2020]]-Tabla1[[#This Row],[Salario Anual Inicial 2020]]</f>
        <v>0</v>
      </c>
      <c r="AN300">
        <v>371</v>
      </c>
      <c r="AO300">
        <v>0</v>
      </c>
      <c r="AP300">
        <v>5</v>
      </c>
      <c r="AQ300">
        <v>0</v>
      </c>
      <c r="AR300">
        <v>0</v>
      </c>
      <c r="AS300">
        <v>7.76</v>
      </c>
      <c r="AT300">
        <v>7.36</v>
      </c>
      <c r="AU300">
        <v>8</v>
      </c>
      <c r="AV300">
        <v>3.48</v>
      </c>
      <c r="AW300">
        <v>3.93</v>
      </c>
      <c r="AX300">
        <v>4</v>
      </c>
    </row>
    <row r="301" spans="1:50" x14ac:dyDescent="0.25">
      <c r="A301">
        <v>135</v>
      </c>
      <c r="B301" s="1">
        <v>33589</v>
      </c>
      <c r="C301" s="2">
        <f ca="1">INT((TODAY()-Tabla1[[#This Row],[Año de Nacimiento]])/365)</f>
        <v>28</v>
      </c>
      <c r="D301" t="s">
        <v>13</v>
      </c>
      <c r="E301">
        <v>1</v>
      </c>
      <c r="F301" s="1">
        <v>42778</v>
      </c>
      <c r="G301" s="1">
        <f t="shared" ca="1" si="4"/>
        <v>44118</v>
      </c>
      <c r="H301" s="8">
        <f ca="1">(Tabla1[[#This Row],[Fecha Hoy]]-Tabla1[[#This Row],[Fecha Inicio de Contrato]])/30</f>
        <v>44.666666666666664</v>
      </c>
      <c r="I301" s="8">
        <f ca="1">Tabla1[[#This Row],[Antigüedad Meses]]/12</f>
        <v>3.7222222222222219</v>
      </c>
      <c r="J301" s="1" t="s">
        <v>8</v>
      </c>
      <c r="K301" s="4">
        <v>1</v>
      </c>
      <c r="L301" s="1" t="s">
        <v>21</v>
      </c>
      <c r="M301" s="4">
        <v>0</v>
      </c>
      <c r="N301" s="4" t="s">
        <v>20</v>
      </c>
      <c r="O301" t="s">
        <v>33</v>
      </c>
      <c r="P301">
        <v>3</v>
      </c>
      <c r="Q301">
        <v>30</v>
      </c>
      <c r="R301">
        <f>Tabla1[[#This Row],[Horas Jornada]]*1/40</f>
        <v>0.75</v>
      </c>
      <c r="V301" s="4">
        <f>Tabla1[[#This Row],[Fecha Alta (Abs)]]-Tabla1[[#This Row],[Fecha de baja (Abs)]]</f>
        <v>0</v>
      </c>
      <c r="Y301" s="4">
        <f>Tabla1[[#This Row],[Fecha Abs Alta 2019]]-Tabla1[[#This Row],[Fecha Abs Baja 2019]]</f>
        <v>0</v>
      </c>
      <c r="Z301" s="4"/>
      <c r="AA301" s="4"/>
      <c r="AB301" s="4">
        <f>#REF!-#REF!</f>
        <v>0</v>
      </c>
      <c r="AC301" t="s">
        <v>57</v>
      </c>
      <c r="AD301" s="4">
        <v>6</v>
      </c>
      <c r="AE301" s="4">
        <v>0</v>
      </c>
      <c r="AH301">
        <v>0</v>
      </c>
      <c r="AK301" s="7">
        <v>21926</v>
      </c>
      <c r="AL301" s="7">
        <v>21926</v>
      </c>
      <c r="AM301" s="7">
        <f>Tabla1[[#This Row],[Salario Anual Actual 2020]]-Tabla1[[#This Row],[Salario Anual Inicial 2020]]</f>
        <v>0</v>
      </c>
      <c r="AN301">
        <v>3</v>
      </c>
      <c r="AO301">
        <v>0</v>
      </c>
      <c r="AP301">
        <v>9</v>
      </c>
      <c r="AQ301">
        <v>0</v>
      </c>
      <c r="AR301">
        <v>0</v>
      </c>
      <c r="AS301">
        <v>8.51</v>
      </c>
      <c r="AT301">
        <v>8.5</v>
      </c>
      <c r="AU301">
        <v>8</v>
      </c>
      <c r="AV301">
        <v>3.09</v>
      </c>
      <c r="AW301">
        <v>3.59</v>
      </c>
      <c r="AX301">
        <v>8</v>
      </c>
    </row>
    <row r="302" spans="1:50" x14ac:dyDescent="0.25">
      <c r="A302">
        <v>159</v>
      </c>
      <c r="B302" s="1">
        <v>29100</v>
      </c>
      <c r="C302" s="2">
        <f ca="1">INT((TODAY()-Tabla1[[#This Row],[Año de Nacimiento]])/365)</f>
        <v>41</v>
      </c>
      <c r="D302" t="s">
        <v>13</v>
      </c>
      <c r="E302">
        <v>1</v>
      </c>
      <c r="F302" s="1">
        <v>42038</v>
      </c>
      <c r="G302" s="1">
        <f t="shared" ca="1" si="4"/>
        <v>44118</v>
      </c>
      <c r="H302" s="8">
        <f ca="1">(Tabla1[[#This Row],[Fecha Hoy]]-Tabla1[[#This Row],[Fecha Inicio de Contrato]])/30</f>
        <v>69.333333333333329</v>
      </c>
      <c r="I302" s="8">
        <f ca="1">Tabla1[[#This Row],[Antigüedad Meses]]/12</f>
        <v>5.7777777777777777</v>
      </c>
      <c r="J302" s="1" t="s">
        <v>9</v>
      </c>
      <c r="K302" s="4">
        <v>4</v>
      </c>
      <c r="L302" s="1" t="s">
        <v>21</v>
      </c>
      <c r="M302" s="4">
        <v>0</v>
      </c>
      <c r="N302" s="4" t="s">
        <v>20</v>
      </c>
      <c r="O302" t="s">
        <v>33</v>
      </c>
      <c r="P302">
        <v>3</v>
      </c>
      <c r="Q302">
        <v>24</v>
      </c>
      <c r="R302">
        <f>Tabla1[[#This Row],[Horas Jornada]]*1/40</f>
        <v>0.6</v>
      </c>
      <c r="V302" s="4">
        <f>Tabla1[[#This Row],[Fecha Alta (Abs)]]-Tabla1[[#This Row],[Fecha de baja (Abs)]]</f>
        <v>0</v>
      </c>
      <c r="Y302" s="4">
        <f>Tabla1[[#This Row],[Fecha Abs Alta 2019]]-Tabla1[[#This Row],[Fecha Abs Baja 2019]]</f>
        <v>0</v>
      </c>
      <c r="Z302" s="4"/>
      <c r="AA302" s="4"/>
      <c r="AB302" s="4">
        <f>#REF!-#REF!</f>
        <v>0</v>
      </c>
      <c r="AC302" t="s">
        <v>57</v>
      </c>
      <c r="AD302" s="4">
        <v>6</v>
      </c>
      <c r="AE302" s="4">
        <v>0</v>
      </c>
      <c r="AH302">
        <v>0</v>
      </c>
      <c r="AK302" s="7">
        <v>23748</v>
      </c>
      <c r="AL302" s="7">
        <v>23748</v>
      </c>
      <c r="AM302" s="7">
        <f>Tabla1[[#This Row],[Salario Anual Actual 2020]]-Tabla1[[#This Row],[Salario Anual Inicial 2020]]</f>
        <v>0</v>
      </c>
      <c r="AN302">
        <v>96</v>
      </c>
      <c r="AO302">
        <v>0</v>
      </c>
      <c r="AP302">
        <v>8</v>
      </c>
      <c r="AQ302">
        <v>0</v>
      </c>
      <c r="AR302">
        <v>0</v>
      </c>
      <c r="AS302">
        <v>7.41</v>
      </c>
      <c r="AT302">
        <v>7.44</v>
      </c>
      <c r="AU302">
        <v>8</v>
      </c>
      <c r="AV302">
        <v>3.44</v>
      </c>
      <c r="AW302">
        <v>3.74</v>
      </c>
      <c r="AX302">
        <v>8</v>
      </c>
    </row>
    <row r="303" spans="1:50" x14ac:dyDescent="0.25">
      <c r="A303">
        <v>169</v>
      </c>
      <c r="B303" s="1">
        <v>23441</v>
      </c>
      <c r="C303" s="2">
        <f ca="1">INT((TODAY()-Tabla1[[#This Row],[Año de Nacimiento]])/365)</f>
        <v>56</v>
      </c>
      <c r="D303" t="s">
        <v>13</v>
      </c>
      <c r="E303">
        <v>1</v>
      </c>
      <c r="F303" s="1">
        <v>39095</v>
      </c>
      <c r="G303" s="1">
        <f t="shared" ca="1" si="4"/>
        <v>44118</v>
      </c>
      <c r="H303" s="8">
        <f ca="1">(Tabla1[[#This Row],[Fecha Hoy]]-Tabla1[[#This Row],[Fecha Inicio de Contrato]])/30</f>
        <v>167.43333333333334</v>
      </c>
      <c r="I303" s="8">
        <f ca="1">Tabla1[[#This Row],[Antigüedad Meses]]/12</f>
        <v>13.952777777777778</v>
      </c>
      <c r="J303" s="1" t="s">
        <v>8</v>
      </c>
      <c r="K303" s="4">
        <v>1</v>
      </c>
      <c r="L303" s="1" t="s">
        <v>19</v>
      </c>
      <c r="M303" s="4">
        <v>2</v>
      </c>
      <c r="N303" s="4" t="s">
        <v>20</v>
      </c>
      <c r="O303" t="s">
        <v>33</v>
      </c>
      <c r="P303">
        <v>3</v>
      </c>
      <c r="Q303">
        <v>40</v>
      </c>
      <c r="R303">
        <f>Tabla1[[#This Row],[Horas Jornada]]*1/40</f>
        <v>1</v>
      </c>
      <c r="V303" s="4">
        <f>Tabla1[[#This Row],[Fecha Alta (Abs)]]-Tabla1[[#This Row],[Fecha de baja (Abs)]]</f>
        <v>0</v>
      </c>
      <c r="Y303" s="4">
        <f>Tabla1[[#This Row],[Fecha Abs Alta 2019]]-Tabla1[[#This Row],[Fecha Abs Baja 2019]]</f>
        <v>0</v>
      </c>
      <c r="Z303" s="4"/>
      <c r="AA303" s="4"/>
      <c r="AB303" s="4">
        <f>#REF!-#REF!</f>
        <v>0</v>
      </c>
      <c r="AC303" t="s">
        <v>57</v>
      </c>
      <c r="AD303" s="4">
        <v>6</v>
      </c>
      <c r="AE303" s="4">
        <v>0</v>
      </c>
      <c r="AH303">
        <v>0</v>
      </c>
      <c r="AK303" s="7">
        <v>18181</v>
      </c>
      <c r="AL303" s="7">
        <v>18181</v>
      </c>
      <c r="AM303" s="7">
        <f>Tabla1[[#This Row],[Salario Anual Actual 2020]]-Tabla1[[#This Row],[Salario Anual Inicial 2020]]</f>
        <v>0</v>
      </c>
      <c r="AN303">
        <v>49</v>
      </c>
      <c r="AO303">
        <v>0</v>
      </c>
      <c r="AP303">
        <v>7</v>
      </c>
      <c r="AQ303">
        <v>0</v>
      </c>
      <c r="AR303">
        <v>0</v>
      </c>
      <c r="AS303">
        <v>7.78</v>
      </c>
      <c r="AT303">
        <v>7.7</v>
      </c>
      <c r="AU303">
        <v>7</v>
      </c>
      <c r="AV303">
        <v>3.72</v>
      </c>
      <c r="AW303">
        <v>3.94</v>
      </c>
      <c r="AX303">
        <v>7</v>
      </c>
    </row>
    <row r="304" spans="1:50" x14ac:dyDescent="0.25">
      <c r="A304">
        <v>182</v>
      </c>
      <c r="B304" s="1">
        <v>33458</v>
      </c>
      <c r="C304" s="2">
        <f ca="1">INT((TODAY()-Tabla1[[#This Row],[Año de Nacimiento]])/365)</f>
        <v>29</v>
      </c>
      <c r="D304" t="s">
        <v>13</v>
      </c>
      <c r="E304">
        <v>1</v>
      </c>
      <c r="F304" s="1">
        <v>43264</v>
      </c>
      <c r="G304" s="1">
        <f t="shared" ca="1" si="4"/>
        <v>44118</v>
      </c>
      <c r="H304" s="8">
        <f ca="1">(Tabla1[[#This Row],[Fecha Hoy]]-Tabla1[[#This Row],[Fecha Inicio de Contrato]])/30</f>
        <v>28.466666666666665</v>
      </c>
      <c r="I304" s="8">
        <f ca="1">Tabla1[[#This Row],[Antigüedad Meses]]/12</f>
        <v>2.3722222222222222</v>
      </c>
      <c r="J304" s="1" t="s">
        <v>8</v>
      </c>
      <c r="K304" s="4">
        <v>1</v>
      </c>
      <c r="L304" s="1" t="s">
        <v>21</v>
      </c>
      <c r="M304" s="4">
        <v>0</v>
      </c>
      <c r="N304" s="4" t="s">
        <v>20</v>
      </c>
      <c r="O304" t="s">
        <v>33</v>
      </c>
      <c r="P304">
        <v>3</v>
      </c>
      <c r="Q304">
        <v>20</v>
      </c>
      <c r="R304">
        <f>Tabla1[[#This Row],[Horas Jornada]]*1/40</f>
        <v>0.5</v>
      </c>
      <c r="V304" s="4">
        <f>Tabla1[[#This Row],[Fecha Alta (Abs)]]-Tabla1[[#This Row],[Fecha de baja (Abs)]]</f>
        <v>0</v>
      </c>
      <c r="Y304" s="4">
        <f>Tabla1[[#This Row],[Fecha Abs Alta 2019]]-Tabla1[[#This Row],[Fecha Abs Baja 2019]]</f>
        <v>0</v>
      </c>
      <c r="Z304" s="4"/>
      <c r="AA304" s="4"/>
      <c r="AB304" s="4">
        <f>#REF!-#REF!</f>
        <v>0</v>
      </c>
      <c r="AC304" t="s">
        <v>57</v>
      </c>
      <c r="AD304" s="4">
        <v>6</v>
      </c>
      <c r="AE304" s="4">
        <v>1</v>
      </c>
      <c r="AF304" s="1">
        <v>43835</v>
      </c>
      <c r="AG304" t="s">
        <v>26</v>
      </c>
      <c r="AH304">
        <v>0</v>
      </c>
      <c r="AK304" s="7">
        <v>22503</v>
      </c>
      <c r="AL304" s="7">
        <v>22503</v>
      </c>
      <c r="AM304" s="7">
        <f>Tabla1[[#This Row],[Salario Anual Actual 2020]]-Tabla1[[#This Row],[Salario Anual Inicial 2020]]</f>
        <v>0</v>
      </c>
      <c r="AN304">
        <v>120</v>
      </c>
      <c r="AO304">
        <v>6</v>
      </c>
      <c r="AP304">
        <v>7</v>
      </c>
      <c r="AQ304">
        <v>0</v>
      </c>
      <c r="AR304">
        <v>0</v>
      </c>
      <c r="AS304">
        <v>7.86</v>
      </c>
      <c r="AT304">
        <v>7.56</v>
      </c>
      <c r="AU304">
        <v>7</v>
      </c>
      <c r="AV304">
        <v>3.55</v>
      </c>
      <c r="AW304">
        <v>3.7</v>
      </c>
      <c r="AX304">
        <v>5</v>
      </c>
    </row>
    <row r="305" spans="1:50" x14ac:dyDescent="0.25">
      <c r="A305">
        <v>29</v>
      </c>
      <c r="B305" s="1">
        <v>27831</v>
      </c>
      <c r="C305" s="2">
        <f ca="1">INT((TODAY()-Tabla1[[#This Row],[Año de Nacimiento]])/365)</f>
        <v>44</v>
      </c>
      <c r="D305" t="s">
        <v>13</v>
      </c>
      <c r="E305">
        <v>1</v>
      </c>
      <c r="F305" s="1">
        <v>37745</v>
      </c>
      <c r="G305" s="1">
        <f t="shared" ca="1" si="4"/>
        <v>44118</v>
      </c>
      <c r="H305" s="8">
        <f ca="1">(Tabla1[[#This Row],[Fecha Hoy]]-Tabla1[[#This Row],[Fecha Inicio de Contrato]])/30</f>
        <v>212.43333333333334</v>
      </c>
      <c r="I305" s="8">
        <f ca="1">Tabla1[[#This Row],[Antigüedad Meses]]/12</f>
        <v>17.702777777777779</v>
      </c>
      <c r="J305" s="1" t="s">
        <v>12</v>
      </c>
      <c r="K305" s="4">
        <v>3</v>
      </c>
      <c r="L305" s="1"/>
      <c r="M305" s="4">
        <v>0</v>
      </c>
      <c r="N305" s="4" t="s">
        <v>20</v>
      </c>
      <c r="O305" t="s">
        <v>33</v>
      </c>
      <c r="P305">
        <v>3</v>
      </c>
      <c r="Q305">
        <v>40</v>
      </c>
      <c r="R305">
        <f>Tabla1[[#This Row],[Horas Jornada]]*1/40</f>
        <v>1</v>
      </c>
      <c r="V305" s="4">
        <f>Tabla1[[#This Row],[Fecha Alta (Abs)]]-Tabla1[[#This Row],[Fecha de baja (Abs)]]</f>
        <v>0</v>
      </c>
      <c r="Y305" s="4">
        <f>Tabla1[[#This Row],[Fecha Abs Alta 2019]]-Tabla1[[#This Row],[Fecha Abs Baja 2019]]</f>
        <v>0</v>
      </c>
      <c r="Z305" s="4"/>
      <c r="AA305" s="4"/>
      <c r="AB305" s="4">
        <f>#REF!-#REF!</f>
        <v>0</v>
      </c>
      <c r="AC305" s="4" t="s">
        <v>56</v>
      </c>
      <c r="AD305" s="4">
        <v>5</v>
      </c>
      <c r="AE305" s="4">
        <v>0</v>
      </c>
      <c r="AF305" s="4"/>
      <c r="AH305">
        <v>0</v>
      </c>
      <c r="AK305" s="7">
        <v>23815</v>
      </c>
      <c r="AL305" s="7">
        <v>23815</v>
      </c>
      <c r="AM305" s="7">
        <f>Tabla1[[#This Row],[Salario Anual Actual 2020]]-Tabla1[[#This Row],[Salario Anual Inicial 2020]]</f>
        <v>0</v>
      </c>
      <c r="AN305">
        <v>50</v>
      </c>
      <c r="AO305">
        <v>0</v>
      </c>
      <c r="AP305">
        <v>6</v>
      </c>
      <c r="AQ305">
        <v>0</v>
      </c>
      <c r="AR305">
        <v>0</v>
      </c>
      <c r="AS305">
        <v>7.5</v>
      </c>
      <c r="AT305">
        <v>7.51</v>
      </c>
      <c r="AU305">
        <v>8</v>
      </c>
      <c r="AV305">
        <v>3.79</v>
      </c>
      <c r="AW305">
        <v>3.68</v>
      </c>
      <c r="AX305">
        <v>9</v>
      </c>
    </row>
    <row r="306" spans="1:50" x14ac:dyDescent="0.25">
      <c r="A306">
        <v>31</v>
      </c>
      <c r="B306" s="1">
        <v>31498</v>
      </c>
      <c r="C306" s="2">
        <f ca="1">INT((TODAY()-Tabla1[[#This Row],[Año de Nacimiento]])/365)</f>
        <v>34</v>
      </c>
      <c r="D306" t="s">
        <v>14</v>
      </c>
      <c r="E306">
        <v>0</v>
      </c>
      <c r="F306" s="1">
        <v>42047</v>
      </c>
      <c r="G306" s="1">
        <f t="shared" ca="1" si="4"/>
        <v>44118</v>
      </c>
      <c r="H306" s="8">
        <f ca="1">(Tabla1[[#This Row],[Fecha Hoy]]-Tabla1[[#This Row],[Fecha Inicio de Contrato]])/30</f>
        <v>69.033333333333331</v>
      </c>
      <c r="I306" s="8">
        <f ca="1">Tabla1[[#This Row],[Antigüedad Meses]]/12</f>
        <v>5.7527777777777773</v>
      </c>
      <c r="J306" s="1" t="s">
        <v>8</v>
      </c>
      <c r="K306" s="4">
        <v>1</v>
      </c>
      <c r="L306" s="1" t="s">
        <v>21</v>
      </c>
      <c r="M306" s="4">
        <v>0</v>
      </c>
      <c r="N306" s="4" t="s">
        <v>20</v>
      </c>
      <c r="O306" t="s">
        <v>33</v>
      </c>
      <c r="P306">
        <v>3</v>
      </c>
      <c r="Q306">
        <v>40</v>
      </c>
      <c r="R306">
        <f>Tabla1[[#This Row],[Horas Jornada]]*1/40</f>
        <v>1</v>
      </c>
      <c r="V306" s="4">
        <f>Tabla1[[#This Row],[Fecha Alta (Abs)]]-Tabla1[[#This Row],[Fecha de baja (Abs)]]</f>
        <v>0</v>
      </c>
      <c r="Y306" s="4">
        <f>Tabla1[[#This Row],[Fecha Abs Alta 2019]]-Tabla1[[#This Row],[Fecha Abs Baja 2019]]</f>
        <v>0</v>
      </c>
      <c r="Z306" s="4"/>
      <c r="AA306" s="4"/>
      <c r="AB306" s="4">
        <f>#REF!-#REF!</f>
        <v>0</v>
      </c>
      <c r="AC306" s="4" t="s">
        <v>56</v>
      </c>
      <c r="AD306" s="4">
        <v>5</v>
      </c>
      <c r="AE306" s="4">
        <v>1</v>
      </c>
      <c r="AF306" s="1">
        <v>43858</v>
      </c>
      <c r="AG306" t="s">
        <v>26</v>
      </c>
      <c r="AH306">
        <v>0</v>
      </c>
      <c r="AK306" s="7">
        <v>20177</v>
      </c>
      <c r="AL306" s="7">
        <v>20177</v>
      </c>
      <c r="AM306" s="7">
        <f>Tabla1[[#This Row],[Salario Anual Actual 2020]]-Tabla1[[#This Row],[Salario Anual Inicial 2020]]</f>
        <v>0</v>
      </c>
      <c r="AN306">
        <v>240</v>
      </c>
      <c r="AO306">
        <v>0</v>
      </c>
      <c r="AP306">
        <v>8</v>
      </c>
      <c r="AQ306">
        <v>0</v>
      </c>
      <c r="AR306">
        <v>0</v>
      </c>
      <c r="AS306">
        <v>7.32</v>
      </c>
      <c r="AT306">
        <v>7.33</v>
      </c>
      <c r="AU306">
        <v>8</v>
      </c>
      <c r="AV306">
        <v>3.57</v>
      </c>
      <c r="AW306">
        <v>3.13</v>
      </c>
      <c r="AX306">
        <v>4</v>
      </c>
    </row>
    <row r="307" spans="1:50" x14ac:dyDescent="0.25">
      <c r="A307">
        <v>68</v>
      </c>
      <c r="B307" s="1">
        <v>26280</v>
      </c>
      <c r="C307" s="2">
        <f ca="1">INT((TODAY()-Tabla1[[#This Row],[Año de Nacimiento]])/365)</f>
        <v>48</v>
      </c>
      <c r="D307" t="s">
        <v>14</v>
      </c>
      <c r="E307">
        <v>0</v>
      </c>
      <c r="F307" s="1">
        <v>41980</v>
      </c>
      <c r="G307" s="1">
        <f t="shared" ca="1" si="4"/>
        <v>44118</v>
      </c>
      <c r="H307" s="8">
        <f ca="1">(Tabla1[[#This Row],[Fecha Hoy]]-Tabla1[[#This Row],[Fecha Inicio de Contrato]])/30</f>
        <v>71.266666666666666</v>
      </c>
      <c r="I307" s="8">
        <f ca="1">Tabla1[[#This Row],[Antigüedad Meses]]/12</f>
        <v>5.9388888888888891</v>
      </c>
      <c r="J307" s="1" t="s">
        <v>68</v>
      </c>
      <c r="K307" s="4">
        <v>2</v>
      </c>
      <c r="L307" s="1" t="s">
        <v>21</v>
      </c>
      <c r="M307" s="4">
        <v>0</v>
      </c>
      <c r="N307" s="4" t="s">
        <v>20</v>
      </c>
      <c r="O307" t="s">
        <v>33</v>
      </c>
      <c r="P307">
        <v>3</v>
      </c>
      <c r="Q307">
        <v>40</v>
      </c>
      <c r="R307">
        <f>Tabla1[[#This Row],[Horas Jornada]]*1/40</f>
        <v>1</v>
      </c>
      <c r="V307" s="4">
        <f>Tabla1[[#This Row],[Fecha Alta (Abs)]]-Tabla1[[#This Row],[Fecha de baja (Abs)]]</f>
        <v>0</v>
      </c>
      <c r="Y307" s="4">
        <f>Tabla1[[#This Row],[Fecha Abs Alta 2019]]-Tabla1[[#This Row],[Fecha Abs Baja 2019]]</f>
        <v>0</v>
      </c>
      <c r="Z307" s="4"/>
      <c r="AA307" s="4"/>
      <c r="AB307" s="4">
        <f>#REF!-#REF!</f>
        <v>0</v>
      </c>
      <c r="AC307" s="4" t="s">
        <v>56</v>
      </c>
      <c r="AD307" s="4">
        <v>5</v>
      </c>
      <c r="AE307" s="4">
        <v>0</v>
      </c>
      <c r="AF307" s="4"/>
      <c r="AH307">
        <v>0</v>
      </c>
      <c r="AK307" s="7">
        <v>19326</v>
      </c>
      <c r="AL307" s="7">
        <v>19326</v>
      </c>
      <c r="AM307" s="7">
        <f>Tabla1[[#This Row],[Salario Anual Actual 2020]]-Tabla1[[#This Row],[Salario Anual Inicial 2020]]</f>
        <v>0</v>
      </c>
      <c r="AN307">
        <v>23</v>
      </c>
      <c r="AO307">
        <v>18</v>
      </c>
      <c r="AP307">
        <v>7</v>
      </c>
      <c r="AQ307">
        <v>0</v>
      </c>
      <c r="AR307">
        <v>0</v>
      </c>
      <c r="AS307">
        <v>8.4600000000000009</v>
      </c>
      <c r="AT307">
        <v>8.36</v>
      </c>
      <c r="AU307">
        <v>7</v>
      </c>
      <c r="AV307">
        <v>4.2699999999999996</v>
      </c>
      <c r="AW307">
        <v>3.87</v>
      </c>
      <c r="AX307">
        <v>5</v>
      </c>
    </row>
    <row r="308" spans="1:50" x14ac:dyDescent="0.25">
      <c r="A308">
        <v>76</v>
      </c>
      <c r="B308" s="1">
        <v>30512</v>
      </c>
      <c r="C308" s="2">
        <f ca="1">INT((TODAY()-Tabla1[[#This Row],[Año de Nacimiento]])/365)</f>
        <v>37</v>
      </c>
      <c r="D308" t="s">
        <v>14</v>
      </c>
      <c r="E308">
        <v>0</v>
      </c>
      <c r="F308" s="1">
        <v>43383</v>
      </c>
      <c r="G308" s="1">
        <f t="shared" ca="1" si="4"/>
        <v>44118</v>
      </c>
      <c r="H308" s="8">
        <f ca="1">(Tabla1[[#This Row],[Fecha Hoy]]-Tabla1[[#This Row],[Fecha Inicio de Contrato]])/30</f>
        <v>24.5</v>
      </c>
      <c r="I308" s="8">
        <f ca="1">Tabla1[[#This Row],[Antigüedad Meses]]/12</f>
        <v>2.0416666666666665</v>
      </c>
      <c r="J308" s="1" t="s">
        <v>8</v>
      </c>
      <c r="K308" s="4">
        <v>1</v>
      </c>
      <c r="L308" s="1" t="s">
        <v>21</v>
      </c>
      <c r="M308" s="4">
        <v>0</v>
      </c>
      <c r="N308" s="4" t="s">
        <v>20</v>
      </c>
      <c r="O308" t="s">
        <v>33</v>
      </c>
      <c r="P308">
        <v>3</v>
      </c>
      <c r="Q308">
        <v>30</v>
      </c>
      <c r="R308">
        <f>Tabla1[[#This Row],[Horas Jornada]]*1/40</f>
        <v>0.75</v>
      </c>
      <c r="V308" s="4">
        <f>Tabla1[[#This Row],[Fecha Alta (Abs)]]-Tabla1[[#This Row],[Fecha de baja (Abs)]]</f>
        <v>0</v>
      </c>
      <c r="Y308" s="4">
        <f>Tabla1[[#This Row],[Fecha Abs Alta 2019]]-Tabla1[[#This Row],[Fecha Abs Baja 2019]]</f>
        <v>0</v>
      </c>
      <c r="Z308" s="4"/>
      <c r="AA308" s="4"/>
      <c r="AB308" s="4">
        <f>#REF!-#REF!</f>
        <v>0</v>
      </c>
      <c r="AC308" s="4" t="s">
        <v>56</v>
      </c>
      <c r="AD308" s="4">
        <v>5</v>
      </c>
      <c r="AE308" s="4">
        <v>0</v>
      </c>
      <c r="AF308" s="4"/>
      <c r="AH308">
        <v>0</v>
      </c>
      <c r="AK308" s="7">
        <v>19319</v>
      </c>
      <c r="AL308" s="7">
        <v>19319</v>
      </c>
      <c r="AM308" s="7">
        <f>Tabla1[[#This Row],[Salario Anual Actual 2020]]-Tabla1[[#This Row],[Salario Anual Inicial 2020]]</f>
        <v>0</v>
      </c>
      <c r="AN308">
        <v>16</v>
      </c>
      <c r="AO308">
        <v>18</v>
      </c>
      <c r="AP308">
        <v>9</v>
      </c>
      <c r="AQ308">
        <v>0</v>
      </c>
      <c r="AR308">
        <v>0</v>
      </c>
      <c r="AS308">
        <v>7.61</v>
      </c>
      <c r="AT308">
        <v>7.41</v>
      </c>
      <c r="AU308">
        <v>8</v>
      </c>
      <c r="AV308">
        <v>3.32</v>
      </c>
      <c r="AW308">
        <v>3.69</v>
      </c>
      <c r="AX308">
        <v>10</v>
      </c>
    </row>
    <row r="309" spans="1:50" x14ac:dyDescent="0.25">
      <c r="A309">
        <v>89</v>
      </c>
      <c r="B309" s="1">
        <v>35686</v>
      </c>
      <c r="C309" s="2">
        <f ca="1">INT((TODAY()-Tabla1[[#This Row],[Año de Nacimiento]])/365)</f>
        <v>23</v>
      </c>
      <c r="D309" t="s">
        <v>13</v>
      </c>
      <c r="E309">
        <v>1</v>
      </c>
      <c r="F309" s="1">
        <v>43658</v>
      </c>
      <c r="G309" s="1">
        <f t="shared" ca="1" si="4"/>
        <v>44118</v>
      </c>
      <c r="H309" s="8">
        <f ca="1">(Tabla1[[#This Row],[Fecha Hoy]]-Tabla1[[#This Row],[Fecha Inicio de Contrato]])/30</f>
        <v>15.333333333333334</v>
      </c>
      <c r="I309" s="8">
        <f ca="1">Tabla1[[#This Row],[Antigüedad Meses]]/12</f>
        <v>1.2777777777777779</v>
      </c>
      <c r="J309" s="1" t="s">
        <v>8</v>
      </c>
      <c r="K309" s="4">
        <v>1</v>
      </c>
      <c r="L309" s="1" t="s">
        <v>21</v>
      </c>
      <c r="M309" s="4">
        <v>0</v>
      </c>
      <c r="N309" s="4" t="s">
        <v>20</v>
      </c>
      <c r="O309" t="s">
        <v>33</v>
      </c>
      <c r="P309">
        <v>3</v>
      </c>
      <c r="Q309">
        <v>20</v>
      </c>
      <c r="R309">
        <f>Tabla1[[#This Row],[Horas Jornada]]*1/40</f>
        <v>0.5</v>
      </c>
      <c r="V309" s="4">
        <f>Tabla1[[#This Row],[Fecha Alta (Abs)]]-Tabla1[[#This Row],[Fecha de baja (Abs)]]</f>
        <v>0</v>
      </c>
      <c r="Y309" s="4">
        <f>Tabla1[[#This Row],[Fecha Abs Alta 2019]]-Tabla1[[#This Row],[Fecha Abs Baja 2019]]</f>
        <v>0</v>
      </c>
      <c r="Z309" s="4"/>
      <c r="AA309" s="4"/>
      <c r="AB309" s="4">
        <f>#REF!-#REF!</f>
        <v>0</v>
      </c>
      <c r="AC309" s="4" t="s">
        <v>56</v>
      </c>
      <c r="AD309" s="4">
        <v>5</v>
      </c>
      <c r="AE309" s="4">
        <v>0</v>
      </c>
      <c r="AH309">
        <v>0</v>
      </c>
      <c r="AK309" s="7">
        <v>18789</v>
      </c>
      <c r="AL309" s="7">
        <v>18789</v>
      </c>
      <c r="AM309" s="7">
        <f>Tabla1[[#This Row],[Salario Anual Actual 2020]]-Tabla1[[#This Row],[Salario Anual Inicial 2020]]</f>
        <v>0</v>
      </c>
      <c r="AN309">
        <v>182</v>
      </c>
      <c r="AO309">
        <v>12</v>
      </c>
      <c r="AP309">
        <v>7</v>
      </c>
      <c r="AQ309">
        <v>0</v>
      </c>
      <c r="AR309">
        <v>0</v>
      </c>
      <c r="AS309">
        <v>8.27</v>
      </c>
      <c r="AT309">
        <v>8.07</v>
      </c>
      <c r="AU309">
        <v>8</v>
      </c>
      <c r="AV309">
        <v>3.99</v>
      </c>
      <c r="AW309">
        <v>3.4</v>
      </c>
      <c r="AX309">
        <v>6</v>
      </c>
    </row>
    <row r="310" spans="1:50" x14ac:dyDescent="0.25">
      <c r="A310">
        <v>93</v>
      </c>
      <c r="B310" s="1">
        <v>29047</v>
      </c>
      <c r="C310" s="2">
        <f ca="1">INT((TODAY()-Tabla1[[#This Row],[Año de Nacimiento]])/365)</f>
        <v>41</v>
      </c>
      <c r="D310" t="s">
        <v>13</v>
      </c>
      <c r="E310">
        <v>1</v>
      </c>
      <c r="F310" s="1">
        <v>42190</v>
      </c>
      <c r="G310" s="1">
        <f t="shared" ca="1" si="4"/>
        <v>44118</v>
      </c>
      <c r="H310" s="8">
        <f ca="1">(Tabla1[[#This Row],[Fecha Hoy]]-Tabla1[[#This Row],[Fecha Inicio de Contrato]])/30</f>
        <v>64.266666666666666</v>
      </c>
      <c r="I310" s="8">
        <f ca="1">Tabla1[[#This Row],[Antigüedad Meses]]/12</f>
        <v>5.3555555555555552</v>
      </c>
      <c r="J310" s="1" t="s">
        <v>68</v>
      </c>
      <c r="K310" s="4">
        <v>2</v>
      </c>
      <c r="L310" s="1" t="s">
        <v>21</v>
      </c>
      <c r="M310" s="4">
        <v>0</v>
      </c>
      <c r="N310" s="4" t="s">
        <v>20</v>
      </c>
      <c r="O310" t="s">
        <v>33</v>
      </c>
      <c r="P310">
        <v>3</v>
      </c>
      <c r="Q310">
        <v>40</v>
      </c>
      <c r="R310">
        <f>Tabla1[[#This Row],[Horas Jornada]]*1/40</f>
        <v>1</v>
      </c>
      <c r="V310" s="4">
        <f>Tabla1[[#This Row],[Fecha Alta (Abs)]]-Tabla1[[#This Row],[Fecha de baja (Abs)]]</f>
        <v>0</v>
      </c>
      <c r="Y310" s="4">
        <f>Tabla1[[#This Row],[Fecha Abs Alta 2019]]-Tabla1[[#This Row],[Fecha Abs Baja 2019]]</f>
        <v>0</v>
      </c>
      <c r="Z310" s="4"/>
      <c r="AA310" s="4"/>
      <c r="AB310" s="4">
        <f>#REF!-#REF!</f>
        <v>0</v>
      </c>
      <c r="AC310" s="4" t="s">
        <v>56</v>
      </c>
      <c r="AD310" s="4">
        <v>5</v>
      </c>
      <c r="AE310" s="4">
        <v>1</v>
      </c>
      <c r="AF310" s="1">
        <v>43930</v>
      </c>
      <c r="AG310" t="s">
        <v>26</v>
      </c>
      <c r="AH310">
        <v>0</v>
      </c>
      <c r="AK310" s="7">
        <v>19200</v>
      </c>
      <c r="AL310" s="7">
        <v>19200</v>
      </c>
      <c r="AM310" s="7">
        <f>Tabla1[[#This Row],[Salario Anual Actual 2020]]-Tabla1[[#This Row],[Salario Anual Inicial 2020]]</f>
        <v>0</v>
      </c>
      <c r="AN310">
        <v>126</v>
      </c>
      <c r="AO310">
        <v>12</v>
      </c>
      <c r="AP310">
        <v>9</v>
      </c>
      <c r="AQ310">
        <v>0</v>
      </c>
      <c r="AR310">
        <v>0</v>
      </c>
      <c r="AS310">
        <v>7.47</v>
      </c>
      <c r="AT310">
        <v>7.3</v>
      </c>
      <c r="AU310">
        <v>8</v>
      </c>
      <c r="AV310">
        <v>3.37</v>
      </c>
      <c r="AW310">
        <v>3.28</v>
      </c>
      <c r="AX310">
        <v>6</v>
      </c>
    </row>
    <row r="311" spans="1:50" x14ac:dyDescent="0.25">
      <c r="A311">
        <v>115</v>
      </c>
      <c r="B311" s="1">
        <v>33964</v>
      </c>
      <c r="C311" s="2">
        <f ca="1">INT((TODAY()-Tabla1[[#This Row],[Año de Nacimiento]])/365)</f>
        <v>27</v>
      </c>
      <c r="D311" t="s">
        <v>13</v>
      </c>
      <c r="E311">
        <v>1</v>
      </c>
      <c r="F311" s="1">
        <v>42879</v>
      </c>
      <c r="G311" s="1">
        <f t="shared" ca="1" si="4"/>
        <v>44118</v>
      </c>
      <c r="H311" s="8">
        <f ca="1">(Tabla1[[#This Row],[Fecha Hoy]]-Tabla1[[#This Row],[Fecha Inicio de Contrato]])/30</f>
        <v>41.3</v>
      </c>
      <c r="I311" s="8">
        <f ca="1">Tabla1[[#This Row],[Antigüedad Meses]]/12</f>
        <v>3.4416666666666664</v>
      </c>
      <c r="J311" s="1" t="s">
        <v>68</v>
      </c>
      <c r="K311" s="4">
        <v>2</v>
      </c>
      <c r="L311" s="1" t="s">
        <v>21</v>
      </c>
      <c r="M311" s="4">
        <v>0</v>
      </c>
      <c r="N311" s="4" t="s">
        <v>20</v>
      </c>
      <c r="O311" t="s">
        <v>33</v>
      </c>
      <c r="P311">
        <v>3</v>
      </c>
      <c r="Q311">
        <v>40</v>
      </c>
      <c r="R311">
        <f>Tabla1[[#This Row],[Horas Jornada]]*1/40</f>
        <v>1</v>
      </c>
      <c r="V311" s="4">
        <f>Tabla1[[#This Row],[Fecha Alta (Abs)]]-Tabla1[[#This Row],[Fecha de baja (Abs)]]</f>
        <v>0</v>
      </c>
      <c r="Y311" s="4">
        <f>Tabla1[[#This Row],[Fecha Abs Alta 2019]]-Tabla1[[#This Row],[Fecha Abs Baja 2019]]</f>
        <v>0</v>
      </c>
      <c r="Z311" s="4"/>
      <c r="AA311" s="4"/>
      <c r="AB311" s="4">
        <f>#REF!-#REF!</f>
        <v>0</v>
      </c>
      <c r="AC311" s="4" t="s">
        <v>56</v>
      </c>
      <c r="AD311" s="4">
        <v>5</v>
      </c>
      <c r="AE311" s="4">
        <v>0</v>
      </c>
      <c r="AH311">
        <v>0</v>
      </c>
      <c r="AK311" s="7">
        <v>22212</v>
      </c>
      <c r="AL311" s="7">
        <v>22212</v>
      </c>
      <c r="AM311" s="7">
        <f>Tabla1[[#This Row],[Salario Anual Actual 2020]]-Tabla1[[#This Row],[Salario Anual Inicial 2020]]</f>
        <v>0</v>
      </c>
      <c r="AN311">
        <v>156</v>
      </c>
      <c r="AO311">
        <v>0</v>
      </c>
      <c r="AP311">
        <v>7</v>
      </c>
      <c r="AQ311">
        <v>0</v>
      </c>
      <c r="AR311">
        <v>0</v>
      </c>
      <c r="AS311">
        <v>8.7799999999999994</v>
      </c>
      <c r="AT311">
        <v>8.6999999999999993</v>
      </c>
      <c r="AU311">
        <v>7</v>
      </c>
      <c r="AV311">
        <v>4.01</v>
      </c>
      <c r="AW311">
        <v>4.04</v>
      </c>
      <c r="AX311">
        <v>4</v>
      </c>
    </row>
    <row r="312" spans="1:50" x14ac:dyDescent="0.25">
      <c r="A312">
        <v>131</v>
      </c>
      <c r="B312" s="1">
        <v>23771</v>
      </c>
      <c r="C312" s="2">
        <f ca="1">INT((TODAY()-Tabla1[[#This Row],[Año de Nacimiento]])/365)</f>
        <v>55</v>
      </c>
      <c r="D312" t="s">
        <v>13</v>
      </c>
      <c r="E312">
        <v>1</v>
      </c>
      <c r="F312" s="1">
        <v>36902</v>
      </c>
      <c r="G312" s="1">
        <f t="shared" ca="1" si="4"/>
        <v>44118</v>
      </c>
      <c r="H312" s="8">
        <f ca="1">(Tabla1[[#This Row],[Fecha Hoy]]-Tabla1[[#This Row],[Fecha Inicio de Contrato]])/30</f>
        <v>240.53333333333333</v>
      </c>
      <c r="I312" s="8">
        <f ca="1">Tabla1[[#This Row],[Antigüedad Meses]]/12</f>
        <v>20.044444444444444</v>
      </c>
      <c r="J312" s="1" t="s">
        <v>8</v>
      </c>
      <c r="K312" s="4">
        <v>1</v>
      </c>
      <c r="L312" s="1" t="s">
        <v>19</v>
      </c>
      <c r="M312" s="4">
        <v>1</v>
      </c>
      <c r="N312" s="4" t="s">
        <v>20</v>
      </c>
      <c r="O312" t="s">
        <v>33</v>
      </c>
      <c r="P312">
        <v>3</v>
      </c>
      <c r="Q312">
        <v>40</v>
      </c>
      <c r="R312">
        <f>Tabla1[[#This Row],[Horas Jornada]]*1/40</f>
        <v>1</v>
      </c>
      <c r="V312" s="4">
        <f>Tabla1[[#This Row],[Fecha Alta (Abs)]]-Tabla1[[#This Row],[Fecha de baja (Abs)]]</f>
        <v>0</v>
      </c>
      <c r="Y312" s="4">
        <f>Tabla1[[#This Row],[Fecha Abs Alta 2019]]-Tabla1[[#This Row],[Fecha Abs Baja 2019]]</f>
        <v>0</v>
      </c>
      <c r="Z312" s="4"/>
      <c r="AA312" s="4"/>
      <c r="AB312" s="4">
        <f>#REF!-#REF!</f>
        <v>0</v>
      </c>
      <c r="AC312" s="4" t="s">
        <v>56</v>
      </c>
      <c r="AD312" s="4">
        <v>5</v>
      </c>
      <c r="AE312" s="4">
        <v>0</v>
      </c>
      <c r="AH312">
        <v>0</v>
      </c>
      <c r="AK312" s="7">
        <v>18115</v>
      </c>
      <c r="AL312" s="7">
        <v>18115</v>
      </c>
      <c r="AM312" s="7">
        <f>Tabla1[[#This Row],[Salario Anual Actual 2020]]-Tabla1[[#This Row],[Salario Anual Inicial 2020]]</f>
        <v>0</v>
      </c>
      <c r="AN312">
        <v>34</v>
      </c>
      <c r="AO312">
        <v>0</v>
      </c>
      <c r="AP312">
        <v>8</v>
      </c>
      <c r="AQ312">
        <v>0</v>
      </c>
      <c r="AR312">
        <v>0</v>
      </c>
      <c r="AS312">
        <v>8.75</v>
      </c>
      <c r="AT312">
        <v>8.6999999999999993</v>
      </c>
      <c r="AU312">
        <v>7</v>
      </c>
      <c r="AV312">
        <v>3.58</v>
      </c>
      <c r="AW312">
        <v>3.02</v>
      </c>
      <c r="AX312">
        <v>5</v>
      </c>
    </row>
    <row r="313" spans="1:50" x14ac:dyDescent="0.25">
      <c r="J313" s="1"/>
      <c r="K313" s="1"/>
      <c r="L313" s="1"/>
      <c r="M313" s="4"/>
      <c r="AK313" s="7"/>
      <c r="AL313" s="7"/>
    </row>
    <row r="314" spans="1:50" x14ac:dyDescent="0.25">
      <c r="J314" s="1"/>
      <c r="K314" s="1"/>
      <c r="L314" s="1"/>
      <c r="M314" s="4"/>
      <c r="AK314" s="7"/>
      <c r="AL314" s="7"/>
    </row>
    <row r="315" spans="1:50" x14ac:dyDescent="0.25">
      <c r="J315" s="1"/>
      <c r="K315" s="1"/>
      <c r="L315" s="1"/>
      <c r="M315" s="4"/>
      <c r="AK315" s="7"/>
      <c r="AL315" s="7"/>
    </row>
    <row r="316" spans="1:50" x14ac:dyDescent="0.25">
      <c r="J316" s="1"/>
      <c r="K316" s="1"/>
      <c r="L316" s="1"/>
      <c r="M316" s="4"/>
      <c r="AK316" s="7"/>
      <c r="AL316" s="7"/>
    </row>
    <row r="317" spans="1:50" x14ac:dyDescent="0.25">
      <c r="J317" s="1"/>
      <c r="K317" s="1"/>
      <c r="L317" s="1"/>
      <c r="M317" s="4"/>
      <c r="AK317" s="7"/>
      <c r="AL317" s="7"/>
    </row>
    <row r="318" spans="1:50" x14ac:dyDescent="0.25">
      <c r="J318" s="1"/>
      <c r="K318" s="1"/>
      <c r="L318" s="1"/>
      <c r="M318" s="4"/>
      <c r="AK318" s="7"/>
      <c r="AL318" s="7"/>
    </row>
    <row r="319" spans="1:50" x14ac:dyDescent="0.25">
      <c r="J319" s="1"/>
      <c r="K319" s="1"/>
      <c r="L319" s="1"/>
      <c r="M319" s="4"/>
      <c r="AK319" s="7"/>
      <c r="AL319" s="7"/>
    </row>
    <row r="320" spans="1:50" x14ac:dyDescent="0.25">
      <c r="J320" s="1"/>
      <c r="K320" s="1"/>
      <c r="L320" s="1"/>
      <c r="M320" s="4"/>
      <c r="AK320" s="7"/>
      <c r="AL320" s="7"/>
    </row>
    <row r="321" spans="10:38" x14ac:dyDescent="0.25">
      <c r="J321" s="1"/>
      <c r="K321" s="1"/>
      <c r="L321" s="1"/>
      <c r="M321" s="4"/>
      <c r="AK321" s="7"/>
      <c r="AL321" s="7"/>
    </row>
    <row r="322" spans="10:38" x14ac:dyDescent="0.25">
      <c r="J322" s="1"/>
      <c r="K322" s="1"/>
      <c r="L322" s="1"/>
      <c r="M322" s="4"/>
      <c r="AK322" s="7"/>
      <c r="AL322" s="7"/>
    </row>
    <row r="323" spans="10:38" x14ac:dyDescent="0.25">
      <c r="J323" s="1"/>
      <c r="K323" s="1"/>
      <c r="L323" s="1"/>
      <c r="M323" s="4"/>
      <c r="AK323" s="7"/>
      <c r="AL323" s="7"/>
    </row>
    <row r="324" spans="10:38" x14ac:dyDescent="0.25">
      <c r="J324" s="1"/>
      <c r="K324" s="1"/>
      <c r="L324" s="1"/>
      <c r="M324" s="4"/>
      <c r="AK324" s="7"/>
      <c r="AL324" s="7"/>
    </row>
    <row r="325" spans="10:38" x14ac:dyDescent="0.25">
      <c r="J325" s="1"/>
      <c r="K325" s="1"/>
      <c r="L325" s="1"/>
      <c r="M325" s="4"/>
      <c r="AK325" s="7"/>
      <c r="AL325" s="7"/>
    </row>
    <row r="326" spans="10:38" x14ac:dyDescent="0.25">
      <c r="J326" s="1"/>
      <c r="K326" s="1"/>
      <c r="L326" s="1"/>
      <c r="M326" s="4"/>
      <c r="AK326" s="7"/>
      <c r="AL326" s="7"/>
    </row>
    <row r="327" spans="10:38" x14ac:dyDescent="0.25">
      <c r="J327" s="1"/>
      <c r="K327" s="1"/>
      <c r="L327" s="1"/>
      <c r="M327" s="4"/>
      <c r="AK327" s="7"/>
      <c r="AL327" s="7"/>
    </row>
    <row r="328" spans="10:38" x14ac:dyDescent="0.25">
      <c r="J328" s="1"/>
      <c r="K328" s="1"/>
      <c r="L328" s="1"/>
      <c r="M328" s="4"/>
      <c r="AK328" s="7"/>
      <c r="AL328" s="7"/>
    </row>
    <row r="329" spans="10:38" x14ac:dyDescent="0.25">
      <c r="J329" s="1"/>
      <c r="K329" s="1"/>
      <c r="L329" s="1"/>
      <c r="M329" s="4"/>
      <c r="AK329" s="7"/>
      <c r="AL329" s="7"/>
    </row>
    <row r="330" spans="10:38" x14ac:dyDescent="0.25">
      <c r="J330" s="1"/>
      <c r="K330" s="1"/>
      <c r="L330" s="1"/>
      <c r="M330" s="4"/>
      <c r="AK330" s="7"/>
      <c r="AL330" s="7"/>
    </row>
    <row r="331" spans="10:38" x14ac:dyDescent="0.25">
      <c r="J331" s="1"/>
      <c r="K331" s="1"/>
      <c r="L331" s="1"/>
      <c r="M331" s="4"/>
      <c r="AK331" s="7"/>
      <c r="AL331" s="7"/>
    </row>
    <row r="332" spans="10:38" x14ac:dyDescent="0.25">
      <c r="J332" s="1"/>
      <c r="K332" s="1"/>
      <c r="L332" s="1"/>
      <c r="M332" s="4"/>
      <c r="AK332" s="7"/>
      <c r="AL332" s="7"/>
    </row>
    <row r="333" spans="10:38" x14ac:dyDescent="0.25">
      <c r="J333" s="1"/>
      <c r="K333" s="1"/>
      <c r="L333" s="1"/>
      <c r="M333" s="4"/>
      <c r="AK333" s="7"/>
      <c r="AL333" s="7"/>
    </row>
    <row r="334" spans="10:38" x14ac:dyDescent="0.25">
      <c r="J334" s="1"/>
      <c r="K334" s="1"/>
      <c r="L334" s="1"/>
      <c r="M334" s="4"/>
      <c r="AK334" s="7"/>
      <c r="AL334" s="7"/>
    </row>
    <row r="335" spans="10:38" x14ac:dyDescent="0.25">
      <c r="J335" s="1"/>
      <c r="K335" s="1"/>
      <c r="L335" s="1"/>
      <c r="M335" s="4"/>
      <c r="AK335" s="7"/>
      <c r="AL335" s="7"/>
    </row>
    <row r="336" spans="10:38" x14ac:dyDescent="0.25">
      <c r="J336" s="1"/>
      <c r="K336" s="1"/>
      <c r="L336" s="1"/>
      <c r="M336" s="4"/>
      <c r="AK336" s="7"/>
      <c r="AL336" s="7"/>
    </row>
    <row r="337" spans="10:38" x14ac:dyDescent="0.25">
      <c r="J337" s="1"/>
      <c r="K337" s="1"/>
      <c r="L337" s="1"/>
      <c r="M337" s="4"/>
      <c r="AK337" s="7"/>
      <c r="AL337" s="7"/>
    </row>
    <row r="338" spans="10:38" x14ac:dyDescent="0.25">
      <c r="J338" s="1"/>
      <c r="K338" s="1"/>
      <c r="L338" s="1"/>
      <c r="M338" s="4"/>
      <c r="AK338" s="7"/>
      <c r="AL338" s="7"/>
    </row>
    <row r="339" spans="10:38" x14ac:dyDescent="0.25">
      <c r="J339" s="1"/>
      <c r="K339" s="1"/>
      <c r="L339" s="1"/>
      <c r="M339" s="4"/>
      <c r="AK339" s="7"/>
      <c r="AL339" s="7"/>
    </row>
    <row r="340" spans="10:38" x14ac:dyDescent="0.25">
      <c r="J340" s="1"/>
      <c r="K340" s="1"/>
      <c r="L340" s="1"/>
      <c r="M340" s="4"/>
      <c r="AK340" s="7"/>
      <c r="AL340" s="7"/>
    </row>
    <row r="341" spans="10:38" x14ac:dyDescent="0.25">
      <c r="J341" s="1"/>
      <c r="K341" s="1"/>
      <c r="L341" s="1"/>
      <c r="M341" s="4"/>
      <c r="AK341" s="7"/>
      <c r="AL341" s="7"/>
    </row>
    <row r="342" spans="10:38" x14ac:dyDescent="0.25">
      <c r="J342" s="1"/>
      <c r="K342" s="1"/>
      <c r="L342" s="1"/>
      <c r="M342" s="4"/>
      <c r="AK342" s="7"/>
      <c r="AL342" s="7"/>
    </row>
    <row r="343" spans="10:38" x14ac:dyDescent="0.25">
      <c r="J343" s="1"/>
      <c r="K343" s="1"/>
      <c r="L343" s="1"/>
      <c r="M343" s="4"/>
      <c r="AK343" s="7"/>
      <c r="AL343" s="7"/>
    </row>
    <row r="344" spans="10:38" x14ac:dyDescent="0.25">
      <c r="J344" s="1"/>
      <c r="K344" s="1"/>
      <c r="L344" s="1"/>
      <c r="M344" s="4"/>
      <c r="AK344" s="7"/>
      <c r="AL344" s="7"/>
    </row>
    <row r="345" spans="10:38" x14ac:dyDescent="0.25">
      <c r="J345" s="1"/>
      <c r="K345" s="1"/>
      <c r="L345" s="1"/>
      <c r="M345" s="4"/>
      <c r="AK345" s="7"/>
      <c r="AL345" s="7"/>
    </row>
    <row r="346" spans="10:38" x14ac:dyDescent="0.25">
      <c r="J346" s="1"/>
      <c r="K346" s="1"/>
      <c r="L346" s="1"/>
      <c r="M346" s="4"/>
      <c r="AK346" s="7"/>
      <c r="AL346" s="7"/>
    </row>
    <row r="347" spans="10:38" x14ac:dyDescent="0.25">
      <c r="J347" s="1"/>
      <c r="K347" s="1"/>
      <c r="L347" s="1"/>
      <c r="M347" s="4"/>
      <c r="AK347" s="7"/>
      <c r="AL347" s="7"/>
    </row>
    <row r="348" spans="10:38" x14ac:dyDescent="0.25">
      <c r="J348" s="1"/>
      <c r="K348" s="1"/>
      <c r="L348" s="1"/>
      <c r="M348" s="4"/>
      <c r="AK348" s="7"/>
      <c r="AL348" s="7"/>
    </row>
    <row r="349" spans="10:38" x14ac:dyDescent="0.25">
      <c r="J349" s="1"/>
      <c r="K349" s="1"/>
      <c r="L349" s="1"/>
      <c r="M349" s="4"/>
      <c r="AK349" s="7"/>
      <c r="AL349" s="7"/>
    </row>
    <row r="350" spans="10:38" x14ac:dyDescent="0.25">
      <c r="J350" s="1"/>
      <c r="K350" s="1"/>
      <c r="L350" s="1"/>
      <c r="M350" s="4"/>
      <c r="AK350" s="7"/>
      <c r="AL350" s="7"/>
    </row>
    <row r="351" spans="10:38" x14ac:dyDescent="0.25">
      <c r="J351" s="1"/>
      <c r="K351" s="1"/>
      <c r="L351" s="1"/>
      <c r="M351" s="4"/>
      <c r="AK351" s="7"/>
      <c r="AL351" s="7"/>
    </row>
    <row r="352" spans="10:38" x14ac:dyDescent="0.25">
      <c r="J352" s="1"/>
      <c r="K352" s="1"/>
      <c r="L352" s="1"/>
      <c r="M352" s="1"/>
      <c r="AK352" s="7"/>
      <c r="AL352" s="7"/>
    </row>
    <row r="353" spans="10:38" x14ac:dyDescent="0.25">
      <c r="J353" s="1"/>
      <c r="K353" s="1"/>
      <c r="L353" s="1"/>
      <c r="M353" s="1"/>
      <c r="AK353" s="7"/>
      <c r="AL353" s="7"/>
    </row>
    <row r="354" spans="10:38" x14ac:dyDescent="0.25">
      <c r="J354" s="1"/>
      <c r="K354" s="1"/>
      <c r="L354" s="1"/>
      <c r="M354" s="1"/>
      <c r="AK354" s="7"/>
      <c r="AL354" s="7"/>
    </row>
    <row r="355" spans="10:38" x14ac:dyDescent="0.25">
      <c r="J355" s="1"/>
      <c r="K355" s="1"/>
      <c r="L355" s="1"/>
      <c r="M355" s="1"/>
      <c r="AK355" s="7"/>
      <c r="AL355" s="7"/>
    </row>
    <row r="356" spans="10:38" x14ac:dyDescent="0.25">
      <c r="J356" s="1"/>
      <c r="K356" s="1"/>
      <c r="L356" s="1"/>
      <c r="M356" s="1"/>
      <c r="AK356" s="7"/>
      <c r="AL356" s="7"/>
    </row>
    <row r="357" spans="10:38" x14ac:dyDescent="0.25">
      <c r="J357" s="1"/>
      <c r="K357" s="1"/>
      <c r="L357" s="1"/>
      <c r="M357" s="1"/>
      <c r="AK357" s="7"/>
      <c r="AL357" s="7"/>
    </row>
    <row r="358" spans="10:38" x14ac:dyDescent="0.25">
      <c r="J358" s="1"/>
      <c r="K358" s="1"/>
      <c r="L358" s="1"/>
      <c r="M358" s="1"/>
      <c r="AK358" s="7"/>
      <c r="AL358" s="7"/>
    </row>
    <row r="359" spans="10:38" x14ac:dyDescent="0.25">
      <c r="J359" s="1"/>
      <c r="K359" s="1"/>
      <c r="L359" s="1"/>
      <c r="M359" s="1"/>
      <c r="AK359" s="7"/>
      <c r="AL359" s="7"/>
    </row>
    <row r="360" spans="10:38" x14ac:dyDescent="0.25">
      <c r="J360" s="1"/>
      <c r="K360" s="1"/>
      <c r="L360" s="1"/>
      <c r="M360" s="1"/>
      <c r="AK360" s="7"/>
      <c r="AL360" s="7"/>
    </row>
    <row r="361" spans="10:38" x14ac:dyDescent="0.25">
      <c r="J361" s="1"/>
      <c r="K361" s="1"/>
      <c r="L361" s="1"/>
      <c r="M361" s="1"/>
      <c r="AK361" s="7"/>
      <c r="AL361" s="7"/>
    </row>
    <row r="362" spans="10:38" x14ac:dyDescent="0.25">
      <c r="J362" s="1"/>
      <c r="K362" s="1"/>
      <c r="L362" s="1"/>
      <c r="M362" s="1"/>
      <c r="AK362" s="7"/>
      <c r="AL362" s="7"/>
    </row>
    <row r="363" spans="10:38" x14ac:dyDescent="0.25">
      <c r="J363" s="1"/>
      <c r="K363" s="1"/>
      <c r="L363" s="1"/>
      <c r="M363" s="1"/>
      <c r="AK363" s="7"/>
      <c r="AL363" s="7"/>
    </row>
    <row r="364" spans="10:38" x14ac:dyDescent="0.25">
      <c r="J364" s="1"/>
      <c r="K364" s="1"/>
      <c r="L364" s="1"/>
      <c r="M364" s="1"/>
      <c r="AK364" s="7"/>
      <c r="AL364" s="7"/>
    </row>
    <row r="365" spans="10:38" x14ac:dyDescent="0.25">
      <c r="J365" s="1"/>
      <c r="K365" s="1"/>
      <c r="L365" s="1"/>
      <c r="M365" s="1"/>
      <c r="AK365" s="7"/>
      <c r="AL365" s="7"/>
    </row>
    <row r="366" spans="10:38" x14ac:dyDescent="0.25">
      <c r="J366" s="1"/>
      <c r="K366" s="1"/>
      <c r="L366" s="1"/>
      <c r="M366" s="1"/>
      <c r="AK366" s="7"/>
      <c r="AL366" s="7"/>
    </row>
    <row r="367" spans="10:38" x14ac:dyDescent="0.25">
      <c r="J367" s="1"/>
      <c r="K367" s="1"/>
      <c r="L367" s="1"/>
      <c r="M367" s="1"/>
      <c r="AK367" s="7"/>
      <c r="AL367" s="7"/>
    </row>
    <row r="368" spans="10:38" x14ac:dyDescent="0.25">
      <c r="J368" s="1"/>
      <c r="K368" s="1"/>
      <c r="L368" s="1"/>
      <c r="M368" s="1"/>
      <c r="AK368" s="7"/>
      <c r="AL368" s="7"/>
    </row>
    <row r="369" spans="10:38" x14ac:dyDescent="0.25">
      <c r="J369" s="1"/>
      <c r="K369" s="1"/>
      <c r="L369" s="1"/>
      <c r="M369" s="1"/>
      <c r="AK369" s="7"/>
      <c r="AL369" s="7"/>
    </row>
    <row r="370" spans="10:38" x14ac:dyDescent="0.25">
      <c r="J370" s="1"/>
      <c r="K370" s="1"/>
      <c r="L370" s="1"/>
      <c r="M370" s="1"/>
      <c r="AK370" s="7"/>
      <c r="AL370" s="7"/>
    </row>
    <row r="371" spans="10:38" x14ac:dyDescent="0.25">
      <c r="J371" s="1"/>
      <c r="K371" s="1"/>
      <c r="L371" s="1"/>
      <c r="M371" s="1"/>
      <c r="AK371" s="7"/>
      <c r="AL371" s="7"/>
    </row>
    <row r="372" spans="10:38" x14ac:dyDescent="0.25">
      <c r="J372" s="1"/>
      <c r="K372" s="1"/>
      <c r="L372" s="1"/>
      <c r="M372" s="1"/>
      <c r="AK372" s="7"/>
      <c r="AL372" s="7"/>
    </row>
    <row r="373" spans="10:38" x14ac:dyDescent="0.25">
      <c r="J373" s="1"/>
      <c r="K373" s="1"/>
      <c r="L373" s="1"/>
      <c r="M373" s="1"/>
      <c r="AK373" s="7"/>
      <c r="AL373" s="7"/>
    </row>
    <row r="374" spans="10:38" x14ac:dyDescent="0.25">
      <c r="J374" s="1"/>
      <c r="K374" s="1"/>
      <c r="L374" s="1"/>
      <c r="M374" s="1"/>
      <c r="AK374" s="7"/>
      <c r="AL374" s="7"/>
    </row>
    <row r="375" spans="10:38" x14ac:dyDescent="0.25">
      <c r="J375" s="1"/>
      <c r="K375" s="1"/>
      <c r="L375" s="1"/>
      <c r="M375" s="1"/>
      <c r="AK375" s="7"/>
      <c r="AL375" s="7"/>
    </row>
    <row r="376" spans="10:38" x14ac:dyDescent="0.25">
      <c r="J376" s="1"/>
      <c r="K376" s="1"/>
      <c r="L376" s="1"/>
      <c r="M376" s="1"/>
      <c r="AK376" s="7"/>
      <c r="AL376" s="7"/>
    </row>
    <row r="377" spans="10:38" x14ac:dyDescent="0.25">
      <c r="J377" s="1"/>
      <c r="K377" s="1"/>
      <c r="L377" s="1"/>
      <c r="M377" s="1"/>
      <c r="AK377" s="7"/>
      <c r="AL377" s="7"/>
    </row>
    <row r="378" spans="10:38" x14ac:dyDescent="0.25">
      <c r="J378" s="1"/>
      <c r="K378" s="1"/>
      <c r="L378" s="1"/>
      <c r="M378" s="1"/>
      <c r="AK378" s="7"/>
      <c r="AL378" s="7"/>
    </row>
    <row r="379" spans="10:38" x14ac:dyDescent="0.25">
      <c r="J379" s="1"/>
      <c r="K379" s="1"/>
      <c r="L379" s="1"/>
      <c r="M379" s="1"/>
      <c r="AK379" s="7"/>
      <c r="AL379" s="7"/>
    </row>
    <row r="380" spans="10:38" x14ac:dyDescent="0.25">
      <c r="J380" s="1"/>
      <c r="K380" s="1"/>
      <c r="L380" s="1"/>
      <c r="M380" s="1"/>
      <c r="AK380" s="7"/>
      <c r="AL380" s="7"/>
    </row>
    <row r="381" spans="10:38" x14ac:dyDescent="0.25">
      <c r="J381" s="1"/>
      <c r="K381" s="1"/>
      <c r="L381" s="1"/>
      <c r="M381" s="1"/>
      <c r="AK381" s="7"/>
      <c r="AL381" s="7"/>
    </row>
    <row r="382" spans="10:38" x14ac:dyDescent="0.25">
      <c r="J382" s="1"/>
      <c r="K382" s="1"/>
      <c r="L382" s="1"/>
      <c r="M382" s="1"/>
      <c r="AK382" s="7"/>
      <c r="AL382" s="7"/>
    </row>
    <row r="383" spans="10:38" x14ac:dyDescent="0.25">
      <c r="J383" s="1"/>
      <c r="K383" s="1"/>
      <c r="L383" s="1"/>
      <c r="M383" s="1"/>
      <c r="AK383" s="7"/>
      <c r="AL383" s="7"/>
    </row>
    <row r="384" spans="10:38" x14ac:dyDescent="0.25">
      <c r="J384" s="1"/>
      <c r="K384" s="1"/>
      <c r="L384" s="1"/>
      <c r="M384" s="1"/>
      <c r="AK384" s="7"/>
      <c r="AL384" s="7"/>
    </row>
    <row r="385" spans="10:38" x14ac:dyDescent="0.25">
      <c r="J385" s="1"/>
      <c r="K385" s="1"/>
      <c r="L385" s="1"/>
      <c r="M385" s="1"/>
      <c r="AK385" s="7"/>
      <c r="AL385" s="7"/>
    </row>
    <row r="386" spans="10:38" x14ac:dyDescent="0.25">
      <c r="J386" s="1"/>
      <c r="K386" s="1"/>
      <c r="L386" s="1"/>
      <c r="M386" s="1"/>
      <c r="AK386" s="7"/>
      <c r="AL386" s="7"/>
    </row>
    <row r="387" spans="10:38" x14ac:dyDescent="0.25">
      <c r="J387" s="1"/>
      <c r="K387" s="1"/>
      <c r="L387" s="1"/>
      <c r="M387" s="1"/>
      <c r="AK387" s="7"/>
      <c r="AL387" s="7"/>
    </row>
    <row r="388" spans="10:38" x14ac:dyDescent="0.25">
      <c r="J388" s="1"/>
      <c r="K388" s="1"/>
      <c r="L388" s="1"/>
      <c r="M388" s="1"/>
      <c r="AK388" s="7"/>
      <c r="AL388" s="7"/>
    </row>
    <row r="389" spans="10:38" x14ac:dyDescent="0.25">
      <c r="J389" s="1"/>
      <c r="K389" s="1"/>
      <c r="L389" s="1"/>
      <c r="M389" s="1"/>
      <c r="AK389" s="7"/>
      <c r="AL389" s="7"/>
    </row>
    <row r="390" spans="10:38" x14ac:dyDescent="0.25">
      <c r="J390" s="1"/>
      <c r="K390" s="1"/>
      <c r="L390" s="1"/>
      <c r="M390" s="1"/>
      <c r="AK390" s="7"/>
      <c r="AL390" s="7"/>
    </row>
    <row r="391" spans="10:38" x14ac:dyDescent="0.25">
      <c r="J391" s="1"/>
      <c r="K391" s="1"/>
      <c r="L391" s="1"/>
      <c r="M391" s="1"/>
      <c r="AK391" s="7"/>
      <c r="AL391" s="7"/>
    </row>
    <row r="392" spans="10:38" x14ac:dyDescent="0.25">
      <c r="J392" s="1"/>
      <c r="K392" s="1"/>
      <c r="L392" s="1"/>
      <c r="M392" s="1"/>
      <c r="AK392" s="7"/>
      <c r="AL392" s="7"/>
    </row>
    <row r="393" spans="10:38" x14ac:dyDescent="0.25">
      <c r="J393" s="1"/>
      <c r="K393" s="1"/>
      <c r="L393" s="1"/>
      <c r="M393" s="1"/>
      <c r="AK393" s="7"/>
      <c r="AL393" s="7"/>
    </row>
    <row r="394" spans="10:38" x14ac:dyDescent="0.25">
      <c r="J394" s="1"/>
      <c r="K394" s="1"/>
      <c r="L394" s="1"/>
      <c r="M394" s="1"/>
      <c r="AK394" s="7"/>
      <c r="AL394" s="7"/>
    </row>
    <row r="395" spans="10:38" x14ac:dyDescent="0.25">
      <c r="J395" s="1"/>
      <c r="K395" s="1"/>
      <c r="L395" s="1"/>
      <c r="M395" s="1"/>
      <c r="AK395" s="7"/>
      <c r="AL395" s="7"/>
    </row>
    <row r="396" spans="10:38" x14ac:dyDescent="0.25">
      <c r="J396" s="1"/>
      <c r="K396" s="1"/>
      <c r="L396" s="1"/>
      <c r="M396" s="1"/>
      <c r="AK396" s="7"/>
      <c r="AL396" s="7"/>
    </row>
    <row r="397" spans="10:38" x14ac:dyDescent="0.25">
      <c r="J397" s="1"/>
      <c r="K397" s="1"/>
      <c r="L397" s="1"/>
      <c r="M397" s="1"/>
      <c r="AK397" s="7"/>
      <c r="AL397" s="7"/>
    </row>
    <row r="398" spans="10:38" x14ac:dyDescent="0.25">
      <c r="J398" s="1"/>
      <c r="K398" s="1"/>
      <c r="L398" s="1"/>
      <c r="M398" s="1"/>
      <c r="AK398" s="7"/>
      <c r="AL398" s="7"/>
    </row>
    <row r="399" spans="10:38" x14ac:dyDescent="0.25">
      <c r="J399" s="1"/>
      <c r="K399" s="1"/>
      <c r="L399" s="1"/>
      <c r="M399" s="1"/>
      <c r="AK399" s="7"/>
      <c r="AL399" s="7"/>
    </row>
    <row r="400" spans="10:38" x14ac:dyDescent="0.25">
      <c r="J400" s="1"/>
      <c r="K400" s="1"/>
      <c r="L400" s="1"/>
      <c r="M400" s="1"/>
      <c r="AK400" s="7"/>
      <c r="AL400" s="7"/>
    </row>
    <row r="401" spans="10:38" x14ac:dyDescent="0.25">
      <c r="J401" s="1"/>
      <c r="K401" s="1"/>
      <c r="L401" s="1"/>
      <c r="M401" s="1"/>
      <c r="AK401" s="7"/>
      <c r="AL401" s="7"/>
    </row>
    <row r="402" spans="10:38" x14ac:dyDescent="0.25">
      <c r="J402" s="1"/>
      <c r="K402" s="1"/>
      <c r="L402" s="1"/>
      <c r="M402" s="1"/>
      <c r="AK402" s="7"/>
      <c r="AL402" s="7"/>
    </row>
    <row r="403" spans="10:38" x14ac:dyDescent="0.25">
      <c r="J403" s="1"/>
      <c r="K403" s="1"/>
      <c r="L403" s="1"/>
      <c r="M403" s="1"/>
      <c r="AK403" s="7"/>
      <c r="AL403" s="7"/>
    </row>
    <row r="404" spans="10:38" x14ac:dyDescent="0.25">
      <c r="J404" s="1"/>
      <c r="K404" s="1"/>
      <c r="L404" s="1"/>
      <c r="M404" s="1"/>
      <c r="AK404" s="7"/>
      <c r="AL404" s="7"/>
    </row>
    <row r="405" spans="10:38" x14ac:dyDescent="0.25">
      <c r="J405" s="1"/>
      <c r="K405" s="1"/>
      <c r="L405" s="1"/>
      <c r="M405" s="1"/>
      <c r="AK405" s="7"/>
      <c r="AL405" s="7"/>
    </row>
    <row r="406" spans="10:38" x14ac:dyDescent="0.25">
      <c r="J406" s="1"/>
      <c r="K406" s="1"/>
      <c r="L406" s="1"/>
      <c r="M406" s="1"/>
      <c r="AK406" s="7"/>
      <c r="AL406" s="7"/>
    </row>
    <row r="407" spans="10:38" x14ac:dyDescent="0.25">
      <c r="J407" s="1"/>
      <c r="K407" s="1"/>
      <c r="L407" s="1"/>
      <c r="M407" s="1"/>
      <c r="AK407" s="7"/>
      <c r="AL407" s="7"/>
    </row>
    <row r="408" spans="10:38" x14ac:dyDescent="0.25">
      <c r="J408" s="1"/>
      <c r="K408" s="1"/>
      <c r="L408" s="1"/>
      <c r="M408" s="1"/>
      <c r="AK408" s="7"/>
      <c r="AL408" s="7"/>
    </row>
    <row r="409" spans="10:38" x14ac:dyDescent="0.25">
      <c r="J409" s="1"/>
      <c r="K409" s="1"/>
      <c r="L409" s="1"/>
      <c r="M409" s="1"/>
      <c r="AK409" s="7"/>
      <c r="AL409" s="7"/>
    </row>
    <row r="410" spans="10:38" x14ac:dyDescent="0.25">
      <c r="J410" s="1"/>
      <c r="K410" s="1"/>
      <c r="L410" s="1"/>
      <c r="M410" s="1"/>
      <c r="AK410" s="7"/>
      <c r="AL410" s="7"/>
    </row>
    <row r="411" spans="10:38" x14ac:dyDescent="0.25">
      <c r="J411" s="1"/>
      <c r="K411" s="1"/>
      <c r="L411" s="1"/>
      <c r="M411" s="1"/>
      <c r="AK411" s="7"/>
      <c r="AL411" s="7"/>
    </row>
    <row r="412" spans="10:38" x14ac:dyDescent="0.25">
      <c r="J412" s="1"/>
      <c r="K412" s="1"/>
      <c r="L412" s="1"/>
      <c r="M412" s="1"/>
      <c r="AK412" s="7"/>
      <c r="AL412" s="7"/>
    </row>
    <row r="413" spans="10:38" x14ac:dyDescent="0.25">
      <c r="J413" s="1"/>
      <c r="K413" s="1"/>
      <c r="L413" s="1"/>
      <c r="M413" s="1"/>
      <c r="AK413" s="7"/>
      <c r="AL413" s="7"/>
    </row>
    <row r="414" spans="10:38" x14ac:dyDescent="0.25">
      <c r="J414" s="1"/>
      <c r="K414" s="1"/>
      <c r="L414" s="1"/>
      <c r="M414" s="1"/>
      <c r="AK414" s="7"/>
      <c r="AL414" s="7"/>
    </row>
    <row r="415" spans="10:38" x14ac:dyDescent="0.25">
      <c r="J415" s="1"/>
      <c r="K415" s="1"/>
      <c r="L415" s="1"/>
      <c r="M415" s="1"/>
      <c r="AK415" s="7"/>
      <c r="AL415" s="7"/>
    </row>
    <row r="416" spans="10:38" x14ac:dyDescent="0.25">
      <c r="J416" s="1"/>
      <c r="K416" s="1"/>
      <c r="L416" s="1"/>
      <c r="M416" s="1"/>
      <c r="AK416" s="7"/>
      <c r="AL416" s="7"/>
    </row>
    <row r="417" spans="10:38" x14ac:dyDescent="0.25">
      <c r="J417" s="1"/>
      <c r="K417" s="1"/>
      <c r="L417" s="1"/>
      <c r="M417" s="1"/>
      <c r="AK417" s="7"/>
      <c r="AL417" s="7"/>
    </row>
    <row r="418" spans="10:38" x14ac:dyDescent="0.25">
      <c r="J418" s="1"/>
      <c r="K418" s="1"/>
      <c r="L418" s="1"/>
      <c r="M418" s="1"/>
      <c r="AK418" s="7"/>
      <c r="AL418" s="7"/>
    </row>
    <row r="419" spans="10:38" x14ac:dyDescent="0.25">
      <c r="J419" s="1"/>
      <c r="K419" s="1"/>
      <c r="L419" s="1"/>
      <c r="M419" s="1"/>
      <c r="AK419" s="7"/>
      <c r="AL419" s="7"/>
    </row>
    <row r="420" spans="10:38" x14ac:dyDescent="0.25">
      <c r="J420" s="1"/>
      <c r="K420" s="1"/>
      <c r="L420" s="1"/>
      <c r="M420" s="1"/>
      <c r="AK420" s="7"/>
      <c r="AL420" s="7"/>
    </row>
    <row r="421" spans="10:38" x14ac:dyDescent="0.25">
      <c r="J421" s="1"/>
      <c r="K421" s="1"/>
      <c r="L421" s="1"/>
      <c r="M421" s="1"/>
      <c r="AK421" s="7"/>
      <c r="AL421" s="7"/>
    </row>
    <row r="422" spans="10:38" x14ac:dyDescent="0.25">
      <c r="J422" s="1"/>
      <c r="K422" s="1"/>
      <c r="L422" s="1"/>
      <c r="M422" s="1"/>
      <c r="AK422" s="7"/>
      <c r="AL422" s="7"/>
    </row>
    <row r="423" spans="10:38" x14ac:dyDescent="0.25">
      <c r="J423" s="1"/>
      <c r="K423" s="1"/>
      <c r="L423" s="1"/>
      <c r="M423" s="1"/>
      <c r="AK423" s="7"/>
      <c r="AL423" s="7"/>
    </row>
    <row r="424" spans="10:38" x14ac:dyDescent="0.25">
      <c r="J424" s="1"/>
      <c r="K424" s="1"/>
      <c r="L424" s="1"/>
      <c r="M424" s="1"/>
      <c r="AK424" s="7"/>
      <c r="AL424" s="7"/>
    </row>
    <row r="425" spans="10:38" x14ac:dyDescent="0.25">
      <c r="J425" s="1"/>
      <c r="K425" s="1"/>
      <c r="L425" s="1"/>
      <c r="M425" s="1"/>
      <c r="AK425" s="7"/>
      <c r="AL425" s="7"/>
    </row>
    <row r="426" spans="10:38" x14ac:dyDescent="0.25">
      <c r="J426" s="1"/>
      <c r="K426" s="1"/>
      <c r="L426" s="1"/>
      <c r="M426" s="1"/>
      <c r="AK426" s="7"/>
      <c r="AL426" s="7"/>
    </row>
    <row r="427" spans="10:38" x14ac:dyDescent="0.25">
      <c r="J427" s="1"/>
      <c r="K427" s="1"/>
      <c r="L427" s="1"/>
      <c r="M427" s="1"/>
      <c r="AK427" s="7"/>
      <c r="AL427" s="7"/>
    </row>
    <row r="428" spans="10:38" x14ac:dyDescent="0.25">
      <c r="J428" s="1"/>
      <c r="K428" s="1"/>
      <c r="L428" s="1"/>
      <c r="M428" s="1"/>
      <c r="AK428" s="7"/>
      <c r="AL428" s="7"/>
    </row>
    <row r="429" spans="10:38" x14ac:dyDescent="0.25">
      <c r="J429" s="1"/>
      <c r="K429" s="1"/>
      <c r="L429" s="1"/>
      <c r="M429" s="1"/>
      <c r="AK429" s="7"/>
      <c r="AL429" s="7"/>
    </row>
    <row r="430" spans="10:38" x14ac:dyDescent="0.25">
      <c r="J430" s="1"/>
      <c r="K430" s="1"/>
      <c r="L430" s="1"/>
      <c r="M430" s="1"/>
      <c r="AK430" s="7"/>
      <c r="AL430" s="7"/>
    </row>
    <row r="431" spans="10:38" x14ac:dyDescent="0.25">
      <c r="J431" s="1"/>
      <c r="K431" s="1"/>
      <c r="L431" s="1"/>
      <c r="M431" s="1"/>
      <c r="AK431" s="7"/>
      <c r="AL431" s="7"/>
    </row>
    <row r="432" spans="10:38" x14ac:dyDescent="0.25">
      <c r="J432" s="1"/>
      <c r="K432" s="1"/>
      <c r="L432" s="1"/>
      <c r="M432" s="1"/>
      <c r="AK432" s="7"/>
      <c r="AL432" s="7"/>
    </row>
    <row r="433" spans="10:38" x14ac:dyDescent="0.25">
      <c r="J433" s="1"/>
      <c r="K433" s="1"/>
      <c r="L433" s="1"/>
      <c r="M433" s="1"/>
      <c r="AK433" s="7"/>
      <c r="AL433" s="7"/>
    </row>
    <row r="434" spans="10:38" x14ac:dyDescent="0.25">
      <c r="J434" s="1"/>
      <c r="K434" s="1"/>
      <c r="L434" s="1"/>
      <c r="M434" s="1"/>
      <c r="AK434" s="7"/>
      <c r="AL434" s="7"/>
    </row>
    <row r="435" spans="10:38" x14ac:dyDescent="0.25">
      <c r="J435" s="1"/>
      <c r="K435" s="1"/>
      <c r="L435" s="1"/>
      <c r="M435" s="1"/>
      <c r="AK435" s="7"/>
      <c r="AL435" s="7"/>
    </row>
    <row r="436" spans="10:38" x14ac:dyDescent="0.25">
      <c r="J436" s="1"/>
      <c r="K436" s="1"/>
      <c r="L436" s="1"/>
      <c r="M436" s="1"/>
      <c r="AK436" s="7"/>
      <c r="AL436" s="7"/>
    </row>
    <row r="437" spans="10:38" x14ac:dyDescent="0.25">
      <c r="J437" s="1"/>
      <c r="K437" s="1"/>
      <c r="L437" s="1"/>
      <c r="M437" s="1"/>
      <c r="AK437" s="7"/>
      <c r="AL437" s="7"/>
    </row>
    <row r="438" spans="10:38" x14ac:dyDescent="0.25">
      <c r="J438" s="1"/>
      <c r="K438" s="1"/>
      <c r="L438" s="1"/>
      <c r="M438" s="1"/>
      <c r="AK438" s="7"/>
      <c r="AL438" s="7"/>
    </row>
    <row r="439" spans="10:38" x14ac:dyDescent="0.25">
      <c r="J439" s="1"/>
      <c r="K439" s="1"/>
      <c r="L439" s="1"/>
      <c r="M439" s="1"/>
      <c r="AK439" s="7"/>
      <c r="AL439" s="7"/>
    </row>
    <row r="440" spans="10:38" x14ac:dyDescent="0.25">
      <c r="J440" s="1"/>
      <c r="K440" s="1"/>
      <c r="L440" s="1"/>
      <c r="M440" s="1"/>
      <c r="AK440" s="7"/>
      <c r="AL440" s="7"/>
    </row>
    <row r="441" spans="10:38" x14ac:dyDescent="0.25">
      <c r="J441" s="1"/>
      <c r="K441" s="1"/>
      <c r="L441" s="1"/>
      <c r="M441" s="1"/>
      <c r="AK441" s="7"/>
      <c r="AL441" s="7"/>
    </row>
    <row r="442" spans="10:38" x14ac:dyDescent="0.25">
      <c r="J442" s="1"/>
      <c r="K442" s="1"/>
      <c r="L442" s="1"/>
      <c r="M442" s="1"/>
      <c r="AK442" s="7"/>
      <c r="AL442" s="7"/>
    </row>
    <row r="443" spans="10:38" x14ac:dyDescent="0.25">
      <c r="J443" s="1"/>
      <c r="K443" s="1"/>
      <c r="L443" s="1"/>
      <c r="M443" s="1"/>
      <c r="AK443" s="7"/>
      <c r="AL443" s="7"/>
    </row>
    <row r="444" spans="10:38" x14ac:dyDescent="0.25">
      <c r="J444" s="1"/>
      <c r="K444" s="1"/>
      <c r="L444" s="1"/>
      <c r="M444" s="1"/>
      <c r="AK444" s="7"/>
      <c r="AL444" s="7"/>
    </row>
    <row r="445" spans="10:38" x14ac:dyDescent="0.25">
      <c r="J445" s="1"/>
      <c r="K445" s="1"/>
      <c r="L445" s="1"/>
      <c r="M445" s="1"/>
      <c r="AK445" s="7"/>
      <c r="AL445" s="7"/>
    </row>
    <row r="446" spans="10:38" x14ac:dyDescent="0.25">
      <c r="J446" s="1"/>
      <c r="K446" s="1"/>
      <c r="L446" s="1"/>
      <c r="M446" s="1"/>
      <c r="AK446" s="7"/>
      <c r="AL446" s="7"/>
    </row>
    <row r="447" spans="10:38" x14ac:dyDescent="0.25">
      <c r="J447" s="1"/>
      <c r="K447" s="1"/>
      <c r="L447" s="1"/>
      <c r="M447" s="1"/>
      <c r="AK447" s="7"/>
      <c r="AL447" s="7"/>
    </row>
    <row r="448" spans="10:38" x14ac:dyDescent="0.25">
      <c r="J448" s="1"/>
      <c r="K448" s="1"/>
      <c r="L448" s="1"/>
      <c r="M448" s="1"/>
      <c r="AK448" s="7"/>
      <c r="AL448" s="7"/>
    </row>
    <row r="449" spans="10:38" x14ac:dyDescent="0.25">
      <c r="J449" s="1"/>
      <c r="K449" s="1"/>
      <c r="L449" s="1"/>
      <c r="M449" s="1"/>
      <c r="AK449" s="7"/>
      <c r="AL449" s="7"/>
    </row>
    <row r="450" spans="10:38" x14ac:dyDescent="0.25">
      <c r="J450" s="1"/>
      <c r="K450" s="1"/>
      <c r="L450" s="1"/>
      <c r="M450" s="1"/>
      <c r="AK450" s="7"/>
      <c r="AL450" s="7"/>
    </row>
    <row r="451" spans="10:38" x14ac:dyDescent="0.25">
      <c r="J451" s="1"/>
      <c r="K451" s="1"/>
      <c r="L451" s="1"/>
      <c r="M451" s="1"/>
      <c r="AK451" s="7"/>
      <c r="AL451" s="7"/>
    </row>
    <row r="452" spans="10:38" x14ac:dyDescent="0.25">
      <c r="J452" s="1"/>
      <c r="K452" s="1"/>
      <c r="L452" s="1"/>
      <c r="M452" s="1"/>
      <c r="AK452" s="7"/>
      <c r="AL452" s="7"/>
    </row>
    <row r="453" spans="10:38" x14ac:dyDescent="0.25">
      <c r="J453" s="1"/>
      <c r="K453" s="1"/>
      <c r="L453" s="1"/>
      <c r="M453" s="1"/>
      <c r="AK453" s="7"/>
      <c r="AL453" s="7"/>
    </row>
    <row r="454" spans="10:38" x14ac:dyDescent="0.25">
      <c r="J454" s="1"/>
      <c r="K454" s="1"/>
      <c r="L454" s="1"/>
      <c r="M454" s="1"/>
      <c r="AK454" s="7"/>
      <c r="AL454" s="7"/>
    </row>
    <row r="455" spans="10:38" x14ac:dyDescent="0.25">
      <c r="J455" s="1"/>
      <c r="K455" s="1"/>
      <c r="L455" s="1"/>
      <c r="M455" s="1"/>
      <c r="AK455" s="7"/>
      <c r="AL455" s="7"/>
    </row>
    <row r="456" spans="10:38" x14ac:dyDescent="0.25">
      <c r="J456" s="1"/>
      <c r="K456" s="1"/>
      <c r="L456" s="1"/>
      <c r="M456" s="1"/>
      <c r="AK456" s="7"/>
      <c r="AL456" s="7"/>
    </row>
    <row r="457" spans="10:38" x14ac:dyDescent="0.25">
      <c r="J457" s="1"/>
      <c r="K457" s="1"/>
      <c r="L457" s="1"/>
      <c r="M457" s="1"/>
      <c r="AK457" s="7"/>
      <c r="AL457" s="7"/>
    </row>
    <row r="458" spans="10:38" x14ac:dyDescent="0.25">
      <c r="J458" s="1"/>
      <c r="K458" s="1"/>
      <c r="L458" s="1"/>
      <c r="M458" s="1"/>
      <c r="AK458" s="7"/>
      <c r="AL458" s="7"/>
    </row>
    <row r="459" spans="10:38" x14ac:dyDescent="0.25">
      <c r="J459" s="1"/>
      <c r="K459" s="1"/>
      <c r="L459" s="1"/>
      <c r="M459" s="1"/>
      <c r="AK459" s="7"/>
      <c r="AL459" s="7"/>
    </row>
    <row r="460" spans="10:38" x14ac:dyDescent="0.25">
      <c r="J460" s="1"/>
      <c r="K460" s="1"/>
      <c r="L460" s="1"/>
      <c r="M460" s="1"/>
      <c r="AK460" s="7"/>
      <c r="AL460" s="7"/>
    </row>
    <row r="461" spans="10:38" x14ac:dyDescent="0.25">
      <c r="J461" s="1"/>
      <c r="K461" s="1"/>
      <c r="L461" s="1"/>
      <c r="M461" s="1"/>
      <c r="AK461" s="7"/>
      <c r="AL461" s="7"/>
    </row>
    <row r="462" spans="10:38" x14ac:dyDescent="0.25">
      <c r="J462" s="1"/>
      <c r="K462" s="1"/>
      <c r="L462" s="1"/>
      <c r="M462" s="1"/>
      <c r="AK462" s="7"/>
      <c r="AL462" s="7"/>
    </row>
    <row r="463" spans="10:38" x14ac:dyDescent="0.25">
      <c r="J463" s="1"/>
      <c r="K463" s="1"/>
      <c r="L463" s="1"/>
      <c r="M463" s="1"/>
      <c r="AK463" s="7"/>
      <c r="AL463" s="7"/>
    </row>
    <row r="464" spans="10:38" x14ac:dyDescent="0.25">
      <c r="J464" s="1"/>
      <c r="K464" s="1"/>
      <c r="L464" s="1"/>
      <c r="M464" s="1"/>
      <c r="AK464" s="7"/>
      <c r="AL464" s="7"/>
    </row>
    <row r="465" spans="10:38" x14ac:dyDescent="0.25">
      <c r="J465" s="1"/>
      <c r="K465" s="1"/>
      <c r="L465" s="1"/>
      <c r="M465" s="1"/>
      <c r="AK465" s="7"/>
      <c r="AL465" s="7"/>
    </row>
    <row r="466" spans="10:38" x14ac:dyDescent="0.25">
      <c r="J466" s="1"/>
      <c r="K466" s="1"/>
      <c r="L466" s="1"/>
      <c r="M466" s="1"/>
      <c r="AK466" s="7"/>
      <c r="AL466" s="7"/>
    </row>
    <row r="467" spans="10:38" x14ac:dyDescent="0.25">
      <c r="J467" s="1"/>
      <c r="K467" s="1"/>
      <c r="L467" s="1"/>
      <c r="M467" s="1"/>
      <c r="AK467" s="7"/>
      <c r="AL467" s="7"/>
    </row>
    <row r="468" spans="10:38" x14ac:dyDescent="0.25">
      <c r="J468" s="1"/>
      <c r="K468" s="1"/>
      <c r="L468" s="1"/>
      <c r="M468" s="1"/>
      <c r="AK468" s="7"/>
      <c r="AL468" s="7"/>
    </row>
    <row r="469" spans="10:38" x14ac:dyDescent="0.25">
      <c r="J469" s="1"/>
      <c r="K469" s="1"/>
      <c r="L469" s="1"/>
      <c r="M469" s="1"/>
      <c r="AK469" s="7"/>
      <c r="AL469" s="7"/>
    </row>
    <row r="470" spans="10:38" x14ac:dyDescent="0.25">
      <c r="J470" s="1"/>
      <c r="K470" s="1"/>
      <c r="L470" s="1"/>
      <c r="M470" s="1"/>
      <c r="AK470" s="7"/>
      <c r="AL470" s="7"/>
    </row>
    <row r="471" spans="10:38" x14ac:dyDescent="0.25">
      <c r="J471" s="1"/>
      <c r="K471" s="1"/>
      <c r="L471" s="1"/>
      <c r="M471" s="1"/>
      <c r="AK471" s="7"/>
      <c r="AL471" s="7"/>
    </row>
    <row r="472" spans="10:38" x14ac:dyDescent="0.25">
      <c r="J472" s="1"/>
      <c r="K472" s="1"/>
      <c r="L472" s="1"/>
      <c r="M472" s="1"/>
      <c r="AK472" s="7"/>
      <c r="AL472" s="7"/>
    </row>
    <row r="473" spans="10:38" x14ac:dyDescent="0.25">
      <c r="J473" s="1"/>
      <c r="K473" s="1"/>
      <c r="L473" s="1"/>
      <c r="M473" s="1"/>
      <c r="AK473" s="7"/>
      <c r="AL473" s="7"/>
    </row>
    <row r="474" spans="10:38" x14ac:dyDescent="0.25">
      <c r="J474" s="1"/>
      <c r="K474" s="1"/>
      <c r="L474" s="1"/>
      <c r="M474" s="1"/>
      <c r="AK474" s="7"/>
      <c r="AL474" s="7"/>
    </row>
    <row r="475" spans="10:38" x14ac:dyDescent="0.25">
      <c r="J475" s="1"/>
      <c r="K475" s="1"/>
      <c r="L475" s="1"/>
      <c r="M475" s="1"/>
      <c r="AK475" s="7"/>
      <c r="AL475" s="7"/>
    </row>
    <row r="476" spans="10:38" x14ac:dyDescent="0.25">
      <c r="J476" s="1"/>
      <c r="K476" s="1"/>
      <c r="L476" s="1"/>
      <c r="M476" s="1"/>
      <c r="AK476" s="7"/>
      <c r="AL476" s="7"/>
    </row>
    <row r="477" spans="10:38" x14ac:dyDescent="0.25">
      <c r="J477" s="1"/>
      <c r="K477" s="1"/>
      <c r="L477" s="1"/>
      <c r="M477" s="1"/>
      <c r="AK477" s="7"/>
      <c r="AL477" s="7"/>
    </row>
    <row r="478" spans="10:38" x14ac:dyDescent="0.25">
      <c r="J478" s="1"/>
      <c r="K478" s="1"/>
      <c r="L478" s="1"/>
      <c r="M478" s="1"/>
      <c r="AK478" s="7"/>
      <c r="AL478" s="7"/>
    </row>
    <row r="479" spans="10:38" x14ac:dyDescent="0.25">
      <c r="J479" s="1"/>
      <c r="K479" s="1"/>
      <c r="L479" s="1"/>
      <c r="M479" s="1"/>
      <c r="AK479" s="7"/>
      <c r="AL479" s="7"/>
    </row>
    <row r="480" spans="10:38" x14ac:dyDescent="0.25">
      <c r="J480" s="1"/>
      <c r="K480" s="1"/>
      <c r="L480" s="1"/>
      <c r="M480" s="1"/>
      <c r="AK480" s="7"/>
      <c r="AL480" s="7"/>
    </row>
    <row r="481" spans="10:38" x14ac:dyDescent="0.25">
      <c r="J481" s="1"/>
      <c r="K481" s="1"/>
      <c r="L481" s="1"/>
      <c r="M481" s="1"/>
      <c r="AK481" s="7"/>
      <c r="AL481" s="7"/>
    </row>
    <row r="482" spans="10:38" x14ac:dyDescent="0.25">
      <c r="J482" s="1"/>
      <c r="K482" s="1"/>
      <c r="L482" s="1"/>
      <c r="M482" s="1"/>
      <c r="AK482" s="7"/>
      <c r="AL482" s="7"/>
    </row>
    <row r="483" spans="10:38" x14ac:dyDescent="0.25">
      <c r="J483" s="1"/>
      <c r="K483" s="1"/>
      <c r="L483" s="1"/>
      <c r="M483" s="1"/>
      <c r="AK483" s="7"/>
      <c r="AL483" s="7"/>
    </row>
    <row r="484" spans="10:38" x14ac:dyDescent="0.25">
      <c r="J484" s="1"/>
      <c r="K484" s="1"/>
      <c r="L484" s="1"/>
      <c r="M484" s="1"/>
      <c r="AK484" s="7"/>
      <c r="AL484" s="7"/>
    </row>
    <row r="485" spans="10:38" x14ac:dyDescent="0.25">
      <c r="J485" s="1"/>
      <c r="K485" s="1"/>
      <c r="L485" s="1"/>
      <c r="M485" s="1"/>
      <c r="AK485" s="7"/>
      <c r="AL485" s="7"/>
    </row>
    <row r="486" spans="10:38" x14ac:dyDescent="0.25">
      <c r="J486" s="1"/>
      <c r="K486" s="1"/>
      <c r="L486" s="1"/>
      <c r="M486" s="1"/>
      <c r="AK486" s="7"/>
      <c r="AL486" s="7"/>
    </row>
    <row r="487" spans="10:38" x14ac:dyDescent="0.25">
      <c r="J487" s="1"/>
      <c r="K487" s="1"/>
      <c r="L487" s="1"/>
      <c r="M487" s="1"/>
      <c r="AK487" s="7"/>
      <c r="AL487" s="7"/>
    </row>
    <row r="488" spans="10:38" x14ac:dyDescent="0.25">
      <c r="J488" s="1"/>
      <c r="K488" s="1"/>
      <c r="L488" s="1"/>
      <c r="M488" s="1"/>
      <c r="AK488" s="7"/>
      <c r="AL488" s="7"/>
    </row>
    <row r="489" spans="10:38" x14ac:dyDescent="0.25">
      <c r="J489" s="1"/>
      <c r="K489" s="1"/>
      <c r="L489" s="1"/>
      <c r="M489" s="1"/>
      <c r="AK489" s="7"/>
      <c r="AL489" s="7"/>
    </row>
    <row r="490" spans="10:38" x14ac:dyDescent="0.25">
      <c r="J490" s="1"/>
      <c r="K490" s="1"/>
      <c r="L490" s="1"/>
      <c r="M490" s="1"/>
      <c r="AK490" s="7"/>
      <c r="AL490" s="7"/>
    </row>
    <row r="491" spans="10:38" x14ac:dyDescent="0.25">
      <c r="J491" s="1"/>
      <c r="K491" s="1"/>
      <c r="L491" s="1"/>
      <c r="M491" s="1"/>
      <c r="AK491" s="7"/>
      <c r="AL491" s="7"/>
    </row>
    <row r="492" spans="10:38" x14ac:dyDescent="0.25">
      <c r="J492" s="1"/>
      <c r="K492" s="1"/>
      <c r="L492" s="1"/>
      <c r="M492" s="1"/>
      <c r="AK492" s="7"/>
      <c r="AL492" s="7"/>
    </row>
    <row r="493" spans="10:38" x14ac:dyDescent="0.25">
      <c r="J493" s="1"/>
      <c r="K493" s="1"/>
      <c r="L493" s="1"/>
      <c r="M493" s="1"/>
      <c r="AK493" s="7"/>
      <c r="AL493" s="7"/>
    </row>
    <row r="494" spans="10:38" x14ac:dyDescent="0.25">
      <c r="J494" s="1"/>
      <c r="K494" s="1"/>
      <c r="L494" s="1"/>
      <c r="M494" s="1"/>
      <c r="AK494" s="7"/>
      <c r="AL494" s="7"/>
    </row>
    <row r="495" spans="10:38" x14ac:dyDescent="0.25">
      <c r="J495" s="1"/>
      <c r="K495" s="1"/>
      <c r="L495" s="1"/>
      <c r="M495" s="1"/>
      <c r="AK495" s="7"/>
      <c r="AL495" s="7"/>
    </row>
    <row r="496" spans="10:38" x14ac:dyDescent="0.25">
      <c r="J496" s="1"/>
      <c r="K496" s="1"/>
      <c r="L496" s="1"/>
      <c r="M496" s="1"/>
      <c r="AK496" s="7"/>
      <c r="AL496" s="7"/>
    </row>
    <row r="497" spans="10:38" x14ac:dyDescent="0.25">
      <c r="J497" s="1"/>
      <c r="K497" s="1"/>
      <c r="L497" s="1"/>
      <c r="M497" s="1"/>
      <c r="AK497" s="7"/>
      <c r="AL497" s="7"/>
    </row>
    <row r="498" spans="10:38" x14ac:dyDescent="0.25">
      <c r="J498" s="1"/>
      <c r="K498" s="1"/>
      <c r="L498" s="1"/>
      <c r="M498" s="1"/>
      <c r="AK498" s="7"/>
      <c r="AL498" s="7"/>
    </row>
    <row r="499" spans="10:38" x14ac:dyDescent="0.25">
      <c r="J499" s="1"/>
      <c r="K499" s="1"/>
      <c r="L499" s="1"/>
      <c r="M499" s="1"/>
      <c r="AK499" s="7"/>
      <c r="AL499" s="7"/>
    </row>
    <row r="500" spans="10:38" x14ac:dyDescent="0.25">
      <c r="J500" s="1"/>
      <c r="K500" s="1"/>
      <c r="L500" s="1"/>
      <c r="M500" s="1"/>
      <c r="AK500" s="7"/>
      <c r="AL500" s="7"/>
    </row>
    <row r="501" spans="10:38" x14ac:dyDescent="0.25">
      <c r="J501" s="1"/>
      <c r="K501" s="1"/>
      <c r="L501" s="1"/>
      <c r="M501" s="1"/>
      <c r="AK501" s="7"/>
      <c r="AL501" s="7"/>
    </row>
    <row r="502" spans="10:38" x14ac:dyDescent="0.25">
      <c r="J502" s="1"/>
      <c r="K502" s="1"/>
      <c r="L502" s="1"/>
      <c r="M502" s="1"/>
      <c r="AK502" s="7"/>
      <c r="AL502" s="7"/>
    </row>
    <row r="503" spans="10:38" x14ac:dyDescent="0.25">
      <c r="J503" s="1"/>
      <c r="K503" s="1"/>
      <c r="L503" s="1"/>
      <c r="M503" s="1"/>
      <c r="AK503" s="7"/>
      <c r="AL503" s="7"/>
    </row>
    <row r="504" spans="10:38" x14ac:dyDescent="0.25">
      <c r="J504" s="1"/>
      <c r="K504" s="1"/>
      <c r="L504" s="1"/>
      <c r="M504" s="1"/>
      <c r="AK504" s="7"/>
      <c r="AL504" s="7"/>
    </row>
    <row r="505" spans="10:38" x14ac:dyDescent="0.25">
      <c r="J505" s="1"/>
      <c r="K505" s="1"/>
      <c r="L505" s="1"/>
      <c r="M505" s="1"/>
      <c r="AK505" s="7"/>
      <c r="AL505" s="7"/>
    </row>
    <row r="506" spans="10:38" x14ac:dyDescent="0.25">
      <c r="J506" s="1"/>
      <c r="K506" s="1"/>
      <c r="L506" s="1"/>
      <c r="M506" s="1"/>
      <c r="AK506" s="7"/>
      <c r="AL506" s="7"/>
    </row>
    <row r="507" spans="10:38" x14ac:dyDescent="0.25">
      <c r="J507" s="1"/>
      <c r="K507" s="1"/>
      <c r="L507" s="1"/>
      <c r="M507" s="1"/>
      <c r="AK507" s="7"/>
      <c r="AL507" s="7"/>
    </row>
    <row r="508" spans="10:38" x14ac:dyDescent="0.25">
      <c r="J508" s="1"/>
      <c r="K508" s="1"/>
      <c r="L508" s="1"/>
      <c r="M508" s="1"/>
      <c r="AK508" s="7"/>
      <c r="AL508" s="7"/>
    </row>
    <row r="509" spans="10:38" x14ac:dyDescent="0.25">
      <c r="J509" s="1"/>
      <c r="K509" s="1"/>
      <c r="L509" s="1"/>
      <c r="M509" s="1"/>
      <c r="AK509" s="7"/>
      <c r="AL509" s="7"/>
    </row>
    <row r="510" spans="10:38" x14ac:dyDescent="0.25">
      <c r="J510" s="1"/>
      <c r="K510" s="1"/>
      <c r="L510" s="1"/>
      <c r="M510" s="1"/>
      <c r="AK510" s="7"/>
      <c r="AL510" s="7"/>
    </row>
    <row r="511" spans="10:38" x14ac:dyDescent="0.25">
      <c r="J511" s="1"/>
      <c r="K511" s="1"/>
      <c r="L511" s="1"/>
      <c r="M511" s="1"/>
      <c r="AK511" s="7"/>
      <c r="AL511" s="7"/>
    </row>
    <row r="512" spans="10:38" x14ac:dyDescent="0.25">
      <c r="J512" s="1"/>
      <c r="K512" s="1"/>
      <c r="L512" s="1"/>
      <c r="M512" s="1"/>
      <c r="AK512" s="7"/>
      <c r="AL512" s="7"/>
    </row>
    <row r="513" spans="10:38" x14ac:dyDescent="0.25">
      <c r="J513" s="1"/>
      <c r="K513" s="1"/>
      <c r="L513" s="1"/>
      <c r="M513" s="1"/>
      <c r="AK513" s="7"/>
      <c r="AL513" s="7"/>
    </row>
    <row r="514" spans="10:38" x14ac:dyDescent="0.25">
      <c r="J514" s="1"/>
      <c r="K514" s="1"/>
      <c r="L514" s="1"/>
      <c r="M514" s="1"/>
      <c r="AK514" s="7"/>
      <c r="AL514" s="7"/>
    </row>
    <row r="515" spans="10:38" x14ac:dyDescent="0.25">
      <c r="J515" s="1"/>
      <c r="K515" s="1"/>
      <c r="L515" s="1"/>
      <c r="M515" s="1"/>
      <c r="AK515" s="7"/>
      <c r="AL515" s="7"/>
    </row>
    <row r="516" spans="10:38" x14ac:dyDescent="0.25">
      <c r="J516" s="1"/>
      <c r="K516" s="1"/>
      <c r="L516" s="1"/>
      <c r="M516" s="1"/>
      <c r="AK516" s="7"/>
      <c r="AL516" s="7"/>
    </row>
    <row r="517" spans="10:38" x14ac:dyDescent="0.25">
      <c r="J517" s="1"/>
      <c r="K517" s="1"/>
      <c r="L517" s="1"/>
      <c r="M517" s="1"/>
      <c r="AK517" s="7"/>
      <c r="AL517" s="7"/>
    </row>
    <row r="518" spans="10:38" x14ac:dyDescent="0.25">
      <c r="J518" s="1"/>
      <c r="K518" s="1"/>
      <c r="L518" s="1"/>
      <c r="M518" s="1"/>
      <c r="AK518" s="7"/>
      <c r="AL518" s="7"/>
    </row>
    <row r="519" spans="10:38" x14ac:dyDescent="0.25">
      <c r="J519" s="1"/>
      <c r="K519" s="1"/>
      <c r="L519" s="1"/>
      <c r="M519" s="1"/>
      <c r="AK519" s="7"/>
      <c r="AL519" s="7"/>
    </row>
    <row r="520" spans="10:38" x14ac:dyDescent="0.25">
      <c r="J520" s="1"/>
      <c r="K520" s="1"/>
      <c r="L520" s="1"/>
      <c r="M520" s="1"/>
      <c r="AK520" s="7"/>
      <c r="AL520" s="7"/>
    </row>
    <row r="521" spans="10:38" x14ac:dyDescent="0.25">
      <c r="J521" s="1"/>
      <c r="K521" s="1"/>
      <c r="L521" s="1"/>
      <c r="M521" s="1"/>
      <c r="AK521" s="7"/>
      <c r="AL521" s="7"/>
    </row>
    <row r="522" spans="10:38" x14ac:dyDescent="0.25">
      <c r="J522" s="1"/>
      <c r="K522" s="1"/>
      <c r="L522" s="1"/>
      <c r="M522" s="1"/>
      <c r="AK522" s="7"/>
      <c r="AL522" s="7"/>
    </row>
    <row r="523" spans="10:38" x14ac:dyDescent="0.25">
      <c r="J523" s="1"/>
      <c r="K523" s="1"/>
      <c r="L523" s="1"/>
      <c r="M523" s="1"/>
      <c r="AK523" s="7"/>
      <c r="AL523" s="7"/>
    </row>
    <row r="524" spans="10:38" x14ac:dyDescent="0.25">
      <c r="J524" s="1"/>
      <c r="K524" s="1"/>
      <c r="L524" s="1"/>
      <c r="M524" s="1"/>
      <c r="AK524" s="7"/>
      <c r="AL524" s="7"/>
    </row>
    <row r="525" spans="10:38" x14ac:dyDescent="0.25">
      <c r="J525" s="1"/>
      <c r="K525" s="1"/>
      <c r="L525" s="1"/>
      <c r="M525" s="1"/>
      <c r="AK525" s="7"/>
      <c r="AL525" s="7"/>
    </row>
    <row r="526" spans="10:38" x14ac:dyDescent="0.25">
      <c r="J526" s="1"/>
      <c r="K526" s="1"/>
      <c r="L526" s="1"/>
      <c r="M526" s="1"/>
      <c r="AK526" s="7"/>
      <c r="AL526" s="7"/>
    </row>
    <row r="527" spans="10:38" x14ac:dyDescent="0.25">
      <c r="J527" s="1"/>
      <c r="K527" s="1"/>
      <c r="L527" s="1"/>
      <c r="M527" s="1"/>
      <c r="AK527" s="7"/>
      <c r="AL527" s="7"/>
    </row>
    <row r="528" spans="10:38" x14ac:dyDescent="0.25">
      <c r="J528" s="1"/>
      <c r="K528" s="1"/>
      <c r="L528" s="1"/>
      <c r="M528" s="1"/>
      <c r="AK528" s="7"/>
      <c r="AL528" s="7"/>
    </row>
    <row r="529" spans="10:38" x14ac:dyDescent="0.25">
      <c r="J529" s="1"/>
      <c r="K529" s="1"/>
      <c r="L529" s="1"/>
      <c r="M529" s="1"/>
      <c r="AK529" s="7"/>
      <c r="AL529" s="7"/>
    </row>
    <row r="530" spans="10:38" x14ac:dyDescent="0.25">
      <c r="J530" s="1"/>
      <c r="K530" s="1"/>
      <c r="L530" s="1"/>
      <c r="M530" s="1"/>
      <c r="AK530" s="7"/>
      <c r="AL530" s="7"/>
    </row>
    <row r="531" spans="10:38" x14ac:dyDescent="0.25">
      <c r="J531" s="1"/>
      <c r="K531" s="1"/>
      <c r="L531" s="1"/>
      <c r="M531" s="1"/>
      <c r="AK531" s="7"/>
      <c r="AL531" s="7"/>
    </row>
    <row r="532" spans="10:38" x14ac:dyDescent="0.25">
      <c r="J532" s="1"/>
      <c r="K532" s="1"/>
      <c r="L532" s="1"/>
      <c r="M532" s="1"/>
      <c r="AK532" s="7"/>
      <c r="AL532" s="7"/>
    </row>
    <row r="533" spans="10:38" x14ac:dyDescent="0.25">
      <c r="J533" s="1"/>
      <c r="K533" s="1"/>
      <c r="L533" s="1"/>
      <c r="M533" s="1"/>
      <c r="AK533" s="7"/>
      <c r="AL533" s="7"/>
    </row>
    <row r="534" spans="10:38" x14ac:dyDescent="0.25">
      <c r="J534" s="1"/>
      <c r="K534" s="1"/>
      <c r="L534" s="1"/>
      <c r="M534" s="1"/>
      <c r="AK534" s="7"/>
      <c r="AL534" s="7"/>
    </row>
    <row r="535" spans="10:38" x14ac:dyDescent="0.25">
      <c r="J535" s="1"/>
      <c r="K535" s="1"/>
      <c r="L535" s="1"/>
      <c r="M535" s="1"/>
      <c r="AK535" s="7"/>
      <c r="AL535" s="7"/>
    </row>
    <row r="536" spans="10:38" x14ac:dyDescent="0.25">
      <c r="J536" s="1"/>
      <c r="K536" s="1"/>
      <c r="L536" s="1"/>
      <c r="M536" s="1"/>
      <c r="AK536" s="7"/>
      <c r="AL536" s="7"/>
    </row>
    <row r="537" spans="10:38" x14ac:dyDescent="0.25">
      <c r="J537" s="1"/>
      <c r="K537" s="1"/>
      <c r="L537" s="1"/>
      <c r="M537" s="1"/>
      <c r="AK537" s="7"/>
      <c r="AL537" s="7"/>
    </row>
    <row r="538" spans="10:38" x14ac:dyDescent="0.25">
      <c r="J538" s="1"/>
      <c r="K538" s="1"/>
      <c r="L538" s="1"/>
      <c r="M538" s="1"/>
      <c r="AK538" s="7"/>
      <c r="AL538" s="7"/>
    </row>
    <row r="539" spans="10:38" x14ac:dyDescent="0.25">
      <c r="J539" s="1"/>
      <c r="K539" s="1"/>
      <c r="L539" s="1"/>
      <c r="M539" s="1"/>
      <c r="AK539" s="7"/>
      <c r="AL539" s="7"/>
    </row>
    <row r="540" spans="10:38" x14ac:dyDescent="0.25">
      <c r="J540" s="1"/>
      <c r="K540" s="1"/>
      <c r="L540" s="1"/>
      <c r="M540" s="1"/>
      <c r="AK540" s="7"/>
      <c r="AL540" s="7"/>
    </row>
    <row r="541" spans="10:38" x14ac:dyDescent="0.25">
      <c r="J541" s="1"/>
      <c r="K541" s="1"/>
      <c r="L541" s="1"/>
      <c r="M541" s="1"/>
      <c r="AK541" s="7"/>
      <c r="AL541" s="7"/>
    </row>
    <row r="542" spans="10:38" x14ac:dyDescent="0.25">
      <c r="J542" s="1"/>
      <c r="K542" s="1"/>
      <c r="L542" s="1"/>
      <c r="M542" s="1"/>
    </row>
    <row r="543" spans="10:38" x14ac:dyDescent="0.25">
      <c r="J543" s="1"/>
      <c r="K543" s="1"/>
      <c r="L543" s="1"/>
      <c r="M543" s="1"/>
    </row>
    <row r="544" spans="10:38" x14ac:dyDescent="0.25">
      <c r="J544" s="1"/>
      <c r="K544" s="1"/>
      <c r="L544" s="1"/>
      <c r="M544" s="1"/>
    </row>
    <row r="545" spans="10:13" x14ac:dyDescent="0.25">
      <c r="J545" s="1"/>
      <c r="K545" s="1"/>
      <c r="L545" s="1"/>
      <c r="M545" s="1"/>
    </row>
    <row r="546" spans="10:13" x14ac:dyDescent="0.25">
      <c r="J546" s="1"/>
      <c r="K546" s="1"/>
      <c r="L546" s="1"/>
      <c r="M546" s="1"/>
    </row>
    <row r="547" spans="10:13" x14ac:dyDescent="0.25">
      <c r="J547" s="1"/>
      <c r="K547" s="1"/>
      <c r="L547" s="1"/>
      <c r="M547" s="1"/>
    </row>
    <row r="548" spans="10:13" x14ac:dyDescent="0.25">
      <c r="J548" s="1"/>
      <c r="K548" s="1"/>
      <c r="L548" s="1"/>
      <c r="M548" s="1"/>
    </row>
    <row r="549" spans="10:13" x14ac:dyDescent="0.25">
      <c r="J549" s="1"/>
      <c r="K549" s="1"/>
      <c r="L549" s="1"/>
      <c r="M549" s="1"/>
    </row>
    <row r="550" spans="10:13" x14ac:dyDescent="0.25">
      <c r="J550" s="1"/>
      <c r="K550" s="1"/>
      <c r="L550" s="1"/>
      <c r="M550" s="1"/>
    </row>
    <row r="551" spans="10:13" x14ac:dyDescent="0.25">
      <c r="J551" s="1"/>
      <c r="K551" s="1"/>
      <c r="L551" s="1"/>
      <c r="M551" s="1"/>
    </row>
    <row r="552" spans="10:13" x14ac:dyDescent="0.25">
      <c r="J552" s="1"/>
      <c r="K552" s="1"/>
      <c r="L552" s="1"/>
      <c r="M552" s="1"/>
    </row>
    <row r="553" spans="10:13" x14ac:dyDescent="0.25">
      <c r="J553" s="1"/>
      <c r="K553" s="1"/>
      <c r="L553" s="1"/>
      <c r="M553" s="1"/>
    </row>
    <row r="554" spans="10:13" x14ac:dyDescent="0.25">
      <c r="J554" s="1"/>
      <c r="K554" s="1"/>
      <c r="L554" s="1"/>
      <c r="M554" s="1"/>
    </row>
    <row r="555" spans="10:13" x14ac:dyDescent="0.25">
      <c r="J555" s="1"/>
      <c r="K555" s="1"/>
      <c r="L555" s="1"/>
      <c r="M555" s="1"/>
    </row>
    <row r="556" spans="10:13" x14ac:dyDescent="0.25">
      <c r="J556" s="1"/>
      <c r="K556" s="1"/>
      <c r="L556" s="1"/>
      <c r="M556" s="1"/>
    </row>
    <row r="557" spans="10:13" x14ac:dyDescent="0.25">
      <c r="J557" s="1"/>
      <c r="K557" s="1"/>
      <c r="L557" s="1"/>
      <c r="M557" s="1"/>
    </row>
    <row r="558" spans="10:13" x14ac:dyDescent="0.25">
      <c r="J558" s="1"/>
      <c r="K558" s="1"/>
      <c r="L558" s="1"/>
      <c r="M558" s="1"/>
    </row>
    <row r="559" spans="10:13" x14ac:dyDescent="0.25">
      <c r="J559" s="1"/>
      <c r="K559" s="1"/>
      <c r="L559" s="1"/>
      <c r="M559" s="1"/>
    </row>
    <row r="560" spans="10:13" x14ac:dyDescent="0.25">
      <c r="J560" s="1"/>
      <c r="K560" s="1"/>
      <c r="L560" s="1"/>
      <c r="M560" s="1"/>
    </row>
    <row r="561" spans="10:13" x14ac:dyDescent="0.25">
      <c r="J561" s="1"/>
      <c r="K561" s="1"/>
      <c r="L561" s="1"/>
      <c r="M561" s="1"/>
    </row>
    <row r="562" spans="10:13" x14ac:dyDescent="0.25">
      <c r="J562" s="1"/>
      <c r="K562" s="1"/>
      <c r="L562" s="1"/>
      <c r="M562" s="1"/>
    </row>
    <row r="563" spans="10:13" x14ac:dyDescent="0.25">
      <c r="J563" s="1"/>
      <c r="K563" s="1"/>
      <c r="L563" s="1"/>
      <c r="M563" s="1"/>
    </row>
    <row r="564" spans="10:13" x14ac:dyDescent="0.25">
      <c r="J564" s="1"/>
      <c r="K564" s="1"/>
      <c r="L564" s="1"/>
      <c r="M564" s="1"/>
    </row>
    <row r="565" spans="10:13" x14ac:dyDescent="0.25">
      <c r="J565" s="1"/>
      <c r="K565" s="1"/>
      <c r="L565" s="1"/>
      <c r="M565" s="1"/>
    </row>
    <row r="566" spans="10:13" x14ac:dyDescent="0.25">
      <c r="J566" s="1"/>
      <c r="K566" s="1"/>
      <c r="L566" s="1"/>
      <c r="M566" s="1"/>
    </row>
    <row r="567" spans="10:13" x14ac:dyDescent="0.25">
      <c r="J567" s="1"/>
      <c r="K567" s="1"/>
      <c r="L567" s="1"/>
      <c r="M567" s="1"/>
    </row>
    <row r="568" spans="10:13" x14ac:dyDescent="0.25">
      <c r="J568" s="1"/>
      <c r="K568" s="1"/>
      <c r="L568" s="1"/>
      <c r="M568" s="1"/>
    </row>
    <row r="569" spans="10:13" x14ac:dyDescent="0.25">
      <c r="J569" s="1"/>
      <c r="K569" s="1"/>
      <c r="L569" s="1"/>
      <c r="M569" s="1"/>
    </row>
    <row r="570" spans="10:13" x14ac:dyDescent="0.25">
      <c r="J570" s="1"/>
      <c r="K570" s="1"/>
      <c r="L570" s="1"/>
      <c r="M570" s="1"/>
    </row>
    <row r="571" spans="10:13" x14ac:dyDescent="0.25">
      <c r="J571" s="1"/>
      <c r="K571" s="1"/>
      <c r="L571" s="1"/>
      <c r="M571" s="1"/>
    </row>
    <row r="572" spans="10:13" x14ac:dyDescent="0.25">
      <c r="J572" s="1"/>
      <c r="K572" s="1"/>
      <c r="L572" s="1"/>
      <c r="M572" s="1"/>
    </row>
    <row r="573" spans="10:13" x14ac:dyDescent="0.25">
      <c r="J573" s="1"/>
      <c r="K573" s="1"/>
      <c r="L573" s="1"/>
      <c r="M573" s="1"/>
    </row>
    <row r="574" spans="10:13" x14ac:dyDescent="0.25">
      <c r="J574" s="1"/>
      <c r="K574" s="1"/>
      <c r="L574" s="1"/>
      <c r="M574" s="1"/>
    </row>
    <row r="575" spans="10:13" x14ac:dyDescent="0.25">
      <c r="J575" s="1"/>
      <c r="K575" s="1"/>
      <c r="L575" s="1"/>
      <c r="M575" s="1"/>
    </row>
    <row r="576" spans="10:13" x14ac:dyDescent="0.25">
      <c r="J576" s="1"/>
      <c r="K576" s="1"/>
      <c r="L576" s="1"/>
      <c r="M576" s="1"/>
    </row>
    <row r="577" spans="10:13" x14ac:dyDescent="0.25">
      <c r="J577" s="1"/>
      <c r="K577" s="1"/>
      <c r="L577" s="1"/>
      <c r="M577" s="1"/>
    </row>
    <row r="578" spans="10:13" x14ac:dyDescent="0.25">
      <c r="J578" s="1"/>
      <c r="K578" s="1"/>
      <c r="L578" s="1"/>
      <c r="M578" s="1"/>
    </row>
    <row r="579" spans="10:13" x14ac:dyDescent="0.25">
      <c r="J579" s="1"/>
      <c r="K579" s="1"/>
      <c r="L579" s="1"/>
      <c r="M579" s="1"/>
    </row>
    <row r="580" spans="10:13" x14ac:dyDescent="0.25">
      <c r="J580" s="1"/>
      <c r="K580" s="1"/>
      <c r="L580" s="1"/>
      <c r="M580" s="1"/>
    </row>
    <row r="581" spans="10:13" x14ac:dyDescent="0.25">
      <c r="J581" s="1"/>
      <c r="K581" s="1"/>
      <c r="L581" s="1"/>
      <c r="M581" s="1"/>
    </row>
    <row r="582" spans="10:13" x14ac:dyDescent="0.25">
      <c r="J582" s="1"/>
      <c r="K582" s="1"/>
      <c r="L582" s="1"/>
      <c r="M582" s="1"/>
    </row>
    <row r="583" spans="10:13" x14ac:dyDescent="0.25">
      <c r="J583" s="1"/>
      <c r="K583" s="1"/>
      <c r="L583" s="1"/>
      <c r="M583" s="1"/>
    </row>
    <row r="584" spans="10:13" x14ac:dyDescent="0.25">
      <c r="J584" s="1"/>
      <c r="K584" s="1"/>
      <c r="L584" s="1"/>
      <c r="M584" s="1"/>
    </row>
    <row r="585" spans="10:13" x14ac:dyDescent="0.25">
      <c r="J585" s="1"/>
      <c r="K585" s="1"/>
      <c r="L585" s="1"/>
      <c r="M585" s="1"/>
    </row>
    <row r="586" spans="10:13" x14ac:dyDescent="0.25">
      <c r="J586" s="1"/>
      <c r="K586" s="1"/>
      <c r="L586" s="1"/>
      <c r="M586" s="1"/>
    </row>
    <row r="587" spans="10:13" x14ac:dyDescent="0.25">
      <c r="J587" s="1"/>
      <c r="K587" s="1"/>
      <c r="L587" s="1"/>
      <c r="M587" s="1"/>
    </row>
    <row r="588" spans="10:13" x14ac:dyDescent="0.25">
      <c r="J588" s="1"/>
      <c r="K588" s="1"/>
      <c r="L588" s="1"/>
      <c r="M588" s="1"/>
    </row>
    <row r="589" spans="10:13" x14ac:dyDescent="0.25">
      <c r="J589" s="1"/>
      <c r="K589" s="1"/>
      <c r="L589" s="1"/>
      <c r="M589" s="1"/>
    </row>
    <row r="590" spans="10:13" x14ac:dyDescent="0.25">
      <c r="J590" s="1"/>
      <c r="K590" s="1"/>
      <c r="L590" s="1"/>
      <c r="M590" s="1"/>
    </row>
    <row r="591" spans="10:13" x14ac:dyDescent="0.25">
      <c r="J591" s="1"/>
      <c r="K591" s="1"/>
      <c r="L591" s="1"/>
      <c r="M591" s="1"/>
    </row>
    <row r="592" spans="10:13" x14ac:dyDescent="0.25">
      <c r="J592" s="1"/>
      <c r="K592" s="1"/>
      <c r="L592" s="1"/>
      <c r="M592" s="1"/>
    </row>
    <row r="593" spans="10:13" x14ac:dyDescent="0.25">
      <c r="J593" s="1"/>
      <c r="K593" s="1"/>
      <c r="L593" s="1"/>
      <c r="M593" s="1"/>
    </row>
    <row r="594" spans="10:13" x14ac:dyDescent="0.25">
      <c r="J594" s="1"/>
      <c r="K594" s="1"/>
      <c r="L594" s="1"/>
      <c r="M594" s="1"/>
    </row>
    <row r="595" spans="10:13" x14ac:dyDescent="0.25">
      <c r="J595" s="1"/>
      <c r="K595" s="1"/>
      <c r="L595" s="1"/>
      <c r="M595" s="1"/>
    </row>
    <row r="596" spans="10:13" x14ac:dyDescent="0.25">
      <c r="J596" s="1"/>
      <c r="K596" s="1"/>
      <c r="L596" s="1"/>
      <c r="M596" s="1"/>
    </row>
    <row r="597" spans="10:13" x14ac:dyDescent="0.25">
      <c r="J597" s="1"/>
      <c r="K597" s="1"/>
      <c r="L597" s="1"/>
      <c r="M597" s="1"/>
    </row>
    <row r="598" spans="10:13" x14ac:dyDescent="0.25">
      <c r="J598" s="1"/>
      <c r="K598" s="1"/>
      <c r="L598" s="1"/>
      <c r="M598" s="1"/>
    </row>
    <row r="599" spans="10:13" x14ac:dyDescent="0.25">
      <c r="J599" s="1"/>
      <c r="K599" s="1"/>
      <c r="L599" s="1"/>
      <c r="M599" s="1"/>
    </row>
    <row r="600" spans="10:13" x14ac:dyDescent="0.25">
      <c r="J600" s="1"/>
      <c r="K600" s="1"/>
      <c r="L600" s="1"/>
      <c r="M600" s="1"/>
    </row>
    <row r="601" spans="10:13" x14ac:dyDescent="0.25">
      <c r="J601" s="1"/>
      <c r="K601" s="1"/>
      <c r="L601" s="1"/>
      <c r="M601" s="1"/>
    </row>
    <row r="602" spans="10:13" x14ac:dyDescent="0.25">
      <c r="J602" s="1"/>
      <c r="K602" s="1"/>
      <c r="L602" s="1"/>
      <c r="M602" s="1"/>
    </row>
    <row r="603" spans="10:13" x14ac:dyDescent="0.25">
      <c r="J603" s="1"/>
      <c r="K603" s="1"/>
      <c r="L603" s="1"/>
      <c r="M603" s="1"/>
    </row>
    <row r="604" spans="10:13" x14ac:dyDescent="0.25">
      <c r="J604" s="1"/>
      <c r="K604" s="1"/>
      <c r="L604" s="1"/>
      <c r="M604" s="1"/>
    </row>
    <row r="605" spans="10:13" x14ac:dyDescent="0.25">
      <c r="J605" s="1"/>
      <c r="K605" s="1"/>
      <c r="L605" s="1"/>
      <c r="M605" s="1"/>
    </row>
    <row r="606" spans="10:13" x14ac:dyDescent="0.25">
      <c r="J606" s="1"/>
      <c r="K606" s="1"/>
      <c r="L606" s="1"/>
      <c r="M606" s="1"/>
    </row>
    <row r="607" spans="10:13" x14ac:dyDescent="0.25">
      <c r="J607" s="1"/>
      <c r="K607" s="1"/>
      <c r="L607" s="1"/>
      <c r="M607" s="1"/>
    </row>
    <row r="608" spans="10:13" x14ac:dyDescent="0.25">
      <c r="J608" s="1"/>
      <c r="K608" s="1"/>
      <c r="L608" s="1"/>
      <c r="M608" s="1"/>
    </row>
    <row r="609" spans="10:13" x14ac:dyDescent="0.25">
      <c r="J609" s="1"/>
      <c r="K609" s="1"/>
      <c r="L609" s="1"/>
      <c r="M609" s="1"/>
    </row>
    <row r="610" spans="10:13" x14ac:dyDescent="0.25">
      <c r="J610" s="1"/>
      <c r="K610" s="1"/>
      <c r="L610" s="1"/>
      <c r="M610" s="1"/>
    </row>
    <row r="611" spans="10:13" x14ac:dyDescent="0.25">
      <c r="J611" s="1"/>
      <c r="K611" s="1"/>
      <c r="L611" s="1"/>
      <c r="M611" s="1"/>
    </row>
    <row r="612" spans="10:13" x14ac:dyDescent="0.25">
      <c r="J612" s="1"/>
      <c r="K612" s="1"/>
      <c r="L612" s="1"/>
      <c r="M612" s="1"/>
    </row>
    <row r="613" spans="10:13" x14ac:dyDescent="0.25">
      <c r="J613" s="1"/>
      <c r="K613" s="1"/>
      <c r="L613" s="1"/>
      <c r="M613" s="1"/>
    </row>
    <row r="614" spans="10:13" x14ac:dyDescent="0.25">
      <c r="J614" s="1"/>
      <c r="K614" s="1"/>
      <c r="L614" s="1"/>
      <c r="M614" s="1"/>
    </row>
    <row r="615" spans="10:13" x14ac:dyDescent="0.25">
      <c r="J615" s="1"/>
      <c r="K615" s="1"/>
      <c r="L615" s="1"/>
      <c r="M615" s="1"/>
    </row>
    <row r="616" spans="10:13" x14ac:dyDescent="0.25">
      <c r="J616" s="1"/>
      <c r="K616" s="1"/>
      <c r="L616" s="1"/>
      <c r="M616" s="1"/>
    </row>
    <row r="617" spans="10:13" x14ac:dyDescent="0.25">
      <c r="J617" s="1"/>
      <c r="K617" s="1"/>
      <c r="L617" s="1"/>
      <c r="M617" s="1"/>
    </row>
    <row r="618" spans="10:13" x14ac:dyDescent="0.25">
      <c r="J618" s="1"/>
      <c r="K618" s="1"/>
      <c r="L618" s="1"/>
      <c r="M618" s="1"/>
    </row>
    <row r="619" spans="10:13" x14ac:dyDescent="0.25">
      <c r="J619" s="1"/>
      <c r="K619" s="1"/>
      <c r="L619" s="1"/>
      <c r="M619" s="1"/>
    </row>
    <row r="620" spans="10:13" x14ac:dyDescent="0.25">
      <c r="J620" s="1"/>
      <c r="K620" s="1"/>
      <c r="L620" s="1"/>
      <c r="M620" s="1"/>
    </row>
    <row r="621" spans="10:13" x14ac:dyDescent="0.25">
      <c r="J621" s="1"/>
      <c r="K621" s="1"/>
      <c r="L621" s="1"/>
      <c r="M621" s="1"/>
    </row>
    <row r="622" spans="10:13" x14ac:dyDescent="0.25">
      <c r="J622" s="1"/>
      <c r="K622" s="1"/>
      <c r="L622" s="1"/>
      <c r="M622" s="1"/>
    </row>
    <row r="623" spans="10:13" x14ac:dyDescent="0.25">
      <c r="J623" s="1"/>
      <c r="K623" s="1"/>
      <c r="L623" s="1"/>
      <c r="M623" s="1"/>
    </row>
    <row r="624" spans="10:13" x14ac:dyDescent="0.25">
      <c r="J624" s="1"/>
      <c r="K624" s="1"/>
      <c r="L624" s="1"/>
      <c r="M624" s="1"/>
    </row>
    <row r="625" spans="10:13" x14ac:dyDescent="0.25">
      <c r="J625" s="1"/>
      <c r="K625" s="1"/>
      <c r="L625" s="1"/>
      <c r="M625" s="1"/>
    </row>
    <row r="626" spans="10:13" x14ac:dyDescent="0.25">
      <c r="J626" s="1"/>
      <c r="K626" s="1"/>
      <c r="L626" s="1"/>
      <c r="M626" s="1"/>
    </row>
    <row r="627" spans="10:13" x14ac:dyDescent="0.25">
      <c r="J627" s="1"/>
      <c r="K627" s="1"/>
      <c r="L627" s="1"/>
      <c r="M627" s="1"/>
    </row>
    <row r="628" spans="10:13" x14ac:dyDescent="0.25">
      <c r="J628" s="1"/>
      <c r="K628" s="1"/>
      <c r="L628" s="1"/>
      <c r="M628" s="1"/>
    </row>
    <row r="629" spans="10:13" x14ac:dyDescent="0.25">
      <c r="J629" s="1"/>
      <c r="K629" s="1"/>
      <c r="L629" s="1"/>
      <c r="M629" s="1"/>
    </row>
    <row r="630" spans="10:13" x14ac:dyDescent="0.25">
      <c r="J630" s="1"/>
      <c r="K630" s="1"/>
      <c r="L630" s="1"/>
      <c r="M630" s="1"/>
    </row>
    <row r="631" spans="10:13" x14ac:dyDescent="0.25">
      <c r="J631" s="1"/>
      <c r="K631" s="1"/>
      <c r="L631" s="1"/>
      <c r="M631" s="1"/>
    </row>
    <row r="632" spans="10:13" x14ac:dyDescent="0.25">
      <c r="J632" s="1"/>
      <c r="K632" s="1"/>
      <c r="L632" s="1"/>
      <c r="M632" s="1"/>
    </row>
    <row r="633" spans="10:13" x14ac:dyDescent="0.25">
      <c r="J633" s="1"/>
      <c r="K633" s="1"/>
      <c r="L633" s="1"/>
      <c r="M633" s="1"/>
    </row>
    <row r="634" spans="10:13" x14ac:dyDescent="0.25">
      <c r="J634" s="1"/>
      <c r="K634" s="1"/>
      <c r="L634" s="1"/>
      <c r="M634" s="1"/>
    </row>
    <row r="635" spans="10:13" x14ac:dyDescent="0.25">
      <c r="J635" s="1"/>
      <c r="K635" s="1"/>
      <c r="L635" s="1"/>
      <c r="M635" s="1"/>
    </row>
    <row r="636" spans="10:13" x14ac:dyDescent="0.25">
      <c r="J636" s="1"/>
      <c r="K636" s="1"/>
      <c r="L636" s="1"/>
      <c r="M636" s="1"/>
    </row>
    <row r="637" spans="10:13" x14ac:dyDescent="0.25">
      <c r="J637" s="1"/>
      <c r="K637" s="1"/>
      <c r="L637" s="1"/>
      <c r="M637" s="1"/>
    </row>
    <row r="638" spans="10:13" x14ac:dyDescent="0.25">
      <c r="J638" s="1"/>
      <c r="K638" s="1"/>
      <c r="L638" s="1"/>
      <c r="M638" s="1"/>
    </row>
    <row r="639" spans="10:13" x14ac:dyDescent="0.25">
      <c r="J639" s="1"/>
      <c r="K639" s="1"/>
      <c r="L639" s="1"/>
      <c r="M639" s="1"/>
    </row>
    <row r="640" spans="10:13" x14ac:dyDescent="0.25">
      <c r="J640" s="1"/>
      <c r="K640" s="1"/>
      <c r="L640" s="1"/>
      <c r="M640" s="1"/>
    </row>
    <row r="641" spans="10:13" x14ac:dyDescent="0.25">
      <c r="J641" s="1"/>
      <c r="K641" s="1"/>
      <c r="L641" s="1"/>
      <c r="M641" s="1"/>
    </row>
    <row r="642" spans="10:13" x14ac:dyDescent="0.25">
      <c r="J642" s="1"/>
      <c r="K642" s="1"/>
      <c r="L642" s="1"/>
      <c r="M642" s="1"/>
    </row>
    <row r="643" spans="10:13" x14ac:dyDescent="0.25">
      <c r="J643" s="1"/>
      <c r="K643" s="1"/>
      <c r="L643" s="1"/>
      <c r="M643" s="1"/>
    </row>
    <row r="644" spans="10:13" x14ac:dyDescent="0.25">
      <c r="J644" s="1"/>
      <c r="K644" s="1"/>
      <c r="L644" s="1"/>
      <c r="M644" s="1"/>
    </row>
    <row r="645" spans="10:13" x14ac:dyDescent="0.25">
      <c r="J645" s="1"/>
      <c r="K645" s="1"/>
      <c r="L645" s="1"/>
      <c r="M645" s="1"/>
    </row>
    <row r="646" spans="10:13" x14ac:dyDescent="0.25">
      <c r="J646" s="1"/>
      <c r="K646" s="1"/>
      <c r="L646" s="1"/>
      <c r="M646" s="1"/>
    </row>
    <row r="647" spans="10:13" x14ac:dyDescent="0.25">
      <c r="J647" s="1"/>
      <c r="K647" s="1"/>
      <c r="L647" s="1"/>
      <c r="M647" s="1"/>
    </row>
    <row r="648" spans="10:13" x14ac:dyDescent="0.25">
      <c r="J648" s="1"/>
      <c r="K648" s="1"/>
      <c r="L648" s="1"/>
      <c r="M648" s="1"/>
    </row>
    <row r="649" spans="10:13" x14ac:dyDescent="0.25">
      <c r="J649" s="1"/>
      <c r="K649" s="1"/>
      <c r="L649" s="1"/>
      <c r="M649" s="1"/>
    </row>
    <row r="650" spans="10:13" x14ac:dyDescent="0.25">
      <c r="J650" s="1"/>
      <c r="K650" s="1"/>
      <c r="L650" s="1"/>
      <c r="M650" s="1"/>
    </row>
    <row r="651" spans="10:13" x14ac:dyDescent="0.25">
      <c r="J651" s="1"/>
      <c r="K651" s="1"/>
      <c r="L651" s="1"/>
      <c r="M651" s="1"/>
    </row>
    <row r="652" spans="10:13" x14ac:dyDescent="0.25">
      <c r="J652" s="1"/>
      <c r="K652" s="1"/>
      <c r="L652" s="1"/>
      <c r="M652" s="1"/>
    </row>
    <row r="653" spans="10:13" x14ac:dyDescent="0.25">
      <c r="J653" s="1"/>
      <c r="K653" s="1"/>
      <c r="L653" s="1"/>
      <c r="M653" s="1"/>
    </row>
    <row r="654" spans="10:13" x14ac:dyDescent="0.25">
      <c r="J654" s="1"/>
      <c r="K654" s="1"/>
      <c r="L654" s="1"/>
      <c r="M654" s="1"/>
    </row>
    <row r="655" spans="10:13" x14ac:dyDescent="0.25">
      <c r="J655" s="1"/>
      <c r="K655" s="1"/>
      <c r="L655" s="1"/>
      <c r="M655" s="1"/>
    </row>
    <row r="656" spans="10:13" x14ac:dyDescent="0.25">
      <c r="J656" s="1"/>
      <c r="K656" s="1"/>
      <c r="L656" s="1"/>
      <c r="M656" s="1"/>
    </row>
    <row r="657" spans="10:13" x14ac:dyDescent="0.25">
      <c r="J657" s="1"/>
      <c r="K657" s="1"/>
      <c r="L657" s="1"/>
      <c r="M657" s="1"/>
    </row>
    <row r="658" spans="10:13" x14ac:dyDescent="0.25">
      <c r="J658" s="1"/>
      <c r="K658" s="1"/>
      <c r="L658" s="1"/>
      <c r="M658" s="1"/>
    </row>
    <row r="659" spans="10:13" x14ac:dyDescent="0.25">
      <c r="J659" s="1"/>
      <c r="K659" s="1"/>
      <c r="L659" s="1"/>
      <c r="M659" s="1"/>
    </row>
    <row r="660" spans="10:13" x14ac:dyDescent="0.25">
      <c r="J660" s="1"/>
      <c r="K660" s="1"/>
      <c r="L660" s="1"/>
      <c r="M660" s="1"/>
    </row>
    <row r="661" spans="10:13" x14ac:dyDescent="0.25">
      <c r="J661" s="1"/>
      <c r="K661" s="1"/>
      <c r="L661" s="1"/>
      <c r="M661" s="1"/>
    </row>
    <row r="662" spans="10:13" x14ac:dyDescent="0.25">
      <c r="J662" s="1"/>
      <c r="K662" s="1"/>
      <c r="L662" s="1"/>
      <c r="M662" s="1"/>
    </row>
    <row r="663" spans="10:13" x14ac:dyDescent="0.25">
      <c r="J663" s="1"/>
      <c r="K663" s="1"/>
      <c r="L663" s="1"/>
      <c r="M663" s="1"/>
    </row>
    <row r="664" spans="10:13" x14ac:dyDescent="0.25">
      <c r="J664" s="1"/>
      <c r="K664" s="1"/>
      <c r="L664" s="1"/>
      <c r="M664" s="1"/>
    </row>
    <row r="665" spans="10:13" x14ac:dyDescent="0.25">
      <c r="J665" s="1"/>
      <c r="K665" s="1"/>
      <c r="L665" s="1"/>
      <c r="M665" s="1"/>
    </row>
    <row r="666" spans="10:13" x14ac:dyDescent="0.25">
      <c r="J666" s="1"/>
      <c r="K666" s="1"/>
      <c r="L666" s="1"/>
      <c r="M666" s="1"/>
    </row>
    <row r="667" spans="10:13" x14ac:dyDescent="0.25">
      <c r="J667" s="1"/>
      <c r="K667" s="1"/>
      <c r="L667" s="1"/>
      <c r="M667" s="1"/>
    </row>
    <row r="668" spans="10:13" x14ac:dyDescent="0.25">
      <c r="J668" s="1"/>
      <c r="K668" s="1"/>
      <c r="L668" s="1"/>
      <c r="M668" s="1"/>
    </row>
    <row r="669" spans="10:13" x14ac:dyDescent="0.25">
      <c r="J669" s="1"/>
      <c r="K669" s="1"/>
      <c r="L669" s="1"/>
      <c r="M669" s="1"/>
    </row>
    <row r="670" spans="10:13" x14ac:dyDescent="0.25">
      <c r="J670" s="1"/>
      <c r="K670" s="1"/>
      <c r="L670" s="1"/>
      <c r="M670" s="1"/>
    </row>
    <row r="671" spans="10:13" x14ac:dyDescent="0.25">
      <c r="J671" s="1"/>
      <c r="K671" s="1"/>
      <c r="L671" s="1"/>
      <c r="M671" s="1"/>
    </row>
    <row r="672" spans="10:13" x14ac:dyDescent="0.25">
      <c r="J672" s="1"/>
      <c r="K672" s="1"/>
      <c r="L672" s="1"/>
      <c r="M672" s="1"/>
    </row>
    <row r="673" spans="10:13" x14ac:dyDescent="0.25">
      <c r="J673" s="1"/>
      <c r="K673" s="1"/>
      <c r="L673" s="1"/>
      <c r="M673" s="1"/>
    </row>
    <row r="674" spans="10:13" x14ac:dyDescent="0.25">
      <c r="J674" s="1"/>
      <c r="K674" s="1"/>
      <c r="L674" s="1"/>
      <c r="M674" s="1"/>
    </row>
    <row r="675" spans="10:13" x14ac:dyDescent="0.25">
      <c r="J675" s="1"/>
      <c r="K675" s="1"/>
      <c r="L675" s="1"/>
      <c r="M675" s="1"/>
    </row>
    <row r="676" spans="10:13" x14ac:dyDescent="0.25">
      <c r="J676" s="1"/>
      <c r="K676" s="1"/>
      <c r="L676" s="1"/>
      <c r="M676" s="1"/>
    </row>
    <row r="677" spans="10:13" x14ac:dyDescent="0.25">
      <c r="J677" s="1"/>
      <c r="K677" s="1"/>
      <c r="L677" s="1"/>
      <c r="M677" s="1"/>
    </row>
    <row r="678" spans="10:13" x14ac:dyDescent="0.25">
      <c r="J678" s="1"/>
      <c r="K678" s="1"/>
      <c r="L678" s="1"/>
      <c r="M678" s="1"/>
    </row>
    <row r="679" spans="10:13" x14ac:dyDescent="0.25">
      <c r="J679" s="1"/>
      <c r="K679" s="1"/>
      <c r="L679" s="1"/>
      <c r="M679" s="1"/>
    </row>
    <row r="680" spans="10:13" x14ac:dyDescent="0.25">
      <c r="J680" s="1"/>
      <c r="K680" s="1"/>
      <c r="L680" s="1"/>
      <c r="M680" s="1"/>
    </row>
    <row r="681" spans="10:13" x14ac:dyDescent="0.25">
      <c r="J681" s="1"/>
      <c r="K681" s="1"/>
      <c r="L681" s="1"/>
      <c r="M681" s="1"/>
    </row>
    <row r="682" spans="10:13" x14ac:dyDescent="0.25">
      <c r="J682" s="1"/>
      <c r="K682" s="1"/>
      <c r="L682" s="1"/>
      <c r="M682" s="1"/>
    </row>
    <row r="683" spans="10:13" x14ac:dyDescent="0.25">
      <c r="J683" s="1"/>
      <c r="K683" s="1"/>
      <c r="L683" s="1"/>
      <c r="M683" s="1"/>
    </row>
    <row r="684" spans="10:13" x14ac:dyDescent="0.25">
      <c r="J684" s="1"/>
      <c r="K684" s="1"/>
      <c r="L684" s="1"/>
      <c r="M684" s="1"/>
    </row>
    <row r="685" spans="10:13" x14ac:dyDescent="0.25">
      <c r="J685" s="1"/>
      <c r="K685" s="1"/>
      <c r="L685" s="1"/>
      <c r="M685" s="1"/>
    </row>
    <row r="686" spans="10:13" x14ac:dyDescent="0.25">
      <c r="J686" s="1"/>
      <c r="K686" s="1"/>
      <c r="L686" s="1"/>
      <c r="M686" s="1"/>
    </row>
    <row r="687" spans="10:13" x14ac:dyDescent="0.25">
      <c r="J687" s="1"/>
      <c r="K687" s="1"/>
      <c r="L687" s="1"/>
      <c r="M687" s="1"/>
    </row>
    <row r="688" spans="10:13" x14ac:dyDescent="0.25">
      <c r="J688" s="1"/>
      <c r="K688" s="1"/>
      <c r="L688" s="1"/>
      <c r="M688" s="1"/>
    </row>
    <row r="689" spans="10:13" x14ac:dyDescent="0.25">
      <c r="J689" s="1"/>
      <c r="K689" s="1"/>
      <c r="L689" s="1"/>
      <c r="M689" s="1"/>
    </row>
    <row r="690" spans="10:13" x14ac:dyDescent="0.25">
      <c r="J690" s="1"/>
      <c r="K690" s="1"/>
      <c r="L690" s="1"/>
      <c r="M690" s="1"/>
    </row>
    <row r="691" spans="10:13" x14ac:dyDescent="0.25">
      <c r="J691" s="1"/>
      <c r="K691" s="1"/>
      <c r="L691" s="1"/>
      <c r="M691" s="1"/>
    </row>
    <row r="692" spans="10:13" x14ac:dyDescent="0.25">
      <c r="J692" s="1"/>
      <c r="K692" s="1"/>
      <c r="L692" s="1"/>
      <c r="M692" s="1"/>
    </row>
    <row r="693" spans="10:13" x14ac:dyDescent="0.25">
      <c r="J693" s="1"/>
      <c r="K693" s="1"/>
      <c r="L693" s="1"/>
      <c r="M693" s="1"/>
    </row>
    <row r="694" spans="10:13" x14ac:dyDescent="0.25">
      <c r="J694" s="1"/>
      <c r="K694" s="1"/>
      <c r="L694" s="1"/>
      <c r="M694" s="1"/>
    </row>
    <row r="695" spans="10:13" x14ac:dyDescent="0.25">
      <c r="J695" s="1"/>
      <c r="K695" s="1"/>
      <c r="L695" s="1"/>
      <c r="M695" s="1"/>
    </row>
    <row r="696" spans="10:13" x14ac:dyDescent="0.25">
      <c r="J696" s="1"/>
      <c r="K696" s="1"/>
      <c r="L696" s="1"/>
      <c r="M696" s="1"/>
    </row>
    <row r="697" spans="10:13" x14ac:dyDescent="0.25">
      <c r="J697" s="1"/>
      <c r="K697" s="1"/>
      <c r="L697" s="1"/>
      <c r="M697" s="1"/>
    </row>
    <row r="698" spans="10:13" x14ac:dyDescent="0.25">
      <c r="J698" s="1"/>
      <c r="K698" s="1"/>
      <c r="L698" s="1"/>
      <c r="M698" s="1"/>
    </row>
    <row r="699" spans="10:13" x14ac:dyDescent="0.25">
      <c r="J699" s="1"/>
      <c r="K699" s="1"/>
      <c r="L699" s="1"/>
      <c r="M699" s="1"/>
    </row>
    <row r="700" spans="10:13" x14ac:dyDescent="0.25">
      <c r="J700" s="1"/>
      <c r="K700" s="1"/>
      <c r="L700" s="1"/>
      <c r="M700" s="1"/>
    </row>
    <row r="701" spans="10:13" x14ac:dyDescent="0.25">
      <c r="J701" s="1"/>
      <c r="K701" s="1"/>
      <c r="L701" s="1"/>
      <c r="M701" s="1"/>
    </row>
    <row r="702" spans="10:13" x14ac:dyDescent="0.25">
      <c r="J702" s="1"/>
      <c r="K702" s="1"/>
      <c r="L702" s="1"/>
      <c r="M702" s="1"/>
    </row>
    <row r="703" spans="10:13" x14ac:dyDescent="0.25">
      <c r="J703" s="1"/>
      <c r="K703" s="1"/>
      <c r="L703" s="1"/>
      <c r="M703" s="1"/>
    </row>
    <row r="704" spans="10:13" ht="15.75" thickBot="1" x14ac:dyDescent="0.3">
      <c r="J704" s="1"/>
      <c r="K704" s="1"/>
      <c r="L704" s="1"/>
      <c r="M704" s="1"/>
    </row>
    <row r="705" spans="10:14" ht="15.75" thickBot="1" x14ac:dyDescent="0.3">
      <c r="J705" s="3"/>
      <c r="K705" s="5"/>
      <c r="L705" s="5"/>
      <c r="M705" s="5"/>
      <c r="N705" s="6"/>
    </row>
    <row r="706" spans="10:14" ht="15.75" thickBot="1" x14ac:dyDescent="0.3">
      <c r="J706" s="3"/>
      <c r="K706" s="5"/>
      <c r="L706" s="5"/>
      <c r="M706" s="5"/>
      <c r="N706" s="6"/>
    </row>
    <row r="707" spans="10:14" ht="15.75" thickBot="1" x14ac:dyDescent="0.3">
      <c r="J707" s="3"/>
      <c r="K707" s="5"/>
      <c r="L707" s="5"/>
      <c r="M707" s="5"/>
      <c r="N707" s="6"/>
    </row>
    <row r="708" spans="10:14" ht="15.75" thickBot="1" x14ac:dyDescent="0.3">
      <c r="J708" s="3"/>
      <c r="K708" s="5"/>
      <c r="L708" s="5"/>
      <c r="M708" s="5"/>
      <c r="N708" s="6"/>
    </row>
    <row r="709" spans="10:14" ht="15.75" thickBot="1" x14ac:dyDescent="0.3">
      <c r="J709" s="3"/>
      <c r="K709" s="5"/>
      <c r="L709" s="5"/>
      <c r="M709" s="5"/>
      <c r="N709" s="6"/>
    </row>
    <row r="710" spans="10:14" ht="15.75" thickBot="1" x14ac:dyDescent="0.3">
      <c r="J710" s="3"/>
      <c r="K710" s="5"/>
      <c r="L710" s="5"/>
      <c r="M710" s="5"/>
      <c r="N710" s="6"/>
    </row>
    <row r="711" spans="10:14" ht="15.75" thickBot="1" x14ac:dyDescent="0.3">
      <c r="J711" s="3"/>
      <c r="K711" s="5"/>
      <c r="L711" s="5"/>
      <c r="M711" s="5"/>
      <c r="N711" s="6"/>
    </row>
    <row r="712" spans="10:14" ht="15.75" thickBot="1" x14ac:dyDescent="0.3">
      <c r="J712" s="3"/>
      <c r="K712" s="5"/>
      <c r="L712" s="5"/>
      <c r="M712" s="5"/>
      <c r="N712" s="6"/>
    </row>
    <row r="713" spans="10:14" ht="15.75" thickBot="1" x14ac:dyDescent="0.3">
      <c r="J713" s="3"/>
      <c r="K713" s="5"/>
      <c r="L713" s="5"/>
      <c r="M713" s="5"/>
      <c r="N713" s="6"/>
    </row>
    <row r="714" spans="10:14" ht="15.75" thickBot="1" x14ac:dyDescent="0.3">
      <c r="J714" s="3"/>
      <c r="K714" s="5"/>
      <c r="L714" s="5"/>
      <c r="M714" s="5"/>
      <c r="N714" s="6"/>
    </row>
    <row r="715" spans="10:14" ht="15.75" thickBot="1" x14ac:dyDescent="0.3">
      <c r="J715" s="3"/>
      <c r="K715" s="5"/>
      <c r="L715" s="5"/>
      <c r="M715" s="5"/>
      <c r="N715" s="6"/>
    </row>
    <row r="716" spans="10:14" ht="15.75" thickBot="1" x14ac:dyDescent="0.3">
      <c r="J716" s="3"/>
      <c r="K716" s="5"/>
      <c r="L716" s="5"/>
      <c r="M716" s="5"/>
      <c r="N716" s="6"/>
    </row>
    <row r="717" spans="10:14" ht="15.75" thickBot="1" x14ac:dyDescent="0.3">
      <c r="J717" s="3"/>
      <c r="K717" s="5"/>
      <c r="L717" s="5"/>
      <c r="M717" s="5"/>
      <c r="N717" s="6"/>
    </row>
    <row r="718" spans="10:14" ht="15.75" thickBot="1" x14ac:dyDescent="0.3">
      <c r="J718" s="3"/>
      <c r="K718" s="5"/>
      <c r="L718" s="5"/>
      <c r="M718" s="5"/>
      <c r="N718" s="6"/>
    </row>
    <row r="719" spans="10:14" ht="15.75" thickBot="1" x14ac:dyDescent="0.3">
      <c r="J719" s="3"/>
      <c r="K719" s="5"/>
      <c r="L719" s="5"/>
      <c r="M719" s="5"/>
      <c r="N719" s="6"/>
    </row>
    <row r="720" spans="10:14" ht="15.75" thickBot="1" x14ac:dyDescent="0.3">
      <c r="J720" s="3"/>
      <c r="K720" s="5"/>
      <c r="L720" s="5"/>
      <c r="M720" s="5"/>
      <c r="N720" s="6"/>
    </row>
    <row r="721" spans="10:14" ht="15.75" thickBot="1" x14ac:dyDescent="0.3">
      <c r="J721" s="3"/>
      <c r="K721" s="5"/>
      <c r="L721" s="5"/>
      <c r="M721" s="5"/>
      <c r="N721" s="6"/>
    </row>
    <row r="722" spans="10:14" ht="15.75" thickBot="1" x14ac:dyDescent="0.3">
      <c r="J722" s="3"/>
      <c r="K722" s="5"/>
      <c r="L722" s="5"/>
      <c r="M722" s="5"/>
      <c r="N722" s="6"/>
    </row>
    <row r="723" spans="10:14" ht="15.75" thickBot="1" x14ac:dyDescent="0.3">
      <c r="J723" s="3"/>
      <c r="K723" s="5"/>
      <c r="L723" s="5"/>
      <c r="M723" s="5"/>
      <c r="N723" s="6"/>
    </row>
    <row r="724" spans="10:14" ht="15.75" thickBot="1" x14ac:dyDescent="0.3">
      <c r="J724" s="3"/>
      <c r="K724" s="5"/>
      <c r="L724" s="5"/>
      <c r="M724" s="5"/>
      <c r="N724" s="6"/>
    </row>
    <row r="725" spans="10:14" ht="15.75" thickBot="1" x14ac:dyDescent="0.3">
      <c r="J725" s="3"/>
      <c r="K725" s="5"/>
      <c r="L725" s="5"/>
      <c r="M725" s="5"/>
      <c r="N725" s="6"/>
    </row>
    <row r="726" spans="10:14" ht="15.75" thickBot="1" x14ac:dyDescent="0.3">
      <c r="J726" s="3"/>
      <c r="K726" s="5"/>
      <c r="L726" s="5"/>
      <c r="M726" s="5"/>
      <c r="N726" s="6"/>
    </row>
    <row r="727" spans="10:14" ht="15.75" thickBot="1" x14ac:dyDescent="0.3">
      <c r="J727" s="3"/>
      <c r="K727" s="5"/>
      <c r="L727" s="5"/>
      <c r="M727" s="5"/>
      <c r="N727" s="6"/>
    </row>
    <row r="728" spans="10:14" ht="15.75" thickBot="1" x14ac:dyDescent="0.3">
      <c r="J728" s="3"/>
      <c r="K728" s="5"/>
      <c r="L728" s="5"/>
      <c r="M728" s="5"/>
      <c r="N728" s="6"/>
    </row>
    <row r="729" spans="10:14" ht="15.75" thickBot="1" x14ac:dyDescent="0.3">
      <c r="J729" s="3"/>
      <c r="K729" s="5"/>
      <c r="L729" s="5"/>
      <c r="M729" s="5"/>
      <c r="N729" s="6"/>
    </row>
    <row r="730" spans="10:14" ht="15.75" thickBot="1" x14ac:dyDescent="0.3">
      <c r="J730" s="3"/>
      <c r="K730" s="5"/>
      <c r="L730" s="5"/>
      <c r="M730" s="5"/>
      <c r="N730" s="6"/>
    </row>
    <row r="731" spans="10:14" ht="15.75" thickBot="1" x14ac:dyDescent="0.3">
      <c r="J731" s="3"/>
      <c r="K731" s="5"/>
      <c r="L731" s="5"/>
      <c r="M731" s="5"/>
      <c r="N731" s="6"/>
    </row>
    <row r="732" spans="10:14" ht="15.75" thickBot="1" x14ac:dyDescent="0.3">
      <c r="J732" s="3"/>
      <c r="K732" s="5"/>
      <c r="L732" s="5"/>
      <c r="M732" s="5"/>
      <c r="N732" s="6"/>
    </row>
    <row r="733" spans="10:14" ht="15.75" thickBot="1" x14ac:dyDescent="0.3">
      <c r="J733" s="3"/>
      <c r="K733" s="5"/>
      <c r="L733" s="5"/>
      <c r="M733" s="5"/>
      <c r="N733" s="6"/>
    </row>
    <row r="734" spans="10:14" ht="15.75" thickBot="1" x14ac:dyDescent="0.3">
      <c r="J734" s="3"/>
      <c r="K734" s="5"/>
      <c r="L734" s="5"/>
      <c r="M734" s="5"/>
      <c r="N734" s="6"/>
    </row>
    <row r="735" spans="10:14" ht="15.75" thickBot="1" x14ac:dyDescent="0.3">
      <c r="J735" s="3"/>
      <c r="K735" s="5"/>
      <c r="L735" s="5"/>
      <c r="M735" s="5"/>
      <c r="N735" s="6"/>
    </row>
    <row r="736" spans="10:14" ht="15.75" thickBot="1" x14ac:dyDescent="0.3">
      <c r="J736" s="3"/>
      <c r="K736" s="5"/>
      <c r="L736" s="5"/>
      <c r="M736" s="5"/>
      <c r="N736" s="6"/>
    </row>
    <row r="737" spans="10:14" ht="15.75" thickBot="1" x14ac:dyDescent="0.3">
      <c r="J737" s="3"/>
      <c r="K737" s="5"/>
      <c r="L737" s="5"/>
      <c r="M737" s="5"/>
      <c r="N737" s="6"/>
    </row>
    <row r="738" spans="10:14" ht="15.75" thickBot="1" x14ac:dyDescent="0.3">
      <c r="J738" s="3"/>
      <c r="K738" s="5"/>
      <c r="L738" s="5"/>
      <c r="M738" s="5"/>
      <c r="N738" s="6"/>
    </row>
    <row r="739" spans="10:14" ht="15.75" thickBot="1" x14ac:dyDescent="0.3">
      <c r="J739" s="3"/>
      <c r="K739" s="5"/>
      <c r="L739" s="5"/>
      <c r="M739" s="5"/>
      <c r="N739" s="6"/>
    </row>
    <row r="740" spans="10:14" ht="15.75" thickBot="1" x14ac:dyDescent="0.3">
      <c r="J740" s="3"/>
      <c r="K740" s="5"/>
      <c r="L740" s="5"/>
      <c r="M740" s="5"/>
      <c r="N740" s="6"/>
    </row>
    <row r="741" spans="10:14" ht="15.75" thickBot="1" x14ac:dyDescent="0.3">
      <c r="J741" s="3"/>
      <c r="K741" s="5"/>
      <c r="L741" s="5"/>
      <c r="M741" s="5"/>
      <c r="N741" s="6"/>
    </row>
    <row r="742" spans="10:14" ht="15.75" thickBot="1" x14ac:dyDescent="0.3">
      <c r="J742" s="3"/>
      <c r="K742" s="5"/>
      <c r="L742" s="5"/>
      <c r="M742" s="5"/>
      <c r="N742" s="6"/>
    </row>
    <row r="743" spans="10:14" ht="15.75" thickBot="1" x14ac:dyDescent="0.3">
      <c r="J743" s="3"/>
      <c r="K743" s="5"/>
      <c r="L743" s="5"/>
      <c r="M743" s="5"/>
      <c r="N743" s="6"/>
    </row>
    <row r="744" spans="10:14" ht="15.75" thickBot="1" x14ac:dyDescent="0.3">
      <c r="J744" s="3"/>
      <c r="K744" s="5"/>
      <c r="L744" s="5"/>
      <c r="M744" s="5"/>
      <c r="N744" s="6"/>
    </row>
    <row r="745" spans="10:14" ht="15.75" thickBot="1" x14ac:dyDescent="0.3">
      <c r="J745" s="3"/>
      <c r="K745" s="5"/>
      <c r="L745" s="5"/>
      <c r="M745" s="5"/>
      <c r="N745" s="6"/>
    </row>
    <row r="746" spans="10:14" ht="15.75" thickBot="1" x14ac:dyDescent="0.3">
      <c r="J746" s="3"/>
      <c r="K746" s="5"/>
      <c r="L746" s="5"/>
      <c r="M746" s="5"/>
      <c r="N746" s="6"/>
    </row>
    <row r="747" spans="10:14" ht="15.75" thickBot="1" x14ac:dyDescent="0.3">
      <c r="J747" s="3"/>
      <c r="K747" s="5"/>
      <c r="L747" s="5"/>
      <c r="M747" s="5"/>
      <c r="N747" s="6"/>
    </row>
    <row r="748" spans="10:14" ht="15.75" thickBot="1" x14ac:dyDescent="0.3">
      <c r="J748" s="3"/>
      <c r="K748" s="5"/>
      <c r="L748" s="5"/>
      <c r="M748" s="5"/>
      <c r="N748" s="6"/>
    </row>
    <row r="749" spans="10:14" ht="15.75" thickBot="1" x14ac:dyDescent="0.3">
      <c r="J749" s="3"/>
      <c r="K749" s="5"/>
      <c r="L749" s="5"/>
      <c r="M749" s="5"/>
      <c r="N749" s="6"/>
    </row>
    <row r="750" spans="10:14" ht="15.75" thickBot="1" x14ac:dyDescent="0.3">
      <c r="J750" s="3"/>
      <c r="K750" s="5"/>
      <c r="L750" s="5"/>
      <c r="M750" s="5"/>
      <c r="N750" s="6"/>
    </row>
    <row r="751" spans="10:14" ht="15.75" thickBot="1" x14ac:dyDescent="0.3">
      <c r="J751" s="3"/>
      <c r="K751" s="5"/>
      <c r="L751" s="5"/>
      <c r="M751" s="5"/>
      <c r="N751" s="6"/>
    </row>
    <row r="752" spans="10:14" ht="15.75" thickBot="1" x14ac:dyDescent="0.3">
      <c r="J752" s="3"/>
      <c r="K752" s="5"/>
      <c r="L752" s="5"/>
      <c r="M752" s="5"/>
      <c r="N752" s="6"/>
    </row>
    <row r="753" spans="10:14" ht="15.75" thickBot="1" x14ac:dyDescent="0.3">
      <c r="J753" s="3"/>
      <c r="K753" s="5"/>
      <c r="L753" s="5"/>
      <c r="M753" s="5"/>
      <c r="N753" s="6"/>
    </row>
    <row r="754" spans="10:14" ht="15.75" thickBot="1" x14ac:dyDescent="0.3">
      <c r="J754" s="3"/>
      <c r="K754" s="5"/>
      <c r="L754" s="5"/>
      <c r="M754" s="5"/>
      <c r="N754" s="6"/>
    </row>
    <row r="755" spans="10:14" ht="15.75" thickBot="1" x14ac:dyDescent="0.3">
      <c r="J755" s="3"/>
      <c r="K755" s="5"/>
      <c r="L755" s="5"/>
      <c r="M755" s="5"/>
      <c r="N755" s="6"/>
    </row>
    <row r="756" spans="10:14" ht="15.75" thickBot="1" x14ac:dyDescent="0.3">
      <c r="J756" s="3"/>
      <c r="K756" s="5"/>
      <c r="L756" s="5"/>
      <c r="M756" s="5"/>
      <c r="N756" s="6"/>
    </row>
    <row r="757" spans="10:14" ht="15.75" thickBot="1" x14ac:dyDescent="0.3">
      <c r="J757" s="3"/>
      <c r="K757" s="5"/>
      <c r="L757" s="5"/>
      <c r="M757" s="5"/>
      <c r="N757" s="6"/>
    </row>
    <row r="758" spans="10:14" ht="15.75" thickBot="1" x14ac:dyDescent="0.3">
      <c r="J758" s="3"/>
      <c r="K758" s="5"/>
      <c r="L758" s="5"/>
      <c r="M758" s="5"/>
      <c r="N758" s="6"/>
    </row>
    <row r="759" spans="10:14" ht="15.75" thickBot="1" x14ac:dyDescent="0.3">
      <c r="J759" s="3"/>
      <c r="K759" s="5"/>
      <c r="L759" s="5"/>
      <c r="M759" s="5"/>
      <c r="N759" s="6"/>
    </row>
    <row r="760" spans="10:14" ht="15.75" thickBot="1" x14ac:dyDescent="0.3">
      <c r="J760" s="3"/>
      <c r="K760" s="5"/>
      <c r="L760" s="5"/>
      <c r="M760" s="5"/>
      <c r="N760" s="6"/>
    </row>
    <row r="761" spans="10:14" ht="15.75" thickBot="1" x14ac:dyDescent="0.3">
      <c r="J761" s="3"/>
      <c r="K761" s="5"/>
      <c r="L761" s="5"/>
      <c r="M761" s="5"/>
      <c r="N761" s="6"/>
    </row>
    <row r="762" spans="10:14" ht="15.75" thickBot="1" x14ac:dyDescent="0.3">
      <c r="J762" s="3"/>
      <c r="K762" s="5"/>
      <c r="L762" s="5"/>
      <c r="M762" s="5"/>
      <c r="N762" s="6"/>
    </row>
    <row r="763" spans="10:14" ht="15.75" thickBot="1" x14ac:dyDescent="0.3">
      <c r="J763" s="3"/>
      <c r="K763" s="5"/>
      <c r="L763" s="5"/>
      <c r="M763" s="5"/>
      <c r="N763" s="6"/>
    </row>
    <row r="764" spans="10:14" ht="15.75" thickBot="1" x14ac:dyDescent="0.3">
      <c r="J764" s="3"/>
      <c r="K764" s="5"/>
      <c r="L764" s="5"/>
      <c r="M764" s="5"/>
      <c r="N764" s="6"/>
    </row>
    <row r="765" spans="10:14" ht="15.75" thickBot="1" x14ac:dyDescent="0.3">
      <c r="J765" s="3"/>
      <c r="K765" s="5"/>
      <c r="L765" s="5"/>
      <c r="M765" s="5"/>
      <c r="N765" s="6"/>
    </row>
    <row r="766" spans="10:14" ht="15.75" thickBot="1" x14ac:dyDescent="0.3">
      <c r="J766" s="3"/>
      <c r="K766" s="5"/>
      <c r="L766" s="5"/>
      <c r="M766" s="5"/>
      <c r="N766" s="6"/>
    </row>
    <row r="767" spans="10:14" ht="15.75" thickBot="1" x14ac:dyDescent="0.3">
      <c r="J767" s="3"/>
      <c r="K767" s="5"/>
      <c r="L767" s="5"/>
      <c r="M767" s="5"/>
      <c r="N767" s="6"/>
    </row>
    <row r="768" spans="10:14" ht="15.75" thickBot="1" x14ac:dyDescent="0.3">
      <c r="J768" s="3"/>
      <c r="K768" s="5"/>
      <c r="L768" s="5"/>
      <c r="M768" s="5"/>
      <c r="N768" s="6"/>
    </row>
    <row r="769" spans="10:14" ht="15.75" thickBot="1" x14ac:dyDescent="0.3">
      <c r="J769" s="3"/>
      <c r="K769" s="5"/>
      <c r="L769" s="5"/>
      <c r="M769" s="5"/>
      <c r="N769" s="6"/>
    </row>
    <row r="770" spans="10:14" ht="15.75" thickBot="1" x14ac:dyDescent="0.3">
      <c r="J770" s="3"/>
      <c r="K770" s="5"/>
      <c r="L770" s="5"/>
      <c r="M770" s="5"/>
      <c r="N770" s="6"/>
    </row>
    <row r="771" spans="10:14" ht="15.75" thickBot="1" x14ac:dyDescent="0.3">
      <c r="J771" s="3"/>
      <c r="K771" s="5"/>
      <c r="L771" s="5"/>
      <c r="M771" s="5"/>
      <c r="N771" s="6"/>
    </row>
    <row r="772" spans="10:14" ht="15.75" thickBot="1" x14ac:dyDescent="0.3">
      <c r="J772" s="3"/>
      <c r="K772" s="5"/>
      <c r="L772" s="5"/>
      <c r="M772" s="5"/>
      <c r="N772" s="6"/>
    </row>
    <row r="773" spans="10:14" ht="15.75" thickBot="1" x14ac:dyDescent="0.3">
      <c r="J773" s="3"/>
      <c r="K773" s="5"/>
      <c r="L773" s="5"/>
      <c r="M773" s="5"/>
      <c r="N773" s="6"/>
    </row>
    <row r="774" spans="10:14" ht="15.75" thickBot="1" x14ac:dyDescent="0.3">
      <c r="J774" s="3"/>
      <c r="K774" s="5"/>
      <c r="L774" s="5"/>
      <c r="M774" s="5"/>
      <c r="N774" s="6"/>
    </row>
    <row r="775" spans="10:14" ht="15.75" thickBot="1" x14ac:dyDescent="0.3">
      <c r="J775" s="3"/>
      <c r="K775" s="5"/>
      <c r="L775" s="5"/>
      <c r="M775" s="5"/>
      <c r="N775" s="6"/>
    </row>
    <row r="776" spans="10:14" ht="15.75" thickBot="1" x14ac:dyDescent="0.3">
      <c r="J776" s="3"/>
      <c r="K776" s="5"/>
      <c r="L776" s="5"/>
      <c r="M776" s="5"/>
      <c r="N776" s="6"/>
    </row>
    <row r="777" spans="10:14" ht="15.75" thickBot="1" x14ac:dyDescent="0.3">
      <c r="J777" s="3"/>
      <c r="K777" s="5"/>
      <c r="L777" s="5"/>
      <c r="M777" s="5"/>
      <c r="N777" s="6"/>
    </row>
    <row r="778" spans="10:14" ht="15.75" thickBot="1" x14ac:dyDescent="0.3">
      <c r="J778" s="3"/>
      <c r="K778" s="5"/>
      <c r="L778" s="5"/>
      <c r="M778" s="5"/>
      <c r="N778" s="6"/>
    </row>
    <row r="779" spans="10:14" ht="15.75" thickBot="1" x14ac:dyDescent="0.3">
      <c r="J779" s="3"/>
      <c r="K779" s="5"/>
      <c r="L779" s="5"/>
      <c r="M779" s="5"/>
      <c r="N779" s="6"/>
    </row>
    <row r="780" spans="10:14" ht="15.75" thickBot="1" x14ac:dyDescent="0.3">
      <c r="J780" s="3"/>
      <c r="K780" s="5"/>
      <c r="L780" s="5"/>
      <c r="M780" s="5"/>
      <c r="N780" s="6"/>
    </row>
    <row r="781" spans="10:14" ht="15.75" thickBot="1" x14ac:dyDescent="0.3">
      <c r="J781" s="3"/>
      <c r="K781" s="5"/>
      <c r="L781" s="5"/>
      <c r="M781" s="5"/>
      <c r="N781" s="6"/>
    </row>
    <row r="782" spans="10:14" ht="15.75" thickBot="1" x14ac:dyDescent="0.3">
      <c r="J782" s="3"/>
      <c r="K782" s="5"/>
      <c r="L782" s="5"/>
      <c r="M782" s="5"/>
      <c r="N782" s="6"/>
    </row>
    <row r="783" spans="10:14" ht="15.75" thickBot="1" x14ac:dyDescent="0.3">
      <c r="J783" s="3"/>
      <c r="K783" s="5"/>
      <c r="L783" s="5"/>
      <c r="M783" s="5"/>
      <c r="N783" s="6"/>
    </row>
    <row r="784" spans="10:14" ht="15.75" thickBot="1" x14ac:dyDescent="0.3">
      <c r="J784" s="3"/>
      <c r="K784" s="5"/>
      <c r="L784" s="5"/>
      <c r="M784" s="5"/>
      <c r="N784" s="6"/>
    </row>
    <row r="785" spans="10:14" ht="15.75" thickBot="1" x14ac:dyDescent="0.3">
      <c r="J785" s="3"/>
      <c r="K785" s="5"/>
      <c r="L785" s="5"/>
      <c r="M785" s="5"/>
      <c r="N785" s="6"/>
    </row>
    <row r="786" spans="10:14" ht="15.75" thickBot="1" x14ac:dyDescent="0.3">
      <c r="J786" s="3"/>
      <c r="K786" s="5"/>
      <c r="L786" s="5"/>
      <c r="M786" s="5"/>
      <c r="N786" s="6"/>
    </row>
    <row r="787" spans="10:14" ht="15.75" thickBot="1" x14ac:dyDescent="0.3">
      <c r="J787" s="3"/>
      <c r="K787" s="5"/>
      <c r="L787" s="5"/>
      <c r="M787" s="5"/>
      <c r="N787" s="6"/>
    </row>
    <row r="788" spans="10:14" ht="15.75" thickBot="1" x14ac:dyDescent="0.3">
      <c r="J788" s="3"/>
      <c r="K788" s="5"/>
      <c r="L788" s="5"/>
      <c r="M788" s="5"/>
      <c r="N788" s="6"/>
    </row>
    <row r="789" spans="10:14" ht="15.75" thickBot="1" x14ac:dyDescent="0.3">
      <c r="J789" s="3"/>
      <c r="K789" s="5"/>
      <c r="L789" s="5"/>
      <c r="M789" s="5"/>
      <c r="N789" s="6"/>
    </row>
    <row r="790" spans="10:14" ht="15.75" thickBot="1" x14ac:dyDescent="0.3">
      <c r="J790" s="3"/>
      <c r="K790" s="5"/>
      <c r="L790" s="5"/>
      <c r="M790" s="5"/>
      <c r="N790" s="6"/>
    </row>
    <row r="791" spans="10:14" ht="15.75" thickBot="1" x14ac:dyDescent="0.3">
      <c r="J791" s="3"/>
      <c r="K791" s="5"/>
      <c r="L791" s="5"/>
      <c r="M791" s="5"/>
      <c r="N791" s="6"/>
    </row>
    <row r="792" spans="10:14" ht="15.75" thickBot="1" x14ac:dyDescent="0.3">
      <c r="J792" s="3"/>
      <c r="K792" s="5"/>
      <c r="L792" s="5"/>
      <c r="M792" s="5"/>
      <c r="N792" s="6"/>
    </row>
    <row r="793" spans="10:14" ht="15.75" thickBot="1" x14ac:dyDescent="0.3">
      <c r="J793" s="3"/>
      <c r="K793" s="5"/>
      <c r="L793" s="5"/>
      <c r="M793" s="5"/>
      <c r="N793" s="6"/>
    </row>
    <row r="794" spans="10:14" ht="15.75" thickBot="1" x14ac:dyDescent="0.3">
      <c r="J794" s="3"/>
      <c r="K794" s="5"/>
      <c r="L794" s="5"/>
      <c r="M794" s="5"/>
      <c r="N794" s="6"/>
    </row>
    <row r="795" spans="10:14" ht="15.75" thickBot="1" x14ac:dyDescent="0.3">
      <c r="J795" s="3"/>
      <c r="K795" s="5"/>
      <c r="L795" s="5"/>
      <c r="M795" s="5"/>
      <c r="N795" s="6"/>
    </row>
    <row r="796" spans="10:14" ht="15.75" thickBot="1" x14ac:dyDescent="0.3">
      <c r="J796" s="3"/>
      <c r="K796" s="5"/>
      <c r="L796" s="5"/>
      <c r="M796" s="5"/>
      <c r="N796" s="6"/>
    </row>
    <row r="797" spans="10:14" ht="15.75" thickBot="1" x14ac:dyDescent="0.3">
      <c r="J797" s="3"/>
      <c r="K797" s="5"/>
      <c r="L797" s="5"/>
      <c r="M797" s="5"/>
      <c r="N797" s="6"/>
    </row>
    <row r="798" spans="10:14" ht="15.75" thickBot="1" x14ac:dyDescent="0.3">
      <c r="J798" s="3"/>
      <c r="K798" s="5"/>
      <c r="L798" s="5"/>
      <c r="M798" s="5"/>
      <c r="N798" s="6"/>
    </row>
    <row r="799" spans="10:14" ht="15.75" thickBot="1" x14ac:dyDescent="0.3">
      <c r="J799" s="3"/>
      <c r="K799" s="5"/>
      <c r="L799" s="5"/>
      <c r="M799" s="5"/>
      <c r="N799" s="6"/>
    </row>
    <row r="800" spans="10:14" ht="15.75" thickBot="1" x14ac:dyDescent="0.3">
      <c r="J800" s="3"/>
      <c r="K800" s="5"/>
      <c r="L800" s="5"/>
      <c r="M800" s="5"/>
      <c r="N800" s="6"/>
    </row>
    <row r="801" spans="10:14" ht="15.75" thickBot="1" x14ac:dyDescent="0.3">
      <c r="J801" s="3"/>
      <c r="K801" s="5"/>
      <c r="L801" s="5"/>
      <c r="M801" s="5"/>
      <c r="N801" s="6"/>
    </row>
    <row r="802" spans="10:14" ht="15.75" thickBot="1" x14ac:dyDescent="0.3">
      <c r="J802" s="3"/>
      <c r="K802" s="5"/>
      <c r="L802" s="5"/>
      <c r="M802" s="5"/>
      <c r="N802" s="6"/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6E6755-EAE2-4D33-9F74-0E5C3DFC1DD6}">
          <x14:formula1>
            <xm:f>Listados!$F$15:$F$17</xm:f>
          </x14:formula1>
          <xm:sqref>AJ2:AJ312</xm:sqref>
        </x14:dataValidation>
        <x14:dataValidation type="list" allowBlank="1" showInputMessage="1" showErrorMessage="1" xr:uid="{7744FE86-5799-4B0B-8444-F24058E5094B}">
          <x14:formula1>
            <xm:f>Listados!$E$15:$E$20</xm:f>
          </x14:formula1>
          <xm:sqref>AG2:AG312</xm:sqref>
        </x14:dataValidation>
        <x14:dataValidation type="list" allowBlank="1" showInputMessage="1" showErrorMessage="1" xr:uid="{F4E91FB3-5BDC-4417-9936-7056105C53F6}">
          <x14:formula1>
            <xm:f>Listados!$D$15:$D$17</xm:f>
          </x14:formula1>
          <xm:sqref>L2:L109 L161:L286</xm:sqref>
        </x14:dataValidation>
        <x14:dataValidation type="list" allowBlank="1" showInputMessage="1" showErrorMessage="1" xr:uid="{E30529A9-7884-4B0E-8CFA-A8DBE904E22F}">
          <x14:formula1>
            <xm:f>Listados!$B$15:$B$21</xm:f>
          </x14:formula1>
          <xm:sqref>O2:O312</xm:sqref>
        </x14:dataValidation>
        <x14:dataValidation type="list" allowBlank="1" showInputMessage="1" showErrorMessage="1" xr:uid="{537AC4C3-7ADD-4D30-87BA-E9E9BAAC3B28}">
          <x14:formula1>
            <xm:f>Listados!$C$15:$C$20</xm:f>
          </x14:formula1>
          <xm:sqref>J2:J312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AC4A-1823-4558-8E83-076A129CC175}">
  <dimension ref="A2:N392"/>
  <sheetViews>
    <sheetView topLeftCell="A342" workbookViewId="0">
      <selection activeCell="M37" sqref="M37:M347"/>
    </sheetView>
  </sheetViews>
  <sheetFormatPr baseColWidth="10" defaultRowHeight="15" x14ac:dyDescent="0.25"/>
  <cols>
    <col min="10" max="10" width="11.140625" bestFit="1" customWidth="1"/>
  </cols>
  <sheetData>
    <row r="2" spans="1:14" x14ac:dyDescent="0.25">
      <c r="A2">
        <v>1</v>
      </c>
      <c r="B2" t="s">
        <v>32</v>
      </c>
      <c r="G2" t="s">
        <v>13</v>
      </c>
      <c r="J2">
        <f ca="1">RANDBETWEEN(18000,24000)</f>
        <v>23220</v>
      </c>
    </row>
    <row r="3" spans="1:14" x14ac:dyDescent="0.25">
      <c r="A3">
        <v>2</v>
      </c>
      <c r="B3" t="s">
        <v>33</v>
      </c>
      <c r="G3" t="s">
        <v>14</v>
      </c>
    </row>
    <row r="4" spans="1:14" x14ac:dyDescent="0.25">
      <c r="A4">
        <v>3</v>
      </c>
      <c r="B4" t="s">
        <v>34</v>
      </c>
    </row>
    <row r="5" spans="1:14" x14ac:dyDescent="0.25">
      <c r="A5">
        <v>4</v>
      </c>
      <c r="B5" t="s">
        <v>35</v>
      </c>
      <c r="N5" s="4">
        <v>44196</v>
      </c>
    </row>
    <row r="6" spans="1:14" x14ac:dyDescent="0.25">
      <c r="A6">
        <v>5</v>
      </c>
      <c r="B6" t="s">
        <v>36</v>
      </c>
    </row>
    <row r="7" spans="1:14" x14ac:dyDescent="0.25">
      <c r="A7">
        <v>6</v>
      </c>
      <c r="B7" t="s">
        <v>37</v>
      </c>
    </row>
    <row r="8" spans="1:14" x14ac:dyDescent="0.25">
      <c r="A8">
        <v>7</v>
      </c>
      <c r="B8" t="s">
        <v>32</v>
      </c>
    </row>
    <row r="9" spans="1:14" x14ac:dyDescent="0.25">
      <c r="A9">
        <v>8</v>
      </c>
      <c r="B9" t="s">
        <v>32</v>
      </c>
      <c r="H9" s="1">
        <v>42370</v>
      </c>
      <c r="I9" s="1">
        <v>44074</v>
      </c>
      <c r="J9" s="4">
        <f>ROUND((I9-H9)/30,0)</f>
        <v>57</v>
      </c>
      <c r="K9" s="1">
        <v>43891</v>
      </c>
      <c r="L9" s="1">
        <v>44074</v>
      </c>
    </row>
    <row r="10" spans="1:14" x14ac:dyDescent="0.25">
      <c r="A10">
        <v>9</v>
      </c>
      <c r="B10" t="s">
        <v>32</v>
      </c>
    </row>
    <row r="11" spans="1:14" x14ac:dyDescent="0.25">
      <c r="A11">
        <v>10</v>
      </c>
      <c r="B11" t="s">
        <v>38</v>
      </c>
      <c r="I11" t="str">
        <f ca="1">CHOOSE(RANDBETWEEN(1,7),$E$14,$E$15,$E$16,$E$17,$E$18,$E$19,$E$20)</f>
        <v>No supera periodo prueba</v>
      </c>
      <c r="J11" t="str">
        <f ca="1">CHOOSE(RANDBETWEEN(1,2),$G$2,$G$3)</f>
        <v>Hombre</v>
      </c>
      <c r="K11">
        <f ca="1">RANDBETWEEN($K$9,$L$9)</f>
        <v>43989</v>
      </c>
      <c r="M11" s="8">
        <f ca="1">RANDBETWEEN(3*100,5*100)/100</f>
        <v>3.77</v>
      </c>
    </row>
    <row r="12" spans="1:14" x14ac:dyDescent="0.25">
      <c r="I12" t="str">
        <f t="shared" ref="I12:I75" ca="1" si="0">CHOOSE(RANDBETWEEN(1,7),$E$14,$E$15,$E$16,$E$17,$E$18,$E$19,$E$20)</f>
        <v>Fin contrato</v>
      </c>
      <c r="M12" s="8">
        <f t="shared" ref="M12:M27" ca="1" si="1">RANDBETWEEN(3*100,5*100)/100</f>
        <v>4.57</v>
      </c>
    </row>
    <row r="13" spans="1:14" x14ac:dyDescent="0.25">
      <c r="I13" t="str">
        <f t="shared" ca="1" si="0"/>
        <v>Despido Procedente</v>
      </c>
      <c r="M13" s="8">
        <f t="shared" ca="1" si="1"/>
        <v>3.68</v>
      </c>
    </row>
    <row r="14" spans="1:14" x14ac:dyDescent="0.25">
      <c r="B14" t="s">
        <v>66</v>
      </c>
      <c r="C14" t="s">
        <v>67</v>
      </c>
      <c r="D14" t="s">
        <v>69</v>
      </c>
      <c r="E14" t="s">
        <v>73</v>
      </c>
      <c r="F14" t="s">
        <v>74</v>
      </c>
      <c r="I14" t="str">
        <f t="shared" ca="1" si="0"/>
        <v>Motivo Rotación</v>
      </c>
      <c r="M14" s="8">
        <f t="shared" ca="1" si="1"/>
        <v>3.95</v>
      </c>
    </row>
    <row r="15" spans="1:14" x14ac:dyDescent="0.25">
      <c r="B15" t="s">
        <v>32</v>
      </c>
      <c r="C15" t="s">
        <v>8</v>
      </c>
      <c r="D15" t="s">
        <v>19</v>
      </c>
      <c r="E15" t="s">
        <v>26</v>
      </c>
      <c r="F15" t="s">
        <v>41</v>
      </c>
      <c r="I15" t="str">
        <f t="shared" ca="1" si="0"/>
        <v>Despido</v>
      </c>
      <c r="M15" s="8">
        <f t="shared" ca="1" si="1"/>
        <v>4.7</v>
      </c>
    </row>
    <row r="16" spans="1:14" x14ac:dyDescent="0.25">
      <c r="B16" t="s">
        <v>33</v>
      </c>
      <c r="C16" t="s">
        <v>68</v>
      </c>
      <c r="D16" t="s">
        <v>21</v>
      </c>
      <c r="E16" t="s">
        <v>31</v>
      </c>
      <c r="F16" t="s">
        <v>42</v>
      </c>
      <c r="I16" t="str">
        <f t="shared" ca="1" si="0"/>
        <v>Excedencia</v>
      </c>
      <c r="M16" s="8">
        <f t="shared" ca="1" si="1"/>
        <v>3.87</v>
      </c>
    </row>
    <row r="17" spans="2:13" x14ac:dyDescent="0.25">
      <c r="B17" t="s">
        <v>34</v>
      </c>
      <c r="C17" t="s">
        <v>9</v>
      </c>
      <c r="D17" t="s">
        <v>22</v>
      </c>
      <c r="E17" t="s">
        <v>27</v>
      </c>
      <c r="F17" t="s">
        <v>75</v>
      </c>
      <c r="I17" t="str">
        <f t="shared" ca="1" si="0"/>
        <v>No supera periodo prueba</v>
      </c>
      <c r="M17" s="8">
        <f t="shared" ca="1" si="1"/>
        <v>4.6100000000000003</v>
      </c>
    </row>
    <row r="18" spans="2:13" x14ac:dyDescent="0.25">
      <c r="B18" t="s">
        <v>35</v>
      </c>
      <c r="C18" t="s">
        <v>12</v>
      </c>
      <c r="E18" t="s">
        <v>28</v>
      </c>
      <c r="I18" t="str">
        <f t="shared" ca="1" si="0"/>
        <v>Motivo Rotación</v>
      </c>
      <c r="M18" s="8">
        <f t="shared" ca="1" si="1"/>
        <v>3.62</v>
      </c>
    </row>
    <row r="19" spans="2:13" x14ac:dyDescent="0.25">
      <c r="B19" t="s">
        <v>36</v>
      </c>
      <c r="C19" t="s">
        <v>10</v>
      </c>
      <c r="E19" t="s">
        <v>29</v>
      </c>
      <c r="I19" t="str">
        <f t="shared" ca="1" si="0"/>
        <v>Despido</v>
      </c>
      <c r="M19" s="8">
        <f t="shared" ca="1" si="1"/>
        <v>4.8099999999999996</v>
      </c>
    </row>
    <row r="20" spans="2:13" x14ac:dyDescent="0.25">
      <c r="B20" t="s">
        <v>37</v>
      </c>
      <c r="C20" t="s">
        <v>11</v>
      </c>
      <c r="E20" t="s">
        <v>30</v>
      </c>
      <c r="I20" t="str">
        <f t="shared" ca="1" si="0"/>
        <v>Excedencia</v>
      </c>
      <c r="M20" s="8">
        <f t="shared" ca="1" si="1"/>
        <v>4.21</v>
      </c>
    </row>
    <row r="21" spans="2:13" x14ac:dyDescent="0.25">
      <c r="B21" t="s">
        <v>38</v>
      </c>
      <c r="I21" t="str">
        <f t="shared" ca="1" si="0"/>
        <v>No supera periodo prueba</v>
      </c>
      <c r="M21" s="8">
        <f t="shared" ca="1" si="1"/>
        <v>4.95</v>
      </c>
    </row>
    <row r="22" spans="2:13" x14ac:dyDescent="0.25">
      <c r="I22" t="str">
        <f t="shared" ca="1" si="0"/>
        <v>Excedencia</v>
      </c>
      <c r="M22" s="8">
        <f t="shared" ca="1" si="1"/>
        <v>4.07</v>
      </c>
    </row>
    <row r="23" spans="2:13" x14ac:dyDescent="0.25">
      <c r="I23" t="str">
        <f t="shared" ca="1" si="0"/>
        <v>Baja Voluntaria</v>
      </c>
      <c r="M23" s="8">
        <f t="shared" ca="1" si="1"/>
        <v>3.17</v>
      </c>
    </row>
    <row r="24" spans="2:13" x14ac:dyDescent="0.25">
      <c r="I24" t="str">
        <f t="shared" ca="1" si="0"/>
        <v>Motivo Rotación</v>
      </c>
      <c r="M24" s="8">
        <f t="shared" ca="1" si="1"/>
        <v>3.95</v>
      </c>
    </row>
    <row r="25" spans="2:13" x14ac:dyDescent="0.25">
      <c r="I25" t="str">
        <f t="shared" ca="1" si="0"/>
        <v>Despido Procedente</v>
      </c>
      <c r="M25" s="8">
        <f t="shared" ca="1" si="1"/>
        <v>4.1399999999999997</v>
      </c>
    </row>
    <row r="26" spans="2:13" x14ac:dyDescent="0.25">
      <c r="I26" t="str">
        <f t="shared" ca="1" si="0"/>
        <v>Motivo Rotación</v>
      </c>
      <c r="M26" s="8">
        <f t="shared" ca="1" si="1"/>
        <v>4.76</v>
      </c>
    </row>
    <row r="27" spans="2:13" x14ac:dyDescent="0.25">
      <c r="I27" t="str">
        <f t="shared" ca="1" si="0"/>
        <v>Fin contrato</v>
      </c>
      <c r="M27" s="8">
        <f t="shared" ca="1" si="1"/>
        <v>3.36</v>
      </c>
    </row>
    <row r="28" spans="2:13" x14ac:dyDescent="0.25">
      <c r="I28" t="str">
        <f t="shared" ca="1" si="0"/>
        <v>Excedencia</v>
      </c>
      <c r="M28" s="8">
        <f ca="1">RANDBETWEEN(5*100,6*100)/100</f>
        <v>5.99</v>
      </c>
    </row>
    <row r="29" spans="2:13" x14ac:dyDescent="0.25">
      <c r="I29" t="str">
        <f t="shared" ca="1" si="0"/>
        <v>Despido Procedente</v>
      </c>
      <c r="M29" s="8">
        <f t="shared" ref="M29:M36" ca="1" si="2">RANDBETWEEN(5*100,6*100)/100</f>
        <v>5.63</v>
      </c>
    </row>
    <row r="30" spans="2:13" x14ac:dyDescent="0.25">
      <c r="I30" t="str">
        <f t="shared" ca="1" si="0"/>
        <v>Baja Voluntaria</v>
      </c>
      <c r="M30" s="8">
        <f t="shared" ca="1" si="2"/>
        <v>5.54</v>
      </c>
    </row>
    <row r="31" spans="2:13" x14ac:dyDescent="0.25">
      <c r="I31" t="str">
        <f t="shared" ca="1" si="0"/>
        <v>Despido Procedente</v>
      </c>
      <c r="M31" s="8">
        <f t="shared" ca="1" si="2"/>
        <v>5.05</v>
      </c>
    </row>
    <row r="32" spans="2:13" x14ac:dyDescent="0.25">
      <c r="I32" t="str">
        <f t="shared" ca="1" si="0"/>
        <v>Despido Procedente</v>
      </c>
      <c r="M32" s="8">
        <f t="shared" ca="1" si="2"/>
        <v>5.16</v>
      </c>
    </row>
    <row r="33" spans="9:13" x14ac:dyDescent="0.25">
      <c r="I33" t="str">
        <f t="shared" ca="1" si="0"/>
        <v>Excedencia</v>
      </c>
      <c r="M33" s="8">
        <f t="shared" ca="1" si="2"/>
        <v>5.7</v>
      </c>
    </row>
    <row r="34" spans="9:13" x14ac:dyDescent="0.25">
      <c r="I34" t="str">
        <f t="shared" ca="1" si="0"/>
        <v>Despido Procedente</v>
      </c>
      <c r="M34" s="8">
        <f t="shared" ca="1" si="2"/>
        <v>5.13</v>
      </c>
    </row>
    <row r="35" spans="9:13" x14ac:dyDescent="0.25">
      <c r="I35" t="str">
        <f t="shared" ca="1" si="0"/>
        <v>Motivo Rotación</v>
      </c>
      <c r="M35" s="8">
        <f t="shared" ca="1" si="2"/>
        <v>5.53</v>
      </c>
    </row>
    <row r="36" spans="9:13" x14ac:dyDescent="0.25">
      <c r="I36" t="str">
        <f t="shared" ca="1" si="0"/>
        <v>Excedencia</v>
      </c>
      <c r="M36" s="8">
        <f t="shared" ca="1" si="2"/>
        <v>5.83</v>
      </c>
    </row>
    <row r="37" spans="9:13" x14ac:dyDescent="0.25">
      <c r="I37" t="str">
        <f t="shared" ca="1" si="0"/>
        <v>Despido</v>
      </c>
      <c r="M37" s="8">
        <f ca="1">RANDBETWEEN(5,10)</f>
        <v>5</v>
      </c>
    </row>
    <row r="38" spans="9:13" x14ac:dyDescent="0.25">
      <c r="I38" t="str">
        <f t="shared" ca="1" si="0"/>
        <v>Despido</v>
      </c>
      <c r="M38" s="8">
        <f t="shared" ref="M38:M101" ca="1" si="3">RANDBETWEEN(5,10)</f>
        <v>7</v>
      </c>
    </row>
    <row r="39" spans="9:13" x14ac:dyDescent="0.25">
      <c r="I39" t="str">
        <f t="shared" ca="1" si="0"/>
        <v>Baja Voluntaria</v>
      </c>
      <c r="M39" s="8">
        <f t="shared" ca="1" si="3"/>
        <v>8</v>
      </c>
    </row>
    <row r="40" spans="9:13" x14ac:dyDescent="0.25">
      <c r="I40" t="str">
        <f t="shared" ca="1" si="0"/>
        <v>Excedencia</v>
      </c>
      <c r="M40" s="8">
        <f t="shared" ca="1" si="3"/>
        <v>9</v>
      </c>
    </row>
    <row r="41" spans="9:13" x14ac:dyDescent="0.25">
      <c r="I41" t="str">
        <f t="shared" ca="1" si="0"/>
        <v>Excedencia</v>
      </c>
      <c r="M41" s="8">
        <f t="shared" ca="1" si="3"/>
        <v>5</v>
      </c>
    </row>
    <row r="42" spans="9:13" x14ac:dyDescent="0.25">
      <c r="I42" t="str">
        <f t="shared" ca="1" si="0"/>
        <v>Motivo Rotación</v>
      </c>
      <c r="M42" s="8">
        <f t="shared" ca="1" si="3"/>
        <v>9</v>
      </c>
    </row>
    <row r="43" spans="9:13" x14ac:dyDescent="0.25">
      <c r="I43" t="str">
        <f t="shared" ca="1" si="0"/>
        <v>Despido</v>
      </c>
      <c r="M43" s="8">
        <f t="shared" ca="1" si="3"/>
        <v>8</v>
      </c>
    </row>
    <row r="44" spans="9:13" x14ac:dyDescent="0.25">
      <c r="I44" t="str">
        <f t="shared" ca="1" si="0"/>
        <v>Excedencia</v>
      </c>
      <c r="M44" s="8">
        <f t="shared" ca="1" si="3"/>
        <v>7</v>
      </c>
    </row>
    <row r="45" spans="9:13" x14ac:dyDescent="0.25">
      <c r="I45" t="str">
        <f t="shared" ca="1" si="0"/>
        <v>Baja Voluntaria</v>
      </c>
      <c r="M45" s="8">
        <f t="shared" ca="1" si="3"/>
        <v>8</v>
      </c>
    </row>
    <row r="46" spans="9:13" x14ac:dyDescent="0.25">
      <c r="I46" t="str">
        <f t="shared" ca="1" si="0"/>
        <v>Fin contrato</v>
      </c>
      <c r="M46" s="8">
        <f t="shared" ca="1" si="3"/>
        <v>7</v>
      </c>
    </row>
    <row r="47" spans="9:13" x14ac:dyDescent="0.25">
      <c r="I47" t="str">
        <f t="shared" ca="1" si="0"/>
        <v>Despido</v>
      </c>
      <c r="M47" s="8">
        <f t="shared" ca="1" si="3"/>
        <v>8</v>
      </c>
    </row>
    <row r="48" spans="9:13" x14ac:dyDescent="0.25">
      <c r="I48" t="str">
        <f t="shared" ca="1" si="0"/>
        <v>Fin contrato</v>
      </c>
      <c r="M48" s="8">
        <f t="shared" ca="1" si="3"/>
        <v>6</v>
      </c>
    </row>
    <row r="49" spans="9:13" x14ac:dyDescent="0.25">
      <c r="I49" t="str">
        <f t="shared" ca="1" si="0"/>
        <v>Excedencia</v>
      </c>
      <c r="M49" s="8">
        <f t="shared" ca="1" si="3"/>
        <v>10</v>
      </c>
    </row>
    <row r="50" spans="9:13" x14ac:dyDescent="0.25">
      <c r="I50" t="str">
        <f t="shared" ca="1" si="0"/>
        <v>Fin contrato</v>
      </c>
      <c r="M50" s="8">
        <f t="shared" ca="1" si="3"/>
        <v>7</v>
      </c>
    </row>
    <row r="51" spans="9:13" x14ac:dyDescent="0.25">
      <c r="I51" t="str">
        <f t="shared" ca="1" si="0"/>
        <v>Excedencia</v>
      </c>
      <c r="M51" s="8">
        <f t="shared" ca="1" si="3"/>
        <v>6</v>
      </c>
    </row>
    <row r="52" spans="9:13" x14ac:dyDescent="0.25">
      <c r="I52" t="str">
        <f t="shared" ca="1" si="0"/>
        <v>Motivo Rotación</v>
      </c>
      <c r="M52" s="8">
        <f t="shared" ca="1" si="3"/>
        <v>7</v>
      </c>
    </row>
    <row r="53" spans="9:13" x14ac:dyDescent="0.25">
      <c r="I53" t="str">
        <f t="shared" ca="1" si="0"/>
        <v>Baja Voluntaria</v>
      </c>
      <c r="M53" s="8">
        <f t="shared" ca="1" si="3"/>
        <v>6</v>
      </c>
    </row>
    <row r="54" spans="9:13" x14ac:dyDescent="0.25">
      <c r="I54" t="str">
        <f t="shared" ca="1" si="0"/>
        <v>Motivo Rotación</v>
      </c>
      <c r="M54" s="8">
        <f t="shared" ca="1" si="3"/>
        <v>6</v>
      </c>
    </row>
    <row r="55" spans="9:13" x14ac:dyDescent="0.25">
      <c r="I55" t="str">
        <f t="shared" ca="1" si="0"/>
        <v>No supera periodo prueba</v>
      </c>
      <c r="M55" s="8">
        <f t="shared" ca="1" si="3"/>
        <v>9</v>
      </c>
    </row>
    <row r="56" spans="9:13" x14ac:dyDescent="0.25">
      <c r="I56" t="str">
        <f t="shared" ca="1" si="0"/>
        <v>Excedencia</v>
      </c>
      <c r="M56" s="8">
        <f t="shared" ca="1" si="3"/>
        <v>5</v>
      </c>
    </row>
    <row r="57" spans="9:13" x14ac:dyDescent="0.25">
      <c r="I57" t="str">
        <f t="shared" ca="1" si="0"/>
        <v>Baja Voluntaria</v>
      </c>
      <c r="M57" s="8">
        <f t="shared" ca="1" si="3"/>
        <v>5</v>
      </c>
    </row>
    <row r="58" spans="9:13" x14ac:dyDescent="0.25">
      <c r="I58" t="str">
        <f t="shared" ca="1" si="0"/>
        <v>Motivo Rotación</v>
      </c>
      <c r="M58" s="8">
        <f t="shared" ca="1" si="3"/>
        <v>10</v>
      </c>
    </row>
    <row r="59" spans="9:13" x14ac:dyDescent="0.25">
      <c r="I59" t="str">
        <f t="shared" ca="1" si="0"/>
        <v>Fin contrato</v>
      </c>
      <c r="M59" s="8">
        <f t="shared" ca="1" si="3"/>
        <v>10</v>
      </c>
    </row>
    <row r="60" spans="9:13" x14ac:dyDescent="0.25">
      <c r="I60" t="str">
        <f t="shared" ca="1" si="0"/>
        <v>Despido</v>
      </c>
      <c r="M60" s="8">
        <f t="shared" ca="1" si="3"/>
        <v>10</v>
      </c>
    </row>
    <row r="61" spans="9:13" x14ac:dyDescent="0.25">
      <c r="I61" t="str">
        <f t="shared" ca="1" si="0"/>
        <v>Fin contrato</v>
      </c>
      <c r="M61" s="8">
        <f t="shared" ca="1" si="3"/>
        <v>7</v>
      </c>
    </row>
    <row r="62" spans="9:13" x14ac:dyDescent="0.25">
      <c r="I62" t="str">
        <f t="shared" ca="1" si="0"/>
        <v>Fin contrato</v>
      </c>
      <c r="M62" s="8">
        <f t="shared" ca="1" si="3"/>
        <v>6</v>
      </c>
    </row>
    <row r="63" spans="9:13" x14ac:dyDescent="0.25">
      <c r="I63" t="str">
        <f t="shared" ca="1" si="0"/>
        <v>Motivo Rotación</v>
      </c>
      <c r="M63" s="8">
        <f t="shared" ca="1" si="3"/>
        <v>6</v>
      </c>
    </row>
    <row r="64" spans="9:13" x14ac:dyDescent="0.25">
      <c r="I64" t="str">
        <f t="shared" ca="1" si="0"/>
        <v>Excedencia</v>
      </c>
      <c r="M64" s="8">
        <f t="shared" ca="1" si="3"/>
        <v>8</v>
      </c>
    </row>
    <row r="65" spans="9:13" x14ac:dyDescent="0.25">
      <c r="I65" t="str">
        <f t="shared" ca="1" si="0"/>
        <v>No supera periodo prueba</v>
      </c>
      <c r="M65" s="8">
        <f t="shared" ca="1" si="3"/>
        <v>8</v>
      </c>
    </row>
    <row r="66" spans="9:13" x14ac:dyDescent="0.25">
      <c r="I66" t="str">
        <f t="shared" ca="1" si="0"/>
        <v>Despido Procedente</v>
      </c>
      <c r="M66" s="8">
        <f t="shared" ca="1" si="3"/>
        <v>7</v>
      </c>
    </row>
    <row r="67" spans="9:13" x14ac:dyDescent="0.25">
      <c r="I67" t="str">
        <f t="shared" ca="1" si="0"/>
        <v>Excedencia</v>
      </c>
      <c r="M67" s="8">
        <f t="shared" ca="1" si="3"/>
        <v>6</v>
      </c>
    </row>
    <row r="68" spans="9:13" x14ac:dyDescent="0.25">
      <c r="I68" t="str">
        <f t="shared" ca="1" si="0"/>
        <v>Baja Voluntaria</v>
      </c>
      <c r="M68" s="8">
        <f t="shared" ca="1" si="3"/>
        <v>7</v>
      </c>
    </row>
    <row r="69" spans="9:13" x14ac:dyDescent="0.25">
      <c r="I69" t="str">
        <f t="shared" ca="1" si="0"/>
        <v>No supera periodo prueba</v>
      </c>
      <c r="M69" s="8">
        <f t="shared" ca="1" si="3"/>
        <v>5</v>
      </c>
    </row>
    <row r="70" spans="9:13" x14ac:dyDescent="0.25">
      <c r="I70" t="str">
        <f t="shared" ca="1" si="0"/>
        <v>Despido</v>
      </c>
      <c r="M70" s="8">
        <f t="shared" ca="1" si="3"/>
        <v>9</v>
      </c>
    </row>
    <row r="71" spans="9:13" x14ac:dyDescent="0.25">
      <c r="I71" t="str">
        <f t="shared" ca="1" si="0"/>
        <v>Motivo Rotación</v>
      </c>
      <c r="M71" s="8">
        <f t="shared" ca="1" si="3"/>
        <v>7</v>
      </c>
    </row>
    <row r="72" spans="9:13" x14ac:dyDescent="0.25">
      <c r="I72" t="str">
        <f t="shared" ca="1" si="0"/>
        <v>No supera periodo prueba</v>
      </c>
      <c r="M72" s="8">
        <f t="shared" ca="1" si="3"/>
        <v>7</v>
      </c>
    </row>
    <row r="73" spans="9:13" x14ac:dyDescent="0.25">
      <c r="I73" t="str">
        <f t="shared" ca="1" si="0"/>
        <v>Despido Procedente</v>
      </c>
      <c r="M73" s="8">
        <f t="shared" ca="1" si="3"/>
        <v>10</v>
      </c>
    </row>
    <row r="74" spans="9:13" x14ac:dyDescent="0.25">
      <c r="I74" t="str">
        <f t="shared" ca="1" si="0"/>
        <v>No supera periodo prueba</v>
      </c>
      <c r="M74" s="8">
        <f t="shared" ca="1" si="3"/>
        <v>10</v>
      </c>
    </row>
    <row r="75" spans="9:13" x14ac:dyDescent="0.25">
      <c r="I75" t="str">
        <f t="shared" ca="1" si="0"/>
        <v>Excedencia</v>
      </c>
      <c r="M75" s="8">
        <f t="shared" ca="1" si="3"/>
        <v>9</v>
      </c>
    </row>
    <row r="76" spans="9:13" x14ac:dyDescent="0.25">
      <c r="I76" t="str">
        <f t="shared" ref="I76:I80" ca="1" si="4">CHOOSE(RANDBETWEEN(1,7),$E$14,$E$15,$E$16,$E$17,$E$18,$E$19,$E$20)</f>
        <v>No supera periodo prueba</v>
      </c>
      <c r="M76" s="8">
        <f t="shared" ca="1" si="3"/>
        <v>8</v>
      </c>
    </row>
    <row r="77" spans="9:13" x14ac:dyDescent="0.25">
      <c r="I77" t="str">
        <f t="shared" ca="1" si="4"/>
        <v>Excedencia</v>
      </c>
      <c r="M77" s="8">
        <f t="shared" ca="1" si="3"/>
        <v>10</v>
      </c>
    </row>
    <row r="78" spans="9:13" x14ac:dyDescent="0.25">
      <c r="I78" t="str">
        <f t="shared" ca="1" si="4"/>
        <v>Fin contrato</v>
      </c>
      <c r="M78" s="8">
        <f t="shared" ca="1" si="3"/>
        <v>5</v>
      </c>
    </row>
    <row r="79" spans="9:13" x14ac:dyDescent="0.25">
      <c r="I79" t="str">
        <f t="shared" ca="1" si="4"/>
        <v>No supera periodo prueba</v>
      </c>
      <c r="M79" s="8">
        <f t="shared" ca="1" si="3"/>
        <v>8</v>
      </c>
    </row>
    <row r="80" spans="9:13" x14ac:dyDescent="0.25">
      <c r="I80" t="str">
        <f t="shared" ca="1" si="4"/>
        <v>Baja Voluntaria</v>
      </c>
      <c r="M80" s="8">
        <f t="shared" ca="1" si="3"/>
        <v>9</v>
      </c>
    </row>
    <row r="81" spans="13:13" x14ac:dyDescent="0.25">
      <c r="M81" s="8">
        <f t="shared" ca="1" si="3"/>
        <v>6</v>
      </c>
    </row>
    <row r="82" spans="13:13" x14ac:dyDescent="0.25">
      <c r="M82" s="8">
        <f t="shared" ca="1" si="3"/>
        <v>9</v>
      </c>
    </row>
    <row r="83" spans="13:13" x14ac:dyDescent="0.25">
      <c r="M83" s="8">
        <f t="shared" ca="1" si="3"/>
        <v>8</v>
      </c>
    </row>
    <row r="84" spans="13:13" x14ac:dyDescent="0.25">
      <c r="M84" s="8">
        <f t="shared" ca="1" si="3"/>
        <v>6</v>
      </c>
    </row>
    <row r="85" spans="13:13" x14ac:dyDescent="0.25">
      <c r="M85" s="8">
        <f t="shared" ca="1" si="3"/>
        <v>10</v>
      </c>
    </row>
    <row r="86" spans="13:13" x14ac:dyDescent="0.25">
      <c r="M86" s="8">
        <f t="shared" ca="1" si="3"/>
        <v>8</v>
      </c>
    </row>
    <row r="87" spans="13:13" x14ac:dyDescent="0.25">
      <c r="M87" s="8">
        <f t="shared" ca="1" si="3"/>
        <v>7</v>
      </c>
    </row>
    <row r="88" spans="13:13" x14ac:dyDescent="0.25">
      <c r="M88" s="8">
        <f t="shared" ca="1" si="3"/>
        <v>6</v>
      </c>
    </row>
    <row r="89" spans="13:13" x14ac:dyDescent="0.25">
      <c r="M89" s="8">
        <f t="shared" ca="1" si="3"/>
        <v>10</v>
      </c>
    </row>
    <row r="90" spans="13:13" x14ac:dyDescent="0.25">
      <c r="M90" s="8">
        <f t="shared" ca="1" si="3"/>
        <v>7</v>
      </c>
    </row>
    <row r="91" spans="13:13" x14ac:dyDescent="0.25">
      <c r="M91" s="8">
        <f t="shared" ca="1" si="3"/>
        <v>6</v>
      </c>
    </row>
    <row r="92" spans="13:13" x14ac:dyDescent="0.25">
      <c r="M92" s="8">
        <f t="shared" ca="1" si="3"/>
        <v>7</v>
      </c>
    </row>
    <row r="93" spans="13:13" x14ac:dyDescent="0.25">
      <c r="M93" s="8">
        <f t="shared" ca="1" si="3"/>
        <v>6</v>
      </c>
    </row>
    <row r="94" spans="13:13" x14ac:dyDescent="0.25">
      <c r="M94" s="8">
        <f t="shared" ca="1" si="3"/>
        <v>6</v>
      </c>
    </row>
    <row r="95" spans="13:13" x14ac:dyDescent="0.25">
      <c r="M95" s="8">
        <f t="shared" ca="1" si="3"/>
        <v>8</v>
      </c>
    </row>
    <row r="96" spans="13:13" x14ac:dyDescent="0.25">
      <c r="M96" s="8">
        <f t="shared" ca="1" si="3"/>
        <v>10</v>
      </c>
    </row>
    <row r="97" spans="13:13" x14ac:dyDescent="0.25">
      <c r="M97" s="8">
        <f t="shared" ca="1" si="3"/>
        <v>5</v>
      </c>
    </row>
    <row r="98" spans="13:13" x14ac:dyDescent="0.25">
      <c r="M98" s="8">
        <f t="shared" ca="1" si="3"/>
        <v>8</v>
      </c>
    </row>
    <row r="99" spans="13:13" x14ac:dyDescent="0.25">
      <c r="M99" s="8">
        <f t="shared" ca="1" si="3"/>
        <v>10</v>
      </c>
    </row>
    <row r="100" spans="13:13" x14ac:dyDescent="0.25">
      <c r="M100" s="8">
        <f t="shared" ca="1" si="3"/>
        <v>5</v>
      </c>
    </row>
    <row r="101" spans="13:13" x14ac:dyDescent="0.25">
      <c r="M101" s="8">
        <f t="shared" ca="1" si="3"/>
        <v>8</v>
      </c>
    </row>
    <row r="102" spans="13:13" x14ac:dyDescent="0.25">
      <c r="M102" s="8">
        <f t="shared" ref="M102:M165" ca="1" si="5">RANDBETWEEN(5,10)</f>
        <v>9</v>
      </c>
    </row>
    <row r="103" spans="13:13" x14ac:dyDescent="0.25">
      <c r="M103" s="8">
        <f t="shared" ca="1" si="5"/>
        <v>8</v>
      </c>
    </row>
    <row r="104" spans="13:13" x14ac:dyDescent="0.25">
      <c r="M104" s="8">
        <f t="shared" ca="1" si="5"/>
        <v>5</v>
      </c>
    </row>
    <row r="105" spans="13:13" x14ac:dyDescent="0.25">
      <c r="M105" s="8">
        <f t="shared" ca="1" si="5"/>
        <v>7</v>
      </c>
    </row>
    <row r="106" spans="13:13" x14ac:dyDescent="0.25">
      <c r="M106" s="8">
        <f t="shared" ca="1" si="5"/>
        <v>5</v>
      </c>
    </row>
    <row r="107" spans="13:13" x14ac:dyDescent="0.25">
      <c r="M107" s="8">
        <f t="shared" ca="1" si="5"/>
        <v>6</v>
      </c>
    </row>
    <row r="108" spans="13:13" x14ac:dyDescent="0.25">
      <c r="M108" s="8">
        <f t="shared" ca="1" si="5"/>
        <v>8</v>
      </c>
    </row>
    <row r="109" spans="13:13" x14ac:dyDescent="0.25">
      <c r="M109" s="8">
        <f t="shared" ca="1" si="5"/>
        <v>5</v>
      </c>
    </row>
    <row r="110" spans="13:13" x14ac:dyDescent="0.25">
      <c r="M110" s="8">
        <f t="shared" ca="1" si="5"/>
        <v>6</v>
      </c>
    </row>
    <row r="111" spans="13:13" x14ac:dyDescent="0.25">
      <c r="M111" s="8">
        <f t="shared" ca="1" si="5"/>
        <v>7</v>
      </c>
    </row>
    <row r="112" spans="13:13" x14ac:dyDescent="0.25">
      <c r="M112" s="8">
        <f t="shared" ca="1" si="5"/>
        <v>8</v>
      </c>
    </row>
    <row r="113" spans="13:13" x14ac:dyDescent="0.25">
      <c r="M113" s="8">
        <f t="shared" ca="1" si="5"/>
        <v>10</v>
      </c>
    </row>
    <row r="114" spans="13:13" x14ac:dyDescent="0.25">
      <c r="M114" s="8">
        <f t="shared" ca="1" si="5"/>
        <v>10</v>
      </c>
    </row>
    <row r="115" spans="13:13" x14ac:dyDescent="0.25">
      <c r="M115" s="8">
        <f t="shared" ca="1" si="5"/>
        <v>8</v>
      </c>
    </row>
    <row r="116" spans="13:13" x14ac:dyDescent="0.25">
      <c r="M116" s="8">
        <f t="shared" ca="1" si="5"/>
        <v>5</v>
      </c>
    </row>
    <row r="117" spans="13:13" x14ac:dyDescent="0.25">
      <c r="M117" s="8">
        <f t="shared" ca="1" si="5"/>
        <v>10</v>
      </c>
    </row>
    <row r="118" spans="13:13" x14ac:dyDescent="0.25">
      <c r="M118" s="8">
        <f t="shared" ca="1" si="5"/>
        <v>6</v>
      </c>
    </row>
    <row r="119" spans="13:13" x14ac:dyDescent="0.25">
      <c r="M119" s="8">
        <f t="shared" ca="1" si="5"/>
        <v>5</v>
      </c>
    </row>
    <row r="120" spans="13:13" x14ac:dyDescent="0.25">
      <c r="M120" s="8">
        <f t="shared" ca="1" si="5"/>
        <v>5</v>
      </c>
    </row>
    <row r="121" spans="13:13" x14ac:dyDescent="0.25">
      <c r="M121" s="8">
        <f t="shared" ca="1" si="5"/>
        <v>7</v>
      </c>
    </row>
    <row r="122" spans="13:13" x14ac:dyDescent="0.25">
      <c r="M122" s="8">
        <f t="shared" ca="1" si="5"/>
        <v>5</v>
      </c>
    </row>
    <row r="123" spans="13:13" x14ac:dyDescent="0.25">
      <c r="M123" s="8">
        <f t="shared" ca="1" si="5"/>
        <v>6</v>
      </c>
    </row>
    <row r="124" spans="13:13" x14ac:dyDescent="0.25">
      <c r="M124" s="8">
        <f t="shared" ca="1" si="5"/>
        <v>8</v>
      </c>
    </row>
    <row r="125" spans="13:13" x14ac:dyDescent="0.25">
      <c r="M125" s="8">
        <f t="shared" ca="1" si="5"/>
        <v>8</v>
      </c>
    </row>
    <row r="126" spans="13:13" x14ac:dyDescent="0.25">
      <c r="M126" s="8">
        <f t="shared" ca="1" si="5"/>
        <v>5</v>
      </c>
    </row>
    <row r="127" spans="13:13" x14ac:dyDescent="0.25">
      <c r="M127" s="8">
        <f t="shared" ca="1" si="5"/>
        <v>10</v>
      </c>
    </row>
    <row r="128" spans="13:13" x14ac:dyDescent="0.25">
      <c r="M128" s="8">
        <f t="shared" ca="1" si="5"/>
        <v>8</v>
      </c>
    </row>
    <row r="129" spans="13:13" x14ac:dyDescent="0.25">
      <c r="M129" s="8">
        <f t="shared" ca="1" si="5"/>
        <v>7</v>
      </c>
    </row>
    <row r="130" spans="13:13" x14ac:dyDescent="0.25">
      <c r="M130" s="8">
        <f t="shared" ca="1" si="5"/>
        <v>6</v>
      </c>
    </row>
    <row r="131" spans="13:13" x14ac:dyDescent="0.25">
      <c r="M131" s="8">
        <f t="shared" ca="1" si="5"/>
        <v>10</v>
      </c>
    </row>
    <row r="132" spans="13:13" x14ac:dyDescent="0.25">
      <c r="M132" s="8">
        <f t="shared" ca="1" si="5"/>
        <v>5</v>
      </c>
    </row>
    <row r="133" spans="13:13" x14ac:dyDescent="0.25">
      <c r="M133" s="8">
        <f t="shared" ca="1" si="5"/>
        <v>9</v>
      </c>
    </row>
    <row r="134" spans="13:13" x14ac:dyDescent="0.25">
      <c r="M134" s="8">
        <f t="shared" ca="1" si="5"/>
        <v>8</v>
      </c>
    </row>
    <row r="135" spans="13:13" x14ac:dyDescent="0.25">
      <c r="M135" s="8">
        <f t="shared" ca="1" si="5"/>
        <v>6</v>
      </c>
    </row>
    <row r="136" spans="13:13" x14ac:dyDescent="0.25">
      <c r="M136" s="8">
        <f t="shared" ca="1" si="5"/>
        <v>9</v>
      </c>
    </row>
    <row r="137" spans="13:13" x14ac:dyDescent="0.25">
      <c r="M137" s="8">
        <f t="shared" ca="1" si="5"/>
        <v>6</v>
      </c>
    </row>
    <row r="138" spans="13:13" x14ac:dyDescent="0.25">
      <c r="M138" s="8">
        <f t="shared" ca="1" si="5"/>
        <v>9</v>
      </c>
    </row>
    <row r="139" spans="13:13" x14ac:dyDescent="0.25">
      <c r="M139" s="8">
        <f t="shared" ca="1" si="5"/>
        <v>6</v>
      </c>
    </row>
    <row r="140" spans="13:13" x14ac:dyDescent="0.25">
      <c r="M140" s="8">
        <f t="shared" ca="1" si="5"/>
        <v>10</v>
      </c>
    </row>
    <row r="141" spans="13:13" x14ac:dyDescent="0.25">
      <c r="M141" s="8">
        <f t="shared" ca="1" si="5"/>
        <v>7</v>
      </c>
    </row>
    <row r="142" spans="13:13" x14ac:dyDescent="0.25">
      <c r="M142" s="8">
        <f t="shared" ca="1" si="5"/>
        <v>5</v>
      </c>
    </row>
    <row r="143" spans="13:13" x14ac:dyDescent="0.25">
      <c r="M143" s="8">
        <f t="shared" ca="1" si="5"/>
        <v>9</v>
      </c>
    </row>
    <row r="144" spans="13:13" x14ac:dyDescent="0.25">
      <c r="M144" s="8">
        <f t="shared" ca="1" si="5"/>
        <v>9</v>
      </c>
    </row>
    <row r="145" spans="13:13" x14ac:dyDescent="0.25">
      <c r="M145" s="8">
        <f t="shared" ca="1" si="5"/>
        <v>7</v>
      </c>
    </row>
    <row r="146" spans="13:13" x14ac:dyDescent="0.25">
      <c r="M146" s="8">
        <f t="shared" ca="1" si="5"/>
        <v>9</v>
      </c>
    </row>
    <row r="147" spans="13:13" x14ac:dyDescent="0.25">
      <c r="M147" s="8">
        <f t="shared" ca="1" si="5"/>
        <v>9</v>
      </c>
    </row>
    <row r="148" spans="13:13" x14ac:dyDescent="0.25">
      <c r="M148" s="8">
        <f t="shared" ca="1" si="5"/>
        <v>8</v>
      </c>
    </row>
    <row r="149" spans="13:13" x14ac:dyDescent="0.25">
      <c r="M149" s="8">
        <f t="shared" ca="1" si="5"/>
        <v>6</v>
      </c>
    </row>
    <row r="150" spans="13:13" x14ac:dyDescent="0.25">
      <c r="M150" s="8">
        <f t="shared" ca="1" si="5"/>
        <v>5</v>
      </c>
    </row>
    <row r="151" spans="13:13" x14ac:dyDescent="0.25">
      <c r="M151" s="8">
        <f t="shared" ca="1" si="5"/>
        <v>9</v>
      </c>
    </row>
    <row r="152" spans="13:13" x14ac:dyDescent="0.25">
      <c r="M152" s="8">
        <f t="shared" ca="1" si="5"/>
        <v>7</v>
      </c>
    </row>
    <row r="153" spans="13:13" x14ac:dyDescent="0.25">
      <c r="M153" s="8">
        <f t="shared" ca="1" si="5"/>
        <v>7</v>
      </c>
    </row>
    <row r="154" spans="13:13" x14ac:dyDescent="0.25">
      <c r="M154" s="8">
        <f t="shared" ca="1" si="5"/>
        <v>5</v>
      </c>
    </row>
    <row r="155" spans="13:13" x14ac:dyDescent="0.25">
      <c r="M155" s="8">
        <f t="shared" ca="1" si="5"/>
        <v>9</v>
      </c>
    </row>
    <row r="156" spans="13:13" x14ac:dyDescent="0.25">
      <c r="M156" s="8">
        <f t="shared" ca="1" si="5"/>
        <v>9</v>
      </c>
    </row>
    <row r="157" spans="13:13" x14ac:dyDescent="0.25">
      <c r="M157" s="8">
        <f t="shared" ca="1" si="5"/>
        <v>6</v>
      </c>
    </row>
    <row r="158" spans="13:13" x14ac:dyDescent="0.25">
      <c r="M158" s="8">
        <f t="shared" ca="1" si="5"/>
        <v>5</v>
      </c>
    </row>
    <row r="159" spans="13:13" x14ac:dyDescent="0.25">
      <c r="M159" s="8">
        <f t="shared" ca="1" si="5"/>
        <v>7</v>
      </c>
    </row>
    <row r="160" spans="13:13" x14ac:dyDescent="0.25">
      <c r="M160" s="8">
        <f t="shared" ca="1" si="5"/>
        <v>10</v>
      </c>
    </row>
    <row r="161" spans="13:13" x14ac:dyDescent="0.25">
      <c r="M161" s="8">
        <f t="shared" ca="1" si="5"/>
        <v>7</v>
      </c>
    </row>
    <row r="162" spans="13:13" x14ac:dyDescent="0.25">
      <c r="M162" s="8">
        <f t="shared" ca="1" si="5"/>
        <v>10</v>
      </c>
    </row>
    <row r="163" spans="13:13" x14ac:dyDescent="0.25">
      <c r="M163" s="8">
        <f t="shared" ca="1" si="5"/>
        <v>5</v>
      </c>
    </row>
    <row r="164" spans="13:13" x14ac:dyDescent="0.25">
      <c r="M164" s="8">
        <f t="shared" ca="1" si="5"/>
        <v>6</v>
      </c>
    </row>
    <row r="165" spans="13:13" x14ac:dyDescent="0.25">
      <c r="M165" s="8">
        <f t="shared" ca="1" si="5"/>
        <v>9</v>
      </c>
    </row>
    <row r="166" spans="13:13" x14ac:dyDescent="0.25">
      <c r="M166" s="8">
        <f t="shared" ref="M166:M229" ca="1" si="6">RANDBETWEEN(5,10)</f>
        <v>8</v>
      </c>
    </row>
    <row r="167" spans="13:13" x14ac:dyDescent="0.25">
      <c r="M167" s="8">
        <f t="shared" ca="1" si="6"/>
        <v>10</v>
      </c>
    </row>
    <row r="168" spans="13:13" x14ac:dyDescent="0.25">
      <c r="M168" s="8">
        <f t="shared" ca="1" si="6"/>
        <v>7</v>
      </c>
    </row>
    <row r="169" spans="13:13" x14ac:dyDescent="0.25">
      <c r="M169" s="8">
        <f t="shared" ca="1" si="6"/>
        <v>7</v>
      </c>
    </row>
    <row r="170" spans="13:13" x14ac:dyDescent="0.25">
      <c r="M170" s="8">
        <f t="shared" ca="1" si="6"/>
        <v>9</v>
      </c>
    </row>
    <row r="171" spans="13:13" x14ac:dyDescent="0.25">
      <c r="M171" s="8">
        <f t="shared" ca="1" si="6"/>
        <v>10</v>
      </c>
    </row>
    <row r="172" spans="13:13" x14ac:dyDescent="0.25">
      <c r="M172" s="8">
        <f t="shared" ca="1" si="6"/>
        <v>9</v>
      </c>
    </row>
    <row r="173" spans="13:13" x14ac:dyDescent="0.25">
      <c r="M173" s="8">
        <f t="shared" ca="1" si="6"/>
        <v>7</v>
      </c>
    </row>
    <row r="174" spans="13:13" x14ac:dyDescent="0.25">
      <c r="M174" s="8">
        <f t="shared" ca="1" si="6"/>
        <v>9</v>
      </c>
    </row>
    <row r="175" spans="13:13" x14ac:dyDescent="0.25">
      <c r="M175" s="8">
        <f t="shared" ca="1" si="6"/>
        <v>7</v>
      </c>
    </row>
    <row r="176" spans="13:13" x14ac:dyDescent="0.25">
      <c r="M176" s="8">
        <f t="shared" ca="1" si="6"/>
        <v>7</v>
      </c>
    </row>
    <row r="177" spans="13:13" x14ac:dyDescent="0.25">
      <c r="M177" s="8">
        <f t="shared" ca="1" si="6"/>
        <v>10</v>
      </c>
    </row>
    <row r="178" spans="13:13" x14ac:dyDescent="0.25">
      <c r="M178" s="8">
        <f t="shared" ca="1" si="6"/>
        <v>6</v>
      </c>
    </row>
    <row r="179" spans="13:13" x14ac:dyDescent="0.25">
      <c r="M179" s="8">
        <f t="shared" ca="1" si="6"/>
        <v>6</v>
      </c>
    </row>
    <row r="180" spans="13:13" x14ac:dyDescent="0.25">
      <c r="M180" s="8">
        <f t="shared" ca="1" si="6"/>
        <v>6</v>
      </c>
    </row>
    <row r="181" spans="13:13" x14ac:dyDescent="0.25">
      <c r="M181" s="8">
        <f t="shared" ca="1" si="6"/>
        <v>7</v>
      </c>
    </row>
    <row r="182" spans="13:13" x14ac:dyDescent="0.25">
      <c r="M182" s="8">
        <f t="shared" ca="1" si="6"/>
        <v>5</v>
      </c>
    </row>
    <row r="183" spans="13:13" x14ac:dyDescent="0.25">
      <c r="M183" s="8">
        <f t="shared" ca="1" si="6"/>
        <v>6</v>
      </c>
    </row>
    <row r="184" spans="13:13" x14ac:dyDescent="0.25">
      <c r="M184" s="8">
        <f t="shared" ca="1" si="6"/>
        <v>10</v>
      </c>
    </row>
    <row r="185" spans="13:13" x14ac:dyDescent="0.25">
      <c r="M185" s="8">
        <f t="shared" ca="1" si="6"/>
        <v>7</v>
      </c>
    </row>
    <row r="186" spans="13:13" x14ac:dyDescent="0.25">
      <c r="M186" s="8">
        <f t="shared" ca="1" si="6"/>
        <v>10</v>
      </c>
    </row>
    <row r="187" spans="13:13" x14ac:dyDescent="0.25">
      <c r="M187" s="8">
        <f t="shared" ca="1" si="6"/>
        <v>8</v>
      </c>
    </row>
    <row r="188" spans="13:13" x14ac:dyDescent="0.25">
      <c r="M188" s="8">
        <f t="shared" ca="1" si="6"/>
        <v>9</v>
      </c>
    </row>
    <row r="189" spans="13:13" x14ac:dyDescent="0.25">
      <c r="M189" s="8">
        <f t="shared" ca="1" si="6"/>
        <v>10</v>
      </c>
    </row>
    <row r="190" spans="13:13" x14ac:dyDescent="0.25">
      <c r="M190" s="8">
        <f t="shared" ca="1" si="6"/>
        <v>7</v>
      </c>
    </row>
    <row r="191" spans="13:13" x14ac:dyDescent="0.25">
      <c r="M191" s="8">
        <f t="shared" ca="1" si="6"/>
        <v>8</v>
      </c>
    </row>
    <row r="192" spans="13:13" x14ac:dyDescent="0.25">
      <c r="M192" s="8">
        <f t="shared" ca="1" si="6"/>
        <v>10</v>
      </c>
    </row>
    <row r="193" spans="13:13" x14ac:dyDescent="0.25">
      <c r="M193" s="8">
        <f t="shared" ca="1" si="6"/>
        <v>10</v>
      </c>
    </row>
    <row r="194" spans="13:13" x14ac:dyDescent="0.25">
      <c r="M194" s="8">
        <f t="shared" ca="1" si="6"/>
        <v>9</v>
      </c>
    </row>
    <row r="195" spans="13:13" x14ac:dyDescent="0.25">
      <c r="M195" s="8">
        <f t="shared" ca="1" si="6"/>
        <v>5</v>
      </c>
    </row>
    <row r="196" spans="13:13" x14ac:dyDescent="0.25">
      <c r="M196" s="8">
        <f t="shared" ca="1" si="6"/>
        <v>9</v>
      </c>
    </row>
    <row r="197" spans="13:13" x14ac:dyDescent="0.25">
      <c r="M197" s="8">
        <f t="shared" ca="1" si="6"/>
        <v>9</v>
      </c>
    </row>
    <row r="198" spans="13:13" x14ac:dyDescent="0.25">
      <c r="M198" s="8">
        <f t="shared" ca="1" si="6"/>
        <v>8</v>
      </c>
    </row>
    <row r="199" spans="13:13" x14ac:dyDescent="0.25">
      <c r="M199" s="8">
        <f t="shared" ca="1" si="6"/>
        <v>7</v>
      </c>
    </row>
    <row r="200" spans="13:13" x14ac:dyDescent="0.25">
      <c r="M200" s="8">
        <f t="shared" ca="1" si="6"/>
        <v>5</v>
      </c>
    </row>
    <row r="201" spans="13:13" x14ac:dyDescent="0.25">
      <c r="M201" s="8">
        <f t="shared" ca="1" si="6"/>
        <v>7</v>
      </c>
    </row>
    <row r="202" spans="13:13" x14ac:dyDescent="0.25">
      <c r="M202" s="8">
        <f t="shared" ca="1" si="6"/>
        <v>10</v>
      </c>
    </row>
    <row r="203" spans="13:13" x14ac:dyDescent="0.25">
      <c r="M203" s="8">
        <f t="shared" ca="1" si="6"/>
        <v>5</v>
      </c>
    </row>
    <row r="204" spans="13:13" x14ac:dyDescent="0.25">
      <c r="M204" s="8">
        <f t="shared" ca="1" si="6"/>
        <v>6</v>
      </c>
    </row>
    <row r="205" spans="13:13" x14ac:dyDescent="0.25">
      <c r="M205" s="8">
        <f t="shared" ca="1" si="6"/>
        <v>8</v>
      </c>
    </row>
    <row r="206" spans="13:13" x14ac:dyDescent="0.25">
      <c r="M206" s="8">
        <f t="shared" ca="1" si="6"/>
        <v>10</v>
      </c>
    </row>
    <row r="207" spans="13:13" x14ac:dyDescent="0.25">
      <c r="M207" s="8">
        <f t="shared" ca="1" si="6"/>
        <v>7</v>
      </c>
    </row>
    <row r="208" spans="13:13" x14ac:dyDescent="0.25">
      <c r="M208" s="8">
        <f t="shared" ca="1" si="6"/>
        <v>8</v>
      </c>
    </row>
    <row r="209" spans="13:13" x14ac:dyDescent="0.25">
      <c r="M209" s="8">
        <f t="shared" ca="1" si="6"/>
        <v>9</v>
      </c>
    </row>
    <row r="210" spans="13:13" x14ac:dyDescent="0.25">
      <c r="M210" s="8">
        <f t="shared" ca="1" si="6"/>
        <v>8</v>
      </c>
    </row>
    <row r="211" spans="13:13" x14ac:dyDescent="0.25">
      <c r="M211" s="8">
        <f t="shared" ca="1" si="6"/>
        <v>5</v>
      </c>
    </row>
    <row r="212" spans="13:13" x14ac:dyDescent="0.25">
      <c r="M212" s="8">
        <f t="shared" ca="1" si="6"/>
        <v>7</v>
      </c>
    </row>
    <row r="213" spans="13:13" x14ac:dyDescent="0.25">
      <c r="M213" s="8">
        <f t="shared" ca="1" si="6"/>
        <v>7</v>
      </c>
    </row>
    <row r="214" spans="13:13" x14ac:dyDescent="0.25">
      <c r="M214" s="8">
        <f t="shared" ca="1" si="6"/>
        <v>9</v>
      </c>
    </row>
    <row r="215" spans="13:13" x14ac:dyDescent="0.25">
      <c r="M215" s="8">
        <f t="shared" ca="1" si="6"/>
        <v>5</v>
      </c>
    </row>
    <row r="216" spans="13:13" x14ac:dyDescent="0.25">
      <c r="M216" s="8">
        <f t="shared" ca="1" si="6"/>
        <v>8</v>
      </c>
    </row>
    <row r="217" spans="13:13" x14ac:dyDescent="0.25">
      <c r="M217" s="8">
        <f t="shared" ca="1" si="6"/>
        <v>8</v>
      </c>
    </row>
    <row r="218" spans="13:13" x14ac:dyDescent="0.25">
      <c r="M218" s="8">
        <f t="shared" ca="1" si="6"/>
        <v>5</v>
      </c>
    </row>
    <row r="219" spans="13:13" x14ac:dyDescent="0.25">
      <c r="M219" s="8">
        <f t="shared" ca="1" si="6"/>
        <v>9</v>
      </c>
    </row>
    <row r="220" spans="13:13" x14ac:dyDescent="0.25">
      <c r="M220" s="8">
        <f t="shared" ca="1" si="6"/>
        <v>5</v>
      </c>
    </row>
    <row r="221" spans="13:13" x14ac:dyDescent="0.25">
      <c r="M221" s="8">
        <f t="shared" ca="1" si="6"/>
        <v>8</v>
      </c>
    </row>
    <row r="222" spans="13:13" x14ac:dyDescent="0.25">
      <c r="M222" s="8">
        <f t="shared" ca="1" si="6"/>
        <v>6</v>
      </c>
    </row>
    <row r="223" spans="13:13" x14ac:dyDescent="0.25">
      <c r="M223" s="8">
        <f t="shared" ca="1" si="6"/>
        <v>6</v>
      </c>
    </row>
    <row r="224" spans="13:13" x14ac:dyDescent="0.25">
      <c r="M224" s="8">
        <f t="shared" ca="1" si="6"/>
        <v>5</v>
      </c>
    </row>
    <row r="225" spans="13:13" x14ac:dyDescent="0.25">
      <c r="M225" s="8">
        <f t="shared" ca="1" si="6"/>
        <v>9</v>
      </c>
    </row>
    <row r="226" spans="13:13" x14ac:dyDescent="0.25">
      <c r="M226" s="8">
        <f t="shared" ca="1" si="6"/>
        <v>5</v>
      </c>
    </row>
    <row r="227" spans="13:13" x14ac:dyDescent="0.25">
      <c r="M227" s="8">
        <f t="shared" ca="1" si="6"/>
        <v>7</v>
      </c>
    </row>
    <row r="228" spans="13:13" x14ac:dyDescent="0.25">
      <c r="M228" s="8">
        <f t="shared" ca="1" si="6"/>
        <v>5</v>
      </c>
    </row>
    <row r="229" spans="13:13" x14ac:dyDescent="0.25">
      <c r="M229" s="8">
        <f t="shared" ca="1" si="6"/>
        <v>5</v>
      </c>
    </row>
    <row r="230" spans="13:13" x14ac:dyDescent="0.25">
      <c r="M230" s="8">
        <f t="shared" ref="M230:M293" ca="1" si="7">RANDBETWEEN(5,10)</f>
        <v>6</v>
      </c>
    </row>
    <row r="231" spans="13:13" x14ac:dyDescent="0.25">
      <c r="M231" s="8">
        <f t="shared" ca="1" si="7"/>
        <v>7</v>
      </c>
    </row>
    <row r="232" spans="13:13" x14ac:dyDescent="0.25">
      <c r="M232" s="8">
        <f t="shared" ca="1" si="7"/>
        <v>8</v>
      </c>
    </row>
    <row r="233" spans="13:13" x14ac:dyDescent="0.25">
      <c r="M233" s="8">
        <f t="shared" ca="1" si="7"/>
        <v>9</v>
      </c>
    </row>
    <row r="234" spans="13:13" x14ac:dyDescent="0.25">
      <c r="M234" s="8">
        <f t="shared" ca="1" si="7"/>
        <v>8</v>
      </c>
    </row>
    <row r="235" spans="13:13" x14ac:dyDescent="0.25">
      <c r="M235" s="8">
        <f t="shared" ca="1" si="7"/>
        <v>9</v>
      </c>
    </row>
    <row r="236" spans="13:13" x14ac:dyDescent="0.25">
      <c r="M236" s="8">
        <f t="shared" ca="1" si="7"/>
        <v>7</v>
      </c>
    </row>
    <row r="237" spans="13:13" x14ac:dyDescent="0.25">
      <c r="M237" s="8">
        <f t="shared" ca="1" si="7"/>
        <v>5</v>
      </c>
    </row>
    <row r="238" spans="13:13" x14ac:dyDescent="0.25">
      <c r="M238" s="8">
        <f t="shared" ca="1" si="7"/>
        <v>10</v>
      </c>
    </row>
    <row r="239" spans="13:13" x14ac:dyDescent="0.25">
      <c r="M239" s="8">
        <f t="shared" ca="1" si="7"/>
        <v>5</v>
      </c>
    </row>
    <row r="240" spans="13:13" x14ac:dyDescent="0.25">
      <c r="M240" s="8">
        <f t="shared" ca="1" si="7"/>
        <v>7</v>
      </c>
    </row>
    <row r="241" spans="13:13" x14ac:dyDescent="0.25">
      <c r="M241" s="8">
        <f t="shared" ca="1" si="7"/>
        <v>6</v>
      </c>
    </row>
    <row r="242" spans="13:13" x14ac:dyDescent="0.25">
      <c r="M242" s="8">
        <f t="shared" ca="1" si="7"/>
        <v>10</v>
      </c>
    </row>
    <row r="243" spans="13:13" x14ac:dyDescent="0.25">
      <c r="M243" s="8">
        <f t="shared" ca="1" si="7"/>
        <v>7</v>
      </c>
    </row>
    <row r="244" spans="13:13" x14ac:dyDescent="0.25">
      <c r="M244" s="8">
        <f t="shared" ca="1" si="7"/>
        <v>7</v>
      </c>
    </row>
    <row r="245" spans="13:13" x14ac:dyDescent="0.25">
      <c r="M245" s="8">
        <f t="shared" ca="1" si="7"/>
        <v>7</v>
      </c>
    </row>
    <row r="246" spans="13:13" x14ac:dyDescent="0.25">
      <c r="M246" s="8">
        <f t="shared" ca="1" si="7"/>
        <v>5</v>
      </c>
    </row>
    <row r="247" spans="13:13" x14ac:dyDescent="0.25">
      <c r="M247" s="8">
        <f t="shared" ca="1" si="7"/>
        <v>8</v>
      </c>
    </row>
    <row r="248" spans="13:13" x14ac:dyDescent="0.25">
      <c r="M248" s="8">
        <f t="shared" ca="1" si="7"/>
        <v>7</v>
      </c>
    </row>
    <row r="249" spans="13:13" x14ac:dyDescent="0.25">
      <c r="M249" s="8">
        <f t="shared" ca="1" si="7"/>
        <v>5</v>
      </c>
    </row>
    <row r="250" spans="13:13" x14ac:dyDescent="0.25">
      <c r="M250" s="8">
        <f t="shared" ca="1" si="7"/>
        <v>10</v>
      </c>
    </row>
    <row r="251" spans="13:13" x14ac:dyDescent="0.25">
      <c r="M251" s="8">
        <f t="shared" ca="1" si="7"/>
        <v>10</v>
      </c>
    </row>
    <row r="252" spans="13:13" x14ac:dyDescent="0.25">
      <c r="M252" s="8">
        <f t="shared" ca="1" si="7"/>
        <v>7</v>
      </c>
    </row>
    <row r="253" spans="13:13" x14ac:dyDescent="0.25">
      <c r="M253" s="8">
        <f t="shared" ca="1" si="7"/>
        <v>10</v>
      </c>
    </row>
    <row r="254" spans="13:13" x14ac:dyDescent="0.25">
      <c r="M254" s="8">
        <f t="shared" ca="1" si="7"/>
        <v>9</v>
      </c>
    </row>
    <row r="255" spans="13:13" x14ac:dyDescent="0.25">
      <c r="M255" s="8">
        <f t="shared" ca="1" si="7"/>
        <v>10</v>
      </c>
    </row>
    <row r="256" spans="13:13" x14ac:dyDescent="0.25">
      <c r="M256" s="8">
        <f t="shared" ca="1" si="7"/>
        <v>10</v>
      </c>
    </row>
    <row r="257" spans="13:13" x14ac:dyDescent="0.25">
      <c r="M257" s="8">
        <f t="shared" ca="1" si="7"/>
        <v>5</v>
      </c>
    </row>
    <row r="258" spans="13:13" x14ac:dyDescent="0.25">
      <c r="M258" s="8">
        <f t="shared" ca="1" si="7"/>
        <v>10</v>
      </c>
    </row>
    <row r="259" spans="13:13" x14ac:dyDescent="0.25">
      <c r="M259" s="8">
        <f t="shared" ca="1" si="7"/>
        <v>6</v>
      </c>
    </row>
    <row r="260" spans="13:13" x14ac:dyDescent="0.25">
      <c r="M260" s="8">
        <f t="shared" ca="1" si="7"/>
        <v>9</v>
      </c>
    </row>
    <row r="261" spans="13:13" x14ac:dyDescent="0.25">
      <c r="M261" s="8">
        <f t="shared" ca="1" si="7"/>
        <v>8</v>
      </c>
    </row>
    <row r="262" spans="13:13" x14ac:dyDescent="0.25">
      <c r="M262" s="8">
        <f t="shared" ca="1" si="7"/>
        <v>9</v>
      </c>
    </row>
    <row r="263" spans="13:13" x14ac:dyDescent="0.25">
      <c r="M263" s="8">
        <f t="shared" ca="1" si="7"/>
        <v>8</v>
      </c>
    </row>
    <row r="264" spans="13:13" x14ac:dyDescent="0.25">
      <c r="M264" s="8">
        <f t="shared" ca="1" si="7"/>
        <v>7</v>
      </c>
    </row>
    <row r="265" spans="13:13" x14ac:dyDescent="0.25">
      <c r="M265" s="8">
        <f t="shared" ca="1" si="7"/>
        <v>9</v>
      </c>
    </row>
    <row r="266" spans="13:13" x14ac:dyDescent="0.25">
      <c r="M266" s="8">
        <f t="shared" ca="1" si="7"/>
        <v>9</v>
      </c>
    </row>
    <row r="267" spans="13:13" x14ac:dyDescent="0.25">
      <c r="M267" s="8">
        <f t="shared" ca="1" si="7"/>
        <v>9</v>
      </c>
    </row>
    <row r="268" spans="13:13" x14ac:dyDescent="0.25">
      <c r="M268" s="8">
        <f t="shared" ca="1" si="7"/>
        <v>8</v>
      </c>
    </row>
    <row r="269" spans="13:13" x14ac:dyDescent="0.25">
      <c r="M269" s="8">
        <f t="shared" ca="1" si="7"/>
        <v>5</v>
      </c>
    </row>
    <row r="270" spans="13:13" x14ac:dyDescent="0.25">
      <c r="M270" s="8">
        <f t="shared" ca="1" si="7"/>
        <v>5</v>
      </c>
    </row>
    <row r="271" spans="13:13" x14ac:dyDescent="0.25">
      <c r="M271" s="8">
        <f t="shared" ca="1" si="7"/>
        <v>6</v>
      </c>
    </row>
    <row r="272" spans="13:13" x14ac:dyDescent="0.25">
      <c r="M272" s="8">
        <f t="shared" ca="1" si="7"/>
        <v>6</v>
      </c>
    </row>
    <row r="273" spans="13:13" x14ac:dyDescent="0.25">
      <c r="M273" s="8">
        <f t="shared" ca="1" si="7"/>
        <v>8</v>
      </c>
    </row>
    <row r="274" spans="13:13" x14ac:dyDescent="0.25">
      <c r="M274" s="8">
        <f t="shared" ca="1" si="7"/>
        <v>8</v>
      </c>
    </row>
    <row r="275" spans="13:13" x14ac:dyDescent="0.25">
      <c r="M275" s="8">
        <f t="shared" ca="1" si="7"/>
        <v>8</v>
      </c>
    </row>
    <row r="276" spans="13:13" x14ac:dyDescent="0.25">
      <c r="M276" s="8">
        <f t="shared" ca="1" si="7"/>
        <v>10</v>
      </c>
    </row>
    <row r="277" spans="13:13" x14ac:dyDescent="0.25">
      <c r="M277" s="8">
        <f t="shared" ca="1" si="7"/>
        <v>9</v>
      </c>
    </row>
    <row r="278" spans="13:13" x14ac:dyDescent="0.25">
      <c r="M278" s="8">
        <f t="shared" ca="1" si="7"/>
        <v>7</v>
      </c>
    </row>
    <row r="279" spans="13:13" x14ac:dyDescent="0.25">
      <c r="M279" s="8">
        <f t="shared" ca="1" si="7"/>
        <v>7</v>
      </c>
    </row>
    <row r="280" spans="13:13" x14ac:dyDescent="0.25">
      <c r="M280" s="8">
        <f t="shared" ca="1" si="7"/>
        <v>5</v>
      </c>
    </row>
    <row r="281" spans="13:13" x14ac:dyDescent="0.25">
      <c r="M281" s="8">
        <f t="shared" ca="1" si="7"/>
        <v>7</v>
      </c>
    </row>
    <row r="282" spans="13:13" x14ac:dyDescent="0.25">
      <c r="M282" s="8">
        <f t="shared" ca="1" si="7"/>
        <v>8</v>
      </c>
    </row>
    <row r="283" spans="13:13" x14ac:dyDescent="0.25">
      <c r="M283" s="8">
        <f t="shared" ca="1" si="7"/>
        <v>8</v>
      </c>
    </row>
    <row r="284" spans="13:13" x14ac:dyDescent="0.25">
      <c r="M284" s="8">
        <f t="shared" ca="1" si="7"/>
        <v>5</v>
      </c>
    </row>
    <row r="285" spans="13:13" x14ac:dyDescent="0.25">
      <c r="M285" s="8">
        <f t="shared" ca="1" si="7"/>
        <v>9</v>
      </c>
    </row>
    <row r="286" spans="13:13" x14ac:dyDescent="0.25">
      <c r="M286" s="8">
        <f t="shared" ca="1" si="7"/>
        <v>9</v>
      </c>
    </row>
    <row r="287" spans="13:13" x14ac:dyDescent="0.25">
      <c r="M287" s="8">
        <f t="shared" ca="1" si="7"/>
        <v>9</v>
      </c>
    </row>
    <row r="288" spans="13:13" x14ac:dyDescent="0.25">
      <c r="M288" s="8">
        <f t="shared" ca="1" si="7"/>
        <v>8</v>
      </c>
    </row>
    <row r="289" spans="13:13" x14ac:dyDescent="0.25">
      <c r="M289" s="8">
        <f t="shared" ca="1" si="7"/>
        <v>7</v>
      </c>
    </row>
    <row r="290" spans="13:13" x14ac:dyDescent="0.25">
      <c r="M290" s="8">
        <f t="shared" ca="1" si="7"/>
        <v>8</v>
      </c>
    </row>
    <row r="291" spans="13:13" x14ac:dyDescent="0.25">
      <c r="M291" s="8">
        <f t="shared" ca="1" si="7"/>
        <v>6</v>
      </c>
    </row>
    <row r="292" spans="13:13" x14ac:dyDescent="0.25">
      <c r="M292" s="8">
        <f t="shared" ca="1" si="7"/>
        <v>7</v>
      </c>
    </row>
    <row r="293" spans="13:13" x14ac:dyDescent="0.25">
      <c r="M293" s="8">
        <f t="shared" ca="1" si="7"/>
        <v>7</v>
      </c>
    </row>
    <row r="294" spans="13:13" x14ac:dyDescent="0.25">
      <c r="M294" s="8">
        <f t="shared" ref="M294:M357" ca="1" si="8">RANDBETWEEN(5,10)</f>
        <v>8</v>
      </c>
    </row>
    <row r="295" spans="13:13" x14ac:dyDescent="0.25">
      <c r="M295" s="8">
        <f t="shared" ca="1" si="8"/>
        <v>10</v>
      </c>
    </row>
    <row r="296" spans="13:13" x14ac:dyDescent="0.25">
      <c r="M296" s="8">
        <f t="shared" ca="1" si="8"/>
        <v>9</v>
      </c>
    </row>
    <row r="297" spans="13:13" x14ac:dyDescent="0.25">
      <c r="M297" s="8">
        <f t="shared" ca="1" si="8"/>
        <v>8</v>
      </c>
    </row>
    <row r="298" spans="13:13" x14ac:dyDescent="0.25">
      <c r="M298" s="8">
        <f t="shared" ca="1" si="8"/>
        <v>8</v>
      </c>
    </row>
    <row r="299" spans="13:13" x14ac:dyDescent="0.25">
      <c r="M299" s="8">
        <f t="shared" ca="1" si="8"/>
        <v>7</v>
      </c>
    </row>
    <row r="300" spans="13:13" x14ac:dyDescent="0.25">
      <c r="M300" s="8">
        <f t="shared" ca="1" si="8"/>
        <v>7</v>
      </c>
    </row>
    <row r="301" spans="13:13" x14ac:dyDescent="0.25">
      <c r="M301" s="8">
        <f t="shared" ca="1" si="8"/>
        <v>9</v>
      </c>
    </row>
    <row r="302" spans="13:13" x14ac:dyDescent="0.25">
      <c r="M302" s="8">
        <f t="shared" ca="1" si="8"/>
        <v>10</v>
      </c>
    </row>
    <row r="303" spans="13:13" x14ac:dyDescent="0.25">
      <c r="M303" s="8">
        <f t="shared" ca="1" si="8"/>
        <v>5</v>
      </c>
    </row>
    <row r="304" spans="13:13" x14ac:dyDescent="0.25">
      <c r="M304" s="8">
        <f t="shared" ca="1" si="8"/>
        <v>8</v>
      </c>
    </row>
    <row r="305" spans="13:13" x14ac:dyDescent="0.25">
      <c r="M305" s="8">
        <f t="shared" ca="1" si="8"/>
        <v>8</v>
      </c>
    </row>
    <row r="306" spans="13:13" x14ac:dyDescent="0.25">
      <c r="M306" s="8">
        <f t="shared" ca="1" si="8"/>
        <v>10</v>
      </c>
    </row>
    <row r="307" spans="13:13" x14ac:dyDescent="0.25">
      <c r="M307" s="8">
        <f t="shared" ca="1" si="8"/>
        <v>6</v>
      </c>
    </row>
    <row r="308" spans="13:13" x14ac:dyDescent="0.25">
      <c r="M308" s="8">
        <f t="shared" ca="1" si="8"/>
        <v>5</v>
      </c>
    </row>
    <row r="309" spans="13:13" x14ac:dyDescent="0.25">
      <c r="M309" s="8">
        <f t="shared" ca="1" si="8"/>
        <v>10</v>
      </c>
    </row>
    <row r="310" spans="13:13" x14ac:dyDescent="0.25">
      <c r="M310" s="8">
        <f t="shared" ca="1" si="8"/>
        <v>10</v>
      </c>
    </row>
    <row r="311" spans="13:13" x14ac:dyDescent="0.25">
      <c r="M311" s="8">
        <f t="shared" ca="1" si="8"/>
        <v>6</v>
      </c>
    </row>
    <row r="312" spans="13:13" x14ac:dyDescent="0.25">
      <c r="M312" s="8">
        <f t="shared" ca="1" si="8"/>
        <v>7</v>
      </c>
    </row>
    <row r="313" spans="13:13" x14ac:dyDescent="0.25">
      <c r="M313" s="8">
        <f t="shared" ca="1" si="8"/>
        <v>8</v>
      </c>
    </row>
    <row r="314" spans="13:13" x14ac:dyDescent="0.25">
      <c r="M314" s="8">
        <f t="shared" ca="1" si="8"/>
        <v>10</v>
      </c>
    </row>
    <row r="315" spans="13:13" x14ac:dyDescent="0.25">
      <c r="M315" s="8">
        <f t="shared" ca="1" si="8"/>
        <v>7</v>
      </c>
    </row>
    <row r="316" spans="13:13" x14ac:dyDescent="0.25">
      <c r="M316" s="8">
        <f t="shared" ca="1" si="8"/>
        <v>9</v>
      </c>
    </row>
    <row r="317" spans="13:13" x14ac:dyDescent="0.25">
      <c r="M317" s="8">
        <f t="shared" ca="1" si="8"/>
        <v>7</v>
      </c>
    </row>
    <row r="318" spans="13:13" x14ac:dyDescent="0.25">
      <c r="M318" s="8">
        <f t="shared" ca="1" si="8"/>
        <v>7</v>
      </c>
    </row>
    <row r="319" spans="13:13" x14ac:dyDescent="0.25">
      <c r="M319" s="8">
        <f t="shared" ca="1" si="8"/>
        <v>8</v>
      </c>
    </row>
    <row r="320" spans="13:13" x14ac:dyDescent="0.25">
      <c r="M320" s="8">
        <f t="shared" ca="1" si="8"/>
        <v>5</v>
      </c>
    </row>
    <row r="321" spans="13:13" x14ac:dyDescent="0.25">
      <c r="M321" s="8">
        <f t="shared" ca="1" si="8"/>
        <v>9</v>
      </c>
    </row>
    <row r="322" spans="13:13" x14ac:dyDescent="0.25">
      <c r="M322" s="8">
        <f t="shared" ca="1" si="8"/>
        <v>6</v>
      </c>
    </row>
    <row r="323" spans="13:13" x14ac:dyDescent="0.25">
      <c r="M323" s="8">
        <f t="shared" ca="1" si="8"/>
        <v>6</v>
      </c>
    </row>
    <row r="324" spans="13:13" x14ac:dyDescent="0.25">
      <c r="M324" s="8">
        <f t="shared" ca="1" si="8"/>
        <v>8</v>
      </c>
    </row>
    <row r="325" spans="13:13" x14ac:dyDescent="0.25">
      <c r="M325" s="8">
        <f t="shared" ca="1" si="8"/>
        <v>7</v>
      </c>
    </row>
    <row r="326" spans="13:13" x14ac:dyDescent="0.25">
      <c r="M326" s="8">
        <f t="shared" ca="1" si="8"/>
        <v>10</v>
      </c>
    </row>
    <row r="327" spans="13:13" x14ac:dyDescent="0.25">
      <c r="M327" s="8">
        <f t="shared" ca="1" si="8"/>
        <v>8</v>
      </c>
    </row>
    <row r="328" spans="13:13" x14ac:dyDescent="0.25">
      <c r="M328" s="8">
        <f t="shared" ca="1" si="8"/>
        <v>10</v>
      </c>
    </row>
    <row r="329" spans="13:13" x14ac:dyDescent="0.25">
      <c r="M329" s="8">
        <f t="shared" ca="1" si="8"/>
        <v>6</v>
      </c>
    </row>
    <row r="330" spans="13:13" x14ac:dyDescent="0.25">
      <c r="M330" s="8">
        <f t="shared" ca="1" si="8"/>
        <v>8</v>
      </c>
    </row>
    <row r="331" spans="13:13" x14ac:dyDescent="0.25">
      <c r="M331" s="8">
        <f t="shared" ca="1" si="8"/>
        <v>8</v>
      </c>
    </row>
    <row r="332" spans="13:13" x14ac:dyDescent="0.25">
      <c r="M332" s="8">
        <f t="shared" ca="1" si="8"/>
        <v>10</v>
      </c>
    </row>
    <row r="333" spans="13:13" x14ac:dyDescent="0.25">
      <c r="M333" s="8">
        <f t="shared" ca="1" si="8"/>
        <v>6</v>
      </c>
    </row>
    <row r="334" spans="13:13" x14ac:dyDescent="0.25">
      <c r="M334" s="8">
        <f t="shared" ca="1" si="8"/>
        <v>9</v>
      </c>
    </row>
    <row r="335" spans="13:13" x14ac:dyDescent="0.25">
      <c r="M335" s="8">
        <f t="shared" ca="1" si="8"/>
        <v>9</v>
      </c>
    </row>
    <row r="336" spans="13:13" x14ac:dyDescent="0.25">
      <c r="M336" s="8">
        <f t="shared" ca="1" si="8"/>
        <v>5</v>
      </c>
    </row>
    <row r="337" spans="13:13" x14ac:dyDescent="0.25">
      <c r="M337" s="8">
        <f t="shared" ca="1" si="8"/>
        <v>9</v>
      </c>
    </row>
    <row r="338" spans="13:13" x14ac:dyDescent="0.25">
      <c r="M338" s="8">
        <f t="shared" ca="1" si="8"/>
        <v>5</v>
      </c>
    </row>
    <row r="339" spans="13:13" x14ac:dyDescent="0.25">
      <c r="M339" s="8">
        <f t="shared" ca="1" si="8"/>
        <v>8</v>
      </c>
    </row>
    <row r="340" spans="13:13" x14ac:dyDescent="0.25">
      <c r="M340" s="8">
        <f t="shared" ca="1" si="8"/>
        <v>5</v>
      </c>
    </row>
    <row r="341" spans="13:13" x14ac:dyDescent="0.25">
      <c r="M341" s="8">
        <f t="shared" ca="1" si="8"/>
        <v>6</v>
      </c>
    </row>
    <row r="342" spans="13:13" x14ac:dyDescent="0.25">
      <c r="M342" s="8">
        <f t="shared" ca="1" si="8"/>
        <v>9</v>
      </c>
    </row>
    <row r="343" spans="13:13" x14ac:dyDescent="0.25">
      <c r="M343" s="8">
        <f t="shared" ca="1" si="8"/>
        <v>10</v>
      </c>
    </row>
    <row r="344" spans="13:13" x14ac:dyDescent="0.25">
      <c r="M344" s="8">
        <f t="shared" ca="1" si="8"/>
        <v>6</v>
      </c>
    </row>
    <row r="345" spans="13:13" x14ac:dyDescent="0.25">
      <c r="M345" s="8">
        <f t="shared" ca="1" si="8"/>
        <v>5</v>
      </c>
    </row>
    <row r="346" spans="13:13" x14ac:dyDescent="0.25">
      <c r="M346" s="8">
        <f t="shared" ca="1" si="8"/>
        <v>7</v>
      </c>
    </row>
    <row r="347" spans="13:13" x14ac:dyDescent="0.25">
      <c r="M347" s="8">
        <f t="shared" ca="1" si="8"/>
        <v>9</v>
      </c>
    </row>
    <row r="348" spans="13:13" x14ac:dyDescent="0.25">
      <c r="M348" s="8">
        <f t="shared" ca="1" si="8"/>
        <v>10</v>
      </c>
    </row>
    <row r="349" spans="13:13" x14ac:dyDescent="0.25">
      <c r="M349" s="8">
        <f t="shared" ca="1" si="8"/>
        <v>9</v>
      </c>
    </row>
    <row r="350" spans="13:13" x14ac:dyDescent="0.25">
      <c r="M350" s="8">
        <f t="shared" ca="1" si="8"/>
        <v>7</v>
      </c>
    </row>
    <row r="351" spans="13:13" x14ac:dyDescent="0.25">
      <c r="M351" s="8">
        <f t="shared" ca="1" si="8"/>
        <v>6</v>
      </c>
    </row>
    <row r="352" spans="13:13" x14ac:dyDescent="0.25">
      <c r="M352" s="8">
        <f t="shared" ca="1" si="8"/>
        <v>9</v>
      </c>
    </row>
    <row r="353" spans="13:13" x14ac:dyDescent="0.25">
      <c r="M353" s="8">
        <f t="shared" ca="1" si="8"/>
        <v>5</v>
      </c>
    </row>
    <row r="354" spans="13:13" x14ac:dyDescent="0.25">
      <c r="M354" s="8">
        <f t="shared" ca="1" si="8"/>
        <v>7</v>
      </c>
    </row>
    <row r="355" spans="13:13" x14ac:dyDescent="0.25">
      <c r="M355" s="8">
        <f t="shared" ca="1" si="8"/>
        <v>5</v>
      </c>
    </row>
    <row r="356" spans="13:13" x14ac:dyDescent="0.25">
      <c r="M356" s="8">
        <f t="shared" ca="1" si="8"/>
        <v>10</v>
      </c>
    </row>
    <row r="357" spans="13:13" x14ac:dyDescent="0.25">
      <c r="M357" s="8">
        <f t="shared" ca="1" si="8"/>
        <v>9</v>
      </c>
    </row>
    <row r="358" spans="13:13" x14ac:dyDescent="0.25">
      <c r="M358" s="8">
        <f t="shared" ref="M358:M392" ca="1" si="9">RANDBETWEEN(5,10)</f>
        <v>10</v>
      </c>
    </row>
    <row r="359" spans="13:13" x14ac:dyDescent="0.25">
      <c r="M359" s="8">
        <f t="shared" ca="1" si="9"/>
        <v>9</v>
      </c>
    </row>
    <row r="360" spans="13:13" x14ac:dyDescent="0.25">
      <c r="M360" s="8">
        <f t="shared" ca="1" si="9"/>
        <v>9</v>
      </c>
    </row>
    <row r="361" spans="13:13" x14ac:dyDescent="0.25">
      <c r="M361" s="8">
        <f t="shared" ca="1" si="9"/>
        <v>5</v>
      </c>
    </row>
    <row r="362" spans="13:13" x14ac:dyDescent="0.25">
      <c r="M362" s="8">
        <f t="shared" ca="1" si="9"/>
        <v>10</v>
      </c>
    </row>
    <row r="363" spans="13:13" x14ac:dyDescent="0.25">
      <c r="M363" s="8">
        <f t="shared" ca="1" si="9"/>
        <v>6</v>
      </c>
    </row>
    <row r="364" spans="13:13" x14ac:dyDescent="0.25">
      <c r="M364" s="8">
        <f t="shared" ca="1" si="9"/>
        <v>10</v>
      </c>
    </row>
    <row r="365" spans="13:13" x14ac:dyDescent="0.25">
      <c r="M365" s="8">
        <f t="shared" ca="1" si="9"/>
        <v>8</v>
      </c>
    </row>
    <row r="366" spans="13:13" x14ac:dyDescent="0.25">
      <c r="M366" s="8">
        <f t="shared" ca="1" si="9"/>
        <v>7</v>
      </c>
    </row>
    <row r="367" spans="13:13" x14ac:dyDescent="0.25">
      <c r="M367" s="8">
        <f t="shared" ca="1" si="9"/>
        <v>9</v>
      </c>
    </row>
    <row r="368" spans="13:13" x14ac:dyDescent="0.25">
      <c r="M368" s="8">
        <f t="shared" ca="1" si="9"/>
        <v>9</v>
      </c>
    </row>
    <row r="369" spans="13:13" x14ac:dyDescent="0.25">
      <c r="M369" s="8">
        <f t="shared" ca="1" si="9"/>
        <v>6</v>
      </c>
    </row>
    <row r="370" spans="13:13" x14ac:dyDescent="0.25">
      <c r="M370" s="8">
        <f t="shared" ca="1" si="9"/>
        <v>6</v>
      </c>
    </row>
    <row r="371" spans="13:13" x14ac:dyDescent="0.25">
      <c r="M371" s="8">
        <f t="shared" ca="1" si="9"/>
        <v>7</v>
      </c>
    </row>
    <row r="372" spans="13:13" x14ac:dyDescent="0.25">
      <c r="M372" s="8">
        <f t="shared" ca="1" si="9"/>
        <v>7</v>
      </c>
    </row>
    <row r="373" spans="13:13" x14ac:dyDescent="0.25">
      <c r="M373" s="8">
        <f t="shared" ca="1" si="9"/>
        <v>9</v>
      </c>
    </row>
    <row r="374" spans="13:13" x14ac:dyDescent="0.25">
      <c r="M374" s="8">
        <f t="shared" ca="1" si="9"/>
        <v>10</v>
      </c>
    </row>
    <row r="375" spans="13:13" x14ac:dyDescent="0.25">
      <c r="M375" s="8">
        <f t="shared" ca="1" si="9"/>
        <v>6</v>
      </c>
    </row>
    <row r="376" spans="13:13" x14ac:dyDescent="0.25">
      <c r="M376" s="8">
        <f t="shared" ca="1" si="9"/>
        <v>6</v>
      </c>
    </row>
    <row r="377" spans="13:13" x14ac:dyDescent="0.25">
      <c r="M377" s="8">
        <f t="shared" ca="1" si="9"/>
        <v>6</v>
      </c>
    </row>
    <row r="378" spans="13:13" x14ac:dyDescent="0.25">
      <c r="M378" s="8">
        <f t="shared" ca="1" si="9"/>
        <v>10</v>
      </c>
    </row>
    <row r="379" spans="13:13" x14ac:dyDescent="0.25">
      <c r="M379" s="8">
        <f t="shared" ca="1" si="9"/>
        <v>10</v>
      </c>
    </row>
    <row r="380" spans="13:13" x14ac:dyDescent="0.25">
      <c r="M380" s="8">
        <f t="shared" ca="1" si="9"/>
        <v>5</v>
      </c>
    </row>
    <row r="381" spans="13:13" x14ac:dyDescent="0.25">
      <c r="M381" s="8">
        <f t="shared" ca="1" si="9"/>
        <v>5</v>
      </c>
    </row>
    <row r="382" spans="13:13" x14ac:dyDescent="0.25">
      <c r="M382" s="8">
        <f t="shared" ca="1" si="9"/>
        <v>10</v>
      </c>
    </row>
    <row r="383" spans="13:13" x14ac:dyDescent="0.25">
      <c r="M383" s="8">
        <f t="shared" ca="1" si="9"/>
        <v>6</v>
      </c>
    </row>
    <row r="384" spans="13:13" x14ac:dyDescent="0.25">
      <c r="M384" s="8">
        <f t="shared" ca="1" si="9"/>
        <v>7</v>
      </c>
    </row>
    <row r="385" spans="13:13" x14ac:dyDescent="0.25">
      <c r="M385" s="8">
        <f t="shared" ca="1" si="9"/>
        <v>10</v>
      </c>
    </row>
    <row r="386" spans="13:13" x14ac:dyDescent="0.25">
      <c r="M386" s="8">
        <f t="shared" ca="1" si="9"/>
        <v>5</v>
      </c>
    </row>
    <row r="387" spans="13:13" x14ac:dyDescent="0.25">
      <c r="M387" s="8">
        <f t="shared" ca="1" si="9"/>
        <v>8</v>
      </c>
    </row>
    <row r="388" spans="13:13" x14ac:dyDescent="0.25">
      <c r="M388" s="8">
        <f t="shared" ca="1" si="9"/>
        <v>6</v>
      </c>
    </row>
    <row r="389" spans="13:13" x14ac:dyDescent="0.25">
      <c r="M389" s="8">
        <f t="shared" ca="1" si="9"/>
        <v>6</v>
      </c>
    </row>
    <row r="390" spans="13:13" x14ac:dyDescent="0.25">
      <c r="M390" s="8">
        <f t="shared" ca="1" si="9"/>
        <v>10</v>
      </c>
    </row>
    <row r="391" spans="13:13" x14ac:dyDescent="0.25">
      <c r="M391" s="8">
        <f t="shared" ca="1" si="9"/>
        <v>9</v>
      </c>
    </row>
    <row r="392" spans="13:13" x14ac:dyDescent="0.25">
      <c r="M392" s="8">
        <f t="shared" ca="1" si="9"/>
        <v>5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DD118EF6A3974C9C8A1D2063ADCF23" ma:contentTypeVersion="7" ma:contentTypeDescription="Crear nuevo documento." ma:contentTypeScope="" ma:versionID="0f876ee630e2153ce70a8374294ef794">
  <xsd:schema xmlns:xsd="http://www.w3.org/2001/XMLSchema" xmlns:xs="http://www.w3.org/2001/XMLSchema" xmlns:p="http://schemas.microsoft.com/office/2006/metadata/properties" xmlns:ns3="e1f00ae9-5095-4f73-ba7f-1df1847ba331" targetNamespace="http://schemas.microsoft.com/office/2006/metadata/properties" ma:root="true" ma:fieldsID="557fdc917937ae849753425407dff194" ns3:_="">
    <xsd:import namespace="e1f00ae9-5095-4f73-ba7f-1df1847ba3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00ae9-5095-4f73-ba7f-1df1847ba3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0B2856-85D6-4017-BAE4-FA8C98397D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00ae9-5095-4f73-ba7f-1df1847ba3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40E8D3-4650-4010-96C4-A387C6D070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311466-906B-472B-BCD5-65C6C8697F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</vt:lpstr>
      <vt:lpstr>Base de Datos 2</vt:lpstr>
      <vt:lpstr>Base de Datos Absentismo</vt:lpstr>
      <vt:lpstr>Listados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Martínez Ruiz</dc:creator>
  <cp:lastModifiedBy>Juan Martínez Ruiz</cp:lastModifiedBy>
  <dcterms:created xsi:type="dcterms:W3CDTF">2020-08-24T15:40:52Z</dcterms:created>
  <dcterms:modified xsi:type="dcterms:W3CDTF">2020-10-14T16:11:56Z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0x010100E0DD118EF6A3974C9C8A1D2063ADCF23</vt:lpwstr>
  </property>
</Properties>
</file>