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do\Python_Proyectos\proy_prueba\proy_files\"/>
    </mc:Choice>
  </mc:AlternateContent>
  <bookViews>
    <workbookView xWindow="0" yWindow="0" windowWidth="20490" windowHeight="7530" xr2:uid="{1D369C15-C2DE-4694-8D16-2EDEF857E93D}"/>
  </bookViews>
  <sheets>
    <sheet name="Comparación de Condiciones" sheetId="1" r:id="rId1"/>
    <sheet name="Comparación Resultado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8" i="2"/>
  <c r="G7" i="2"/>
  <c r="G6" i="2"/>
  <c r="I13" i="1" l="1"/>
  <c r="I12" i="1"/>
  <c r="I11" i="1"/>
  <c r="D2" i="2"/>
  <c r="G14" i="1"/>
  <c r="H14" i="1"/>
  <c r="I14" i="1" s="1"/>
  <c r="H6" i="1"/>
  <c r="H5" i="1"/>
  <c r="I5" i="1" s="1"/>
  <c r="H4" i="1"/>
  <c r="H3" i="1"/>
  <c r="H2" i="1"/>
  <c r="G6" i="1"/>
  <c r="G5" i="1"/>
  <c r="G4" i="1"/>
  <c r="G3" i="1"/>
  <c r="G2" i="1"/>
  <c r="K7" i="1"/>
  <c r="L7" i="1" s="1"/>
  <c r="J7" i="1"/>
  <c r="I2" i="1" l="1"/>
  <c r="I6" i="1"/>
  <c r="I3" i="1"/>
  <c r="I4" i="1"/>
  <c r="G7" i="1"/>
  <c r="H7" i="1"/>
  <c r="K6" i="1"/>
  <c r="K5" i="1"/>
  <c r="K4" i="1"/>
  <c r="K3" i="1"/>
  <c r="K2" i="1"/>
  <c r="J6" i="1"/>
  <c r="J5" i="1"/>
  <c r="J4" i="1"/>
  <c r="J2" i="1"/>
  <c r="J3" i="1"/>
  <c r="L5" i="1" l="1"/>
  <c r="I7" i="1"/>
  <c r="L2" i="1"/>
  <c r="L3" i="1"/>
  <c r="L6" i="1"/>
  <c r="L4" i="1"/>
</calcChain>
</file>

<file path=xl/sharedStrings.xml><?xml version="1.0" encoding="utf-8"?>
<sst xmlns="http://schemas.openxmlformats.org/spreadsheetml/2006/main" count="86" uniqueCount="53">
  <si>
    <t>CP</t>
  </si>
  <si>
    <t>PEDIATRIA</t>
  </si>
  <si>
    <t>CV</t>
  </si>
  <si>
    <t>SALUD FISICA</t>
  </si>
  <si>
    <t>JC</t>
  </si>
  <si>
    <t>JT</t>
  </si>
  <si>
    <t>SALUD MENTAL</t>
  </si>
  <si>
    <t>JLL</t>
  </si>
  <si>
    <t>MER</t>
  </si>
  <si>
    <t>MJA</t>
  </si>
  <si>
    <t>AE</t>
  </si>
  <si>
    <t>GERIATRIA</t>
  </si>
  <si>
    <t>NN</t>
  </si>
  <si>
    <t>PM</t>
  </si>
  <si>
    <t>XU</t>
  </si>
  <si>
    <t>CB</t>
  </si>
  <si>
    <t>Profesor</t>
  </si>
  <si>
    <t>Especialidad</t>
  </si>
  <si>
    <t>Horas 2017</t>
  </si>
  <si>
    <t>Total</t>
  </si>
  <si>
    <t>MFE</t>
  </si>
  <si>
    <t>Horas 2018 (1° sem)</t>
  </si>
  <si>
    <t>Horas Totales 2017</t>
  </si>
  <si>
    <t>Horas Totales 2018</t>
  </si>
  <si>
    <t>Actividades</t>
  </si>
  <si>
    <t>Corrección</t>
  </si>
  <si>
    <t>Supervisión</t>
  </si>
  <si>
    <t>Examen</t>
  </si>
  <si>
    <t>Preferencia por reducción de costos</t>
  </si>
  <si>
    <t>Preferencia por reducción de excedente de horas</t>
  </si>
  <si>
    <t>Año</t>
  </si>
  <si>
    <t>Costo [CLP]</t>
  </si>
  <si>
    <t>Excedente Total [horas]</t>
  </si>
  <si>
    <t>Diferencia %</t>
  </si>
  <si>
    <t>Modelo; Correcciones fijas</t>
  </si>
  <si>
    <t>Modelo; Correcciones móviles</t>
  </si>
  <si>
    <t>Asignación Manual</t>
  </si>
  <si>
    <t>Condiciones</t>
  </si>
  <si>
    <t>Actividad</t>
  </si>
  <si>
    <t>Tiempo</t>
  </si>
  <si>
    <t>Costo Base</t>
  </si>
  <si>
    <t>Costo Traslado</t>
  </si>
  <si>
    <t>Bonus*</t>
  </si>
  <si>
    <t>*El/la docente CB realiza supervisiones de diferentes especialidades.</t>
  </si>
  <si>
    <t>Condiciones de Actividades y Tarifas</t>
  </si>
  <si>
    <t>Profesores Activos 2017</t>
  </si>
  <si>
    <t>Profesores Activos 2018</t>
  </si>
  <si>
    <t>Cantidad de Actividades</t>
  </si>
  <si>
    <t>Externalizaciones</t>
  </si>
  <si>
    <t>Actividades Totales</t>
  </si>
  <si>
    <t>Cantidad de Alumnos</t>
  </si>
  <si>
    <t>Practica I</t>
  </si>
  <si>
    <t>Internado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</si>
</sst>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96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2" fillId="0" borderId="1" xfId="0" applyFont="1" applyFill="1" applyBorder="1" applyAlignment="1">
      <alignment horizontal="left"/>
    </xf>
    <xf numFmtId="9" fontId="0" fillId="0" borderId="1" xfId="2" applyFont="1" applyBorder="1"/>
    <xf numFmtId="9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3" borderId="1" xfId="0" applyFont="1" applyFill="1" applyBorder="1"/>
    <xf numFmtId="0" fontId="2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9" fontId="0" fillId="0" borderId="0" xfId="0" applyNumberFormat="1" applyBorder="1"/>
    <xf numFmtId="0" fontId="0" fillId="3" borderId="1" xfId="0" applyFill="1" applyBorder="1"/>
    <xf numFmtId="164" fontId="0" fillId="3" borderId="1" xfId="1" applyNumberFormat="1" applyFont="1" applyFill="1" applyBorder="1"/>
    <xf numFmtId="0" fontId="2" fillId="3" borderId="1" xfId="0" applyFont="1" applyFill="1" applyBorder="1" applyAlignment="1">
      <alignment horizontal="left"/>
    </xf>
    <xf numFmtId="9" fontId="0" fillId="3" borderId="1" xfId="2" applyFont="1" applyFill="1" applyBorder="1"/>
    <xf numFmtId="49" fontId="2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9" fontId="0" fillId="0" borderId="1" xfId="0" applyNumberFormat="1" applyBorder="1" applyAlignment="1">
      <alignment horizontal="right" wrapText="1"/>
    </xf>
    <xf numFmtId="0" fontId="2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right" wrapText="1"/>
    </xf>
    <xf numFmtId="9" fontId="0" fillId="4" borderId="1" xfId="0" applyNumberFormat="1" applyFill="1" applyBorder="1" applyAlignment="1">
      <alignment horizontal="right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BC6FD-AA81-4022-8B90-E1EB0435D432}">
  <dimension ref="A1:L20"/>
  <sheetViews>
    <sheetView tabSelected="1" zoomScaleNormal="100" workbookViewId="0">
      <selection activeCell="D17" sqref="D17"/>
    </sheetView>
  </sheetViews>
  <sheetFormatPr baseColWidth="10" defaultRowHeight="15" x14ac:dyDescent="0.25"/>
  <cols>
    <col min="1" max="1" width="8.5703125" bestFit="1" customWidth="1"/>
    <col min="2" max="2" width="14.42578125" bestFit="1" customWidth="1"/>
    <col min="3" max="3" width="10.42578125" bestFit="1" customWidth="1"/>
    <col min="4" max="4" width="18.28515625" bestFit="1" customWidth="1"/>
    <col min="5" max="5" width="7.5703125" customWidth="1"/>
    <col min="6" max="6" width="14.7109375" bestFit="1" customWidth="1"/>
    <col min="7" max="8" width="22.140625" bestFit="1" customWidth="1"/>
    <col min="9" max="9" width="12.140625" bestFit="1" customWidth="1"/>
    <col min="10" max="11" width="17.42578125" bestFit="1" customWidth="1"/>
    <col min="12" max="12" width="12.140625" bestFit="1" customWidth="1"/>
  </cols>
  <sheetData>
    <row r="1" spans="1:12" x14ac:dyDescent="0.25">
      <c r="A1" s="9" t="s">
        <v>16</v>
      </c>
      <c r="B1" s="9" t="s">
        <v>17</v>
      </c>
      <c r="C1" s="9" t="s">
        <v>18</v>
      </c>
      <c r="D1" s="9" t="s">
        <v>21</v>
      </c>
      <c r="F1" s="9" t="s">
        <v>17</v>
      </c>
      <c r="G1" s="9" t="s">
        <v>45</v>
      </c>
      <c r="H1" s="9" t="s">
        <v>46</v>
      </c>
      <c r="I1" s="9" t="s">
        <v>33</v>
      </c>
      <c r="J1" s="9" t="s">
        <v>22</v>
      </c>
      <c r="K1" s="9" t="s">
        <v>23</v>
      </c>
      <c r="L1" s="9" t="s">
        <v>33</v>
      </c>
    </row>
    <row r="2" spans="1:12" x14ac:dyDescent="0.25">
      <c r="A2" s="6" t="s">
        <v>0</v>
      </c>
      <c r="B2" s="1" t="s">
        <v>1</v>
      </c>
      <c r="C2" s="2">
        <v>1</v>
      </c>
      <c r="D2" s="2">
        <v>3</v>
      </c>
      <c r="F2" s="6" t="s">
        <v>1</v>
      </c>
      <c r="G2" s="3">
        <f>COUNTIFS($B$2:$B$14,$F2,$C$2:$C$14,"&gt;0")</f>
        <v>3</v>
      </c>
      <c r="H2" s="3">
        <f>COUNTIFS($B$2:$B$14,$F2,$D$2:$D$14,"&gt;0")</f>
        <v>3</v>
      </c>
      <c r="I2" s="7">
        <f t="shared" ref="I2:I7" si="0">(H2-G2)/G2</f>
        <v>0</v>
      </c>
      <c r="J2" s="3">
        <f>SUMIF($B$2:$B$14,F2,$C$2:$C$14)</f>
        <v>7.5</v>
      </c>
      <c r="K2" s="3">
        <f>SUMIF($B$2:$B$14,F2,$D$2:$D$14)</f>
        <v>8</v>
      </c>
      <c r="L2" s="7">
        <f t="shared" ref="L2:L7" si="1">(K2-J2)/J2</f>
        <v>6.6666666666666666E-2</v>
      </c>
    </row>
    <row r="3" spans="1:12" x14ac:dyDescent="0.25">
      <c r="A3" s="6" t="s">
        <v>2</v>
      </c>
      <c r="B3" s="1" t="s">
        <v>3</v>
      </c>
      <c r="C3" s="2">
        <v>2</v>
      </c>
      <c r="D3" s="2">
        <v>3.5</v>
      </c>
      <c r="F3" s="6" t="s">
        <v>3</v>
      </c>
      <c r="G3" s="3">
        <f>COUNTIFS($B$2:$B$14,$F3,$C$2:$C$14,"&gt;0")</f>
        <v>2</v>
      </c>
      <c r="H3" s="3">
        <f>COUNTIFS($B$2:$B$14,$F3,$D$2:$D$14,"&gt;0")</f>
        <v>2</v>
      </c>
      <c r="I3" s="7">
        <f t="shared" si="0"/>
        <v>0</v>
      </c>
      <c r="J3" s="3">
        <f>SUMIF($B$2:$B$14,F3,$C$2:$C$14)</f>
        <v>8</v>
      </c>
      <c r="K3" s="3">
        <f>SUMIF($B$2:$B$14,F3,$D$2:$D$14)</f>
        <v>6.5</v>
      </c>
      <c r="L3" s="7">
        <f t="shared" si="1"/>
        <v>-0.1875</v>
      </c>
    </row>
    <row r="4" spans="1:12" x14ac:dyDescent="0.25">
      <c r="A4" s="6" t="s">
        <v>4</v>
      </c>
      <c r="B4" s="1" t="s">
        <v>1</v>
      </c>
      <c r="C4" s="2">
        <v>5</v>
      </c>
      <c r="D4" s="2">
        <v>0</v>
      </c>
      <c r="F4" s="6" t="s">
        <v>6</v>
      </c>
      <c r="G4" s="3">
        <f>COUNTIFS($B$2:$B$14,$F4,$C$2:$C$14,"&gt;0")</f>
        <v>3</v>
      </c>
      <c r="H4" s="3">
        <f>COUNTIFS($B$2:$B$14,$F4,$D$2:$D$14,"&gt;0")</f>
        <v>2</v>
      </c>
      <c r="I4" s="7">
        <f t="shared" si="0"/>
        <v>-0.33333333333333331</v>
      </c>
      <c r="J4" s="3">
        <f>SUMIF($B$2:$B$14,F4,$C$2:$C$14)</f>
        <v>17</v>
      </c>
      <c r="K4" s="3">
        <f>SUMIF($B$2:$B$14,F4,$D$2:$D$14)</f>
        <v>15</v>
      </c>
      <c r="L4" s="7">
        <f t="shared" si="1"/>
        <v>-0.11764705882352941</v>
      </c>
    </row>
    <row r="5" spans="1:12" x14ac:dyDescent="0.25">
      <c r="A5" s="6" t="s">
        <v>5</v>
      </c>
      <c r="B5" s="1" t="s">
        <v>6</v>
      </c>
      <c r="C5" s="2">
        <v>1</v>
      </c>
      <c r="D5" s="2">
        <v>0</v>
      </c>
      <c r="F5" s="6" t="s">
        <v>11</v>
      </c>
      <c r="G5" s="3">
        <f>COUNTIFS($B$2:$B$14,$F5,$C$2:$C$14,"&gt;0")</f>
        <v>3</v>
      </c>
      <c r="H5" s="3">
        <f>COUNTIFS($B$2:$B$14,$F5,$D$2:$D$14,"&gt;0")</f>
        <v>1</v>
      </c>
      <c r="I5" s="7">
        <f t="shared" si="0"/>
        <v>-0.66666666666666663</v>
      </c>
      <c r="J5" s="3">
        <f>SUMIF($B$2:$B$14,F5,$C$2:$C$14)</f>
        <v>18.5</v>
      </c>
      <c r="K5" s="3">
        <f>SUMIF($B$2:$B$14,F5,$D$2:$D$14)</f>
        <v>12.5</v>
      </c>
      <c r="L5" s="7">
        <f t="shared" si="1"/>
        <v>-0.32432432432432434</v>
      </c>
    </row>
    <row r="6" spans="1:12" x14ac:dyDescent="0.25">
      <c r="A6" s="6" t="s">
        <v>7</v>
      </c>
      <c r="B6" s="1" t="s">
        <v>3</v>
      </c>
      <c r="C6" s="2">
        <v>6</v>
      </c>
      <c r="D6" s="2">
        <v>3</v>
      </c>
      <c r="F6" s="6" t="s">
        <v>42</v>
      </c>
      <c r="G6" s="3">
        <f>COUNTIFS($B$2:$B$14,$F6,$C$2:$C$14,"&gt;0")</f>
        <v>1</v>
      </c>
      <c r="H6" s="3">
        <f>COUNTIFS($B$2:$B$14,$F6,$D$2:$D$14,"&gt;0")</f>
        <v>1</v>
      </c>
      <c r="I6" s="7">
        <f t="shared" si="0"/>
        <v>0</v>
      </c>
      <c r="J6" s="3">
        <f>SUMIF($B$2:$B$14,F6,$C$2:$C$14)</f>
        <v>15</v>
      </c>
      <c r="K6" s="3">
        <f>SUMIF($B$2:$B$14,F6,$D$2:$D$14)</f>
        <v>5</v>
      </c>
      <c r="L6" s="7">
        <f t="shared" si="1"/>
        <v>-0.66666666666666663</v>
      </c>
    </row>
    <row r="7" spans="1:12" x14ac:dyDescent="0.25">
      <c r="A7" s="6" t="s">
        <v>8</v>
      </c>
      <c r="B7" s="1" t="s">
        <v>6</v>
      </c>
      <c r="C7" s="2">
        <v>8</v>
      </c>
      <c r="D7" s="2">
        <v>12</v>
      </c>
      <c r="F7" s="19" t="s">
        <v>19</v>
      </c>
      <c r="G7" s="17">
        <f>SUM(G2:G6)</f>
        <v>12</v>
      </c>
      <c r="H7" s="17">
        <f>SUM(H2:H6)</f>
        <v>9</v>
      </c>
      <c r="I7" s="20">
        <f t="shared" si="0"/>
        <v>-0.25</v>
      </c>
      <c r="J7" s="17">
        <f>SUM(C2:C14)</f>
        <v>66</v>
      </c>
      <c r="K7" s="17">
        <f>SUM(D2:D14)</f>
        <v>47</v>
      </c>
      <c r="L7" s="20">
        <f t="shared" si="1"/>
        <v>-0.2878787878787879</v>
      </c>
    </row>
    <row r="8" spans="1:12" x14ac:dyDescent="0.25">
      <c r="A8" s="6" t="s">
        <v>9</v>
      </c>
      <c r="B8" s="1" t="s">
        <v>6</v>
      </c>
      <c r="C8" s="2">
        <v>8</v>
      </c>
      <c r="D8" s="2">
        <v>3</v>
      </c>
    </row>
    <row r="9" spans="1:12" x14ac:dyDescent="0.25">
      <c r="A9" s="6" t="s">
        <v>10</v>
      </c>
      <c r="B9" s="1" t="s">
        <v>11</v>
      </c>
      <c r="C9" s="2">
        <v>5.5</v>
      </c>
      <c r="D9" s="2">
        <v>0</v>
      </c>
      <c r="F9" s="23" t="s">
        <v>47</v>
      </c>
      <c r="G9" s="23"/>
      <c r="H9" s="23"/>
      <c r="I9" s="23"/>
    </row>
    <row r="10" spans="1:12" x14ac:dyDescent="0.25">
      <c r="A10" s="6" t="s">
        <v>12</v>
      </c>
      <c r="B10" s="1" t="s">
        <v>11</v>
      </c>
      <c r="C10" s="2">
        <v>5</v>
      </c>
      <c r="D10" s="2">
        <v>12.5</v>
      </c>
      <c r="F10" s="9" t="s">
        <v>24</v>
      </c>
      <c r="G10" s="9">
        <v>2017</v>
      </c>
      <c r="H10" s="11">
        <v>2018</v>
      </c>
      <c r="I10" s="9" t="s">
        <v>33</v>
      </c>
    </row>
    <row r="11" spans="1:12" x14ac:dyDescent="0.25">
      <c r="A11" s="6" t="s">
        <v>13</v>
      </c>
      <c r="B11" s="1" t="s">
        <v>11</v>
      </c>
      <c r="C11" s="2">
        <v>8</v>
      </c>
      <c r="D11" s="2">
        <v>0</v>
      </c>
      <c r="F11" s="4" t="s">
        <v>25</v>
      </c>
      <c r="G11" s="3">
        <v>416</v>
      </c>
      <c r="H11" s="3">
        <v>528</v>
      </c>
      <c r="I11" s="7">
        <f>(H11-G11)/G11</f>
        <v>0.26923076923076922</v>
      </c>
    </row>
    <row r="12" spans="1:12" x14ac:dyDescent="0.25">
      <c r="A12" s="6" t="s">
        <v>14</v>
      </c>
      <c r="B12" s="1" t="s">
        <v>1</v>
      </c>
      <c r="C12" s="2">
        <v>1.5</v>
      </c>
      <c r="D12" s="2">
        <v>2</v>
      </c>
      <c r="F12" s="4" t="s">
        <v>26</v>
      </c>
      <c r="G12" s="3">
        <v>314</v>
      </c>
      <c r="H12" s="3">
        <v>351</v>
      </c>
      <c r="I12" s="7">
        <f>(H12-G12)/G12</f>
        <v>0.1178343949044586</v>
      </c>
    </row>
    <row r="13" spans="1:12" x14ac:dyDescent="0.25">
      <c r="A13" s="6" t="s">
        <v>20</v>
      </c>
      <c r="B13" s="1" t="s">
        <v>1</v>
      </c>
      <c r="C13" s="2">
        <v>0</v>
      </c>
      <c r="D13" s="2">
        <v>3</v>
      </c>
      <c r="F13" s="4" t="s">
        <v>27</v>
      </c>
      <c r="G13" s="3">
        <v>102</v>
      </c>
      <c r="H13" s="3">
        <v>177</v>
      </c>
      <c r="I13" s="7">
        <f>(H13-G13)/G13</f>
        <v>0.73529411764705888</v>
      </c>
    </row>
    <row r="14" spans="1:12" x14ac:dyDescent="0.25">
      <c r="A14" s="6" t="s">
        <v>15</v>
      </c>
      <c r="B14" s="1" t="s">
        <v>42</v>
      </c>
      <c r="C14" s="2">
        <v>15</v>
      </c>
      <c r="D14" s="2">
        <v>5</v>
      </c>
      <c r="F14" s="13" t="s">
        <v>19</v>
      </c>
      <c r="G14" s="17">
        <f>SUM(G11:G13)</f>
        <v>832</v>
      </c>
      <c r="H14" s="17">
        <f>SUM(H11:H13)</f>
        <v>1056</v>
      </c>
      <c r="I14" s="20">
        <f>(H14-G14)/G14</f>
        <v>0.26923076923076922</v>
      </c>
    </row>
    <row r="15" spans="1:12" ht="15" customHeight="1" x14ac:dyDescent="0.25">
      <c r="A15" s="22" t="s">
        <v>43</v>
      </c>
      <c r="B15" s="22"/>
    </row>
    <row r="16" spans="1:12" x14ac:dyDescent="0.25">
      <c r="A16" s="22"/>
      <c r="B16" s="22"/>
      <c r="F16" s="29" t="s">
        <v>50</v>
      </c>
      <c r="G16" s="29"/>
      <c r="H16" s="29"/>
      <c r="I16" s="29"/>
    </row>
    <row r="17" spans="1:9" x14ac:dyDescent="0.25">
      <c r="A17" s="22"/>
      <c r="B17" s="22"/>
      <c r="F17" s="30"/>
      <c r="G17" s="31">
        <v>2017</v>
      </c>
      <c r="H17" s="31">
        <v>2018</v>
      </c>
      <c r="I17" s="32" t="s">
        <v>33</v>
      </c>
    </row>
    <row r="18" spans="1:9" x14ac:dyDescent="0.25">
      <c r="F18" s="33" t="s">
        <v>51</v>
      </c>
      <c r="G18" s="34">
        <v>44</v>
      </c>
      <c r="H18" s="34">
        <v>36</v>
      </c>
      <c r="I18" s="35">
        <v>-0.18</v>
      </c>
    </row>
    <row r="19" spans="1:9" x14ac:dyDescent="0.25">
      <c r="F19" s="33" t="s">
        <v>52</v>
      </c>
      <c r="G19" s="34">
        <v>26</v>
      </c>
      <c r="H19" s="34">
        <v>45</v>
      </c>
      <c r="I19" s="35">
        <v>0.73</v>
      </c>
    </row>
    <row r="20" spans="1:9" x14ac:dyDescent="0.25">
      <c r="F20" s="36" t="s">
        <v>19</v>
      </c>
      <c r="G20" s="37">
        <v>70</v>
      </c>
      <c r="H20" s="37">
        <v>81</v>
      </c>
      <c r="I20" s="38">
        <v>0.16</v>
      </c>
    </row>
  </sheetData>
  <mergeCells count="3">
    <mergeCell ref="A15:B17"/>
    <mergeCell ref="F9:I9"/>
    <mergeCell ref="F16:I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D958-DF5E-4C52-8EA7-F30F5563741E}">
  <dimension ref="A1:H21"/>
  <sheetViews>
    <sheetView workbookViewId="0">
      <selection activeCell="C10" sqref="C10"/>
    </sheetView>
  </sheetViews>
  <sheetFormatPr baseColWidth="10" defaultRowHeight="15" x14ac:dyDescent="0.25"/>
  <cols>
    <col min="1" max="1" width="11.42578125" bestFit="1" customWidth="1"/>
    <col min="2" max="2" width="28.140625" bestFit="1" customWidth="1"/>
    <col min="3" max="3" width="22.140625" bestFit="1" customWidth="1"/>
    <col min="4" max="4" width="13.85546875" bestFit="1" customWidth="1"/>
    <col min="6" max="6" width="8" bestFit="1" customWidth="1"/>
    <col min="7" max="7" width="18.28515625" bestFit="1" customWidth="1"/>
    <col min="8" max="8" width="11.5703125" bestFit="1" customWidth="1"/>
    <col min="9" max="9" width="11.42578125" bestFit="1" customWidth="1"/>
  </cols>
  <sheetData>
    <row r="1" spans="1:8" x14ac:dyDescent="0.25">
      <c r="A1" s="26" t="s">
        <v>28</v>
      </c>
      <c r="B1" s="27"/>
      <c r="C1" s="28"/>
      <c r="D1" s="7">
        <v>0.9</v>
      </c>
    </row>
    <row r="2" spans="1:8" x14ac:dyDescent="0.25">
      <c r="A2" s="26" t="s">
        <v>29</v>
      </c>
      <c r="B2" s="27"/>
      <c r="C2" s="28"/>
      <c r="D2" s="8">
        <f>1-D1</f>
        <v>9.9999999999999978E-2</v>
      </c>
    </row>
    <row r="3" spans="1:8" x14ac:dyDescent="0.25">
      <c r="A3" s="14"/>
      <c r="B3" s="14"/>
      <c r="C3" s="14"/>
      <c r="D3" s="16"/>
    </row>
    <row r="4" spans="1:8" x14ac:dyDescent="0.25">
      <c r="D4" s="23" t="s">
        <v>48</v>
      </c>
      <c r="E4" s="23"/>
      <c r="F4" s="23"/>
      <c r="G4" s="23"/>
      <c r="H4" s="23"/>
    </row>
    <row r="5" spans="1:8" x14ac:dyDescent="0.25">
      <c r="A5" s="5" t="s">
        <v>30</v>
      </c>
      <c r="B5" s="5" t="s">
        <v>37</v>
      </c>
      <c r="C5" s="5" t="s">
        <v>32</v>
      </c>
      <c r="D5" s="15" t="s">
        <v>25</v>
      </c>
      <c r="E5" s="15" t="s">
        <v>26</v>
      </c>
      <c r="F5" s="15" t="s">
        <v>27</v>
      </c>
      <c r="G5" s="15" t="s">
        <v>49</v>
      </c>
      <c r="H5" s="5" t="s">
        <v>31</v>
      </c>
    </row>
    <row r="6" spans="1:8" x14ac:dyDescent="0.25">
      <c r="A6" s="24">
        <v>2017</v>
      </c>
      <c r="B6" s="3" t="s">
        <v>34</v>
      </c>
      <c r="C6" s="3">
        <v>5</v>
      </c>
      <c r="D6" s="3">
        <v>63</v>
      </c>
      <c r="E6" s="3">
        <v>63</v>
      </c>
      <c r="F6" s="3">
        <v>39</v>
      </c>
      <c r="G6" s="17">
        <f>SUM(D6:F6)</f>
        <v>165</v>
      </c>
      <c r="H6" s="18">
        <v>2614000</v>
      </c>
    </row>
    <row r="7" spans="1:8" x14ac:dyDescent="0.25">
      <c r="A7" s="24"/>
      <c r="B7" s="3" t="s">
        <v>35</v>
      </c>
      <c r="C7" s="3">
        <v>66.5</v>
      </c>
      <c r="D7" s="3">
        <v>0</v>
      </c>
      <c r="E7" s="3">
        <v>63</v>
      </c>
      <c r="F7" s="3">
        <v>39</v>
      </c>
      <c r="G7" s="17">
        <f>SUM(D7:F7)</f>
        <v>102</v>
      </c>
      <c r="H7" s="18">
        <v>1858000</v>
      </c>
    </row>
    <row r="8" spans="1:8" x14ac:dyDescent="0.25">
      <c r="A8" s="24"/>
      <c r="B8" s="3" t="s">
        <v>36</v>
      </c>
      <c r="C8" s="3">
        <v>135</v>
      </c>
      <c r="D8" s="3">
        <v>103</v>
      </c>
      <c r="E8" s="3">
        <v>38</v>
      </c>
      <c r="F8" s="3">
        <v>20</v>
      </c>
      <c r="G8" s="17">
        <f t="shared" ref="G8:G9" si="0">SUM(D8:F8)</f>
        <v>161</v>
      </c>
      <c r="H8" s="18">
        <v>2379000</v>
      </c>
    </row>
    <row r="9" spans="1:8" x14ac:dyDescent="0.25">
      <c r="A9" s="21">
        <v>2018</v>
      </c>
      <c r="B9" s="3" t="s">
        <v>34</v>
      </c>
      <c r="C9" s="3">
        <v>56.5</v>
      </c>
      <c r="D9" s="3">
        <v>135</v>
      </c>
      <c r="E9" s="3">
        <v>179</v>
      </c>
      <c r="F9" s="3">
        <v>122</v>
      </c>
      <c r="G9" s="17">
        <f t="shared" si="0"/>
        <v>436</v>
      </c>
      <c r="H9" s="18">
        <v>7125000</v>
      </c>
    </row>
    <row r="11" spans="1:8" x14ac:dyDescent="0.25">
      <c r="A11" s="23" t="s">
        <v>44</v>
      </c>
      <c r="B11" s="23"/>
      <c r="C11" s="23"/>
      <c r="D11" s="23"/>
    </row>
    <row r="12" spans="1:8" x14ac:dyDescent="0.25">
      <c r="A12" s="25">
        <v>2017</v>
      </c>
      <c r="B12" s="25"/>
      <c r="C12" s="25"/>
      <c r="D12" s="25"/>
    </row>
    <row r="13" spans="1:8" x14ac:dyDescent="0.25">
      <c r="A13" s="13" t="s">
        <v>38</v>
      </c>
      <c r="B13" s="13" t="s">
        <v>39</v>
      </c>
      <c r="C13" s="13" t="s">
        <v>40</v>
      </c>
      <c r="D13" s="13" t="s">
        <v>41</v>
      </c>
    </row>
    <row r="14" spans="1:8" x14ac:dyDescent="0.25">
      <c r="A14" s="12" t="s">
        <v>26</v>
      </c>
      <c r="B14" s="3">
        <v>0.5</v>
      </c>
      <c r="C14" s="10">
        <v>14000</v>
      </c>
      <c r="D14" s="10">
        <v>5000</v>
      </c>
    </row>
    <row r="15" spans="1:8" x14ac:dyDescent="0.25">
      <c r="A15" s="12" t="s">
        <v>25</v>
      </c>
      <c r="B15" s="3">
        <v>1</v>
      </c>
      <c r="C15" s="10">
        <v>12000</v>
      </c>
      <c r="D15" s="10">
        <v>0</v>
      </c>
    </row>
    <row r="16" spans="1:8" x14ac:dyDescent="0.25">
      <c r="A16" s="12" t="s">
        <v>27</v>
      </c>
      <c r="B16" s="3">
        <v>2.5</v>
      </c>
      <c r="C16" s="10">
        <v>14000</v>
      </c>
      <c r="D16" s="10">
        <v>5000</v>
      </c>
    </row>
    <row r="17" spans="1:4" x14ac:dyDescent="0.25">
      <c r="A17" s="25">
        <v>2018</v>
      </c>
      <c r="B17" s="25"/>
      <c r="C17" s="25"/>
      <c r="D17" s="25"/>
    </row>
    <row r="18" spans="1:4" x14ac:dyDescent="0.25">
      <c r="A18" s="13" t="s">
        <v>38</v>
      </c>
      <c r="B18" s="13" t="s">
        <v>39</v>
      </c>
      <c r="C18" s="13" t="s">
        <v>40</v>
      </c>
      <c r="D18" s="13" t="s">
        <v>41</v>
      </c>
    </row>
    <row r="19" spans="1:4" x14ac:dyDescent="0.25">
      <c r="A19" s="12" t="s">
        <v>26</v>
      </c>
      <c r="B19" s="3">
        <v>1.5</v>
      </c>
      <c r="C19" s="10">
        <v>10000</v>
      </c>
      <c r="D19" s="10">
        <v>5000</v>
      </c>
    </row>
    <row r="20" spans="1:4" x14ac:dyDescent="0.25">
      <c r="A20" s="12" t="s">
        <v>25</v>
      </c>
      <c r="B20" s="3">
        <v>1</v>
      </c>
      <c r="C20" s="10">
        <v>12000</v>
      </c>
      <c r="D20" s="10">
        <v>0</v>
      </c>
    </row>
    <row r="21" spans="1:4" x14ac:dyDescent="0.25">
      <c r="A21" s="12" t="s">
        <v>27</v>
      </c>
      <c r="B21" s="3">
        <v>2.5</v>
      </c>
      <c r="C21" s="10">
        <v>20000</v>
      </c>
      <c r="D21" s="10">
        <v>5000</v>
      </c>
    </row>
  </sheetData>
  <mergeCells count="7">
    <mergeCell ref="A6:A8"/>
    <mergeCell ref="A12:D12"/>
    <mergeCell ref="A17:D17"/>
    <mergeCell ref="A1:C1"/>
    <mergeCell ref="A2:C2"/>
    <mergeCell ref="A11:D11"/>
    <mergeCell ref="D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Comparación de Condiciones</vt:lpstr>
      <vt:lpstr>Comparación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2018-02-19T18:34:40Z</dcterms:created>
  <dcterms:modified xsi:type="dcterms:W3CDTF">2018-02-28T01:47:14Z</dcterms:modified>
</cp:coreProperties>
</file>