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0520" yWindow="10800" windowWidth="12420" windowHeight="16000" tabRatio="500"/>
  </bookViews>
  <sheets>
    <sheet name="Sheet1" sheetId="1" r:id="rId1"/>
    <sheet name="Electricity generati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9" i="1" l="1"/>
  <c r="C39" i="1"/>
  <c r="D24" i="1"/>
  <c r="C24" i="1"/>
  <c r="C37" i="1"/>
  <c r="D37" i="1"/>
  <c r="B37" i="1"/>
  <c r="C31" i="1"/>
  <c r="D31" i="1"/>
  <c r="B31" i="1"/>
  <c r="C35" i="1"/>
  <c r="C36" i="1"/>
  <c r="C38" i="1"/>
  <c r="D35" i="1"/>
  <c r="D36" i="1"/>
  <c r="D38" i="1"/>
  <c r="B35" i="1"/>
  <c r="B36" i="1"/>
  <c r="B38" i="1"/>
  <c r="C29" i="1"/>
  <c r="C30" i="1"/>
  <c r="C32" i="1"/>
  <c r="D29" i="1"/>
  <c r="D30" i="1"/>
  <c r="D32" i="1"/>
  <c r="B29" i="1"/>
  <c r="B30" i="1"/>
  <c r="B32" i="1"/>
  <c r="C22" i="2"/>
  <c r="C21" i="2"/>
  <c r="C23" i="2"/>
  <c r="C25" i="2"/>
  <c r="C27" i="2"/>
  <c r="C31" i="2"/>
  <c r="C44" i="2"/>
  <c r="D22" i="2"/>
  <c r="D21" i="2"/>
  <c r="D23" i="2"/>
  <c r="D25" i="2"/>
  <c r="D27" i="2"/>
  <c r="D31" i="2"/>
  <c r="D44" i="2"/>
  <c r="E24" i="2"/>
  <c r="E22" i="2"/>
  <c r="E21" i="2"/>
  <c r="E23" i="2"/>
  <c r="E25" i="2"/>
  <c r="E27" i="2"/>
  <c r="E31" i="2"/>
  <c r="E44" i="2"/>
  <c r="F24" i="2"/>
  <c r="F22" i="2"/>
  <c r="F21" i="2"/>
  <c r="F23" i="2"/>
  <c r="F25" i="2"/>
  <c r="F27" i="2"/>
  <c r="F31" i="2"/>
  <c r="F44" i="2"/>
  <c r="G24" i="2"/>
  <c r="G22" i="2"/>
  <c r="G21" i="2"/>
  <c r="G23" i="2"/>
  <c r="G25" i="2"/>
  <c r="G27" i="2"/>
  <c r="G31" i="2"/>
  <c r="G44" i="2"/>
  <c r="D43" i="2"/>
  <c r="E43" i="2"/>
  <c r="F43" i="2"/>
  <c r="G43" i="2"/>
  <c r="C43" i="2"/>
  <c r="D42" i="2"/>
  <c r="E42" i="2"/>
  <c r="F42" i="2"/>
  <c r="G42" i="2"/>
  <c r="C42" i="2"/>
  <c r="D41" i="2"/>
  <c r="E41" i="2"/>
  <c r="F41" i="2"/>
  <c r="G41" i="2"/>
  <c r="C41" i="2"/>
  <c r="D40" i="2"/>
  <c r="E40" i="2"/>
  <c r="F40" i="2"/>
  <c r="G40" i="2"/>
  <c r="C40" i="2"/>
  <c r="D39" i="2"/>
  <c r="E39" i="2"/>
  <c r="F39" i="2"/>
  <c r="G39" i="2"/>
  <c r="C39" i="2"/>
  <c r="D38" i="2"/>
  <c r="E38" i="2"/>
  <c r="F38" i="2"/>
  <c r="G38" i="2"/>
  <c r="C38" i="2"/>
  <c r="D37" i="2"/>
  <c r="E37" i="2"/>
  <c r="F37" i="2"/>
  <c r="G37" i="2"/>
  <c r="C37" i="2"/>
</calcChain>
</file>

<file path=xl/sharedStrings.xml><?xml version="1.0" encoding="utf-8"?>
<sst xmlns="http://schemas.openxmlformats.org/spreadsheetml/2006/main" count="71" uniqueCount="52">
  <si>
    <t>Total (kWh)</t>
  </si>
  <si>
    <t>Blinds at 45°</t>
  </si>
  <si>
    <t>No Facade</t>
  </si>
  <si>
    <t>m2</t>
  </si>
  <si>
    <t>South Facade Receives</t>
  </si>
  <si>
    <t>kWh/m2/year</t>
  </si>
  <si>
    <t>Panel Gap Fraction</t>
  </si>
  <si>
    <t>Panel Size</t>
  </si>
  <si>
    <t>PV Panel Coverage</t>
  </si>
  <si>
    <t>m</t>
  </si>
  <si>
    <t>Total area including gap</t>
  </si>
  <si>
    <t>utility factor</t>
  </si>
  <si>
    <t>Irradtion on active PV</t>
  </si>
  <si>
    <t>Efficiency</t>
  </si>
  <si>
    <t>kwH/m2/year</t>
  </si>
  <si>
    <t>Static ASF</t>
  </si>
  <si>
    <t>Active ASF</t>
  </si>
  <si>
    <t>self shading loss</t>
  </si>
  <si>
    <t>Angle losses</t>
  </si>
  <si>
    <t>Flat mounted CIGS</t>
  </si>
  <si>
    <t>Power before shading and bad angle losses</t>
  </si>
  <si>
    <t>m2/m2</t>
  </si>
  <si>
    <t>Total Facade Area</t>
  </si>
  <si>
    <t>kWh/year</t>
  </si>
  <si>
    <t>Flat mounted CdTe</t>
  </si>
  <si>
    <t>Flat mounted PolySi</t>
  </si>
  <si>
    <t>Losses due to suboptimal solar tracking angle</t>
  </si>
  <si>
    <t>Losses from sub optimal angle</t>
  </si>
  <si>
    <t>Self Shading Losses</t>
  </si>
  <si>
    <t>Losses due to sub optimal tracking angle</t>
  </si>
  <si>
    <t>Total Irradiation (kWh/m2/year)</t>
  </si>
  <si>
    <t>Total Power (kWh/year)</t>
  </si>
  <si>
    <t>Utility Factor (m2/m2)</t>
  </si>
  <si>
    <t>Irradation of active PV  (kWh/m2/year)</t>
  </si>
  <si>
    <t>\textbf{Total Power (kWh/year)}</t>
  </si>
  <si>
    <t>Flat  CIGS</t>
  </si>
  <si>
    <t>Flat  CdTe</t>
  </si>
  <si>
    <t>Flat  PolySi</t>
  </si>
  <si>
    <t>ASF</t>
  </si>
  <si>
    <t>Orientated Solar Facade</t>
  </si>
  <si>
    <t>Cooling Electricity COP3(kWh)</t>
  </si>
  <si>
    <t>Heating Electricity COP4(kWh)</t>
  </si>
  <si>
    <t>Lighting 11.74 W/m2 (kWh)</t>
  </si>
  <si>
    <t>Frankfurt</t>
  </si>
  <si>
    <t>Madrid</t>
  </si>
  <si>
    <t>Adaptive Solar Facade</t>
  </si>
  <si>
    <t>For LCA Publication</t>
  </si>
  <si>
    <t>Zurich</t>
  </si>
  <si>
    <t>Heating COP4</t>
  </si>
  <si>
    <t>Cooling COP3</t>
  </si>
  <si>
    <t>Lighting LED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</si>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</sst>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0" fillId="0" borderId="0" xfId="0" applyNumberFormat="1"/>
    <xf numFmtId="2" fontId="0" fillId="0" borderId="0" xfId="0" applyNumberForma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7" workbookViewId="0">
      <selection activeCell="D36" sqref="D36"/>
    </sheetView>
  </sheetViews>
  <sheetFormatPr baseColWidth="10" defaultRowHeight="15" x14ac:dyDescent="0"/>
  <cols>
    <col min="1" max="1" width="31.1640625" customWidth="1"/>
    <col min="2" max="2" width="19.6640625" bestFit="1" customWidth="1"/>
    <col min="3" max="3" width="19.33203125" bestFit="1" customWidth="1"/>
    <col min="4" max="4" width="19.6640625" bestFit="1" customWidth="1"/>
    <col min="5" max="5" width="7.33203125" bestFit="1" customWidth="1"/>
  </cols>
  <sheetData>
    <row r="1" spans="1:4">
      <c r="B1" s="1" t="s">
        <v>2</v>
      </c>
      <c r="C1" s="1" t="s">
        <v>1</v>
      </c>
      <c r="D1" s="1" t="s">
        <v>45</v>
      </c>
    </row>
    <row r="2" spans="1:4">
      <c r="B2" s="1"/>
      <c r="C2" s="1"/>
      <c r="D2" s="1"/>
    </row>
    <row r="3" spans="1:4">
      <c r="A3" s="1" t="s">
        <v>44</v>
      </c>
    </row>
    <row r="4" spans="1:4">
      <c r="A4" t="s">
        <v>41</v>
      </c>
      <c r="B4">
        <v>251.5</v>
      </c>
      <c r="C4">
        <v>265.64999999999998</v>
      </c>
      <c r="D4">
        <v>250.89</v>
      </c>
    </row>
    <row r="5" spans="1:4">
      <c r="A5" t="s">
        <v>40</v>
      </c>
      <c r="B5">
        <v>2398</v>
      </c>
      <c r="C5">
        <v>1009.24</v>
      </c>
      <c r="D5">
        <v>928.19</v>
      </c>
    </row>
    <row r="6" spans="1:4">
      <c r="A6" t="s">
        <v>42</v>
      </c>
      <c r="B6">
        <v>378.9</v>
      </c>
      <c r="C6">
        <v>412.12</v>
      </c>
      <c r="D6">
        <v>385.52</v>
      </c>
    </row>
    <row r="7" spans="1:4">
      <c r="A7" t="s">
        <v>0</v>
      </c>
      <c r="B7" s="1">
        <v>3028.4</v>
      </c>
      <c r="C7" s="1">
        <v>1691.42</v>
      </c>
      <c r="D7" s="1">
        <v>1564.6</v>
      </c>
    </row>
    <row r="9" spans="1:4">
      <c r="A9" s="1" t="s">
        <v>43</v>
      </c>
    </row>
    <row r="10" spans="1:4">
      <c r="A10" t="s">
        <v>41</v>
      </c>
      <c r="B10">
        <v>490.6</v>
      </c>
      <c r="C10">
        <v>518.14</v>
      </c>
      <c r="D10">
        <v>500.74</v>
      </c>
    </row>
    <row r="11" spans="1:4">
      <c r="A11" t="s">
        <v>40</v>
      </c>
      <c r="B11">
        <v>1296.9000000000001</v>
      </c>
      <c r="C11">
        <v>445.22</v>
      </c>
      <c r="D11">
        <v>415.96</v>
      </c>
    </row>
    <row r="12" spans="1:4">
      <c r="A12" t="s">
        <v>42</v>
      </c>
      <c r="B12">
        <v>464.2</v>
      </c>
      <c r="C12">
        <v>522.09</v>
      </c>
      <c r="D12">
        <v>469.18</v>
      </c>
    </row>
    <row r="13" spans="1:4">
      <c r="A13" t="s">
        <v>0</v>
      </c>
      <c r="B13" s="1">
        <v>2251.6999999999998</v>
      </c>
      <c r="C13" s="1">
        <v>1511.9</v>
      </c>
      <c r="D13" s="1">
        <v>1385.9</v>
      </c>
    </row>
    <row r="16" spans="1:4">
      <c r="A16" t="s">
        <v>46</v>
      </c>
    </row>
    <row r="18" spans="1:4">
      <c r="A18" s="1"/>
    </row>
    <row r="19" spans="1:4">
      <c r="A19" t="s">
        <v>47</v>
      </c>
    </row>
    <row r="20" spans="1:4">
      <c r="A20" t="s">
        <v>48</v>
      </c>
      <c r="B20">
        <v>322.222222222222</v>
      </c>
      <c r="C20">
        <v>367.222222222222</v>
      </c>
      <c r="D20">
        <v>326.11111111111114</v>
      </c>
    </row>
    <row r="21" spans="1:4">
      <c r="A21" t="s">
        <v>49</v>
      </c>
      <c r="B21">
        <v>1250</v>
      </c>
      <c r="C21">
        <v>419.444444444444</v>
      </c>
      <c r="D21">
        <v>221.2962962962963</v>
      </c>
    </row>
    <row r="22" spans="1:4">
      <c r="A22" t="s">
        <v>50</v>
      </c>
      <c r="B22">
        <v>118.074477747502</v>
      </c>
      <c r="C22">
        <v>124.88646684832</v>
      </c>
      <c r="D22">
        <v>121.10202845897669</v>
      </c>
    </row>
    <row r="23" spans="1:4">
      <c r="A23" s="1" t="s">
        <v>51</v>
      </c>
      <c r="B23" s="1">
        <v>1690.2966999697201</v>
      </c>
      <c r="C23" s="1">
        <v>911.55313351498603</v>
      </c>
      <c r="D23" s="1">
        <v>668.50943586638414</v>
      </c>
    </row>
    <row r="24" spans="1:4">
      <c r="C24">
        <f>(B23-C23)/B23</f>
        <v>0.46071412579145687</v>
      </c>
      <c r="D24">
        <f>(D23-C23)/C23</f>
        <v>-0.26662592526166357</v>
      </c>
    </row>
    <row r="28" spans="1:4">
      <c r="A28" s="1" t="s">
        <v>44</v>
      </c>
    </row>
    <row r="29" spans="1:4">
      <c r="A29" t="s">
        <v>41</v>
      </c>
      <c r="B29">
        <f>B4</f>
        <v>251.5</v>
      </c>
      <c r="C29">
        <f>C4</f>
        <v>265.64999999999998</v>
      </c>
      <c r="D29">
        <f>D4</f>
        <v>250.89</v>
      </c>
    </row>
    <row r="30" spans="1:4">
      <c r="A30" t="s">
        <v>40</v>
      </c>
      <c r="B30">
        <f>B5</f>
        <v>2398</v>
      </c>
      <c r="C30">
        <f>C5</f>
        <v>1009.24</v>
      </c>
      <c r="D30">
        <f>D5</f>
        <v>928.19</v>
      </c>
    </row>
    <row r="31" spans="1:4">
      <c r="A31" t="s">
        <v>42</v>
      </c>
      <c r="B31">
        <f>B6/3.67</f>
        <v>103.2425068119891</v>
      </c>
      <c r="C31">
        <f>C6/3.67</f>
        <v>112.29427792915531</v>
      </c>
      <c r="D31">
        <f>D6/3.67</f>
        <v>105.04632152588556</v>
      </c>
    </row>
    <row r="32" spans="1:4">
      <c r="A32" t="s">
        <v>0</v>
      </c>
      <c r="B32">
        <f>SUM(B29:B31)</f>
        <v>2752.7425068119892</v>
      </c>
      <c r="C32">
        <f t="shared" ref="C32:D32" si="0">SUM(C29:C31)</f>
        <v>1387.1842779291551</v>
      </c>
      <c r="D32">
        <f t="shared" si="0"/>
        <v>1284.1263215258855</v>
      </c>
    </row>
    <row r="34" spans="1:4">
      <c r="A34" s="1" t="s">
        <v>43</v>
      </c>
    </row>
    <row r="35" spans="1:4">
      <c r="A35" t="s">
        <v>41</v>
      </c>
      <c r="B35">
        <f>B10</f>
        <v>490.6</v>
      </c>
      <c r="C35">
        <f>C10</f>
        <v>518.14</v>
      </c>
      <c r="D35">
        <f>D10</f>
        <v>500.74</v>
      </c>
    </row>
    <row r="36" spans="1:4">
      <c r="A36" t="s">
        <v>40</v>
      </c>
      <c r="B36">
        <f>B11</f>
        <v>1296.9000000000001</v>
      </c>
      <c r="C36">
        <f>C11</f>
        <v>445.22</v>
      </c>
      <c r="D36">
        <f>D11</f>
        <v>415.96</v>
      </c>
    </row>
    <row r="37" spans="1:4">
      <c r="A37" t="s">
        <v>42</v>
      </c>
      <c r="B37">
        <f>B12/3.67</f>
        <v>126.4850136239782</v>
      </c>
      <c r="C37">
        <f>C12/3.67</f>
        <v>142.25885558583107</v>
      </c>
      <c r="D37">
        <f>D12/3.67</f>
        <v>127.84196185286103</v>
      </c>
    </row>
    <row r="38" spans="1:4">
      <c r="A38" t="s">
        <v>0</v>
      </c>
      <c r="B38">
        <f>SUM(B35:B37)</f>
        <v>1913.9850136239781</v>
      </c>
      <c r="C38">
        <f t="shared" ref="C38:D38" si="1">SUM(C35:C37)</f>
        <v>1105.6188555858312</v>
      </c>
      <c r="D38">
        <f t="shared" si="1"/>
        <v>1044.541961852861</v>
      </c>
    </row>
    <row r="39" spans="1:4">
      <c r="C39">
        <f>(B38-C38)/B38</f>
        <v>0.42234717214821343</v>
      </c>
      <c r="D39">
        <f>(D38-C38)/C38</f>
        <v>-5.5242268548873E-2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H44"/>
  <sheetViews>
    <sheetView topLeftCell="D1" workbookViewId="0">
      <selection activeCell="G27" sqref="G27"/>
    </sheetView>
  </sheetViews>
  <sheetFormatPr baseColWidth="10" defaultRowHeight="15" x14ac:dyDescent="0"/>
  <cols>
    <col min="2" max="2" width="38" bestFit="1" customWidth="1"/>
    <col min="5" max="5" width="16.33203125" bestFit="1" customWidth="1"/>
    <col min="6" max="6" width="16.6640625" bestFit="1" customWidth="1"/>
    <col min="7" max="7" width="16.33203125" bestFit="1" customWidth="1"/>
    <col min="10" max="10" width="17.83203125" bestFit="1" customWidth="1"/>
  </cols>
  <sheetData>
    <row r="17" spans="2:8">
      <c r="C17" t="s">
        <v>16</v>
      </c>
      <c r="D17" t="s">
        <v>15</v>
      </c>
      <c r="E17" t="s">
        <v>19</v>
      </c>
      <c r="F17" t="s">
        <v>24</v>
      </c>
      <c r="G17" t="s">
        <v>25</v>
      </c>
    </row>
    <row r="18" spans="2:8">
      <c r="B18" t="s">
        <v>4</v>
      </c>
      <c r="C18">
        <v>966</v>
      </c>
      <c r="D18">
        <v>966</v>
      </c>
      <c r="E18">
        <v>966</v>
      </c>
      <c r="F18">
        <v>966</v>
      </c>
      <c r="G18">
        <v>966</v>
      </c>
      <c r="H18" t="s">
        <v>5</v>
      </c>
    </row>
    <row r="19" spans="2:8">
      <c r="B19" t="s">
        <v>6</v>
      </c>
      <c r="C19">
        <v>0.14000000000000001</v>
      </c>
      <c r="D19">
        <v>0.14000000000000001</v>
      </c>
      <c r="E19">
        <v>0.14000000000000001</v>
      </c>
      <c r="F19">
        <v>0.14000000000000001</v>
      </c>
      <c r="G19">
        <v>0.14000000000000001</v>
      </c>
      <c r="H19" t="s">
        <v>9</v>
      </c>
    </row>
    <row r="20" spans="2:8">
      <c r="B20" t="s">
        <v>7</v>
      </c>
      <c r="C20">
        <v>0.4</v>
      </c>
      <c r="D20">
        <v>0.4</v>
      </c>
      <c r="E20">
        <v>0.4</v>
      </c>
      <c r="F20">
        <v>0.4</v>
      </c>
      <c r="G20">
        <v>0.4</v>
      </c>
      <c r="H20" t="s">
        <v>9</v>
      </c>
    </row>
    <row r="21" spans="2:8">
      <c r="B21" t="s">
        <v>10</v>
      </c>
      <c r="C21">
        <f>(C20*(1+C19))^2</f>
        <v>0.20793600000000007</v>
      </c>
      <c r="D21">
        <f>(D20*(1+D19))^2</f>
        <v>0.20793600000000007</v>
      </c>
      <c r="E21">
        <f>(E20*(1+E19))^2</f>
        <v>0.20793600000000007</v>
      </c>
      <c r="F21">
        <f>(F20*(1+F19))^2</f>
        <v>0.20793600000000007</v>
      </c>
      <c r="G21">
        <f>(G20*(1+G19))^2</f>
        <v>0.20793600000000007</v>
      </c>
      <c r="H21" t="s">
        <v>3</v>
      </c>
    </row>
    <row r="22" spans="2:8">
      <c r="B22" t="s">
        <v>8</v>
      </c>
      <c r="C22">
        <f>0.38^2</f>
        <v>0.1444</v>
      </c>
      <c r="D22">
        <f>0.38^2</f>
        <v>0.1444</v>
      </c>
      <c r="E22">
        <f>0.38^2</f>
        <v>0.1444</v>
      </c>
      <c r="F22">
        <f>0.38^2</f>
        <v>0.1444</v>
      </c>
      <c r="G22">
        <f>0.38^2</f>
        <v>0.1444</v>
      </c>
      <c r="H22" t="s">
        <v>3</v>
      </c>
    </row>
    <row r="23" spans="2:8">
      <c r="B23" t="s">
        <v>11</v>
      </c>
      <c r="C23">
        <f>C22/C21</f>
        <v>0.6944444444444442</v>
      </c>
      <c r="D23">
        <f>D22/D21</f>
        <v>0.6944444444444442</v>
      </c>
      <c r="E23">
        <f>E22/E21</f>
        <v>0.6944444444444442</v>
      </c>
      <c r="F23">
        <f>F22/F21</f>
        <v>0.6944444444444442</v>
      </c>
      <c r="G23">
        <f>G22/G21</f>
        <v>0.6944444444444442</v>
      </c>
      <c r="H23" t="s">
        <v>21</v>
      </c>
    </row>
    <row r="24" spans="2:8">
      <c r="B24" t="s">
        <v>18</v>
      </c>
      <c r="C24">
        <v>1</v>
      </c>
      <c r="D24">
        <v>0.7</v>
      </c>
      <c r="E24">
        <f>0.7*0.879</f>
        <v>0.61529999999999996</v>
      </c>
      <c r="F24">
        <f>0.7*0.879</f>
        <v>0.61529999999999996</v>
      </c>
      <c r="G24">
        <f>0.7*0.879</f>
        <v>0.61529999999999996</v>
      </c>
    </row>
    <row r="25" spans="2:8">
      <c r="B25" s="1" t="s">
        <v>12</v>
      </c>
      <c r="C25" s="1">
        <f>C23*C18</f>
        <v>670.83333333333314</v>
      </c>
      <c r="D25" s="1">
        <f>D18*D24*D23</f>
        <v>469.58333333333314</v>
      </c>
      <c r="E25" s="1">
        <f>E18*E24*E23</f>
        <v>412.76374999999979</v>
      </c>
      <c r="F25" s="1">
        <f>F18*F24*F23</f>
        <v>412.76374999999979</v>
      </c>
      <c r="G25" s="1">
        <f>G18*G24*G23</f>
        <v>412.76374999999979</v>
      </c>
      <c r="H25" s="1" t="s">
        <v>5</v>
      </c>
    </row>
    <row r="26" spans="2:8">
      <c r="B26" t="s">
        <v>13</v>
      </c>
      <c r="C26">
        <v>0.11</v>
      </c>
      <c r="D26">
        <v>0.11</v>
      </c>
      <c r="E26">
        <v>0.11</v>
      </c>
      <c r="F26">
        <v>0.1</v>
      </c>
      <c r="G26">
        <v>0.14000000000000001</v>
      </c>
    </row>
    <row r="27" spans="2:8">
      <c r="B27" t="s">
        <v>20</v>
      </c>
      <c r="C27">
        <f>C26*C25</f>
        <v>73.791666666666643</v>
      </c>
      <c r="D27">
        <f>D26*D25</f>
        <v>51.654166666666647</v>
      </c>
      <c r="E27">
        <f>E26*E25</f>
        <v>45.404012499999979</v>
      </c>
      <c r="F27">
        <f>F26*F25</f>
        <v>41.27637499999998</v>
      </c>
      <c r="G27">
        <f>G26*G25</f>
        <v>57.786924999999975</v>
      </c>
      <c r="H27" t="s">
        <v>14</v>
      </c>
    </row>
    <row r="28" spans="2:8">
      <c r="B28" t="s">
        <v>22</v>
      </c>
      <c r="C28">
        <v>15.2</v>
      </c>
      <c r="D28">
        <v>15.2</v>
      </c>
      <c r="E28">
        <v>15.2</v>
      </c>
      <c r="F28">
        <v>15.2</v>
      </c>
      <c r="G28">
        <v>15.2</v>
      </c>
      <c r="H28" t="s">
        <v>3</v>
      </c>
    </row>
    <row r="29" spans="2:8">
      <c r="B29" t="s">
        <v>17</v>
      </c>
      <c r="C29">
        <v>0.6</v>
      </c>
      <c r="D29">
        <v>0.6</v>
      </c>
      <c r="E29">
        <v>1</v>
      </c>
      <c r="F29">
        <v>1</v>
      </c>
      <c r="G29">
        <v>1</v>
      </c>
    </row>
    <row r="30" spans="2:8">
      <c r="B30" t="s">
        <v>26</v>
      </c>
      <c r="C30">
        <v>0.77</v>
      </c>
      <c r="D30">
        <v>1</v>
      </c>
      <c r="E30">
        <v>1</v>
      </c>
      <c r="F30">
        <v>1</v>
      </c>
      <c r="G30">
        <v>1</v>
      </c>
    </row>
    <row r="31" spans="2:8">
      <c r="B31" s="1" t="s">
        <v>31</v>
      </c>
      <c r="C31" s="1">
        <f>C27*C28*C29*C30</f>
        <v>518.19459999999981</v>
      </c>
      <c r="D31" s="1">
        <f>D27*D28*D29*D30</f>
        <v>471.08599999999979</v>
      </c>
      <c r="E31" s="1">
        <f>E27*E28*E29*E30</f>
        <v>690.14098999999965</v>
      </c>
      <c r="F31" s="1">
        <f>F27*F28*F29*F30</f>
        <v>627.40089999999964</v>
      </c>
      <c r="G31" s="1">
        <f>G27*G28*G29*G30</f>
        <v>878.36125999999956</v>
      </c>
      <c r="H31" s="1" t="s">
        <v>23</v>
      </c>
    </row>
    <row r="36" spans="2:7">
      <c r="C36" t="s">
        <v>38</v>
      </c>
      <c r="D36" t="s">
        <v>39</v>
      </c>
      <c r="E36" t="s">
        <v>35</v>
      </c>
      <c r="F36" t="s">
        <v>36</v>
      </c>
      <c r="G36" t="s">
        <v>37</v>
      </c>
    </row>
    <row r="37" spans="2:7">
      <c r="B37" t="s">
        <v>30</v>
      </c>
      <c r="C37" s="2">
        <f>C18</f>
        <v>966</v>
      </c>
      <c r="D37" s="2">
        <f t="shared" ref="D37:G37" si="0">D18</f>
        <v>966</v>
      </c>
      <c r="E37" s="2">
        <f t="shared" si="0"/>
        <v>966</v>
      </c>
      <c r="F37" s="2">
        <f t="shared" si="0"/>
        <v>966</v>
      </c>
      <c r="G37" s="2">
        <f t="shared" si="0"/>
        <v>966</v>
      </c>
    </row>
    <row r="38" spans="2:7">
      <c r="B38" t="s">
        <v>32</v>
      </c>
      <c r="C38" s="3">
        <f>C23</f>
        <v>0.6944444444444442</v>
      </c>
      <c r="D38" s="3">
        <f t="shared" ref="D38:G38" si="1">D23</f>
        <v>0.6944444444444442</v>
      </c>
      <c r="E38" s="3">
        <f t="shared" si="1"/>
        <v>0.6944444444444442</v>
      </c>
      <c r="F38" s="3">
        <f t="shared" si="1"/>
        <v>0.6944444444444442</v>
      </c>
      <c r="G38" s="3">
        <f t="shared" si="1"/>
        <v>0.6944444444444442</v>
      </c>
    </row>
    <row r="39" spans="2:7">
      <c r="B39" t="s">
        <v>27</v>
      </c>
      <c r="C39" s="3">
        <f>1-C24</f>
        <v>0</v>
      </c>
      <c r="D39" s="3">
        <f t="shared" ref="D39:G39" si="2">1-D24</f>
        <v>0.30000000000000004</v>
      </c>
      <c r="E39" s="3">
        <f t="shared" si="2"/>
        <v>0.38470000000000004</v>
      </c>
      <c r="F39" s="3">
        <f t="shared" si="2"/>
        <v>0.38470000000000004</v>
      </c>
      <c r="G39" s="3">
        <f t="shared" si="2"/>
        <v>0.38470000000000004</v>
      </c>
    </row>
    <row r="40" spans="2:7">
      <c r="B40" t="s">
        <v>33</v>
      </c>
      <c r="C40" s="2">
        <f>C25</f>
        <v>670.83333333333314</v>
      </c>
      <c r="D40" s="2">
        <f t="shared" ref="D40:G40" si="3">D25</f>
        <v>469.58333333333314</v>
      </c>
      <c r="E40" s="2">
        <f t="shared" si="3"/>
        <v>412.76374999999979</v>
      </c>
      <c r="F40" s="2">
        <f t="shared" si="3"/>
        <v>412.76374999999979</v>
      </c>
      <c r="G40" s="2">
        <f t="shared" si="3"/>
        <v>412.76374999999979</v>
      </c>
    </row>
    <row r="41" spans="2:7">
      <c r="B41" t="s">
        <v>13</v>
      </c>
      <c r="C41" s="3">
        <f>C26</f>
        <v>0.11</v>
      </c>
      <c r="D41" s="3">
        <f t="shared" ref="D41:G41" si="4">D26</f>
        <v>0.11</v>
      </c>
      <c r="E41" s="3">
        <f t="shared" si="4"/>
        <v>0.11</v>
      </c>
      <c r="F41" s="3">
        <f t="shared" si="4"/>
        <v>0.1</v>
      </c>
      <c r="G41" s="3">
        <f t="shared" si="4"/>
        <v>0.14000000000000001</v>
      </c>
    </row>
    <row r="42" spans="2:7">
      <c r="B42" t="s">
        <v>28</v>
      </c>
      <c r="C42" s="3">
        <f>1-C29</f>
        <v>0.4</v>
      </c>
      <c r="D42" s="3">
        <f t="shared" ref="D42:G42" si="5">1-D29</f>
        <v>0.4</v>
      </c>
      <c r="E42" s="3">
        <f t="shared" si="5"/>
        <v>0</v>
      </c>
      <c r="F42" s="3">
        <f t="shared" si="5"/>
        <v>0</v>
      </c>
      <c r="G42" s="3">
        <f t="shared" si="5"/>
        <v>0</v>
      </c>
    </row>
    <row r="43" spans="2:7">
      <c r="B43" t="s">
        <v>29</v>
      </c>
      <c r="C43" s="3">
        <f>C30</f>
        <v>0.77</v>
      </c>
      <c r="D43" s="3">
        <f t="shared" ref="D43:G43" si="6">D30</f>
        <v>1</v>
      </c>
      <c r="E43" s="3">
        <f t="shared" si="6"/>
        <v>1</v>
      </c>
      <c r="F43" s="3">
        <f t="shared" si="6"/>
        <v>1</v>
      </c>
      <c r="G43" s="3">
        <f t="shared" si="6"/>
        <v>1</v>
      </c>
    </row>
    <row r="44" spans="2:7">
      <c r="B44" t="s">
        <v>34</v>
      </c>
      <c r="C44" s="2">
        <f t="shared" ref="C44:G44" si="7">C31</f>
        <v>518.19459999999981</v>
      </c>
      <c r="D44" s="2">
        <f t="shared" si="7"/>
        <v>471.08599999999979</v>
      </c>
      <c r="E44" s="2">
        <f t="shared" si="7"/>
        <v>690.14098999999965</v>
      </c>
      <c r="F44" s="2">
        <f t="shared" si="7"/>
        <v>627.40089999999964</v>
      </c>
      <c r="G44" s="2">
        <f t="shared" si="7"/>
        <v>878.36125999999956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Electricity generation</vt:lpstr>
    </vt:vector>
  </TitlesOfParts>
  <Company>ETH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Prageeth Jayathissa</dc:creator>
  <cp:lastModifiedBy>Prageeth Jayathissa</cp:lastModifiedBy>
  <dcterms:created xsi:type="dcterms:W3CDTF">2014-11-28T11:52:46Z</dcterms:created>
  <dcterms:modified xsi:type="dcterms:W3CDTF">2016-03-03T14:49:29Z</dcterms:modified>
</cp:coreProperties>
</file>