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rneypark/Downloads/"/>
    </mc:Choice>
  </mc:AlternateContent>
  <xr:revisionPtr revIDLastSave="0" documentId="13_ncr:1_{1AC0D825-DBD1-3F44-A5FF-5B75D1F237F6}" xr6:coauthVersionLast="47" xr6:coauthVersionMax="47" xr10:uidLastSave="{00000000-0000-0000-0000-000000000000}"/>
  <bookViews>
    <workbookView xWindow="780" yWindow="540" windowWidth="47540" windowHeight="28300" activeTab="1" xr2:uid="{4FCCE0D5-2F20-E049-9D9A-5293B8A65D3B}"/>
  </bookViews>
  <sheets>
    <sheet name="Sheet3" sheetId="3" r:id="rId1"/>
    <sheet name="Sheet1" sheetId="1" r:id="rId2"/>
  </sheets>
  <definedNames>
    <definedName name="_xlnm._FilterDatabase" localSheetId="1" hidden="1">Sheet1!$A$7:$G$20</definedName>
    <definedName name="_xlnm.Print_Area" localSheetId="1">Sheet1!$B$1:$M$75</definedName>
  </definedName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F38" i="1"/>
  <c r="F31" i="1"/>
  <c r="G31" i="1"/>
  <c r="C34" i="1"/>
  <c r="C32" i="1"/>
  <c r="E27" i="1" a="1"/>
  <c r="E27" i="1" s="1"/>
  <c r="E24" i="1"/>
  <c r="C24" i="1"/>
  <c r="C33" i="1" l="1"/>
  <c r="C35" i="1"/>
  <c r="C36" i="1"/>
  <c r="C37" i="1"/>
  <c r="C38" i="1"/>
  <c r="C39" i="1"/>
  <c r="C40" i="1"/>
  <c r="C41" i="1"/>
  <c r="C42" i="1"/>
  <c r="C43" i="1"/>
  <c r="C31" i="1"/>
  <c r="D24" i="1"/>
  <c r="G11" i="1"/>
  <c r="G16" i="1"/>
  <c r="G12" i="1"/>
  <c r="G19" i="1"/>
  <c r="G14" i="1"/>
  <c r="G10" i="1"/>
  <c r="G9" i="1"/>
  <c r="G20" i="1"/>
  <c r="G8" i="1"/>
  <c r="G18" i="1"/>
  <c r="G13" i="1"/>
  <c r="G15" i="1"/>
  <c r="G17" i="1"/>
  <c r="C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<sst xmlns="http://schemas.openxmlformats.org/spreadsheetml/2006/main" count="114" uniqueCount="83">
  <si>
    <t xml:space="preserve">이름 </t>
    <phoneticPr fontId="1" type="noConversion"/>
  </si>
  <si>
    <t>시급</t>
    <phoneticPr fontId="1" type="noConversion"/>
  </si>
  <si>
    <t>누적노동시간</t>
    <phoneticPr fontId="1" type="noConversion"/>
  </si>
  <si>
    <t>김하나</t>
    <phoneticPr fontId="1" type="noConversion"/>
  </si>
  <si>
    <t>박둘이</t>
    <phoneticPr fontId="1" type="noConversion"/>
  </si>
  <si>
    <t>조삼숙</t>
    <phoneticPr fontId="1" type="noConversion"/>
  </si>
  <si>
    <t>양사봉</t>
    <phoneticPr fontId="1" type="noConversion"/>
  </si>
  <si>
    <t>이오진</t>
    <phoneticPr fontId="1" type="noConversion"/>
  </si>
  <si>
    <t>최육선</t>
    <phoneticPr fontId="1" type="noConversion"/>
  </si>
  <si>
    <t>강칠구</t>
    <phoneticPr fontId="1" type="noConversion"/>
  </si>
  <si>
    <t>방팔자</t>
    <phoneticPr fontId="1" type="noConversion"/>
  </si>
  <si>
    <t>정구진</t>
    <phoneticPr fontId="1" type="noConversion"/>
  </si>
  <si>
    <t>제갈십민</t>
    <phoneticPr fontId="1" type="noConversion"/>
  </si>
  <si>
    <t>송일국</t>
    <phoneticPr fontId="1" type="noConversion"/>
  </si>
  <si>
    <t>장이수</t>
    <phoneticPr fontId="1" type="noConversion"/>
  </si>
  <si>
    <t>고삼진</t>
    <phoneticPr fontId="1" type="noConversion"/>
  </si>
  <si>
    <t>지게차</t>
    <phoneticPr fontId="1" type="noConversion"/>
  </si>
  <si>
    <t>크레인</t>
    <phoneticPr fontId="1" type="noConversion"/>
  </si>
  <si>
    <t>로봇 유지보수</t>
    <phoneticPr fontId="1" type="noConversion"/>
  </si>
  <si>
    <t>사무직</t>
    <phoneticPr fontId="1" type="noConversion"/>
  </si>
  <si>
    <t xml:space="preserve">급여 </t>
    <phoneticPr fontId="1" type="noConversion"/>
  </si>
  <si>
    <t>가장 많이 일한시간</t>
    <phoneticPr fontId="1" type="noConversion"/>
  </si>
  <si>
    <t>가장 높은 시급을 받는 사람</t>
    <phoneticPr fontId="1" type="noConversion"/>
  </si>
  <si>
    <t>가장 낮은 시급을 받는 사람</t>
    <phoneticPr fontId="1" type="noConversion"/>
  </si>
  <si>
    <t xml:space="preserve">총 급여 </t>
    <phoneticPr fontId="1" type="noConversion"/>
  </si>
  <si>
    <t>가장 낮은 시급을 받는 사람들</t>
    <phoneticPr fontId="1" type="noConversion"/>
  </si>
  <si>
    <t>소속</t>
    <phoneticPr fontId="1" type="noConversion"/>
  </si>
  <si>
    <t>상하차</t>
    <phoneticPr fontId="1" type="noConversion"/>
  </si>
  <si>
    <t>C사 기능사원 급여 정보 II</t>
    <phoneticPr fontId="1" type="noConversion"/>
  </si>
  <si>
    <t>사원번호</t>
    <phoneticPr fontId="1" type="noConversion"/>
  </si>
  <si>
    <t>1818-222</t>
  </si>
  <si>
    <t>1818-222</t>
    <phoneticPr fontId="1" type="noConversion"/>
  </si>
  <si>
    <t>1818-333</t>
  </si>
  <si>
    <t>1818-333</t>
    <phoneticPr fontId="1" type="noConversion"/>
  </si>
  <si>
    <t>1818-111</t>
  </si>
  <si>
    <t>1818-111</t>
    <phoneticPr fontId="1" type="noConversion"/>
  </si>
  <si>
    <t>1818-444</t>
  </si>
  <si>
    <t>1818-444</t>
    <phoneticPr fontId="1" type="noConversion"/>
  </si>
  <si>
    <t>1818-555</t>
  </si>
  <si>
    <t>1818-555</t>
    <phoneticPr fontId="1" type="noConversion"/>
  </si>
  <si>
    <t>1818-666</t>
  </si>
  <si>
    <t>1818-666</t>
    <phoneticPr fontId="1" type="noConversion"/>
  </si>
  <si>
    <t>1818-777</t>
  </si>
  <si>
    <t>1818-777</t>
    <phoneticPr fontId="1" type="noConversion"/>
  </si>
  <si>
    <t>1818-888</t>
  </si>
  <si>
    <t>1818-888</t>
    <phoneticPr fontId="1" type="noConversion"/>
  </si>
  <si>
    <t>1818-999</t>
  </si>
  <si>
    <t>1818-999</t>
    <phoneticPr fontId="1" type="noConversion"/>
  </si>
  <si>
    <t>1819-111</t>
  </si>
  <si>
    <t>1819-111</t>
    <phoneticPr fontId="1" type="noConversion"/>
  </si>
  <si>
    <t>1819-222</t>
  </si>
  <si>
    <t>1819-222</t>
    <phoneticPr fontId="1" type="noConversion"/>
  </si>
  <si>
    <t>1819-333</t>
  </si>
  <si>
    <t>1819-333</t>
    <phoneticPr fontId="1" type="noConversion"/>
  </si>
  <si>
    <t>1819-444</t>
  </si>
  <si>
    <t>1819-444</t>
    <phoneticPr fontId="1" type="noConversion"/>
  </si>
  <si>
    <t>할당량</t>
    <phoneticPr fontId="1" type="noConversion"/>
  </si>
  <si>
    <t>할당량(WORKLOAD)</t>
    <phoneticPr fontId="1" type="noConversion"/>
  </si>
  <si>
    <t>2</t>
    <phoneticPr fontId="1" type="noConversion"/>
  </si>
  <si>
    <t>열 레이블</t>
  </si>
  <si>
    <t>총합계</t>
  </si>
  <si>
    <t>행 레이블</t>
  </si>
  <si>
    <t xml:space="preserve">합계 : 급여 </t>
  </si>
  <si>
    <t>강칠구</t>
  </si>
  <si>
    <t>고삼진</t>
  </si>
  <si>
    <t>김하나</t>
  </si>
  <si>
    <t>박둘이</t>
  </si>
  <si>
    <t>방팔자</t>
  </si>
  <si>
    <t>송일국</t>
  </si>
  <si>
    <t>양사봉</t>
  </si>
  <si>
    <t>이오진</t>
  </si>
  <si>
    <t>장이수</t>
  </si>
  <si>
    <t>정구진</t>
  </si>
  <si>
    <t>제갈십민</t>
  </si>
  <si>
    <t>조삼숙</t>
  </si>
  <si>
    <t>최육선</t>
  </si>
  <si>
    <t>1. 함수 인수 : ctrl-a</t>
    <phoneticPr fontId="1" type="noConversion"/>
  </si>
  <si>
    <t xml:space="preserve">2. note 목록 필터: ctrl-shift-l </t>
    <phoneticPr fontId="1" type="noConversion"/>
  </si>
  <si>
    <t>COLUMNS 사용</t>
    <phoneticPr fontId="1" type="noConversion"/>
  </si>
  <si>
    <t>COLUMNS 사용안함</t>
    <phoneticPr fontId="1" type="noConversion"/>
  </si>
  <si>
    <t>누적 노동시간</t>
    <phoneticPr fontId="1" type="noConversion"/>
  </si>
  <si>
    <t>한글은 인식이 되질 않는다.</t>
    <phoneticPr fontId="1" type="noConversion"/>
  </si>
  <si>
    <t>따라서 사원번호로 기준값을 정한다.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</si>
</sst>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sz val="14"/>
      <color theme="1"/>
      <name val="굴림"/>
      <family val="2"/>
      <charset val="129"/>
    </font>
    <font>
      <sz val="12"/>
      <color rgb="FF006100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b/>
      <sz val="14"/>
      <color theme="1"/>
      <name val="맑은 고딕"/>
      <family val="2"/>
      <charset val="129"/>
    </font>
    <font>
      <sz val="14"/>
      <color theme="1"/>
      <name val="맑은 고딕"/>
      <family val="2"/>
      <charset val="129"/>
    </font>
    <font>
      <b/>
      <sz val="16"/>
      <color theme="1"/>
      <name val="맑은 고딕"/>
      <family val="2"/>
      <charset val="129"/>
    </font>
    <font>
      <sz val="14"/>
      <color rgb="FFFFFFFF"/>
      <name val="맑은 고딕"/>
      <family val="2"/>
      <charset val="129"/>
    </font>
    <font>
      <sz val="14"/>
      <color rgb="FFFF0000"/>
      <name val="맑은 고딕"/>
      <family val="2"/>
      <charset val="129"/>
    </font>
    <font>
      <b/>
      <sz val="48"/>
      <color theme="1"/>
      <name val="맑은 고딕"/>
      <family val="2"/>
      <charset val="129"/>
    </font>
    <font>
      <b/>
      <sz val="12"/>
      <color theme="1"/>
      <name val="맑은 고딕"/>
      <family val="2"/>
      <charset val="129"/>
    </font>
    <font>
      <sz val="14"/>
      <color theme="1"/>
      <name val="맑은 고딕 (본문)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176" fontId="10" fillId="0" borderId="4" xfId="0" applyNumberFormat="1" applyFont="1" applyBorder="1">
      <alignment vertical="center"/>
    </xf>
    <xf numFmtId="0" fontId="10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5" fillId="0" borderId="0" xfId="0" applyFont="1" applyBorder="1">
      <alignment vertical="center"/>
    </xf>
    <xf numFmtId="176" fontId="7" fillId="0" borderId="0" xfId="0" applyNumberFormat="1" applyFont="1" applyBorder="1">
      <alignment vertical="center"/>
    </xf>
    <xf numFmtId="176" fontId="7" fillId="0" borderId="4" xfId="0" applyNumberFormat="1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11" fillId="3" borderId="0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49" fontId="7" fillId="0" borderId="0" xfId="0" applyNumberFormat="1" applyFont="1" applyAlignment="1">
      <alignment horizontal="right" vertical="center"/>
    </xf>
    <xf numFmtId="0" fontId="7" fillId="0" borderId="0" xfId="1" applyFont="1" applyFill="1" applyBorder="1">
      <alignment vertical="center"/>
    </xf>
    <xf numFmtId="0" fontId="7" fillId="0" borderId="4" xfId="1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4" xfId="0" applyFont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박현준" refreshedDate="45224.929082407405" createdVersion="8" refreshedVersion="8" minRefreshableVersion="3" recordCount="13" xr:uid="{4CFB6366-BBE1-7C48-B73D-06B63699D42D}">
  <cacheSource type="worksheet">
    <worksheetSource ref="A7:G20" sheet="Sheet1"/>
  </cacheSource>
  <cacheFields count="7">
    <cacheField name="사원번호" numFmtId="0">
      <sharedItems count="13">
        <s v="1819-222"/>
        <s v="1818-555"/>
        <s v="1818-111"/>
        <s v="1818-444"/>
        <s v="1818-777"/>
        <s v="1818-999"/>
        <s v="1819-444"/>
        <s v="1818-222"/>
        <s v="1819-333"/>
        <s v="1818-333"/>
        <s v="1818-666"/>
        <s v="1818-888"/>
        <s v="1819-111"/>
      </sharedItems>
    </cacheField>
    <cacheField name="이름 " numFmtId="0">
      <sharedItems count="13">
        <s v="제갈십민"/>
        <s v="방팔자"/>
        <s v="강칠구"/>
        <s v="박둘이"/>
        <s v="양사봉"/>
        <s v="장이수"/>
        <s v="최육선"/>
        <s v="고삼진"/>
        <s v="조삼숙"/>
        <s v="김하나"/>
        <s v="송일국"/>
        <s v="이오진"/>
        <s v="정구진"/>
      </sharedItems>
    </cacheField>
    <cacheField name="시급" numFmtId="176">
      <sharedItems containsSemiMixedTypes="0" containsString="0" containsNumber="1" containsInteger="1" minValue="9000" maxValue="20000"/>
    </cacheField>
    <cacheField name="소속" numFmtId="0">
      <sharedItems/>
    </cacheField>
    <cacheField name="할당량(WORKLOAD)" numFmtId="0">
      <sharedItems containsSemiMixedTypes="0" containsString="0" containsNumber="1" containsInteger="1" minValue="1199" maxValue="4344"/>
    </cacheField>
    <cacheField name="누적노동시간" numFmtId="0">
      <sharedItems containsSemiMixedTypes="0" containsString="0" containsNumber="1" containsInteger="1" minValue="32" maxValue="120"/>
    </cacheField>
    <cacheField name="급여 " numFmtId="176">
      <sharedItems containsSemiMixedTypes="0" containsString="0" containsNumber="1" containsInteger="1" minValue="369000" maxValue="16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14000"/>
    <s v="로봇 유지보수"/>
    <n v="2494"/>
    <n v="120"/>
    <n v="1680000"/>
  </r>
  <r>
    <x v="1"/>
    <x v="1"/>
    <n v="10000"/>
    <s v="상하차"/>
    <n v="2033"/>
    <n v="84"/>
    <n v="840000"/>
  </r>
  <r>
    <x v="2"/>
    <x v="2"/>
    <n v="9000"/>
    <s v="상하차"/>
    <n v="1932"/>
    <n v="72"/>
    <n v="648000"/>
  </r>
  <r>
    <x v="3"/>
    <x v="3"/>
    <n v="10000"/>
    <s v="상하차"/>
    <n v="1823"/>
    <n v="61"/>
    <n v="610000"/>
  </r>
  <r>
    <x v="4"/>
    <x v="4"/>
    <n v="11000"/>
    <s v="크레인"/>
    <n v="1467"/>
    <n v="61"/>
    <n v="671000"/>
  </r>
  <r>
    <x v="5"/>
    <x v="5"/>
    <n v="13000"/>
    <s v="지게차"/>
    <n v="1433"/>
    <n v="49"/>
    <n v="637000"/>
  </r>
  <r>
    <x v="6"/>
    <x v="6"/>
    <n v="20000"/>
    <s v="사무직"/>
    <n v="1342"/>
    <n v="50"/>
    <n v="1000000"/>
  </r>
  <r>
    <x v="7"/>
    <x v="7"/>
    <n v="9000"/>
    <s v="상하차"/>
    <n v="4344"/>
    <n v="44"/>
    <n v="396000"/>
  </r>
  <r>
    <x v="8"/>
    <x v="8"/>
    <n v="15000"/>
    <s v="지게차"/>
    <n v="1323"/>
    <n v="62"/>
    <n v="930000"/>
  </r>
  <r>
    <x v="9"/>
    <x v="9"/>
    <n v="9000"/>
    <s v="상하차"/>
    <n v="1233"/>
    <n v="41"/>
    <n v="369000"/>
  </r>
  <r>
    <x v="10"/>
    <x v="10"/>
    <n v="10000"/>
    <s v="상하차"/>
    <n v="1231"/>
    <n v="40"/>
    <n v="400000"/>
  </r>
  <r>
    <x v="11"/>
    <x v="11"/>
    <n v="11500"/>
    <s v="상하차"/>
    <n v="1221"/>
    <n v="42"/>
    <n v="483000"/>
  </r>
  <r>
    <x v="12"/>
    <x v="12"/>
    <n v="13000"/>
    <s v="사무직"/>
    <n v="1199"/>
    <n v="32"/>
    <n v="41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58BBF-EA43-814B-8D3B-F2D46243E9E2}" name="피벗 테이블3" cacheId="1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O18" firstHeaderRow="1" firstDataRow="2" firstDataCol="1"/>
  <pivotFields count="7">
    <pivotField axis="axisRow" showAll="0">
      <items count="14">
        <item x="2"/>
        <item x="7"/>
        <item x="9"/>
        <item x="3"/>
        <item x="1"/>
        <item x="10"/>
        <item x="4"/>
        <item x="11"/>
        <item x="5"/>
        <item x="12"/>
        <item x="0"/>
        <item x="8"/>
        <item x="6"/>
        <item t="default"/>
      </items>
    </pivotField>
    <pivotField axis="axisCol" showAll="0">
      <items count="14">
        <item x="2"/>
        <item x="7"/>
        <item x="9"/>
        <item x="3"/>
        <item x="1"/>
        <item x="10"/>
        <item x="4"/>
        <item x="11"/>
        <item x="5"/>
        <item x="12"/>
        <item x="0"/>
        <item x="8"/>
        <item x="6"/>
        <item t="default"/>
      </items>
    </pivotField>
    <pivotField numFmtId="176" showAll="0"/>
    <pivotField showAll="0"/>
    <pivotField showAll="0"/>
    <pivotField showAll="0"/>
    <pivotField dataField="1" numFmtId="176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합계 : 급여 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9FD8-A995-514A-8E17-5317A0957496}">
  <dimension ref="A3:O18"/>
  <sheetViews>
    <sheetView workbookViewId="0">
      <selection activeCell="O21" sqref="O21"/>
    </sheetView>
  </sheetViews>
  <sheetFormatPr baseColWidth="10" defaultRowHeight="18"/>
  <cols>
    <col min="1" max="2" width="11.28515625" bestFit="1" customWidth="1"/>
    <col min="3" max="11" width="7.7109375" bestFit="1" customWidth="1"/>
    <col min="12" max="12" width="8.7109375" bestFit="1" customWidth="1"/>
    <col min="13" max="13" width="7.7109375" bestFit="1" customWidth="1"/>
    <col min="14" max="15" width="8.7109375" bestFit="1" customWidth="1"/>
  </cols>
  <sheetData>
    <row r="3" spans="1:15">
      <c r="A3" s="33" t="s">
        <v>62</v>
      </c>
      <c r="B3" s="33" t="s">
        <v>59</v>
      </c>
    </row>
    <row r="4" spans="1:15">
      <c r="A4" s="33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60</v>
      </c>
    </row>
    <row r="5" spans="1:15">
      <c r="A5" s="34" t="s">
        <v>34</v>
      </c>
      <c r="B5" s="32">
        <v>648000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>
        <v>648000</v>
      </c>
    </row>
    <row r="6" spans="1:15">
      <c r="A6" s="34" t="s">
        <v>30</v>
      </c>
      <c r="B6" s="32"/>
      <c r="C6" s="32">
        <v>396000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>
        <v>396000</v>
      </c>
    </row>
    <row r="7" spans="1:15">
      <c r="A7" s="34" t="s">
        <v>32</v>
      </c>
      <c r="B7" s="32"/>
      <c r="C7" s="32"/>
      <c r="D7" s="32">
        <v>369000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>
        <v>369000</v>
      </c>
    </row>
    <row r="8" spans="1:15">
      <c r="A8" s="34" t="s">
        <v>36</v>
      </c>
      <c r="B8" s="32"/>
      <c r="C8" s="32"/>
      <c r="D8" s="32"/>
      <c r="E8" s="32">
        <v>610000</v>
      </c>
      <c r="F8" s="32"/>
      <c r="G8" s="32"/>
      <c r="H8" s="32"/>
      <c r="I8" s="32"/>
      <c r="J8" s="32"/>
      <c r="K8" s="32"/>
      <c r="L8" s="32"/>
      <c r="M8" s="32"/>
      <c r="N8" s="32"/>
      <c r="O8" s="32">
        <v>610000</v>
      </c>
    </row>
    <row r="9" spans="1:15">
      <c r="A9" s="34" t="s">
        <v>38</v>
      </c>
      <c r="B9" s="32"/>
      <c r="C9" s="32"/>
      <c r="D9" s="32"/>
      <c r="E9" s="32"/>
      <c r="F9" s="32">
        <v>840000</v>
      </c>
      <c r="G9" s="32"/>
      <c r="H9" s="32"/>
      <c r="I9" s="32"/>
      <c r="J9" s="32"/>
      <c r="K9" s="32"/>
      <c r="L9" s="32"/>
      <c r="M9" s="32"/>
      <c r="N9" s="32"/>
      <c r="O9" s="32">
        <v>840000</v>
      </c>
    </row>
    <row r="10" spans="1:15">
      <c r="A10" s="34" t="s">
        <v>40</v>
      </c>
      <c r="B10" s="32"/>
      <c r="C10" s="32"/>
      <c r="D10" s="32"/>
      <c r="E10" s="32"/>
      <c r="F10" s="32"/>
      <c r="G10" s="32">
        <v>400000</v>
      </c>
      <c r="H10" s="32"/>
      <c r="I10" s="32"/>
      <c r="J10" s="32"/>
      <c r="K10" s="32"/>
      <c r="L10" s="32"/>
      <c r="M10" s="32"/>
      <c r="N10" s="32"/>
      <c r="O10" s="32">
        <v>400000</v>
      </c>
    </row>
    <row r="11" spans="1:15">
      <c r="A11" s="34" t="s">
        <v>42</v>
      </c>
      <c r="B11" s="32"/>
      <c r="C11" s="32"/>
      <c r="D11" s="32"/>
      <c r="E11" s="32"/>
      <c r="F11" s="32"/>
      <c r="G11" s="32"/>
      <c r="H11" s="32">
        <v>671000</v>
      </c>
      <c r="I11" s="32"/>
      <c r="J11" s="32"/>
      <c r="K11" s="32"/>
      <c r="L11" s="32"/>
      <c r="M11" s="32"/>
      <c r="N11" s="32"/>
      <c r="O11" s="32">
        <v>671000</v>
      </c>
    </row>
    <row r="12" spans="1:15">
      <c r="A12" s="34" t="s">
        <v>44</v>
      </c>
      <c r="B12" s="32"/>
      <c r="C12" s="32"/>
      <c r="D12" s="32"/>
      <c r="E12" s="32"/>
      <c r="F12" s="32"/>
      <c r="G12" s="32"/>
      <c r="H12" s="32"/>
      <c r="I12" s="32">
        <v>483000</v>
      </c>
      <c r="J12" s="32"/>
      <c r="K12" s="32"/>
      <c r="L12" s="32"/>
      <c r="M12" s="32"/>
      <c r="N12" s="32"/>
      <c r="O12" s="32">
        <v>483000</v>
      </c>
    </row>
    <row r="13" spans="1:15">
      <c r="A13" s="34" t="s">
        <v>46</v>
      </c>
      <c r="B13" s="32"/>
      <c r="C13" s="32"/>
      <c r="D13" s="32"/>
      <c r="E13" s="32"/>
      <c r="F13" s="32"/>
      <c r="G13" s="32"/>
      <c r="H13" s="32"/>
      <c r="I13" s="32"/>
      <c r="J13" s="32">
        <v>637000</v>
      </c>
      <c r="K13" s="32"/>
      <c r="L13" s="32"/>
      <c r="M13" s="32"/>
      <c r="N13" s="32"/>
      <c r="O13" s="32">
        <v>637000</v>
      </c>
    </row>
    <row r="14" spans="1:15">
      <c r="A14" s="34" t="s">
        <v>48</v>
      </c>
      <c r="B14" s="32"/>
      <c r="C14" s="32"/>
      <c r="D14" s="32"/>
      <c r="E14" s="32"/>
      <c r="F14" s="32"/>
      <c r="G14" s="32"/>
      <c r="H14" s="32"/>
      <c r="I14" s="32"/>
      <c r="J14" s="32"/>
      <c r="K14" s="32">
        <v>416000</v>
      </c>
      <c r="L14" s="32"/>
      <c r="M14" s="32"/>
      <c r="N14" s="32"/>
      <c r="O14" s="32">
        <v>416000</v>
      </c>
    </row>
    <row r="15" spans="1:15">
      <c r="A15" s="34" t="s">
        <v>50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>
        <v>1680000</v>
      </c>
      <c r="M15" s="32"/>
      <c r="N15" s="32"/>
      <c r="O15" s="32">
        <v>1680000</v>
      </c>
    </row>
    <row r="16" spans="1:15">
      <c r="A16" s="34" t="s">
        <v>52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>
        <v>930000</v>
      </c>
      <c r="N16" s="32"/>
      <c r="O16" s="32">
        <v>930000</v>
      </c>
    </row>
    <row r="17" spans="1:15">
      <c r="A17" s="34" t="s">
        <v>54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>
        <v>1000000</v>
      </c>
      <c r="O17" s="32">
        <v>1000000</v>
      </c>
    </row>
    <row r="18" spans="1:15">
      <c r="A18" s="34" t="s">
        <v>60</v>
      </c>
      <c r="B18" s="32">
        <v>648000</v>
      </c>
      <c r="C18" s="32">
        <v>396000</v>
      </c>
      <c r="D18" s="32">
        <v>369000</v>
      </c>
      <c r="E18" s="32">
        <v>610000</v>
      </c>
      <c r="F18" s="32">
        <v>840000</v>
      </c>
      <c r="G18" s="32">
        <v>400000</v>
      </c>
      <c r="H18" s="32">
        <v>671000</v>
      </c>
      <c r="I18" s="32">
        <v>483000</v>
      </c>
      <c r="J18" s="32">
        <v>637000</v>
      </c>
      <c r="K18" s="32">
        <v>416000</v>
      </c>
      <c r="L18" s="32">
        <v>1680000</v>
      </c>
      <c r="M18" s="32">
        <v>930000</v>
      </c>
      <c r="N18" s="32">
        <v>1000000</v>
      </c>
      <c r="O18" s="32">
        <v>9080000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6BE5-B914-FF41-9D9B-F9D50082ACD5}">
  <dimension ref="A1:I43"/>
  <sheetViews>
    <sheetView tabSelected="1" zoomScale="116" zoomScaleNormal="120" workbookViewId="0">
      <pane ySplit="1" topLeftCell="A2" activePane="bottomLeft" state="frozen"/>
      <selection pane="bottomLeft" activeCell="F26" sqref="F26"/>
    </sheetView>
  </sheetViews>
  <sheetFormatPr baseColWidth="10" defaultRowHeight="18"/>
  <cols>
    <col min="1" max="1" width="28.42578125" customWidth="1"/>
    <col min="2" max="2" width="39.28515625" customWidth="1"/>
    <col min="3" max="3" width="38.140625" customWidth="1"/>
    <col min="4" max="4" width="30.85546875" customWidth="1"/>
    <col min="5" max="5" width="43.85546875" customWidth="1"/>
    <col min="6" max="6" width="34" customWidth="1"/>
    <col min="7" max="7" width="26.28515625" customWidth="1"/>
    <col min="8" max="8" width="21" customWidth="1"/>
    <col min="9" max="9" width="17.42578125" bestFit="1" customWidth="1"/>
    <col min="10" max="10" width="26.5703125" customWidth="1"/>
  </cols>
  <sheetData>
    <row r="1" spans="1:9">
      <c r="B1" s="2"/>
      <c r="C1" s="2"/>
      <c r="D1" s="2"/>
      <c r="E1" s="2"/>
      <c r="F1" s="2"/>
      <c r="G1" s="2"/>
      <c r="H1" s="2"/>
      <c r="I1" s="2"/>
    </row>
    <row r="2" spans="1:9" ht="69">
      <c r="A2" s="4"/>
      <c r="B2" s="5"/>
      <c r="C2" s="11" t="s">
        <v>28</v>
      </c>
      <c r="D2" s="22"/>
      <c r="E2" s="22"/>
      <c r="F2" s="22"/>
      <c r="G2" s="22"/>
      <c r="H2" s="22"/>
      <c r="I2" s="2"/>
    </row>
    <row r="3" spans="1:9" ht="20">
      <c r="A3" s="4"/>
      <c r="B3" s="6"/>
      <c r="C3" s="6"/>
      <c r="D3" s="6"/>
      <c r="E3" s="6"/>
      <c r="F3" s="6"/>
      <c r="G3" s="6"/>
      <c r="H3" s="6"/>
      <c r="I3" s="2"/>
    </row>
    <row r="4" spans="1:9" ht="23">
      <c r="A4" s="4" t="s">
        <v>76</v>
      </c>
      <c r="B4" s="6"/>
      <c r="C4" s="6"/>
      <c r="D4" s="6"/>
      <c r="E4" s="6"/>
      <c r="F4" s="6"/>
      <c r="G4" s="7"/>
      <c r="H4" s="6"/>
      <c r="I4" s="2"/>
    </row>
    <row r="5" spans="1:9" ht="20">
      <c r="A5" s="4" t="s">
        <v>77</v>
      </c>
      <c r="B5" s="6"/>
      <c r="C5" s="6"/>
      <c r="D5" s="6"/>
      <c r="E5" s="6"/>
      <c r="F5" s="6"/>
      <c r="G5" s="8"/>
      <c r="H5" s="6"/>
      <c r="I5" s="2"/>
    </row>
    <row r="6" spans="1:9" ht="20">
      <c r="A6" s="4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21">
        <v>7</v>
      </c>
      <c r="H6" s="6"/>
      <c r="I6" s="2"/>
    </row>
    <row r="7" spans="1:9" ht="23">
      <c r="A7" s="29" t="s">
        <v>29</v>
      </c>
      <c r="B7" s="29" t="s">
        <v>0</v>
      </c>
      <c r="C7" s="29" t="s">
        <v>1</v>
      </c>
      <c r="D7" s="29" t="s">
        <v>26</v>
      </c>
      <c r="E7" s="29" t="s">
        <v>57</v>
      </c>
      <c r="F7" s="29" t="s">
        <v>2</v>
      </c>
      <c r="G7" s="29" t="s">
        <v>20</v>
      </c>
    </row>
    <row r="8" spans="1:9" ht="20">
      <c r="A8" s="12" t="s">
        <v>51</v>
      </c>
      <c r="B8" s="25" t="s">
        <v>12</v>
      </c>
      <c r="C8" s="17">
        <v>14000</v>
      </c>
      <c r="D8" s="12" t="s">
        <v>18</v>
      </c>
      <c r="E8" s="12">
        <v>2494</v>
      </c>
      <c r="F8" s="12">
        <v>120</v>
      </c>
      <c r="G8" s="17">
        <f>C8*F8</f>
        <v>1680000</v>
      </c>
    </row>
    <row r="9" spans="1:9" ht="20">
      <c r="A9" s="12" t="s">
        <v>39</v>
      </c>
      <c r="B9" s="25" t="s">
        <v>10</v>
      </c>
      <c r="C9" s="17">
        <v>10000</v>
      </c>
      <c r="D9" s="12" t="s">
        <v>27</v>
      </c>
      <c r="E9" s="12">
        <v>2033</v>
      </c>
      <c r="F9" s="12">
        <v>84</v>
      </c>
      <c r="G9" s="17">
        <f>C9*F9</f>
        <v>840000</v>
      </c>
    </row>
    <row r="10" spans="1:9" ht="20">
      <c r="A10" s="12" t="s">
        <v>35</v>
      </c>
      <c r="B10" s="25" t="s">
        <v>9</v>
      </c>
      <c r="C10" s="17">
        <v>9000</v>
      </c>
      <c r="D10" s="12" t="s">
        <v>27</v>
      </c>
      <c r="E10" s="12">
        <v>1932</v>
      </c>
      <c r="F10" s="12">
        <v>72</v>
      </c>
      <c r="G10" s="17">
        <f>C10*F10</f>
        <v>648000</v>
      </c>
      <c r="H10" s="3"/>
    </row>
    <row r="11" spans="1:9" ht="20">
      <c r="A11" s="12" t="s">
        <v>37</v>
      </c>
      <c r="B11" s="25" t="s">
        <v>4</v>
      </c>
      <c r="C11" s="17">
        <v>10000</v>
      </c>
      <c r="D11" s="12" t="s">
        <v>27</v>
      </c>
      <c r="E11" s="12">
        <v>1823</v>
      </c>
      <c r="F11" s="12">
        <v>61</v>
      </c>
      <c r="G11" s="17">
        <f>C11*F11</f>
        <v>610000</v>
      </c>
      <c r="H11" s="3"/>
    </row>
    <row r="12" spans="1:9" ht="20">
      <c r="A12" s="12" t="s">
        <v>43</v>
      </c>
      <c r="B12" s="25" t="s">
        <v>6</v>
      </c>
      <c r="C12" s="17">
        <v>11000</v>
      </c>
      <c r="D12" s="12" t="s">
        <v>17</v>
      </c>
      <c r="E12" s="12">
        <v>1467</v>
      </c>
      <c r="F12" s="12">
        <v>61</v>
      </c>
      <c r="G12" s="17">
        <f>C12*F12</f>
        <v>671000</v>
      </c>
      <c r="H12" s="3"/>
    </row>
    <row r="13" spans="1:9" ht="20">
      <c r="A13" s="12" t="s">
        <v>47</v>
      </c>
      <c r="B13" s="25" t="s">
        <v>14</v>
      </c>
      <c r="C13" s="17">
        <v>13000</v>
      </c>
      <c r="D13" s="12" t="s">
        <v>16</v>
      </c>
      <c r="E13" s="12">
        <v>1433</v>
      </c>
      <c r="F13" s="12">
        <v>49</v>
      </c>
      <c r="G13" s="17">
        <f>C13*F13</f>
        <v>637000</v>
      </c>
      <c r="H13" s="3"/>
    </row>
    <row r="14" spans="1:9" ht="20">
      <c r="A14" s="12" t="s">
        <v>55</v>
      </c>
      <c r="B14" s="25" t="s">
        <v>8</v>
      </c>
      <c r="C14" s="17">
        <v>20000</v>
      </c>
      <c r="D14" s="12" t="s">
        <v>19</v>
      </c>
      <c r="E14" s="12">
        <v>1342</v>
      </c>
      <c r="F14" s="12">
        <v>50</v>
      </c>
      <c r="G14" s="17">
        <f>C14*F14</f>
        <v>1000000</v>
      </c>
      <c r="H14" s="3"/>
    </row>
    <row r="15" spans="1:9" ht="20">
      <c r="A15" s="12" t="s">
        <v>31</v>
      </c>
      <c r="B15" s="25" t="s">
        <v>15</v>
      </c>
      <c r="C15" s="17">
        <v>9000</v>
      </c>
      <c r="D15" s="12" t="s">
        <v>27</v>
      </c>
      <c r="E15" s="12">
        <v>4344</v>
      </c>
      <c r="F15" s="12">
        <v>44</v>
      </c>
      <c r="G15" s="17">
        <f>C15*F15</f>
        <v>396000</v>
      </c>
      <c r="H15" s="3"/>
    </row>
    <row r="16" spans="1:9" ht="20">
      <c r="A16" s="12" t="s">
        <v>53</v>
      </c>
      <c r="B16" s="25" t="s">
        <v>5</v>
      </c>
      <c r="C16" s="17">
        <v>15000</v>
      </c>
      <c r="D16" s="12" t="s">
        <v>16</v>
      </c>
      <c r="E16" s="12">
        <v>1323</v>
      </c>
      <c r="F16" s="12">
        <v>62</v>
      </c>
      <c r="G16" s="17">
        <f>C16*F16</f>
        <v>930000</v>
      </c>
      <c r="H16" s="3"/>
    </row>
    <row r="17" spans="1:9" ht="20">
      <c r="A17" s="12" t="s">
        <v>33</v>
      </c>
      <c r="B17" s="25" t="s">
        <v>3</v>
      </c>
      <c r="C17" s="17">
        <v>9000</v>
      </c>
      <c r="D17" s="12" t="s">
        <v>27</v>
      </c>
      <c r="E17" s="12">
        <v>1233</v>
      </c>
      <c r="F17" s="12">
        <v>41</v>
      </c>
      <c r="G17" s="17">
        <f>C17*F17</f>
        <v>369000</v>
      </c>
      <c r="H17" s="3"/>
    </row>
    <row r="18" spans="1:9" ht="20">
      <c r="A18" s="12" t="s">
        <v>41</v>
      </c>
      <c r="B18" s="25" t="s">
        <v>13</v>
      </c>
      <c r="C18" s="17">
        <v>10000</v>
      </c>
      <c r="D18" s="12" t="s">
        <v>27</v>
      </c>
      <c r="E18" s="12">
        <v>1231</v>
      </c>
      <c r="F18" s="12">
        <v>40</v>
      </c>
      <c r="G18" s="17">
        <f>C18*F18</f>
        <v>400000</v>
      </c>
      <c r="H18" s="3"/>
    </row>
    <row r="19" spans="1:9" ht="20">
      <c r="A19" s="12" t="s">
        <v>45</v>
      </c>
      <c r="B19" s="25" t="s">
        <v>7</v>
      </c>
      <c r="C19" s="17">
        <v>11500</v>
      </c>
      <c r="D19" s="12" t="s">
        <v>27</v>
      </c>
      <c r="E19" s="12">
        <v>1221</v>
      </c>
      <c r="F19" s="12">
        <v>42</v>
      </c>
      <c r="G19" s="17">
        <f>C19*F19</f>
        <v>483000</v>
      </c>
      <c r="H19" s="3"/>
    </row>
    <row r="20" spans="1:9" ht="20">
      <c r="A20" s="15" t="s">
        <v>49</v>
      </c>
      <c r="B20" s="26" t="s">
        <v>11</v>
      </c>
      <c r="C20" s="18">
        <v>13000</v>
      </c>
      <c r="D20" s="15" t="s">
        <v>19</v>
      </c>
      <c r="E20" s="15">
        <v>1199</v>
      </c>
      <c r="F20" s="15">
        <v>32</v>
      </c>
      <c r="G20" s="18">
        <f>C20*F20</f>
        <v>416000</v>
      </c>
      <c r="H20" s="3"/>
    </row>
    <row r="21" spans="1:9" ht="20">
      <c r="A21" s="16"/>
      <c r="B21" s="6"/>
      <c r="C21" s="6"/>
      <c r="D21" s="6"/>
      <c r="E21" s="6"/>
      <c r="F21" s="6"/>
      <c r="G21" s="6"/>
      <c r="H21" s="2"/>
    </row>
    <row r="22" spans="1:9" ht="20">
      <c r="A22" s="16"/>
      <c r="B22" s="6"/>
      <c r="C22" s="6"/>
      <c r="D22" s="6"/>
      <c r="E22" s="6"/>
      <c r="F22" s="6"/>
      <c r="G22" s="6"/>
      <c r="H22" s="2"/>
    </row>
    <row r="23" spans="1:9" ht="20">
      <c r="A23" s="16"/>
      <c r="B23" s="19"/>
      <c r="C23" s="19" t="s">
        <v>23</v>
      </c>
      <c r="D23" s="19" t="s">
        <v>21</v>
      </c>
      <c r="E23" s="19" t="s">
        <v>22</v>
      </c>
      <c r="G23" s="9"/>
      <c r="H23" s="2"/>
    </row>
    <row r="24" spans="1:9" ht="20">
      <c r="A24" s="16"/>
      <c r="B24" s="13"/>
      <c r="C24" s="14" t="str">
        <f>INDEX(B8:B20,MATCH(MIN(C8:C20),C8:C20,0))</f>
        <v>강칠구</v>
      </c>
      <c r="D24" s="15">
        <f>(MAX(F8:F20))</f>
        <v>120</v>
      </c>
      <c r="E24" s="13" t="str">
        <f>INDEX($B$8:$B$20,MATCH(MAX($F$8:$F$20),$F$8:$F$20,0))</f>
        <v>제갈십민</v>
      </c>
      <c r="F24" s="13"/>
      <c r="G24" s="6"/>
      <c r="H24" s="2"/>
    </row>
    <row r="25" spans="1:9" ht="20">
      <c r="A25" s="16"/>
      <c r="B25" s="6"/>
      <c r="C25" s="10"/>
      <c r="D25" s="6"/>
      <c r="E25" s="6"/>
      <c r="F25" s="6"/>
      <c r="G25" s="6"/>
      <c r="H25" s="2"/>
    </row>
    <row r="26" spans="1:9" ht="20">
      <c r="A26" s="4"/>
      <c r="B26" s="20"/>
      <c r="C26" s="19" t="s">
        <v>24</v>
      </c>
      <c r="D26" s="6"/>
      <c r="E26" s="20" t="s">
        <v>25</v>
      </c>
      <c r="F26" s="6"/>
      <c r="G26" s="6"/>
      <c r="H26" s="6"/>
      <c r="I26" s="2"/>
    </row>
    <row r="27" spans="1:9" ht="20">
      <c r="A27" s="4"/>
      <c r="B27" s="14"/>
      <c r="C27" s="18">
        <f>SUM(G8:G20)</f>
        <v>9080000</v>
      </c>
      <c r="D27" s="6"/>
      <c r="E27" s="14" t="str" cm="1">
        <f t="array" ref="E27">_xlfn.TEXTJOIN(", ", TRUE, IF(ISNUMBER($C$8:$C$20), IF($C$8:$C$20 = MIN($C$8:$C$20), B8:B20, ""), ""))</f>
        <v>강칠구, 고삼진, 김하나</v>
      </c>
      <c r="F27" s="6"/>
      <c r="G27" s="6"/>
      <c r="H27" s="6"/>
      <c r="I27" s="2"/>
    </row>
    <row r="28" spans="1:9" ht="20">
      <c r="A28" s="4"/>
      <c r="B28" s="6"/>
      <c r="C28" s="10"/>
      <c r="D28" s="6"/>
      <c r="E28" s="6"/>
      <c r="F28" s="6"/>
      <c r="G28" s="6"/>
      <c r="H28" s="6"/>
      <c r="I28" s="2"/>
    </row>
    <row r="29" spans="1:9" ht="20">
      <c r="A29" s="37" t="s">
        <v>79</v>
      </c>
      <c r="B29">
        <v>1</v>
      </c>
      <c r="C29" s="24" t="s">
        <v>58</v>
      </c>
      <c r="D29" s="37" t="s">
        <v>79</v>
      </c>
      <c r="E29" s="6">
        <v>1</v>
      </c>
      <c r="F29" s="6">
        <v>5</v>
      </c>
      <c r="G29" s="6">
        <v>4</v>
      </c>
      <c r="H29" s="6"/>
      <c r="I29" s="2"/>
    </row>
    <row r="30" spans="1:9" ht="23">
      <c r="A30" s="4"/>
      <c r="B30" s="30" t="s">
        <v>29</v>
      </c>
      <c r="C30" s="30" t="s">
        <v>56</v>
      </c>
      <c r="D30" s="6"/>
      <c r="E30" s="31" t="s">
        <v>29</v>
      </c>
      <c r="F30" s="31" t="s">
        <v>56</v>
      </c>
      <c r="G30" s="31" t="s">
        <v>26</v>
      </c>
      <c r="H30" s="6"/>
      <c r="I30" s="2"/>
    </row>
    <row r="31" spans="1:9" ht="20">
      <c r="B31" s="27" t="s">
        <v>51</v>
      </c>
      <c r="C31" s="27">
        <f>VLOOKUP(B31, $A$7:$G$20, 5, 0)</f>
        <v>2494</v>
      </c>
      <c r="D31" s="2"/>
      <c r="E31" s="35" t="s">
        <v>54</v>
      </c>
      <c r="F31" s="23">
        <f>VLOOKUP($E$31, $A$7:$G$20, 5, 0)</f>
        <v>1342</v>
      </c>
      <c r="G31" s="36" t="str">
        <f>VLOOKUP($E$31, $A$7:$G$20, 4, 0)</f>
        <v>사무직</v>
      </c>
      <c r="H31" s="2"/>
      <c r="I31" s="2"/>
    </row>
    <row r="32" spans="1:9" ht="20">
      <c r="B32" s="27" t="s">
        <v>39</v>
      </c>
      <c r="C32" s="27">
        <f>VLOOKUP(B32, $A$7:$G$20, 5, 0)</f>
        <v>2033</v>
      </c>
      <c r="D32" s="2"/>
      <c r="G32" s="2"/>
      <c r="H32" s="2"/>
      <c r="I32" s="2"/>
    </row>
    <row r="33" spans="2:9" ht="20">
      <c r="B33" s="27" t="s">
        <v>35</v>
      </c>
      <c r="C33" s="27">
        <f>VLOOKUP(B33, $A$7:$G$20, 5, 0)</f>
        <v>1932</v>
      </c>
      <c r="D33" s="1"/>
      <c r="G33" s="1"/>
      <c r="H33" s="1"/>
      <c r="I33" s="1"/>
    </row>
    <row r="34" spans="2:9" ht="20">
      <c r="B34" s="27" t="s">
        <v>37</v>
      </c>
      <c r="C34" s="27">
        <f>VLOOKUP(B34, $A$7:$G$20, 5, 0)</f>
        <v>1823</v>
      </c>
    </row>
    <row r="35" spans="2:9" ht="20">
      <c r="B35" s="27" t="s">
        <v>43</v>
      </c>
      <c r="C35" s="27">
        <f>VLOOKUP(B35, $A$7:$G$20, 5, 0)</f>
        <v>1467</v>
      </c>
    </row>
    <row r="36" spans="2:9" ht="20">
      <c r="B36" s="27" t="s">
        <v>47</v>
      </c>
      <c r="C36" s="27">
        <f>VLOOKUP(B36, $A$7:$G$20, 5, 0)</f>
        <v>1433</v>
      </c>
      <c r="D36" s="37" t="s">
        <v>78</v>
      </c>
    </row>
    <row r="37" spans="2:9" ht="23">
      <c r="B37" s="27" t="s">
        <v>55</v>
      </c>
      <c r="C37" s="27">
        <f>VLOOKUP(B37, $A$7:$G$20, 5, 0)</f>
        <v>1342</v>
      </c>
      <c r="D37" t="s">
        <v>81</v>
      </c>
      <c r="E37" s="38" t="s">
        <v>29</v>
      </c>
      <c r="F37" s="38" t="s">
        <v>80</v>
      </c>
      <c r="G37" s="38" t="s">
        <v>20</v>
      </c>
    </row>
    <row r="38" spans="2:9" ht="20">
      <c r="B38" s="27" t="s">
        <v>31</v>
      </c>
      <c r="C38" s="27">
        <f>VLOOKUP(B38, $A$7:$G$20, 5, 0)</f>
        <v>4344</v>
      </c>
      <c r="D38" t="s">
        <v>82</v>
      </c>
      <c r="E38" t="s">
        <v>50</v>
      </c>
      <c r="F38">
        <f>VLOOKUP($E$38, $A$7:$G$20, COLUMNS($A$7:$F$7), 0)</f>
        <v>120</v>
      </c>
      <c r="G38">
        <f>VLOOKUP($E$38, $A$7:$G$20, COLUMNS($A$7:$G$7), 0)</f>
        <v>1680000</v>
      </c>
    </row>
    <row r="39" spans="2:9" ht="20">
      <c r="B39" s="27" t="s">
        <v>53</v>
      </c>
      <c r="C39" s="27">
        <f>VLOOKUP(B39, $A$7:$G$20, 5, 0)</f>
        <v>1323</v>
      </c>
    </row>
    <row r="40" spans="2:9" ht="20">
      <c r="B40" s="27" t="s">
        <v>33</v>
      </c>
      <c r="C40" s="27">
        <f>VLOOKUP(B40, $A$7:$G$20, 5, 0)</f>
        <v>1233</v>
      </c>
    </row>
    <row r="41" spans="2:9" ht="20">
      <c r="B41" s="27" t="s">
        <v>41</v>
      </c>
      <c r="C41" s="27">
        <f>VLOOKUP(B41, $A$7:$G$20, 5, 0)</f>
        <v>1231</v>
      </c>
    </row>
    <row r="42" spans="2:9" ht="20">
      <c r="B42" s="27" t="s">
        <v>45</v>
      </c>
      <c r="C42" s="27">
        <f>VLOOKUP(B42, $A$7:$G$20, 5, 0)</f>
        <v>1221</v>
      </c>
    </row>
    <row r="43" spans="2:9" ht="20">
      <c r="B43" s="28" t="s">
        <v>49</v>
      </c>
      <c r="C43" s="28">
        <f>VLOOKUP(B43, $A$7:$G$20, 5, 0)</f>
        <v>1199</v>
      </c>
    </row>
  </sheetData>
  <autoFilter ref="A7:G20" xr:uid="{D8536BE5-B914-FF41-9D9B-F9D50082ACD5}">
    <sortState xmlns:xlrd2="http://schemas.microsoft.com/office/spreadsheetml/2017/richdata2" ref="A8:G20">
      <sortCondition descending="1" ref="E7:E20"/>
    </sortState>
  </autoFilter>
  <sortState xmlns:xlrd2="http://schemas.microsoft.com/office/spreadsheetml/2017/richdata2" ref="C8:C20">
    <sortCondition ref="C20"/>
  </sortState>
  <mergeCells count="1">
    <mergeCell ref="C2:H2"/>
  </mergeCells>
  <phoneticPr fontId="1" type="noConversion"/>
  <conditionalFormatting sqref="G8:G20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{FA1E48AD-B4A5-7640-B869-E269F1377E51}</x14:id>
        </ext>
      </extLst>
    </cfRule>
  </conditionalFormatting>
  <conditionalFormatting sqref="F8:F2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{21A5F2DA-FBE1-6341-A3F5-DA87BB97DE4F}</x14:id>
        </ext>
      </extLst>
    </cfRule>
  </conditionalFormatting>
  <dataValidations count="2">
    <dataValidation type="list" allowBlank="1" showInputMessage="1" showErrorMessage="1" sqref="E31" xr:uid="{88C4CB22-AE37-654C-A72D-156169FD7131}">
      <formula1>$A$8:$A$20</formula1>
    </dataValidation>
    <dataValidation type="list" allowBlank="1" showInputMessage="1" showErrorMessage="1" sqref="E38" xr:uid="{FA25EA34-F1F3-E040-94F7-288EBB27752A}">
      <formula1>$A$8:$A$20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1E48AD-B4A5-7640-B869-E269F1377E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G8:G20</xm:sqref>
        </x14:conditionalFormatting>
        <x14:conditionalFormatting xmlns:xm="http://schemas.microsoft.com/office/excel/2006/main">
          <x14:cfRule type="dataBar" id="{21A5F2DA-FBE1-6341-A3F5-DA87BB97D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박현준</dc:creator>
  <cp:lastModifiedBy>박현준</cp:lastModifiedBy>
  <cp:lastPrinted>2023-10-23T06:01:51Z</cp:lastPrinted>
  <dcterms:created xsi:type="dcterms:W3CDTF">2023-09-27T17:15:30Z</dcterms:created>
  <dcterms:modified xsi:type="dcterms:W3CDTF">2023-10-25T15:15:35Z</dcterms:modified>
</cp:coreProperties>
</file>