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juavalan_upv_edu_es/Documents/2022-2Master/1-CartografiaAmbiental/"/>
    </mc:Choice>
  </mc:AlternateContent>
  <xr:revisionPtr revIDLastSave="13" documentId="8_{B9617F10-0649-4A88-8D4F-ED8D445A3239}" xr6:coauthVersionLast="47" xr6:coauthVersionMax="47" xr10:uidLastSave="{2B347670-4221-4761-A4ED-D795E3328FA8}"/>
  <bookViews>
    <workbookView xWindow="-110" yWindow="-110" windowWidth="25820" windowHeight="14620" xr2:uid="{B06318B4-404D-4E42-BD9E-61108B0D24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4" i="1"/>
  <c r="B13" i="1"/>
  <c r="B11" i="1"/>
  <c r="B10" i="1"/>
  <c r="B8" i="1"/>
  <c r="O8" i="1"/>
  <c r="D11" i="1"/>
  <c r="D12" i="1" s="1"/>
  <c r="B12" i="1"/>
  <c r="N14" i="1"/>
  <c r="M14" i="1"/>
  <c r="L14" i="1"/>
  <c r="K14" i="1"/>
  <c r="D14" i="1"/>
  <c r="C14" i="1"/>
  <c r="C10" i="1" s="1"/>
  <c r="C13" i="1"/>
  <c r="O9" i="1"/>
  <c r="E11" i="1" l="1"/>
  <c r="E14" i="1" s="1"/>
  <c r="D10" i="1"/>
  <c r="E12" i="1" l="1"/>
  <c r="E10" i="1"/>
  <c r="D13" i="1"/>
  <c r="F11" i="1" l="1"/>
  <c r="F12" i="1" s="1"/>
  <c r="E13" i="1"/>
  <c r="F14" i="1" l="1"/>
  <c r="F10" i="1" s="1"/>
  <c r="G11" i="1"/>
  <c r="F13" i="1"/>
  <c r="G12" i="1" l="1"/>
  <c r="G14" i="1"/>
  <c r="G10" i="1" s="1"/>
  <c r="H11" i="1" l="1"/>
  <c r="H12" i="1" s="1"/>
  <c r="G13" i="1"/>
  <c r="I11" i="1" l="1"/>
  <c r="I12" i="1" s="1"/>
  <c r="H14" i="1"/>
  <c r="H10" i="1" s="1"/>
  <c r="J11" i="1" l="1"/>
  <c r="J12" i="1" s="1"/>
  <c r="H13" i="1"/>
  <c r="I14" i="1" l="1"/>
  <c r="I10" i="1" s="1"/>
  <c r="K11" i="1"/>
  <c r="K12" i="1" s="1"/>
  <c r="I13" i="1" l="1"/>
  <c r="J14" i="1" l="1"/>
  <c r="O14" i="1" s="1"/>
  <c r="L11" i="1"/>
  <c r="L12" i="1" s="1"/>
  <c r="J10" i="1" l="1"/>
  <c r="J13" i="1"/>
  <c r="K10" i="1"/>
  <c r="M11" i="1" l="1"/>
  <c r="M12" i="1" s="1"/>
  <c r="K13" i="1" l="1"/>
  <c r="L10" i="1"/>
  <c r="N11" i="1" l="1"/>
  <c r="N12" i="1" l="1"/>
  <c r="N13" i="1" s="1"/>
  <c r="N10" i="1"/>
  <c r="L13" i="1"/>
  <c r="M10" i="1"/>
  <c r="M13" i="1" l="1"/>
  <c r="O10" i="1" l="1"/>
  <c r="O11" i="1"/>
  <c r="O13" i="1" l="1"/>
  <c r="B6" i="1" s="1"/>
  <c r="O12" i="1"/>
</calcChain>
</file>

<file path=xl/sharedStrings.xml><?xml version="1.0" encoding="utf-8"?>
<sst xmlns="http://schemas.openxmlformats.org/spreadsheetml/2006/main" count="19" uniqueCount="19">
  <si>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</si>
  <si>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</si>
  <si>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</si>
  <si>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</si>
  <si>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</si>
  <si>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</si>
  <si>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</si>
  <si>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</si>
  <si>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</si>
  <si>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</si>
  <si>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</si>
  <si>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</si>
  <si>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Total</t>
  </si>
  <si>
    <t>T (ºC)</t>
  </si>
  <si>
    <t>Instrucciones:</t>
  </si>
  <si>
    <t>Rellena los campos en azul con los datos pertinentes, empezando por el més de septiembre.</t>
  </si>
  <si>
    <t>Determina la reserva máxima, por defecto 10:</t>
  </si>
  <si>
    <t>cm</t>
  </si>
  <si>
    <t>Elige las unidades en el campo siguiente pintado en azul, indicando mm para milímetros cubicos o  cm para centímetros cubicos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</si>
</sst>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5" borderId="4" xfId="0" applyFill="1" applyBorder="1" applyAlignment="1">
      <alignment horizontal="center" vertical="center"/>
    </xf>
    <xf numFmtId="0" fontId="1" fillId="0" borderId="0" xfId="0" applyFont="1"/>
    <xf numFmtId="2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66E2-60D3-48C3-8D97-A96DF31E874D}">
  <dimension ref="B1:P22"/>
  <sheetViews>
    <sheetView tabSelected="1" zoomScale="115" zoomScaleNormal="115" workbookViewId="0">
      <selection activeCell="D24" sqref="D24"/>
    </sheetView>
  </sheetViews>
  <sheetFormatPr baseColWidth="10" defaultRowHeight="14.5" x14ac:dyDescent="0.35"/>
  <cols>
    <col min="2" max="2" width="14.26953125" customWidth="1"/>
    <col min="3" max="3" width="11.453125" customWidth="1"/>
  </cols>
  <sheetData>
    <row r="1" spans="2:16" x14ac:dyDescent="0.35">
      <c r="B1" t="s">
        <v>14</v>
      </c>
    </row>
    <row r="2" spans="2:16" x14ac:dyDescent="0.35">
      <c r="B2" t="s">
        <v>15</v>
      </c>
    </row>
    <row r="3" spans="2:16" x14ac:dyDescent="0.35">
      <c r="B3" t="s">
        <v>18</v>
      </c>
    </row>
    <row r="4" spans="2:16" x14ac:dyDescent="0.35">
      <c r="B4" t="s">
        <v>16</v>
      </c>
      <c r="F4" s="2">
        <v>10</v>
      </c>
      <c r="G4" s="2" t="s">
        <v>17</v>
      </c>
    </row>
    <row r="5" spans="2:16" ht="15" thickBot="1" x14ac:dyDescent="0.4"/>
    <row r="6" spans="2:16" ht="15" thickBot="1" x14ac:dyDescent="0.4">
      <c r="B6" s="9" t="str">
        <f>IF(O9-O10=O13,"BIEN","MAL")</f>
        <v>BIEN</v>
      </c>
      <c r="C6" s="10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6</v>
      </c>
      <c r="J6" s="10" t="s">
        <v>7</v>
      </c>
      <c r="K6" s="10" t="s">
        <v>8</v>
      </c>
      <c r="L6" s="10" t="s">
        <v>9</v>
      </c>
      <c r="M6" s="10" t="s">
        <v>10</v>
      </c>
      <c r="N6" s="10" t="s">
        <v>11</v>
      </c>
      <c r="O6" s="10" t="s">
        <v>12</v>
      </c>
    </row>
    <row r="7" spans="2:16" ht="15" thickBot="1" x14ac:dyDescent="0.4">
      <c r="B7" s="11" t="s">
        <v>13</v>
      </c>
      <c r="C7" s="8">
        <v>21.7</v>
      </c>
      <c r="D7" s="8">
        <v>15.3</v>
      </c>
      <c r="E7" s="8">
        <v>10.8</v>
      </c>
      <c r="F7" s="8">
        <v>7.7</v>
      </c>
      <c r="G7" s="12">
        <v>7.3</v>
      </c>
      <c r="H7" s="12">
        <v>8.1</v>
      </c>
      <c r="I7" s="12">
        <v>10.4</v>
      </c>
      <c r="J7" s="12">
        <v>12.5</v>
      </c>
      <c r="K7" s="12">
        <v>17.100000000000001</v>
      </c>
      <c r="L7" s="12">
        <v>21.2</v>
      </c>
      <c r="M7" s="12">
        <v>25.3</v>
      </c>
      <c r="N7" s="12">
        <v>25.2</v>
      </c>
      <c r="O7" s="10"/>
    </row>
    <row r="8" spans="2:16" ht="15" thickBot="1" x14ac:dyDescent="0.4">
      <c r="B8" s="11" t="str">
        <f>_xlfn.CONCAT("P (",G4,")")</f>
        <v>P (cm)</v>
      </c>
      <c r="C8" s="8">
        <v>18.5</v>
      </c>
      <c r="D8" s="8">
        <v>50.3</v>
      </c>
      <c r="E8" s="8">
        <v>57.3</v>
      </c>
      <c r="F8" s="8">
        <v>66.2</v>
      </c>
      <c r="G8" s="12">
        <v>68.3</v>
      </c>
      <c r="H8" s="12">
        <v>58</v>
      </c>
      <c r="I8" s="12">
        <v>56.2</v>
      </c>
      <c r="J8" s="12">
        <v>44.9</v>
      </c>
      <c r="K8" s="12">
        <v>34.1</v>
      </c>
      <c r="L8" s="12">
        <v>17.7</v>
      </c>
      <c r="M8" s="12">
        <v>5.4</v>
      </c>
      <c r="N8" s="12">
        <v>4.5</v>
      </c>
      <c r="O8" s="13">
        <f>SUM(C8:N8)</f>
        <v>481.4</v>
      </c>
    </row>
    <row r="9" spans="2:16" ht="15" thickBot="1" x14ac:dyDescent="0.4">
      <c r="B9" s="11" t="str">
        <f>_xlfn.CONCAT("Ep (",G4,")")</f>
        <v>Ep (cm)</v>
      </c>
      <c r="C9" s="8">
        <v>98.4</v>
      </c>
      <c r="D9" s="8">
        <v>59.6</v>
      </c>
      <c r="E9" s="8">
        <v>35.1</v>
      </c>
      <c r="F9" s="8">
        <v>20.5</v>
      </c>
      <c r="G9" s="12">
        <v>19.3</v>
      </c>
      <c r="H9" s="12">
        <v>22</v>
      </c>
      <c r="I9" s="12">
        <v>32</v>
      </c>
      <c r="J9" s="12">
        <v>40.700000000000003</v>
      </c>
      <c r="K9" s="12">
        <v>65.2</v>
      </c>
      <c r="L9" s="12">
        <v>88.7</v>
      </c>
      <c r="M9" s="12">
        <v>119.3</v>
      </c>
      <c r="N9" s="12">
        <v>123.4</v>
      </c>
      <c r="O9" s="13">
        <f>SUM(C9:N9)</f>
        <v>724.19999999999993</v>
      </c>
      <c r="P9" s="1"/>
    </row>
    <row r="10" spans="2:16" ht="15" thickBot="1" x14ac:dyDescent="0.4">
      <c r="B10" s="14" t="str">
        <f>_xlfn.CONCAT("Er (",G4,")")</f>
        <v>Er (cm)</v>
      </c>
      <c r="C10" s="4">
        <f>C8-C11-C14</f>
        <v>18.5</v>
      </c>
      <c r="D10" s="4">
        <f>D8-D11-D14</f>
        <v>50.3</v>
      </c>
      <c r="E10" s="4">
        <f>E8-E11-E14</f>
        <v>35.1</v>
      </c>
      <c r="F10" s="4">
        <f>F8-F11-F14</f>
        <v>20.5</v>
      </c>
      <c r="G10" s="4">
        <f t="shared" ref="G10:N10" si="0">G8-G11-G14</f>
        <v>19.299999999999997</v>
      </c>
      <c r="H10" s="4">
        <f t="shared" si="0"/>
        <v>22</v>
      </c>
      <c r="I10" s="4">
        <f t="shared" si="0"/>
        <v>32</v>
      </c>
      <c r="J10" s="4">
        <f t="shared" si="0"/>
        <v>40.700000000000003</v>
      </c>
      <c r="K10" s="4">
        <f t="shared" si="0"/>
        <v>44.1</v>
      </c>
      <c r="L10" s="4">
        <f t="shared" si="0"/>
        <v>17.7</v>
      </c>
      <c r="M10" s="4">
        <f t="shared" si="0"/>
        <v>5.4</v>
      </c>
      <c r="N10" s="4">
        <f t="shared" si="0"/>
        <v>4.5</v>
      </c>
      <c r="O10" s="13">
        <f t="shared" ref="O10:O14" si="1">SUM(C10:N10)</f>
        <v>310.09999999999997</v>
      </c>
    </row>
    <row r="11" spans="2:16" ht="15" thickBot="1" x14ac:dyDescent="0.4">
      <c r="B11" s="14" t="str">
        <f>_xlfn.CONCAT("Var.res (",G4,")")</f>
        <v>Var.res (cm)</v>
      </c>
      <c r="C11" s="6">
        <v>0</v>
      </c>
      <c r="D11" s="7">
        <f>IF(AND(D8&lt;D9,D8-D9+C12&lt;0),-C12,IF(C12+D8-D9&gt;$F$4,$F$4-C12,IF(AND(D8-D9&lt;0,C12=0),0,D8-D9)))</f>
        <v>0</v>
      </c>
      <c r="E11" s="7">
        <f t="shared" ref="E11:N11" si="2">IF(AND(E8&lt;E9,E8-E9+D12&lt;0),-D12,IF(D12+E8-E9&gt;$F$4,$F$4-D12,IF(AND(E8-E9&lt;0,D12=0),0,E8-E9)))</f>
        <v>10</v>
      </c>
      <c r="F11" s="7">
        <f t="shared" si="2"/>
        <v>0</v>
      </c>
      <c r="G11" s="7">
        <f t="shared" si="2"/>
        <v>0</v>
      </c>
      <c r="H11" s="7">
        <f t="shared" si="2"/>
        <v>0</v>
      </c>
      <c r="I11" s="7">
        <f t="shared" si="2"/>
        <v>0</v>
      </c>
      <c r="J11" s="7">
        <f t="shared" si="2"/>
        <v>0</v>
      </c>
      <c r="K11" s="7">
        <f t="shared" si="2"/>
        <v>-10</v>
      </c>
      <c r="L11" s="7">
        <f t="shared" si="2"/>
        <v>0</v>
      </c>
      <c r="M11" s="7">
        <f t="shared" si="2"/>
        <v>0</v>
      </c>
      <c r="N11" s="7">
        <f t="shared" si="2"/>
        <v>0</v>
      </c>
      <c r="O11" s="13">
        <f t="shared" si="1"/>
        <v>0</v>
      </c>
    </row>
    <row r="12" spans="2:16" ht="15" thickBot="1" x14ac:dyDescent="0.4">
      <c r="B12" s="14" t="str">
        <f>_xlfn.CONCAT("Reserva (",G4,")")</f>
        <v>Reserva (cm)</v>
      </c>
      <c r="C12" s="6">
        <v>0</v>
      </c>
      <c r="D12" s="7">
        <f>IF(C12+D11&gt;$F$4,$F$4,IF(C12+D11&lt;0,0,C12+D11))</f>
        <v>0</v>
      </c>
      <c r="E12" s="7">
        <f t="shared" ref="E12:N12" si="3">IF(D12+E11&gt;$F$4,$F$4,IF(D12+E11&lt;0,0,D12+E11))</f>
        <v>10</v>
      </c>
      <c r="F12" s="7">
        <f t="shared" si="3"/>
        <v>10</v>
      </c>
      <c r="G12" s="7">
        <f t="shared" si="3"/>
        <v>10</v>
      </c>
      <c r="H12" s="7">
        <f t="shared" si="3"/>
        <v>10</v>
      </c>
      <c r="I12" s="7">
        <f t="shared" si="3"/>
        <v>10</v>
      </c>
      <c r="J12" s="7">
        <f t="shared" si="3"/>
        <v>10</v>
      </c>
      <c r="K12" s="7">
        <f t="shared" si="3"/>
        <v>0</v>
      </c>
      <c r="L12" s="7">
        <f t="shared" si="3"/>
        <v>0</v>
      </c>
      <c r="M12" s="7">
        <f t="shared" si="3"/>
        <v>0</v>
      </c>
      <c r="N12" s="7">
        <f t="shared" si="3"/>
        <v>0</v>
      </c>
      <c r="O12" s="13">
        <f t="shared" si="1"/>
        <v>60</v>
      </c>
    </row>
    <row r="13" spans="2:16" ht="15" thickBot="1" x14ac:dyDescent="0.4">
      <c r="B13" s="14" t="str">
        <f>_xlfn.CONCAT("Déficit (",G4,")")</f>
        <v>Déficit (cm)</v>
      </c>
      <c r="C13" s="5">
        <f t="shared" ref="C13:K13" si="4">IF(C12&lt;=0,ABS((C8-C9)-C11),)</f>
        <v>79.900000000000006</v>
      </c>
      <c r="D13" s="5">
        <f t="shared" si="4"/>
        <v>9.3000000000000043</v>
      </c>
      <c r="E13" s="5">
        <f t="shared" si="4"/>
        <v>0</v>
      </c>
      <c r="F13" s="5">
        <f t="shared" si="4"/>
        <v>0</v>
      </c>
      <c r="G13" s="5">
        <f t="shared" si="4"/>
        <v>0</v>
      </c>
      <c r="H13" s="5">
        <f t="shared" si="4"/>
        <v>0</v>
      </c>
      <c r="I13" s="5">
        <f t="shared" si="4"/>
        <v>0</v>
      </c>
      <c r="J13" s="5">
        <f t="shared" si="4"/>
        <v>0</v>
      </c>
      <c r="K13" s="5">
        <f t="shared" si="4"/>
        <v>21.1</v>
      </c>
      <c r="L13" s="5">
        <f>IF(L12&lt;=0,ABS((L8-L9)-L11),)</f>
        <v>71</v>
      </c>
      <c r="M13" s="5">
        <f>IF(M12&lt;=0,ABS((M8-M9)-M11),)</f>
        <v>113.89999999999999</v>
      </c>
      <c r="N13" s="5">
        <f t="shared" ref="N13" si="5">IF(N12&lt;=0,ABS((N8-N9)-N11),)</f>
        <v>118.9</v>
      </c>
      <c r="O13" s="13">
        <f>SUM(C13:N13)</f>
        <v>414.1</v>
      </c>
    </row>
    <row r="14" spans="2:16" ht="15" thickBot="1" x14ac:dyDescent="0.4">
      <c r="B14" s="14" t="str">
        <f>_xlfn.CONCAT("Exceso (",G4,")")</f>
        <v>Exceso (cm)</v>
      </c>
      <c r="C14" s="5">
        <f>IF(C8&gt;C9,(C8-C9)-C11,)</f>
        <v>0</v>
      </c>
      <c r="D14" s="5">
        <f>IF(D8&gt;D9,(D8-D9)-D11,)</f>
        <v>0</v>
      </c>
      <c r="E14" s="5">
        <f t="shared" ref="E14:N14" si="6">IF(E8&gt;E9,(E8-E9)-E11,)</f>
        <v>12.199999999999996</v>
      </c>
      <c r="F14" s="5">
        <f t="shared" si="6"/>
        <v>45.7</v>
      </c>
      <c r="G14" s="5">
        <f t="shared" si="6"/>
        <v>49</v>
      </c>
      <c r="H14" s="5">
        <f t="shared" si="6"/>
        <v>36</v>
      </c>
      <c r="I14" s="5">
        <f t="shared" si="6"/>
        <v>24.200000000000003</v>
      </c>
      <c r="J14" s="5">
        <f t="shared" si="6"/>
        <v>4.1999999999999957</v>
      </c>
      <c r="K14" s="5">
        <f t="shared" si="6"/>
        <v>0</v>
      </c>
      <c r="L14" s="5">
        <f t="shared" si="6"/>
        <v>0</v>
      </c>
      <c r="M14" s="5">
        <f t="shared" si="6"/>
        <v>0</v>
      </c>
      <c r="N14" s="5">
        <f t="shared" si="6"/>
        <v>0</v>
      </c>
      <c r="O14" s="13">
        <f t="shared" si="1"/>
        <v>171.3</v>
      </c>
    </row>
    <row r="18" spans="3:4" x14ac:dyDescent="0.35">
      <c r="C18" s="3"/>
    </row>
    <row r="22" spans="3:4" x14ac:dyDescent="0.35">
      <c r="D22" s="3"/>
    </row>
  </sheetData>
  <conditionalFormatting sqref="B6">
    <cfRule type="cellIs" dxfId="1" priority="1" operator="equal">
      <formula>"BIEN"</formula>
    </cfRule>
    <cfRule type="cellIs" dxfId="0" priority="2" operator="equal">
      <formula>"MAL"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 Valero</dc:creator>
  <cp:lastModifiedBy>Juanjo Valero</cp:lastModifiedBy>
  <dcterms:created xsi:type="dcterms:W3CDTF">2023-01-22T23:32:52Z</dcterms:created>
  <dcterms:modified xsi:type="dcterms:W3CDTF">2023-01-24T09:54:47Z</dcterms:modified>
</cp:coreProperties>
</file>