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12"/>
  <workbookPr showInkAnnotation="0" codeName="ThisWorkbook"/>
  <mc:AlternateContent xmlns:mc="http://schemas.openxmlformats.org/markup-compatibility/2006">
    <mc:Choice Requires="x15">
      <x15ac:absPath xmlns:x15ac="http://schemas.microsoft.com/office/spreadsheetml/2010/11/ac" url="P:\Proyectos\3089307_HUELLA_CARBONO_21_25\03. DOCUMENTACIÓN PUBLICADA  O PENDIENTE DE PUBLICAR\futuras versiones\"/>
    </mc:Choice>
  </mc:AlternateContent>
  <xr:revisionPtr revIDLastSave="0" documentId="11_047792D0F2D0BD97675F4C72E2ABB0AECE06F85C" xr6:coauthVersionLast="47" xr6:coauthVersionMax="47" xr10:uidLastSave="{00000000-0000-0000-0000-000000000000}"/>
  <bookViews>
    <workbookView xWindow="0" yWindow="0" windowWidth="19200" windowHeight="9660" tabRatio="909" xr2:uid="{00000000-000D-0000-FFFF-FFFF00000000}"/>
  </bookViews>
  <sheets>
    <sheet name="CONTENIDO" sheetId="61" r:id="rId1"/>
    <sheet name="1.Datos generales organización " sheetId="52" r:id="rId2"/>
    <sheet name="2. Hoja de trabajo. Consumos" sheetId="56" r:id="rId3"/>
    <sheet name="3. Instalaciones fijas" sheetId="62" r:id="rId4"/>
    <sheet name="4. Vehículos y maquinaria" sheetId="60" r:id="rId5"/>
    <sheet name="5. Emisiones Fugitivas" sheetId="27" r:id="rId6"/>
    <sheet name="6. Emisiones de proceso" sheetId="64" r:id="rId7"/>
    <sheet name="7. Información adicional" sheetId="40" r:id="rId8"/>
    <sheet name="8.Electricidad y otras energías" sheetId="65" r:id="rId9"/>
    <sheet name="9. Informe final. Resultados" sheetId="68" r:id="rId10"/>
    <sheet name="10. Factores de emisión" sheetId="70" r:id="rId11"/>
    <sheet name="11. Revisiones calculadora" sheetId="49" r:id="rId12"/>
    <sheet name="Datos" sheetId="66" state="hidden" r:id="rId13"/>
  </sheets>
  <definedNames>
    <definedName name="_Com2007">Datos!$M$695:$M$709</definedName>
    <definedName name="_Com2008">Datos!$O$695:$O$707</definedName>
    <definedName name="_Com2009">Datos!$Q$695:$Q$712</definedName>
    <definedName name="_Com2010">Datos!$S$695:$S$714</definedName>
    <definedName name="_Com2011">Datos!$U$695:$U$719</definedName>
    <definedName name="_Com2012">Datos!$W$695:$W$721</definedName>
    <definedName name="_Com2013">Datos!$Y$695:$Y$731</definedName>
    <definedName name="_Com2014">Datos!$AA$695:$AA$737</definedName>
    <definedName name="_Com2015">Datos!$AC$695:$AC$761</definedName>
    <definedName name="_Com2016">Datos!$AE$695:$AE$814</definedName>
    <definedName name="_Com2017">Datos!$AG$695:$AG$818</definedName>
    <definedName name="_Com2018">Datos!$AI$695:$AI$869</definedName>
    <definedName name="_Com2019">Datos!$AK$695:$AK$894</definedName>
    <definedName name="_Com2020">Datos!$AM$695:$AM$939</definedName>
    <definedName name="_Com2021">Datos!$AO$695:$AO$930</definedName>
    <definedName name="_xlnm._FilterDatabase" localSheetId="10" hidden="1">'10. Factores de emisión'!$E$8:$AY$24</definedName>
    <definedName name="_xlnm._FilterDatabase" localSheetId="12" hidden="1">Datos!$C$226:$E$266</definedName>
    <definedName name="_Mix2007">Datos!$N$695:$N$709</definedName>
    <definedName name="_Mix2008">Datos!$P$695:$P$707</definedName>
    <definedName name="_Mix2009">Datos!$R$695:$R$712</definedName>
    <definedName name="_Mix2010">Datos!$T$695:$T$714</definedName>
    <definedName name="_Mix2011">Datos!$V$695:$V$719</definedName>
    <definedName name="_Mix2012">Datos!$X$695:$X$721</definedName>
    <definedName name="_Mix2013">Datos!$Z$695:$Z$731</definedName>
    <definedName name="_Mix2014">Datos!$AB$695:$AB$737</definedName>
    <definedName name="_Mix2015">Datos!$AD$695:$AD$761</definedName>
    <definedName name="_Mix2016">Datos!$AF$695:$AF$814</definedName>
    <definedName name="_Mix2017">Datos!$AH$695:$AH$818</definedName>
    <definedName name="_Mix2018">Datos!$AJ$695:$AJ$869</definedName>
    <definedName name="_Mix2019">Datos!$AL$695:$AL$894</definedName>
    <definedName name="_Mix2020">Datos!$AN$695:$AN$939</definedName>
    <definedName name="_Mix2021">Datos!$AP$695:$AP$930</definedName>
    <definedName name="Año">Datos!$C$9:$C$23</definedName>
    <definedName name="Categoría_actividades">Datos!$C$136:$C$164</definedName>
    <definedName name="Categoría_Veh">Datos!$C$271:$C$274</definedName>
    <definedName name="Comb_fijas">Datos!$C$81:$C$96</definedName>
    <definedName name="Comb_Maq_1_2007">Datos!$C$473:$C$475</definedName>
    <definedName name="Comb_Maq_1_2008">Datos!$F$473:$F$475</definedName>
    <definedName name="Comb_Maq_1_2009">Datos!$I$473:$I$475</definedName>
    <definedName name="Comb_Maq_1_2010">Datos!$L$473:$L$475</definedName>
    <definedName name="Comb_Maq_1_2011">Datos!$O$473:$O$475</definedName>
    <definedName name="Comb_Maq_1_2012">Datos!$R$473:$R$475</definedName>
    <definedName name="Comb_Maq_1_2013">Datos!$U$473:$U$475</definedName>
    <definedName name="Comb_Maq_1_2014">Datos!$X$473:$X$475</definedName>
    <definedName name="Comb_Maq_1_2015">Datos!$AA$473:$AA$475</definedName>
    <definedName name="Comb_Maq_1_2016">Datos!$AD$473:$AD$475</definedName>
    <definedName name="Comb_Maq_1_2017">Datos!$AG$473:$AG$475</definedName>
    <definedName name="Comb_Maq_1_2018">Datos!$AJ$473:$AJ$475</definedName>
    <definedName name="Comb_Maq_1_2019">Datos!$AM$473:$AM$479</definedName>
    <definedName name="Comb_Maq_1_2020">Datos!$AP$473:$AP$479</definedName>
    <definedName name="Comb_Maq_1_2021">Datos!$AS$473:$AS$479</definedName>
    <definedName name="Comb_Maq_2_2007">Datos!$D$473:$D$476</definedName>
    <definedName name="Comb_Maq_2_2008">Datos!$G$473:$G$476</definedName>
    <definedName name="Comb_Maq_2_2009">Datos!$J$473:$J$476</definedName>
    <definedName name="Comb_Maq_2_2010">Datos!$M$473:$M$476</definedName>
    <definedName name="Comb_Maq_2_2011">Datos!$P$473:$P$476</definedName>
    <definedName name="Comb_Maq_2_2012">Datos!$S$473:$S$476</definedName>
    <definedName name="Comb_Maq_2_2013">Datos!$V$473:$V$476</definedName>
    <definedName name="Comb_Maq_2_2014">Datos!$Y$473:$Y$476</definedName>
    <definedName name="Comb_Maq_2_2015">Datos!$AB$473:$AB$476</definedName>
    <definedName name="Comb_Maq_2_2016">Datos!$AE$473:$AE$476</definedName>
    <definedName name="Comb_Maq_2_2017">Datos!$AH$473:$AH$476</definedName>
    <definedName name="Comb_Maq_2_2018">Datos!$AK$473:$AK$476</definedName>
    <definedName name="Comb_Maq_2_2019">Datos!$AN$473:$AN$483</definedName>
    <definedName name="Comb_Maq_2_2020">Datos!$AQ$473:$AQ$483</definedName>
    <definedName name="Comb_Maq_2_2021">Datos!$AT$473:$AT$483</definedName>
    <definedName name="Comb_Maq_3_2007">Datos!$E$473:$E$476</definedName>
    <definedName name="Comb_Maq_3_2008">Datos!$H$473:$H$476</definedName>
    <definedName name="Comb_Maq_3_2009">Datos!$K$473:$K$476</definedName>
    <definedName name="Comb_Maq_3_2010">Datos!$N$473:$N$476</definedName>
    <definedName name="Comb_Maq_3_2011">Datos!$Q$473:$Q$476</definedName>
    <definedName name="Comb_Maq_3_2012">Datos!$T$473:$T$476</definedName>
    <definedName name="Comb_Maq_3_2013">Datos!$W$473:$W$476</definedName>
    <definedName name="Comb_Maq_3_2014">Datos!$Z$473:$Z$476</definedName>
    <definedName name="Comb_Maq_3_2015">Datos!$AC$473:$AC$476</definedName>
    <definedName name="Comb_Maq_3_2016">Datos!$AF$473:$AF$476</definedName>
    <definedName name="Comb_Maq_3_2017">Datos!$AI$473:$AI$476</definedName>
    <definedName name="Comb_Maq_3_2018">Datos!$AL$473:$AL$476</definedName>
    <definedName name="Comb_Maq_3_2019">Datos!$AO$473:$AO$483</definedName>
    <definedName name="Comb_Maq_3_2020">Datos!$AR$473:$AR$483</definedName>
    <definedName name="Comb_Maq_3_2021">Datos!$AU$473:$AU$483</definedName>
    <definedName name="Comb_Veh_1_2007">Datos!$C$297:$C$300</definedName>
    <definedName name="Comb_Veh_1_2008">Datos!$G$297:$G$300</definedName>
    <definedName name="Comb_Veh_1_2009">Datos!$K$297:$K$300</definedName>
    <definedName name="Comb_Veh_1_2010">Datos!$O$297:$O$300</definedName>
    <definedName name="Comb_Veh_1_2011">Datos!$S$297:$S$300</definedName>
    <definedName name="Comb_Veh_1_2012">Datos!$W$297:$W$300</definedName>
    <definedName name="Comb_Veh_1_2013">Datos!$AA$297:$AA$300</definedName>
    <definedName name="Comb_Veh_1_2014">Datos!$AE$297:$AE$300</definedName>
    <definedName name="Comb_Veh_1_2015">Datos!$AI$297:$AI$300</definedName>
    <definedName name="Comb_Veh_1_2016">Datos!$AM$297:$AM$300</definedName>
    <definedName name="Comb_Veh_1_2017">Datos!$AQ$297:$AQ$300</definedName>
    <definedName name="Comb_Veh_1_2018">Datos!$AU$297:$AU$300</definedName>
    <definedName name="Comb_Veh_1_2019">Datos!$AY$297:$AY$307</definedName>
    <definedName name="Comb_Veh_1_2020">Datos!$BC$297:$BC$307</definedName>
    <definedName name="Comb_Veh_1_2021">Datos!$BG$297:$BG$307</definedName>
    <definedName name="Comb_Veh_2_2007">Datos!$D$297:$D$299</definedName>
    <definedName name="Comb_Veh_2_2008">Datos!$H$297:$H$299</definedName>
    <definedName name="Comb_Veh_2_2009">Datos!$L$297:$L$299</definedName>
    <definedName name="Comb_Veh_2_2010">Datos!$P$297:$P$299</definedName>
    <definedName name="Comb_Veh_2_2011">Datos!$T$297:$T$299</definedName>
    <definedName name="Comb_Veh_2_2012">Datos!$X$297:$X$299</definedName>
    <definedName name="Comb_Veh_2_2013">Datos!$AB$297:$AB$299</definedName>
    <definedName name="Comb_Veh_2_2014">Datos!$AF$297:$AF$299</definedName>
    <definedName name="Comb_Veh_2_2015">Datos!$AJ$297:$AJ$299</definedName>
    <definedName name="Comb_Veh_2_2016">Datos!$AN$297:$AN$299</definedName>
    <definedName name="Comb_Veh_2_2017">Datos!$AR$297:$AR$299</definedName>
    <definedName name="Comb_Veh_2_2018">Datos!$AV$297:$AV$299</definedName>
    <definedName name="Comb_Veh_2_2019">Datos!$AZ$297:$AZ$306</definedName>
    <definedName name="Comb_Veh_2_2020">Datos!$BD$297:$BD$306</definedName>
    <definedName name="Comb_Veh_2_2021">Datos!$BH$297:$BH$306</definedName>
    <definedName name="Comb_Veh_3_2007">Datos!$E$297:$E$300</definedName>
    <definedName name="Comb_Veh_3_2008">Datos!$I$297:$I$300</definedName>
    <definedName name="Comb_Veh_3_2009">Datos!$M$297:$M$300</definedName>
    <definedName name="Comb_Veh_3_2010">Datos!$Q$297:$Q$300</definedName>
    <definedName name="Comb_Veh_3_2011">Datos!$U$297:$U$300</definedName>
    <definedName name="Comb_Veh_3_2012">Datos!$Y$297:$Y$300</definedName>
    <definedName name="Comb_Veh_3_2013">Datos!$AC$297:$AC$300</definedName>
    <definedName name="Comb_Veh_3_2014">Datos!$AG$297:$AG$300</definedName>
    <definedName name="Comb_Veh_3_2015">Datos!$AK$297:$AK$300</definedName>
    <definedName name="Comb_Veh_3_2016">Datos!$AO$297:$AO$300</definedName>
    <definedName name="Comb_Veh_3_2017">Datos!$AS$297:$AS$300</definedName>
    <definedName name="Comb_Veh_3_2018">Datos!$AW$297:$AW$300</definedName>
    <definedName name="Comb_Veh_3_2019">Datos!$BA$297:$BA$307</definedName>
    <definedName name="Comb_Veh_3_2020">Datos!$BE$297:$BE$307</definedName>
    <definedName name="Comb_Veh_3_2021">Datos!$BI$297:$BI$307</definedName>
    <definedName name="Comb_Veh_4_2007">Datos!$F$297:$F$298</definedName>
    <definedName name="Comb_Veh_4_2008">Datos!$J$297:$J$298</definedName>
    <definedName name="Comb_Veh_4_2009">Datos!$N$297:$N$298</definedName>
    <definedName name="Comb_Veh_4_2010">Datos!$R$297:$R$298</definedName>
    <definedName name="Comb_Veh_4_2011">Datos!$V$297:$V$298</definedName>
    <definedName name="Comb_Veh_4_2012">Datos!$Z$297:$Z$298</definedName>
    <definedName name="Comb_Veh_4_2013">Datos!$AD$297:$AD$298</definedName>
    <definedName name="Comb_Veh_4_2014">Datos!$AH$297:$AH$298</definedName>
    <definedName name="Comb_Veh_4_2015">Datos!$AL$297:$AL$298</definedName>
    <definedName name="Comb_Veh_4_2016">Datos!$AP$297:$AP$298</definedName>
    <definedName name="Comb_Veh_4_2017">Datos!$AT$297:$AT$298</definedName>
    <definedName name="Comb_Veh_4_2018">Datos!$AX$297:$AX$298</definedName>
    <definedName name="Comb_Veh_4_2019">Datos!$BB$297:$BB$301</definedName>
    <definedName name="Comb_Veh_4_2020">Datos!$BF$297:$BF$301</definedName>
    <definedName name="Comb_Veh_4_2021">Datos!$BJ$297:$BJ$301</definedName>
    <definedName name="Comb_Veh_Turismos_2007">Datos!$C$297:$C$300</definedName>
    <definedName name="Comb_Veh_Vehículoscomercialesligeros_2007">Datos!$D$297:$D$299</definedName>
    <definedName name="Combustible_No_Carr_1">Datos!$G$386:$G$387</definedName>
    <definedName name="Combustible_No_Carr_2">Datos!$H$386:$H$388</definedName>
    <definedName name="Combustible_No_Carr_3">Datos!$I$386:$I$388</definedName>
    <definedName name="Fugitivas_otros">Datos!$C$598:$C$608</definedName>
    <definedName name="GdO_1">Datos!$D$722</definedName>
    <definedName name="GdO_2">Datos!$E$722:$E$724</definedName>
    <definedName name="PCA_1">Datos!$C$514:$E$558</definedName>
    <definedName name="PCA_2">Datos!$C$597:$E$608</definedName>
    <definedName name="Refrigerante">Datos!$C$515:$C$558</definedName>
    <definedName name="Sector">Datos!$E$9:$E$29</definedName>
    <definedName name="Sector_Industrial">Datos!$C$632:$C$644</definedName>
    <definedName name="Tipo_EAdquirida">Datos!$I$985:$I$988</definedName>
    <definedName name="Tipo_ER">Datos!$C$676:$C$679</definedName>
    <definedName name="Tipo_Maquinaria">Datos!$C$457:$C$459</definedName>
    <definedName name="Tipo_Org">Datos!$D$9:$D$15</definedName>
    <definedName name="Tipo_transporte">Datos!$C$386:$C$388</definedName>
    <definedName name="TipoOrg">Datos!$D$9:$D$15</definedName>
  </definedNames>
  <calcPr calcId="162913" calcCompleted="0"/>
</workbook>
</file>

<file path=xl/calcChain.xml><?xml version="1.0" encoding="utf-8"?>
<calcChain xmlns="http://schemas.openxmlformats.org/spreadsheetml/2006/main">
  <c r="J963" i="66" l="1"/>
  <c r="J964" i="66"/>
  <c r="J965" i="66"/>
  <c r="J966" i="66"/>
  <c r="J967" i="66"/>
  <c r="J968" i="66"/>
  <c r="J969" i="66"/>
  <c r="J970" i="66"/>
  <c r="C724" i="66"/>
  <c r="C725" i="66"/>
  <c r="C726" i="66"/>
  <c r="C728" i="66"/>
  <c r="C729" i="66"/>
  <c r="C730" i="66"/>
  <c r="C731" i="66"/>
  <c r="C732" i="66"/>
  <c r="C733" i="66"/>
  <c r="C734" i="66"/>
  <c r="C735" i="66"/>
  <c r="C736" i="66"/>
  <c r="C737" i="66"/>
  <c r="C738" i="66"/>
  <c r="C739" i="66"/>
  <c r="C740" i="66"/>
  <c r="C741" i="66"/>
  <c r="C742" i="66"/>
  <c r="C743" i="66"/>
  <c r="BE9" i="70"/>
  <c r="BE10" i="70"/>
  <c r="BE11" i="70"/>
  <c r="BE12" i="70"/>
  <c r="BE13" i="70"/>
  <c r="BE14" i="70"/>
  <c r="BE15" i="70"/>
  <c r="BE16" i="70"/>
  <c r="BE17" i="70"/>
  <c r="BE18" i="70"/>
  <c r="BE19" i="70"/>
  <c r="BE20" i="70"/>
  <c r="BE21" i="70"/>
  <c r="BE22" i="70"/>
  <c r="BD9" i="70"/>
  <c r="BD10" i="70"/>
  <c r="BD11" i="70"/>
  <c r="BD12" i="70"/>
  <c r="BD13" i="70"/>
  <c r="BD14" i="70"/>
  <c r="BD15" i="70"/>
  <c r="BD16" i="70"/>
  <c r="BD17" i="70"/>
  <c r="BD18" i="70"/>
  <c r="BD19" i="70"/>
  <c r="BD20" i="70"/>
  <c r="BD21" i="70"/>
  <c r="BD22" i="70"/>
  <c r="BP168" i="70" l="1"/>
  <c r="BR170" i="70"/>
  <c r="BQ170" i="70"/>
  <c r="BP170" i="70"/>
  <c r="BR169" i="70"/>
  <c r="BQ169" i="70"/>
  <c r="BP169" i="70"/>
  <c r="BR168" i="70"/>
  <c r="BQ168" i="70"/>
  <c r="E433" i="66"/>
  <c r="E434" i="66"/>
  <c r="E435" i="66"/>
  <c r="E436" i="66"/>
  <c r="BP184" i="70" l="1"/>
  <c r="BP185" i="70"/>
  <c r="BP186" i="70"/>
  <c r="BD157" i="70"/>
  <c r="BE157" i="70"/>
  <c r="BF157" i="70"/>
  <c r="BG157" i="70"/>
  <c r="BH157" i="70"/>
  <c r="BI157" i="70"/>
  <c r="BJ157" i="70"/>
  <c r="BK157" i="70"/>
  <c r="BL157" i="70"/>
  <c r="BM157" i="70"/>
  <c r="BN157" i="70"/>
  <c r="BO157" i="70"/>
  <c r="BP157" i="70"/>
  <c r="BQ157" i="70"/>
  <c r="BR157" i="70"/>
  <c r="BD158" i="70"/>
  <c r="BE158" i="70"/>
  <c r="BF158" i="70"/>
  <c r="BG158" i="70"/>
  <c r="BH158" i="70"/>
  <c r="BI158" i="70"/>
  <c r="BJ158" i="70"/>
  <c r="BK158" i="70"/>
  <c r="BL158" i="70"/>
  <c r="BM158" i="70"/>
  <c r="BN158" i="70"/>
  <c r="BO158" i="70"/>
  <c r="BP158" i="70"/>
  <c r="BQ158" i="70"/>
  <c r="BR158" i="70"/>
  <c r="BD159" i="70"/>
  <c r="BE159" i="70"/>
  <c r="BF159" i="70"/>
  <c r="BG159" i="70"/>
  <c r="BH159" i="70"/>
  <c r="BI159" i="70"/>
  <c r="BJ159" i="70"/>
  <c r="BK159" i="70"/>
  <c r="BL159" i="70"/>
  <c r="BM159" i="70"/>
  <c r="BN159" i="70"/>
  <c r="BO159" i="70"/>
  <c r="BD160" i="70"/>
  <c r="BE160" i="70"/>
  <c r="BF160" i="70"/>
  <c r="BG160" i="70"/>
  <c r="BH160" i="70"/>
  <c r="BI160" i="70"/>
  <c r="BJ160" i="70"/>
  <c r="BK160" i="70"/>
  <c r="BL160" i="70"/>
  <c r="BM160" i="70"/>
  <c r="BN160" i="70"/>
  <c r="BO160" i="70"/>
  <c r="BD161" i="70"/>
  <c r="BE161" i="70"/>
  <c r="BF161" i="70"/>
  <c r="BG161" i="70"/>
  <c r="BH161" i="70"/>
  <c r="BI161" i="70"/>
  <c r="BJ161" i="70"/>
  <c r="BK161" i="70"/>
  <c r="BL161" i="70"/>
  <c r="BM161" i="70"/>
  <c r="BN161" i="70"/>
  <c r="BO161" i="70"/>
  <c r="BP162" i="70"/>
  <c r="BQ162" i="70"/>
  <c r="BR162" i="70"/>
  <c r="BP163" i="70"/>
  <c r="BQ163" i="70"/>
  <c r="BR163" i="70"/>
  <c r="BP164" i="70"/>
  <c r="BQ164" i="70"/>
  <c r="BR164" i="70"/>
  <c r="BP165" i="70"/>
  <c r="BQ165" i="70"/>
  <c r="BR165" i="70"/>
  <c r="BP166" i="70"/>
  <c r="BQ166" i="70"/>
  <c r="BR166" i="70"/>
  <c r="BP167" i="70"/>
  <c r="BQ167" i="70"/>
  <c r="BR167" i="70"/>
  <c r="BP171" i="70"/>
  <c r="BQ171" i="70"/>
  <c r="BR171" i="70"/>
  <c r="BP172" i="70"/>
  <c r="BQ172" i="70"/>
  <c r="BR172" i="70"/>
  <c r="BP173" i="70"/>
  <c r="BQ173" i="70"/>
  <c r="BR173" i="70"/>
  <c r="BP174" i="70"/>
  <c r="BQ174" i="70"/>
  <c r="BR174" i="70"/>
  <c r="BP175" i="70"/>
  <c r="BQ175" i="70"/>
  <c r="BR175" i="70"/>
  <c r="BP176" i="70"/>
  <c r="BQ176" i="70"/>
  <c r="BR176" i="70"/>
  <c r="BD177" i="70"/>
  <c r="BE177" i="70"/>
  <c r="BF177" i="70"/>
  <c r="BG177" i="70"/>
  <c r="BH177" i="70"/>
  <c r="BI177" i="70"/>
  <c r="BJ177" i="70"/>
  <c r="BK177" i="70"/>
  <c r="BL177" i="70"/>
  <c r="BM177" i="70"/>
  <c r="BN177" i="70"/>
  <c r="BO177" i="70"/>
  <c r="BD178" i="70"/>
  <c r="BE178" i="70"/>
  <c r="BF178" i="70"/>
  <c r="BG178" i="70"/>
  <c r="BH178" i="70"/>
  <c r="BI178" i="70"/>
  <c r="BJ178" i="70"/>
  <c r="BK178" i="70"/>
  <c r="BL178" i="70"/>
  <c r="BM178" i="70"/>
  <c r="BN178" i="70"/>
  <c r="BO178" i="70"/>
  <c r="BP179" i="70"/>
  <c r="BQ179" i="70"/>
  <c r="BR179" i="70"/>
  <c r="BP180" i="70"/>
  <c r="BQ180" i="70"/>
  <c r="BR180" i="70"/>
  <c r="BP181" i="70"/>
  <c r="BQ181" i="70"/>
  <c r="BR181" i="70"/>
  <c r="BP182" i="70"/>
  <c r="BQ182" i="70"/>
  <c r="BR182" i="70"/>
  <c r="BP183" i="70"/>
  <c r="BQ183" i="70"/>
  <c r="BR183" i="70"/>
  <c r="BQ184" i="70"/>
  <c r="BR184" i="70"/>
  <c r="BQ185" i="70"/>
  <c r="BR185" i="70"/>
  <c r="BQ186" i="70"/>
  <c r="BR186" i="70"/>
  <c r="BE156" i="70"/>
  <c r="BD156" i="70"/>
  <c r="BR156" i="70"/>
  <c r="BQ156" i="70"/>
  <c r="BP156" i="70"/>
  <c r="BO156" i="70"/>
  <c r="BN156" i="70"/>
  <c r="BM156" i="70"/>
  <c r="BL156" i="70"/>
  <c r="BK156" i="70"/>
  <c r="BJ156" i="70"/>
  <c r="BI156" i="70"/>
  <c r="BH156" i="70"/>
  <c r="BG156" i="70"/>
  <c r="BF156" i="70"/>
  <c r="F420" i="66"/>
  <c r="BA420" i="66"/>
  <c r="AZ420" i="66"/>
  <c r="AY420" i="66"/>
  <c r="AX420" i="66"/>
  <c r="AW420" i="66"/>
  <c r="AV420" i="66"/>
  <c r="AU420" i="66"/>
  <c r="AT420" i="66"/>
  <c r="AS420" i="66"/>
  <c r="AR420" i="66"/>
  <c r="AQ420" i="66"/>
  <c r="AP420" i="66"/>
  <c r="AO420" i="66"/>
  <c r="AN420" i="66"/>
  <c r="AM420" i="66"/>
  <c r="AL420" i="66"/>
  <c r="AK420" i="66"/>
  <c r="AJ420" i="66"/>
  <c r="AI420" i="66"/>
  <c r="AH420" i="66"/>
  <c r="AG420" i="66"/>
  <c r="AF420" i="66"/>
  <c r="AE420" i="66"/>
  <c r="AD420" i="66"/>
  <c r="AC420" i="66"/>
  <c r="AB420" i="66"/>
  <c r="AA420" i="66"/>
  <c r="Z420" i="66"/>
  <c r="Y420" i="66"/>
  <c r="X420" i="66"/>
  <c r="W420" i="66"/>
  <c r="V420" i="66"/>
  <c r="U420" i="66"/>
  <c r="T420" i="66"/>
  <c r="S420" i="66"/>
  <c r="R420" i="66"/>
  <c r="Q420" i="66"/>
  <c r="P420" i="66"/>
  <c r="O420" i="66"/>
  <c r="N420" i="66"/>
  <c r="M420" i="66"/>
  <c r="L420" i="66"/>
  <c r="K420" i="66"/>
  <c r="J420" i="66"/>
  <c r="I420" i="66"/>
  <c r="H420" i="66"/>
  <c r="G420" i="66"/>
  <c r="E425" i="66"/>
  <c r="E426" i="66"/>
  <c r="E427" i="66"/>
  <c r="E428" i="66"/>
  <c r="E429" i="66"/>
  <c r="E430" i="66"/>
  <c r="E431" i="66"/>
  <c r="E432" i="66"/>
  <c r="E437" i="66"/>
  <c r="E438" i="66"/>
  <c r="E439" i="66"/>
  <c r="E440" i="66"/>
  <c r="E441" i="66"/>
  <c r="E442" i="66"/>
  <c r="E443" i="66"/>
  <c r="E444" i="66"/>
  <c r="E445" i="66"/>
  <c r="E446" i="66"/>
  <c r="E447" i="66"/>
  <c r="E448" i="66"/>
  <c r="E449" i="66"/>
  <c r="E450" i="66"/>
  <c r="E451" i="66"/>
  <c r="E424" i="66"/>
  <c r="E423" i="66"/>
  <c r="E422" i="66"/>
  <c r="E421" i="66"/>
  <c r="D494" i="66"/>
  <c r="E462" i="66" s="1"/>
  <c r="E494" i="66"/>
  <c r="F494" i="66"/>
  <c r="J494" i="66"/>
  <c r="K494" i="66"/>
  <c r="L494" i="66"/>
  <c r="D495" i="66"/>
  <c r="E463" i="66" s="1"/>
  <c r="E495" i="66"/>
  <c r="F495" i="66"/>
  <c r="J495" i="66"/>
  <c r="K495" i="66"/>
  <c r="L495" i="66"/>
  <c r="D496" i="66"/>
  <c r="E464" i="66" s="1"/>
  <c r="E496" i="66"/>
  <c r="F496" i="66"/>
  <c r="J496" i="66"/>
  <c r="K496" i="66"/>
  <c r="L496" i="66"/>
  <c r="D497" i="66"/>
  <c r="E465" i="66" s="1"/>
  <c r="E497" i="66"/>
  <c r="F497" i="66"/>
  <c r="J497" i="66"/>
  <c r="K497" i="66"/>
  <c r="L497" i="66"/>
  <c r="D498" i="66"/>
  <c r="E466" i="66" s="1"/>
  <c r="E498" i="66"/>
  <c r="F498" i="66"/>
  <c r="J498" i="66"/>
  <c r="K498" i="66"/>
  <c r="L498" i="66"/>
  <c r="D499" i="66"/>
  <c r="E467" i="66" s="1"/>
  <c r="E499" i="66"/>
  <c r="F499" i="66"/>
  <c r="J499" i="66"/>
  <c r="K499" i="66"/>
  <c r="L499" i="66"/>
  <c r="C499" i="66"/>
  <c r="C1180" i="66" s="1"/>
  <c r="C494" i="66"/>
  <c r="C1175" i="66" s="1"/>
  <c r="C495" i="66"/>
  <c r="C1176" i="66" s="1"/>
  <c r="C496" i="66"/>
  <c r="C1177" i="66" s="1"/>
  <c r="C497" i="66"/>
  <c r="C1178" i="66" s="1"/>
  <c r="C498" i="66"/>
  <c r="C1179" i="66" s="1"/>
  <c r="AS472" i="66"/>
  <c r="AU472" i="66"/>
  <c r="AT472" i="66"/>
  <c r="F472" i="66"/>
  <c r="G472" i="66"/>
  <c r="H472" i="66"/>
  <c r="I472" i="66"/>
  <c r="J472" i="66"/>
  <c r="K472" i="66"/>
  <c r="L472" i="66"/>
  <c r="M472" i="66"/>
  <c r="N472" i="66"/>
  <c r="O472" i="66"/>
  <c r="P472" i="66"/>
  <c r="Q472" i="66"/>
  <c r="R472" i="66"/>
  <c r="S472" i="66"/>
  <c r="T472" i="66"/>
  <c r="U472" i="66"/>
  <c r="V472" i="66"/>
  <c r="W472" i="66"/>
  <c r="X472" i="66"/>
  <c r="Y472" i="66"/>
  <c r="Z472" i="66"/>
  <c r="AA472" i="66"/>
  <c r="AB472" i="66"/>
  <c r="AC472" i="66"/>
  <c r="AD472" i="66"/>
  <c r="AE472" i="66"/>
  <c r="AF472" i="66"/>
  <c r="AG472" i="66"/>
  <c r="AH472" i="66"/>
  <c r="AI472" i="66"/>
  <c r="AJ472" i="66"/>
  <c r="AK472" i="66"/>
  <c r="AL472" i="66"/>
  <c r="AM472" i="66"/>
  <c r="AN472" i="66"/>
  <c r="AO472" i="66"/>
  <c r="AP472" i="66"/>
  <c r="AQ472" i="66"/>
  <c r="AR472" i="66"/>
  <c r="D472" i="66"/>
  <c r="E472" i="66"/>
  <c r="C472" i="66"/>
  <c r="C296" i="66"/>
  <c r="BF9" i="70" l="1"/>
  <c r="BG9" i="70"/>
  <c r="BH9" i="70"/>
  <c r="BI9" i="70"/>
  <c r="BJ9" i="70"/>
  <c r="BK9" i="70"/>
  <c r="BL9" i="70"/>
  <c r="BM9" i="70"/>
  <c r="BN9" i="70"/>
  <c r="BO9" i="70"/>
  <c r="BP9" i="70"/>
  <c r="BQ9" i="70"/>
  <c r="BR9" i="70"/>
  <c r="BP77" i="70" l="1"/>
  <c r="C565" i="66" l="1"/>
  <c r="C1182" i="66" s="1"/>
  <c r="D565" i="66"/>
  <c r="E565" i="66" s="1"/>
  <c r="G565" i="66"/>
  <c r="H565" i="66"/>
  <c r="C566" i="66"/>
  <c r="C1183" i="66" s="1"/>
  <c r="D566" i="66"/>
  <c r="F566" i="66" s="1"/>
  <c r="G566" i="66"/>
  <c r="H566" i="66"/>
  <c r="C567" i="66"/>
  <c r="C1184" i="66" s="1"/>
  <c r="D567" i="66"/>
  <c r="G567" i="66"/>
  <c r="H567" i="66"/>
  <c r="C568" i="66"/>
  <c r="C1185" i="66" s="1"/>
  <c r="D568" i="66"/>
  <c r="E568" i="66" s="1"/>
  <c r="G568" i="66"/>
  <c r="H568" i="66"/>
  <c r="C569" i="66"/>
  <c r="C1186" i="66" s="1"/>
  <c r="D569" i="66"/>
  <c r="E569" i="66" s="1"/>
  <c r="G569" i="66"/>
  <c r="H569" i="66"/>
  <c r="C570" i="66"/>
  <c r="C1187" i="66" s="1"/>
  <c r="D570" i="66"/>
  <c r="F570" i="66" s="1"/>
  <c r="G570" i="66"/>
  <c r="H570" i="66"/>
  <c r="C571" i="66"/>
  <c r="C1188" i="66" s="1"/>
  <c r="D571" i="66"/>
  <c r="E571" i="66" s="1"/>
  <c r="G571" i="66"/>
  <c r="H571" i="66"/>
  <c r="C572" i="66"/>
  <c r="C1189" i="66" s="1"/>
  <c r="D572" i="66"/>
  <c r="F572" i="66" s="1"/>
  <c r="G572" i="66"/>
  <c r="H572" i="66"/>
  <c r="C573" i="66"/>
  <c r="C1190" i="66" s="1"/>
  <c r="D573" i="66"/>
  <c r="G573" i="66"/>
  <c r="H573" i="66"/>
  <c r="C574" i="66"/>
  <c r="C1191" i="66" s="1"/>
  <c r="D574" i="66"/>
  <c r="F574" i="66" s="1"/>
  <c r="G574" i="66"/>
  <c r="H574" i="66"/>
  <c r="C575" i="66"/>
  <c r="C1192" i="66" s="1"/>
  <c r="D575" i="66"/>
  <c r="F575" i="66" s="1"/>
  <c r="G575" i="66"/>
  <c r="H575" i="66"/>
  <c r="C576" i="66"/>
  <c r="C1193" i="66" s="1"/>
  <c r="D576" i="66"/>
  <c r="F576" i="66" s="1"/>
  <c r="G576" i="66"/>
  <c r="H576" i="66"/>
  <c r="C577" i="66"/>
  <c r="C1194" i="66" s="1"/>
  <c r="D577" i="66"/>
  <c r="F577" i="66" s="1"/>
  <c r="G577" i="66"/>
  <c r="H577" i="66"/>
  <c r="C578" i="66"/>
  <c r="C1195" i="66" s="1"/>
  <c r="D578" i="66"/>
  <c r="F578" i="66" s="1"/>
  <c r="G578" i="66"/>
  <c r="H578" i="66"/>
  <c r="C579" i="66"/>
  <c r="C1196" i="66" s="1"/>
  <c r="D579" i="66"/>
  <c r="G579" i="66"/>
  <c r="H579" i="66"/>
  <c r="C580" i="66"/>
  <c r="C1197" i="66" s="1"/>
  <c r="D580" i="66"/>
  <c r="E580" i="66" s="1"/>
  <c r="G580" i="66"/>
  <c r="H580" i="66"/>
  <c r="C581" i="66"/>
  <c r="C1198" i="66" s="1"/>
  <c r="D581" i="66"/>
  <c r="E581" i="66" s="1"/>
  <c r="G581" i="66"/>
  <c r="H581" i="66"/>
  <c r="C582" i="66"/>
  <c r="C1199" i="66" s="1"/>
  <c r="D582" i="66"/>
  <c r="F582" i="66" s="1"/>
  <c r="G582" i="66"/>
  <c r="H582" i="66"/>
  <c r="C583" i="66"/>
  <c r="C1200" i="66" s="1"/>
  <c r="D583" i="66"/>
  <c r="E583" i="66" s="1"/>
  <c r="G583" i="66"/>
  <c r="H583" i="66"/>
  <c r="C584" i="66"/>
  <c r="C1201" i="66" s="1"/>
  <c r="D584" i="66"/>
  <c r="F584" i="66" s="1"/>
  <c r="G584" i="66"/>
  <c r="H584" i="66"/>
  <c r="C585" i="66"/>
  <c r="C1202" i="66" s="1"/>
  <c r="D585" i="66"/>
  <c r="G585" i="66"/>
  <c r="H585" i="66"/>
  <c r="H564" i="66"/>
  <c r="G564" i="66"/>
  <c r="D564" i="66"/>
  <c r="F564" i="66" s="1"/>
  <c r="I574" i="66" l="1"/>
  <c r="F583" i="66"/>
  <c r="I583" i="66" s="1"/>
  <c r="F580" i="66"/>
  <c r="I580" i="66" s="1"/>
  <c r="E575" i="66"/>
  <c r="F581" i="66"/>
  <c r="I581" i="66" s="1"/>
  <c r="E574" i="66"/>
  <c r="E576" i="66"/>
  <c r="I566" i="66"/>
  <c r="F569" i="66"/>
  <c r="I569" i="66" s="1"/>
  <c r="F568" i="66"/>
  <c r="I568" i="66" s="1"/>
  <c r="I564" i="66"/>
  <c r="E578" i="66"/>
  <c r="E570" i="66"/>
  <c r="E582" i="66"/>
  <c r="E584" i="66"/>
  <c r="F571" i="66"/>
  <c r="I571" i="66" s="1"/>
  <c r="I572" i="66"/>
  <c r="E566" i="66"/>
  <c r="I584" i="66"/>
  <c r="I578" i="66"/>
  <c r="E572" i="66"/>
  <c r="F565" i="66"/>
  <c r="I565" i="66" s="1"/>
  <c r="I575" i="66"/>
  <c r="I577" i="66"/>
  <c r="E564" i="66"/>
  <c r="F585" i="66"/>
  <c r="I585" i="66" s="1"/>
  <c r="I582" i="66"/>
  <c r="F579" i="66"/>
  <c r="I579" i="66" s="1"/>
  <c r="I576" i="66"/>
  <c r="F573" i="66"/>
  <c r="I573" i="66" s="1"/>
  <c r="I570" i="66"/>
  <c r="F567" i="66"/>
  <c r="I567" i="66" s="1"/>
  <c r="E585" i="66"/>
  <c r="E579" i="66"/>
  <c r="E573" i="66"/>
  <c r="E567" i="66"/>
  <c r="E577" i="66"/>
  <c r="BD126" i="70" l="1"/>
  <c r="BE126" i="70"/>
  <c r="BF126" i="70"/>
  <c r="BG126" i="70"/>
  <c r="BH126" i="70"/>
  <c r="BI126" i="70"/>
  <c r="BJ126" i="70"/>
  <c r="BK126" i="70"/>
  <c r="BL126" i="70"/>
  <c r="BM126" i="70"/>
  <c r="BN126" i="70"/>
  <c r="BO126" i="70"/>
  <c r="BP126" i="70"/>
  <c r="BQ126" i="70"/>
  <c r="BR126" i="70"/>
  <c r="BD127" i="70"/>
  <c r="BE127" i="70"/>
  <c r="BF127" i="70"/>
  <c r="BG127" i="70"/>
  <c r="BH127" i="70"/>
  <c r="BI127" i="70"/>
  <c r="BJ127" i="70"/>
  <c r="BK127" i="70"/>
  <c r="BL127" i="70"/>
  <c r="BM127" i="70"/>
  <c r="BN127" i="70"/>
  <c r="BO127" i="70"/>
  <c r="BP127" i="70"/>
  <c r="BQ127" i="70"/>
  <c r="BR127" i="70"/>
  <c r="BD128" i="70"/>
  <c r="BE128" i="70"/>
  <c r="BF128" i="70"/>
  <c r="BG128" i="70"/>
  <c r="BH128" i="70"/>
  <c r="BI128" i="70"/>
  <c r="BJ128" i="70"/>
  <c r="BK128" i="70"/>
  <c r="BL128" i="70"/>
  <c r="BM128" i="70"/>
  <c r="BN128" i="70"/>
  <c r="BO128" i="70"/>
  <c r="BP128" i="70"/>
  <c r="BQ128" i="70"/>
  <c r="BR128" i="70"/>
  <c r="BD129" i="70"/>
  <c r="BE129" i="70"/>
  <c r="BF129" i="70"/>
  <c r="BG129" i="70"/>
  <c r="BH129" i="70"/>
  <c r="BI129" i="70"/>
  <c r="BJ129" i="70"/>
  <c r="BK129" i="70"/>
  <c r="BL129" i="70"/>
  <c r="BM129" i="70"/>
  <c r="BN129" i="70"/>
  <c r="BO129" i="70"/>
  <c r="BP129" i="70"/>
  <c r="BQ129" i="70"/>
  <c r="BR129" i="70"/>
  <c r="BR125" i="70"/>
  <c r="BQ125" i="70"/>
  <c r="BP125" i="70"/>
  <c r="BO125" i="70"/>
  <c r="BN125" i="70"/>
  <c r="BM125" i="70"/>
  <c r="BL125" i="70"/>
  <c r="BK125" i="70"/>
  <c r="BJ125" i="70"/>
  <c r="BI125" i="70"/>
  <c r="BH125" i="70"/>
  <c r="BG125" i="70"/>
  <c r="BF125" i="70"/>
  <c r="BE125" i="70"/>
  <c r="BD125" i="70"/>
  <c r="BD91" i="70"/>
  <c r="BE91" i="70"/>
  <c r="BF91" i="70"/>
  <c r="BG91" i="70"/>
  <c r="BH91" i="70"/>
  <c r="BI91" i="70"/>
  <c r="BJ91" i="70"/>
  <c r="BK91" i="70"/>
  <c r="BL91" i="70"/>
  <c r="BM91" i="70"/>
  <c r="BN91" i="70"/>
  <c r="BO91" i="70"/>
  <c r="BP91" i="70"/>
  <c r="BQ91" i="70"/>
  <c r="BR91" i="70"/>
  <c r="BR90" i="70"/>
  <c r="BQ90" i="70"/>
  <c r="BP90" i="70"/>
  <c r="BO90" i="70"/>
  <c r="BN90" i="70"/>
  <c r="BM90" i="70"/>
  <c r="BL90" i="70"/>
  <c r="BK90" i="70"/>
  <c r="BJ90" i="70"/>
  <c r="BI90" i="70"/>
  <c r="BH90" i="70"/>
  <c r="BG90" i="70"/>
  <c r="BF90" i="70"/>
  <c r="BE90" i="70"/>
  <c r="BD90" i="70"/>
  <c r="BP76" i="70"/>
  <c r="BQ76" i="70"/>
  <c r="BR76" i="70"/>
  <c r="BQ77" i="70"/>
  <c r="BR77" i="70"/>
  <c r="BP78" i="70"/>
  <c r="BQ78" i="70"/>
  <c r="BR78" i="70"/>
  <c r="BP79" i="70"/>
  <c r="BQ79" i="70"/>
  <c r="BR79" i="70"/>
  <c r="BP80" i="70"/>
  <c r="BQ80" i="70"/>
  <c r="BR80" i="70"/>
  <c r="BP81" i="70"/>
  <c r="BQ81" i="70"/>
  <c r="BR81" i="70"/>
  <c r="BP82" i="70"/>
  <c r="BQ82" i="70"/>
  <c r="BR82" i="70"/>
  <c r="BP83" i="70"/>
  <c r="BQ83" i="70"/>
  <c r="BR83" i="70"/>
  <c r="BP84" i="70"/>
  <c r="BQ84" i="70"/>
  <c r="BR84" i="70"/>
  <c r="BP85" i="70"/>
  <c r="BQ85" i="70"/>
  <c r="BR85" i="70"/>
  <c r="BP86" i="70"/>
  <c r="BQ86" i="70"/>
  <c r="BR86" i="70"/>
  <c r="BP87" i="70"/>
  <c r="BQ87" i="70"/>
  <c r="BR87" i="70"/>
  <c r="BP88" i="70"/>
  <c r="BQ88" i="70"/>
  <c r="BR88" i="70"/>
  <c r="BP89" i="70"/>
  <c r="BQ89" i="70"/>
  <c r="BR89" i="70"/>
  <c r="BR75" i="70"/>
  <c r="BQ75" i="70"/>
  <c r="BP75" i="70"/>
  <c r="BD73" i="70"/>
  <c r="BE73" i="70"/>
  <c r="BF73" i="70"/>
  <c r="BG73" i="70"/>
  <c r="BH73" i="70"/>
  <c r="BI73" i="70"/>
  <c r="BJ73" i="70"/>
  <c r="BK73" i="70"/>
  <c r="BL73" i="70"/>
  <c r="BM73" i="70"/>
  <c r="BN73" i="70"/>
  <c r="BO73" i="70"/>
  <c r="BD74" i="70"/>
  <c r="BE74" i="70"/>
  <c r="BF74" i="70"/>
  <c r="BG74" i="70"/>
  <c r="BH74" i="70"/>
  <c r="BI74" i="70"/>
  <c r="BJ74" i="70"/>
  <c r="BK74" i="70"/>
  <c r="BL74" i="70"/>
  <c r="BM74" i="70"/>
  <c r="BN74" i="70"/>
  <c r="BO74" i="70"/>
  <c r="BO72" i="70"/>
  <c r="BN72" i="70"/>
  <c r="BM72" i="70"/>
  <c r="BL72" i="70"/>
  <c r="BK72" i="70"/>
  <c r="BJ72" i="70"/>
  <c r="BI72" i="70"/>
  <c r="BH72" i="70"/>
  <c r="BG72" i="70"/>
  <c r="BF72" i="70"/>
  <c r="BE72" i="70"/>
  <c r="BD72" i="70"/>
  <c r="BP68" i="70"/>
  <c r="BQ68" i="70"/>
  <c r="BR68" i="70"/>
  <c r="BP69" i="70"/>
  <c r="BQ69" i="70"/>
  <c r="BR69" i="70"/>
  <c r="BP70" i="70"/>
  <c r="BQ70" i="70"/>
  <c r="BR70" i="70"/>
  <c r="BP71" i="70"/>
  <c r="BQ71" i="70"/>
  <c r="BR71" i="70"/>
  <c r="BP57" i="70"/>
  <c r="BQ57" i="70"/>
  <c r="BR57" i="70"/>
  <c r="BP58" i="70"/>
  <c r="BQ58" i="70"/>
  <c r="BR58" i="70"/>
  <c r="BP59" i="70"/>
  <c r="BQ59" i="70"/>
  <c r="BR59" i="70"/>
  <c r="BP60" i="70"/>
  <c r="BQ60" i="70"/>
  <c r="BR60" i="70"/>
  <c r="BP61" i="70"/>
  <c r="BQ61" i="70"/>
  <c r="BR61" i="70"/>
  <c r="BP62" i="70"/>
  <c r="BQ62" i="70"/>
  <c r="BR62" i="70"/>
  <c r="BP63" i="70"/>
  <c r="BQ63" i="70"/>
  <c r="BR63" i="70"/>
  <c r="BP64" i="70"/>
  <c r="BQ64" i="70"/>
  <c r="BR64" i="70"/>
  <c r="BP65" i="70"/>
  <c r="BQ65" i="70"/>
  <c r="BR65" i="70"/>
  <c r="BP66" i="70"/>
  <c r="BQ66" i="70"/>
  <c r="BR66" i="70"/>
  <c r="BP67" i="70"/>
  <c r="BQ67" i="70"/>
  <c r="BR67" i="70"/>
  <c r="BR56" i="70"/>
  <c r="BQ56" i="70"/>
  <c r="BP56" i="70"/>
  <c r="BD53" i="70"/>
  <c r="BE53" i="70"/>
  <c r="BF53" i="70"/>
  <c r="BG53" i="70"/>
  <c r="BH53" i="70"/>
  <c r="BI53" i="70"/>
  <c r="BJ53" i="70"/>
  <c r="BK53" i="70"/>
  <c r="BL53" i="70"/>
  <c r="BM53" i="70"/>
  <c r="BN53" i="70"/>
  <c r="BO53" i="70"/>
  <c r="BD54" i="70"/>
  <c r="BE54" i="70"/>
  <c r="BF54" i="70"/>
  <c r="BG54" i="70"/>
  <c r="BH54" i="70"/>
  <c r="BI54" i="70"/>
  <c r="BJ54" i="70"/>
  <c r="BK54" i="70"/>
  <c r="BL54" i="70"/>
  <c r="BM54" i="70"/>
  <c r="BN54" i="70"/>
  <c r="BO54" i="70"/>
  <c r="BD55" i="70"/>
  <c r="BE55" i="70"/>
  <c r="BF55" i="70"/>
  <c r="BG55" i="70"/>
  <c r="BH55" i="70"/>
  <c r="BI55" i="70"/>
  <c r="BJ55" i="70"/>
  <c r="BK55" i="70"/>
  <c r="BL55" i="70"/>
  <c r="BM55" i="70"/>
  <c r="BN55" i="70"/>
  <c r="BO55" i="70"/>
  <c r="BO52" i="70"/>
  <c r="BN52" i="70"/>
  <c r="BM52" i="70"/>
  <c r="BL52" i="70"/>
  <c r="BK52" i="70"/>
  <c r="BJ52" i="70"/>
  <c r="BI52" i="70"/>
  <c r="BH52" i="70"/>
  <c r="BG52" i="70"/>
  <c r="BF52" i="70"/>
  <c r="BE52" i="70"/>
  <c r="BD52" i="70"/>
  <c r="BR10" i="70"/>
  <c r="BR11" i="70"/>
  <c r="BR12" i="70"/>
  <c r="BR13" i="70"/>
  <c r="BR14" i="70"/>
  <c r="BR15" i="70"/>
  <c r="BR16" i="70"/>
  <c r="BR17" i="70"/>
  <c r="BR18" i="70"/>
  <c r="BR19" i="70"/>
  <c r="BR20" i="70"/>
  <c r="BR21" i="70"/>
  <c r="BR22" i="70"/>
  <c r="BR8" i="70"/>
  <c r="BQ10" i="70"/>
  <c r="BQ11" i="70"/>
  <c r="BQ12" i="70"/>
  <c r="BQ13" i="70"/>
  <c r="BQ14" i="70"/>
  <c r="BQ15" i="70"/>
  <c r="BQ16" i="70"/>
  <c r="BQ17" i="70"/>
  <c r="BQ18" i="70"/>
  <c r="BQ19" i="70"/>
  <c r="BQ20" i="70"/>
  <c r="BQ21" i="70"/>
  <c r="BQ22" i="70"/>
  <c r="BQ8" i="70"/>
  <c r="BP10" i="70"/>
  <c r="BP11" i="70"/>
  <c r="BP12" i="70"/>
  <c r="BP13" i="70"/>
  <c r="BP14" i="70"/>
  <c r="BP15" i="70"/>
  <c r="BP16" i="70"/>
  <c r="BP17" i="70"/>
  <c r="BP18" i="70"/>
  <c r="BP19" i="70"/>
  <c r="BP20" i="70"/>
  <c r="BP21" i="70"/>
  <c r="BP22" i="70"/>
  <c r="BP8" i="70"/>
  <c r="BO10" i="70"/>
  <c r="BO11" i="70"/>
  <c r="BO12" i="70"/>
  <c r="BO13" i="70"/>
  <c r="BO14" i="70"/>
  <c r="BO15" i="70"/>
  <c r="BO16" i="70"/>
  <c r="BO17" i="70"/>
  <c r="BO18" i="70"/>
  <c r="BO19" i="70"/>
  <c r="BO20" i="70"/>
  <c r="BO21" i="70"/>
  <c r="BO22" i="70"/>
  <c r="BO8" i="70"/>
  <c r="BN10" i="70"/>
  <c r="BN11" i="70"/>
  <c r="BN12" i="70"/>
  <c r="BN13" i="70"/>
  <c r="BN14" i="70"/>
  <c r="BN15" i="70"/>
  <c r="BN16" i="70"/>
  <c r="BN17" i="70"/>
  <c r="BN18" i="70"/>
  <c r="BN19" i="70"/>
  <c r="BN20" i="70"/>
  <c r="BN21" i="70"/>
  <c r="BN22" i="70"/>
  <c r="BN8" i="70"/>
  <c r="BM10" i="70"/>
  <c r="BM11" i="70"/>
  <c r="BM12" i="70"/>
  <c r="BM13" i="70"/>
  <c r="BM14" i="70"/>
  <c r="BM15" i="70"/>
  <c r="BM16" i="70"/>
  <c r="BM17" i="70"/>
  <c r="BM18" i="70"/>
  <c r="BM19" i="70"/>
  <c r="BM20" i="70"/>
  <c r="BM21" i="70"/>
  <c r="BM22" i="70"/>
  <c r="BM8" i="70"/>
  <c r="BL10" i="70"/>
  <c r="BL11" i="70"/>
  <c r="BL12" i="70"/>
  <c r="BL13" i="70"/>
  <c r="BL14" i="70"/>
  <c r="BL15" i="70"/>
  <c r="BL16" i="70"/>
  <c r="BL17" i="70"/>
  <c r="BL18" i="70"/>
  <c r="BL19" i="70"/>
  <c r="BL20" i="70"/>
  <c r="BL21" i="70"/>
  <c r="BL22" i="70"/>
  <c r="BL8" i="70"/>
  <c r="BK10" i="70"/>
  <c r="BK11" i="70"/>
  <c r="BK12" i="70"/>
  <c r="BK13" i="70"/>
  <c r="BK14" i="70"/>
  <c r="BK15" i="70"/>
  <c r="BK16" i="70"/>
  <c r="BK17" i="70"/>
  <c r="BK18" i="70"/>
  <c r="BK19" i="70"/>
  <c r="BK20" i="70"/>
  <c r="BK21" i="70"/>
  <c r="BK22" i="70"/>
  <c r="BK8" i="70"/>
  <c r="BJ8" i="70"/>
  <c r="BJ10" i="70"/>
  <c r="BJ11" i="70"/>
  <c r="BJ12" i="70"/>
  <c r="BJ13" i="70"/>
  <c r="BJ14" i="70"/>
  <c r="BJ15" i="70"/>
  <c r="BJ16" i="70"/>
  <c r="BJ17" i="70"/>
  <c r="BJ18" i="70"/>
  <c r="BJ19" i="70"/>
  <c r="BJ20" i="70"/>
  <c r="BJ21" i="70"/>
  <c r="BJ22" i="70"/>
  <c r="BI10" i="70"/>
  <c r="BI11" i="70"/>
  <c r="BI12" i="70"/>
  <c r="BI13" i="70"/>
  <c r="BI14" i="70"/>
  <c r="BI15" i="70"/>
  <c r="BI16" i="70"/>
  <c r="BI17" i="70"/>
  <c r="BI18" i="70"/>
  <c r="BI19" i="70"/>
  <c r="BI20" i="70"/>
  <c r="BI21" i="70"/>
  <c r="BI22" i="70"/>
  <c r="BI8" i="70"/>
  <c r="BH10" i="70"/>
  <c r="BH11" i="70"/>
  <c r="BH12" i="70"/>
  <c r="BH13" i="70"/>
  <c r="BH14" i="70"/>
  <c r="BH15" i="70"/>
  <c r="BH16" i="70"/>
  <c r="BH17" i="70"/>
  <c r="BH18" i="70"/>
  <c r="BH19" i="70"/>
  <c r="BH20" i="70"/>
  <c r="BH21" i="70"/>
  <c r="BH22" i="70"/>
  <c r="BH8" i="70"/>
  <c r="BG8" i="70"/>
  <c r="BG10" i="70"/>
  <c r="BG11" i="70"/>
  <c r="BG12" i="70"/>
  <c r="BG13" i="70"/>
  <c r="BG14" i="70"/>
  <c r="BG15" i="70"/>
  <c r="BG16" i="70"/>
  <c r="BG17" i="70"/>
  <c r="BG18" i="70"/>
  <c r="BG19" i="70"/>
  <c r="BG20" i="70"/>
  <c r="BG21" i="70"/>
  <c r="BG22" i="70"/>
  <c r="BF10" i="70"/>
  <c r="BF11" i="70"/>
  <c r="BF12" i="70"/>
  <c r="BF13" i="70"/>
  <c r="BF14" i="70"/>
  <c r="BF15" i="70"/>
  <c r="BF16" i="70"/>
  <c r="BF17" i="70"/>
  <c r="BF18" i="70"/>
  <c r="BF19" i="70"/>
  <c r="BF20" i="70"/>
  <c r="BF21" i="70"/>
  <c r="BF22" i="70"/>
  <c r="BF8" i="70"/>
  <c r="BE8" i="70"/>
  <c r="BD8" i="70"/>
  <c r="E228" i="66" l="1"/>
  <c r="E229" i="66"/>
  <c r="E230" i="66"/>
  <c r="E231" i="66"/>
  <c r="E232" i="66"/>
  <c r="E233" i="66"/>
  <c r="E234" i="66"/>
  <c r="E235" i="66"/>
  <c r="E236" i="66"/>
  <c r="E237" i="66"/>
  <c r="E238" i="66"/>
  <c r="E239" i="66"/>
  <c r="E240" i="66"/>
  <c r="E241" i="66"/>
  <c r="E242" i="66"/>
  <c r="E243" i="66"/>
  <c r="E244" i="66"/>
  <c r="E245" i="66"/>
  <c r="E246" i="66"/>
  <c r="E247" i="66"/>
  <c r="E248" i="66"/>
  <c r="E249" i="66"/>
  <c r="E250" i="66"/>
  <c r="E251" i="66"/>
  <c r="E252" i="66"/>
  <c r="E253" i="66"/>
  <c r="E254" i="66"/>
  <c r="E255" i="66"/>
  <c r="E256" i="66"/>
  <c r="E257" i="66"/>
  <c r="E258" i="66"/>
  <c r="E259" i="66"/>
  <c r="E260" i="66"/>
  <c r="E261" i="66"/>
  <c r="E262" i="66"/>
  <c r="E263" i="66"/>
  <c r="E264" i="66"/>
  <c r="E265" i="66"/>
  <c r="E266" i="66"/>
  <c r="E227" i="66"/>
  <c r="Q39" i="56" l="1"/>
  <c r="D6" i="66" l="1"/>
  <c r="G499" i="66" l="1"/>
  <c r="I498" i="66"/>
  <c r="I499" i="66"/>
  <c r="G498" i="66"/>
  <c r="I497" i="66"/>
  <c r="G497" i="66"/>
  <c r="I495" i="66"/>
  <c r="I494" i="66"/>
  <c r="H498" i="66"/>
  <c r="I496" i="66"/>
  <c r="O496" i="66" s="1"/>
  <c r="H496" i="66"/>
  <c r="N496" i="66" s="1"/>
  <c r="H499" i="66"/>
  <c r="G495" i="66"/>
  <c r="M495" i="66" s="1"/>
  <c r="H494" i="66"/>
  <c r="G494" i="66"/>
  <c r="G496" i="66"/>
  <c r="H495" i="66"/>
  <c r="H497" i="66"/>
  <c r="G13" i="68"/>
  <c r="H651" i="66"/>
  <c r="I651" i="66"/>
  <c r="H652" i="66"/>
  <c r="I652" i="66"/>
  <c r="H653" i="66"/>
  <c r="I653" i="66"/>
  <c r="H654" i="66"/>
  <c r="I654" i="66"/>
  <c r="H655" i="66"/>
  <c r="I655" i="66"/>
  <c r="H656" i="66"/>
  <c r="I656" i="66"/>
  <c r="H657" i="66"/>
  <c r="I657" i="66"/>
  <c r="H658" i="66"/>
  <c r="I658" i="66"/>
  <c r="H659" i="66"/>
  <c r="I659" i="66"/>
  <c r="H660" i="66"/>
  <c r="I660" i="66"/>
  <c r="H661" i="66"/>
  <c r="I661" i="66"/>
  <c r="H662" i="66"/>
  <c r="I662" i="66"/>
  <c r="H663" i="66"/>
  <c r="I663" i="66"/>
  <c r="H664" i="66"/>
  <c r="I664" i="66"/>
  <c r="I650" i="66"/>
  <c r="H650" i="66"/>
  <c r="G651" i="66"/>
  <c r="G652" i="66"/>
  <c r="G653" i="66"/>
  <c r="G654" i="66"/>
  <c r="G655" i="66"/>
  <c r="G656" i="66"/>
  <c r="G657" i="66"/>
  <c r="G658" i="66"/>
  <c r="G659" i="66"/>
  <c r="G660" i="66"/>
  <c r="G661" i="66"/>
  <c r="G662" i="66"/>
  <c r="G663" i="66"/>
  <c r="G664" i="66"/>
  <c r="G650" i="66"/>
  <c r="O143" i="60" l="1"/>
  <c r="I143" i="60"/>
  <c r="M499" i="66"/>
  <c r="O147" i="60" s="1"/>
  <c r="I147" i="60"/>
  <c r="M496" i="66"/>
  <c r="I144" i="60"/>
  <c r="O498" i="66"/>
  <c r="Q146" i="60" s="1"/>
  <c r="K146" i="60"/>
  <c r="N499" i="66"/>
  <c r="P147" i="60" s="1"/>
  <c r="J147" i="60"/>
  <c r="M494" i="66"/>
  <c r="O142" i="60" s="1"/>
  <c r="I142" i="60"/>
  <c r="N494" i="66"/>
  <c r="P142" i="60" s="1"/>
  <c r="J142" i="60"/>
  <c r="O499" i="66"/>
  <c r="Q147" i="60" s="1"/>
  <c r="K147" i="60"/>
  <c r="P144" i="60"/>
  <c r="J144" i="60"/>
  <c r="O494" i="66"/>
  <c r="Q142" i="60" s="1"/>
  <c r="K142" i="60"/>
  <c r="O495" i="66"/>
  <c r="Q143" i="60" s="1"/>
  <c r="K143" i="60"/>
  <c r="N495" i="66"/>
  <c r="P143" i="60" s="1"/>
  <c r="J143" i="60"/>
  <c r="M498" i="66"/>
  <c r="I146" i="60"/>
  <c r="N498" i="66"/>
  <c r="P146" i="60" s="1"/>
  <c r="J146" i="60"/>
  <c r="M497" i="66"/>
  <c r="O145" i="60" s="1"/>
  <c r="I145" i="60"/>
  <c r="N497" i="66"/>
  <c r="P145" i="60" s="1"/>
  <c r="J145" i="60"/>
  <c r="Q144" i="60"/>
  <c r="K144" i="60"/>
  <c r="O497" i="66"/>
  <c r="Q145" i="60" s="1"/>
  <c r="K145" i="60"/>
  <c r="J655" i="66"/>
  <c r="J661" i="66"/>
  <c r="J664" i="66"/>
  <c r="J658" i="66"/>
  <c r="J652" i="66"/>
  <c r="J663" i="66"/>
  <c r="J657" i="66"/>
  <c r="J651" i="66"/>
  <c r="J662" i="66"/>
  <c r="J656" i="66"/>
  <c r="J660" i="66"/>
  <c r="J654" i="66"/>
  <c r="J650" i="66"/>
  <c r="J659" i="66"/>
  <c r="J653" i="66"/>
  <c r="F987" i="66"/>
  <c r="F988" i="66"/>
  <c r="F989" i="66"/>
  <c r="F990" i="66"/>
  <c r="F991" i="66"/>
  <c r="F992" i="66"/>
  <c r="F993" i="66"/>
  <c r="F994" i="66"/>
  <c r="F995" i="66"/>
  <c r="F986" i="66"/>
  <c r="J72" i="65"/>
  <c r="I72" i="65"/>
  <c r="J25" i="65"/>
  <c r="I25" i="65"/>
  <c r="O146" i="60" l="1"/>
  <c r="P498" i="66"/>
  <c r="R146" i="60" s="1"/>
  <c r="O144" i="60"/>
  <c r="P496" i="66"/>
  <c r="R144" i="60" s="1"/>
  <c r="P497" i="66"/>
  <c r="R145" i="60" s="1"/>
  <c r="P494" i="66"/>
  <c r="R142" i="60" s="1"/>
  <c r="P499" i="66"/>
  <c r="R147" i="60" s="1"/>
  <c r="P495" i="66"/>
  <c r="R143" i="60" s="1"/>
  <c r="E987" i="66"/>
  <c r="E988" i="66"/>
  <c r="E989" i="66"/>
  <c r="E990" i="66"/>
  <c r="E991" i="66"/>
  <c r="E992" i="66"/>
  <c r="E993" i="66"/>
  <c r="E994" i="66"/>
  <c r="E995" i="66"/>
  <c r="E986" i="66"/>
  <c r="G986" i="66" s="1"/>
  <c r="E701" i="66"/>
  <c r="E696" i="66"/>
  <c r="G995" i="66" l="1"/>
  <c r="G989" i="66"/>
  <c r="G990" i="66"/>
  <c r="G994" i="66"/>
  <c r="G988" i="66"/>
  <c r="G993" i="66"/>
  <c r="G987" i="66"/>
  <c r="G992" i="66"/>
  <c r="G991" i="66"/>
  <c r="F716" i="66"/>
  <c r="E963" i="66"/>
  <c r="E964" i="66"/>
  <c r="E965" i="66"/>
  <c r="E966" i="66"/>
  <c r="E967" i="66"/>
  <c r="E968" i="66"/>
  <c r="E969" i="66"/>
  <c r="E970" i="66"/>
  <c r="E971" i="66"/>
  <c r="F963" i="66"/>
  <c r="F964" i="66"/>
  <c r="F965" i="66"/>
  <c r="F966" i="66"/>
  <c r="F967" i="66"/>
  <c r="F968" i="66"/>
  <c r="F969" i="66"/>
  <c r="F970" i="66"/>
  <c r="F971" i="66"/>
  <c r="F962" i="66"/>
  <c r="F697" i="66"/>
  <c r="F698" i="66"/>
  <c r="F699" i="66"/>
  <c r="F700" i="66"/>
  <c r="F701" i="66"/>
  <c r="F702" i="66"/>
  <c r="F703" i="66"/>
  <c r="F704" i="66"/>
  <c r="F705" i="66"/>
  <c r="F706" i="66"/>
  <c r="F707" i="66"/>
  <c r="F708" i="66"/>
  <c r="F709" i="66"/>
  <c r="F710" i="66"/>
  <c r="F711" i="66"/>
  <c r="F712" i="66"/>
  <c r="F713" i="66"/>
  <c r="F714" i="66"/>
  <c r="F715" i="66"/>
  <c r="F717" i="66"/>
  <c r="F696" i="66"/>
  <c r="I35" i="68"/>
  <c r="J35" i="68"/>
  <c r="H35" i="68"/>
  <c r="G996" i="66" l="1"/>
  <c r="G979" i="66" s="1"/>
  <c r="K489" i="66"/>
  <c r="L489" i="66"/>
  <c r="K490" i="66"/>
  <c r="L490" i="66"/>
  <c r="K491" i="66"/>
  <c r="L491" i="66"/>
  <c r="K492" i="66"/>
  <c r="L492" i="66"/>
  <c r="K493" i="66"/>
  <c r="L493" i="66"/>
  <c r="J490" i="66"/>
  <c r="J491" i="66"/>
  <c r="J492" i="66"/>
  <c r="J493" i="66"/>
  <c r="J489" i="66"/>
  <c r="E379" i="66"/>
  <c r="E380" i="66"/>
  <c r="D651" i="66" l="1"/>
  <c r="E651" i="66"/>
  <c r="F651" i="66"/>
  <c r="D652" i="66"/>
  <c r="E652" i="66"/>
  <c r="F652" i="66"/>
  <c r="D653" i="66"/>
  <c r="E653" i="66"/>
  <c r="F653" i="66"/>
  <c r="D654" i="66"/>
  <c r="E654" i="66"/>
  <c r="F654" i="66"/>
  <c r="D655" i="66"/>
  <c r="E655" i="66"/>
  <c r="F655" i="66"/>
  <c r="D656" i="66"/>
  <c r="E656" i="66"/>
  <c r="F656" i="66"/>
  <c r="D657" i="66"/>
  <c r="E657" i="66"/>
  <c r="F657" i="66"/>
  <c r="D658" i="66"/>
  <c r="E658" i="66"/>
  <c r="F658" i="66"/>
  <c r="D659" i="66"/>
  <c r="E659" i="66"/>
  <c r="F659" i="66"/>
  <c r="D660" i="66"/>
  <c r="E660" i="66"/>
  <c r="F660" i="66"/>
  <c r="D661" i="66"/>
  <c r="E661" i="66"/>
  <c r="F661" i="66"/>
  <c r="D662" i="66"/>
  <c r="E662" i="66"/>
  <c r="F662" i="66"/>
  <c r="D663" i="66"/>
  <c r="E663" i="66"/>
  <c r="F663" i="66"/>
  <c r="D664" i="66"/>
  <c r="E664" i="66"/>
  <c r="F664" i="66"/>
  <c r="F650" i="66"/>
  <c r="E650" i="66"/>
  <c r="D650" i="66"/>
  <c r="C171" i="66"/>
  <c r="L16" i="64" l="1"/>
  <c r="F1044" i="66" l="1"/>
  <c r="E1044" i="66"/>
  <c r="F1043" i="66"/>
  <c r="E1043" i="66"/>
  <c r="F1048" i="66"/>
  <c r="F1042" i="66"/>
  <c r="E1042" i="66"/>
  <c r="G1044" i="66"/>
  <c r="G1043" i="66"/>
  <c r="G1042" i="66"/>
  <c r="D1044" i="66"/>
  <c r="D1043" i="66"/>
  <c r="D1042" i="66"/>
  <c r="D33" i="66" l="1"/>
  <c r="G5" i="68" s="1"/>
  <c r="D31" i="66"/>
  <c r="G3" i="68" s="1"/>
  <c r="I44" i="68"/>
  <c r="I60" i="68" s="1"/>
  <c r="C963" i="66"/>
  <c r="C1249" i="66" s="1"/>
  <c r="C964" i="66"/>
  <c r="C1250" i="66" s="1"/>
  <c r="C965" i="66"/>
  <c r="C1251" i="66" s="1"/>
  <c r="C966" i="66"/>
  <c r="C1252" i="66" s="1"/>
  <c r="C967" i="66"/>
  <c r="C1253" i="66" s="1"/>
  <c r="C968" i="66"/>
  <c r="C1254" i="66" s="1"/>
  <c r="C969" i="66"/>
  <c r="C1255" i="66" s="1"/>
  <c r="C970" i="66"/>
  <c r="C1256" i="66" s="1"/>
  <c r="C971" i="66"/>
  <c r="C1257" i="66" s="1"/>
  <c r="C962" i="66"/>
  <c r="C1248" i="66" s="1"/>
  <c r="C490" i="66"/>
  <c r="C1171" i="66" s="1"/>
  <c r="C491" i="66"/>
  <c r="C1172" i="66" s="1"/>
  <c r="C492" i="66"/>
  <c r="C1173" i="66" s="1"/>
  <c r="C493" i="66"/>
  <c r="C1174" i="66" s="1"/>
  <c r="C489" i="66"/>
  <c r="C1170" i="66" s="1"/>
  <c r="C399" i="66"/>
  <c r="C1166" i="66" s="1"/>
  <c r="C400" i="66"/>
  <c r="C1167" i="66" s="1"/>
  <c r="C401" i="66"/>
  <c r="C1168" i="66" s="1"/>
  <c r="C402" i="66"/>
  <c r="C1169" i="66" s="1"/>
  <c r="C398" i="66"/>
  <c r="C1165" i="66" s="1"/>
  <c r="C342" i="66"/>
  <c r="C1146" i="66" s="1"/>
  <c r="C343" i="66"/>
  <c r="C1147" i="66" s="1"/>
  <c r="C344" i="66"/>
  <c r="C1148" i="66" s="1"/>
  <c r="C345" i="66"/>
  <c r="C1149" i="66" s="1"/>
  <c r="C346" i="66"/>
  <c r="C1150" i="66" s="1"/>
  <c r="C347" i="66"/>
  <c r="C1151" i="66" s="1"/>
  <c r="C348" i="66"/>
  <c r="C1152" i="66" s="1"/>
  <c r="C349" i="66"/>
  <c r="C1153" i="66" s="1"/>
  <c r="C350" i="66"/>
  <c r="C1154" i="66" s="1"/>
  <c r="C351" i="66"/>
  <c r="C1155" i="66" s="1"/>
  <c r="C352" i="66"/>
  <c r="C1156" i="66" s="1"/>
  <c r="C353" i="66"/>
  <c r="C1157" i="66" s="1"/>
  <c r="C354" i="66"/>
  <c r="C1158" i="66" s="1"/>
  <c r="C355" i="66"/>
  <c r="C1159" i="66" s="1"/>
  <c r="C356" i="66"/>
  <c r="C1160" i="66" s="1"/>
  <c r="C357" i="66"/>
  <c r="C1161" i="66" s="1"/>
  <c r="C358" i="66"/>
  <c r="C1162" i="66" s="1"/>
  <c r="C359" i="66"/>
  <c r="C1163" i="66" s="1"/>
  <c r="C360" i="66"/>
  <c r="C1164" i="66" s="1"/>
  <c r="C341" i="66"/>
  <c r="C1145" i="66" s="1"/>
  <c r="C314" i="66"/>
  <c r="C1126" i="66" s="1"/>
  <c r="C315" i="66"/>
  <c r="C1127" i="66" s="1"/>
  <c r="C316" i="66"/>
  <c r="C1128" i="66" s="1"/>
  <c r="C317" i="66"/>
  <c r="C1129" i="66" s="1"/>
  <c r="C318" i="66"/>
  <c r="C1130" i="66" s="1"/>
  <c r="C319" i="66"/>
  <c r="C1131" i="66" s="1"/>
  <c r="C320" i="66"/>
  <c r="C1132" i="66" s="1"/>
  <c r="C321" i="66"/>
  <c r="C1133" i="66" s="1"/>
  <c r="C322" i="66"/>
  <c r="C1134" i="66" s="1"/>
  <c r="C323" i="66"/>
  <c r="C1135" i="66" s="1"/>
  <c r="C324" i="66"/>
  <c r="C1136" i="66" s="1"/>
  <c r="C325" i="66"/>
  <c r="C1137" i="66" s="1"/>
  <c r="C326" i="66"/>
  <c r="C1138" i="66" s="1"/>
  <c r="C327" i="66"/>
  <c r="C1139" i="66" s="1"/>
  <c r="C328" i="66"/>
  <c r="C1140" i="66" s="1"/>
  <c r="C329" i="66"/>
  <c r="C1141" i="66" s="1"/>
  <c r="C330" i="66"/>
  <c r="C1142" i="66" s="1"/>
  <c r="C331" i="66"/>
  <c r="C1143" i="66" s="1"/>
  <c r="C332" i="66"/>
  <c r="C1144" i="66" s="1"/>
  <c r="C313" i="66"/>
  <c r="C1125" i="66" s="1"/>
  <c r="I52" i="68" l="1"/>
  <c r="I68" i="68"/>
  <c r="C987" i="66"/>
  <c r="C1259" i="66" s="1"/>
  <c r="C988" i="66"/>
  <c r="C1260" i="66" s="1"/>
  <c r="C989" i="66"/>
  <c r="C1261" i="66" s="1"/>
  <c r="C990" i="66"/>
  <c r="C1262" i="66" s="1"/>
  <c r="C991" i="66"/>
  <c r="C1263" i="66" s="1"/>
  <c r="C992" i="66"/>
  <c r="C1264" i="66" s="1"/>
  <c r="C993" i="66"/>
  <c r="C1265" i="66" s="1"/>
  <c r="C994" i="66"/>
  <c r="C1266" i="66" s="1"/>
  <c r="C995" i="66"/>
  <c r="C1267" i="66" s="1"/>
  <c r="C986" i="66"/>
  <c r="C1258" i="66" s="1"/>
  <c r="C697" i="66"/>
  <c r="C1227" i="66" s="1"/>
  <c r="C698" i="66"/>
  <c r="C1228" i="66" s="1"/>
  <c r="C699" i="66"/>
  <c r="C1229" i="66" s="1"/>
  <c r="C700" i="66"/>
  <c r="C1230" i="66" s="1"/>
  <c r="C701" i="66"/>
  <c r="C1231" i="66" s="1"/>
  <c r="C702" i="66"/>
  <c r="C1232" i="66" s="1"/>
  <c r="C703" i="66"/>
  <c r="C1233" i="66" s="1"/>
  <c r="C704" i="66"/>
  <c r="C1234" i="66" s="1"/>
  <c r="C705" i="66"/>
  <c r="C1235" i="66" s="1"/>
  <c r="C706" i="66"/>
  <c r="C1236" i="66" s="1"/>
  <c r="C707" i="66"/>
  <c r="C1237" i="66" s="1"/>
  <c r="C708" i="66"/>
  <c r="C1238" i="66" s="1"/>
  <c r="C709" i="66"/>
  <c r="C1239" i="66" s="1"/>
  <c r="C710" i="66"/>
  <c r="C1240" i="66" s="1"/>
  <c r="C711" i="66"/>
  <c r="C1241" i="66" s="1"/>
  <c r="C712" i="66"/>
  <c r="C1242" i="66" s="1"/>
  <c r="C713" i="66"/>
  <c r="C1243" i="66" s="1"/>
  <c r="C714" i="66"/>
  <c r="C1244" i="66" s="1"/>
  <c r="C715" i="66"/>
  <c r="C1245" i="66" s="1"/>
  <c r="C716" i="66"/>
  <c r="C1246" i="66" s="1"/>
  <c r="C717" i="66"/>
  <c r="C1247" i="66" s="1"/>
  <c r="C696" i="66"/>
  <c r="C1226" i="66" s="1"/>
  <c r="D697" i="66"/>
  <c r="C723" i="66" s="1"/>
  <c r="D698" i="66"/>
  <c r="D699" i="66"/>
  <c r="D700" i="66"/>
  <c r="D701" i="66"/>
  <c r="C727" i="66" s="1"/>
  <c r="D702" i="66"/>
  <c r="D703" i="66"/>
  <c r="D704" i="66"/>
  <c r="D705" i="66"/>
  <c r="D706" i="66"/>
  <c r="D707" i="66"/>
  <c r="D708" i="66"/>
  <c r="D709" i="66"/>
  <c r="D710" i="66"/>
  <c r="D711" i="66"/>
  <c r="D712" i="66"/>
  <c r="D713" i="66"/>
  <c r="D714" i="66"/>
  <c r="D715" i="66"/>
  <c r="D716" i="66"/>
  <c r="D717" i="66"/>
  <c r="D696" i="66"/>
  <c r="C722" i="66" s="1"/>
  <c r="C651" i="66"/>
  <c r="C1212" i="66" s="1"/>
  <c r="C652" i="66"/>
  <c r="C1213" i="66" s="1"/>
  <c r="C653" i="66"/>
  <c r="C1214" i="66" s="1"/>
  <c r="C654" i="66"/>
  <c r="C1215" i="66" s="1"/>
  <c r="C655" i="66"/>
  <c r="C1216" i="66" s="1"/>
  <c r="C656" i="66"/>
  <c r="C1217" i="66" s="1"/>
  <c r="C657" i="66"/>
  <c r="C1218" i="66" s="1"/>
  <c r="C658" i="66"/>
  <c r="C1219" i="66" s="1"/>
  <c r="C659" i="66"/>
  <c r="C1220" i="66" s="1"/>
  <c r="C660" i="66"/>
  <c r="C1221" i="66" s="1"/>
  <c r="C661" i="66"/>
  <c r="C1222" i="66" s="1"/>
  <c r="C662" i="66"/>
  <c r="C1223" i="66" s="1"/>
  <c r="C663" i="66"/>
  <c r="C1224" i="66" s="1"/>
  <c r="C664" i="66"/>
  <c r="C1225" i="66" s="1"/>
  <c r="C650" i="66"/>
  <c r="C1211" i="66" s="1"/>
  <c r="C615" i="66"/>
  <c r="C1204" i="66" s="1"/>
  <c r="C616" i="66"/>
  <c r="C1205" i="66" s="1"/>
  <c r="C617" i="66"/>
  <c r="C1206" i="66" s="1"/>
  <c r="C618" i="66"/>
  <c r="C1207" i="66" s="1"/>
  <c r="C619" i="66"/>
  <c r="C1208" i="66" s="1"/>
  <c r="C620" i="66"/>
  <c r="C1209" i="66" s="1"/>
  <c r="C621" i="66"/>
  <c r="C1210" i="66" s="1"/>
  <c r="C614" i="66"/>
  <c r="C1203" i="66" s="1"/>
  <c r="C564" i="66"/>
  <c r="C1181" i="66" s="1"/>
  <c r="D172" i="66"/>
  <c r="C1094" i="66" s="1"/>
  <c r="D173" i="66"/>
  <c r="C1095" i="66" s="1"/>
  <c r="D174" i="66"/>
  <c r="C1096" i="66" s="1"/>
  <c r="D175" i="66"/>
  <c r="C1097" i="66" s="1"/>
  <c r="D176" i="66"/>
  <c r="C1098" i="66" s="1"/>
  <c r="D177" i="66"/>
  <c r="C1099" i="66" s="1"/>
  <c r="D178" i="66"/>
  <c r="C1100" i="66" s="1"/>
  <c r="D179" i="66"/>
  <c r="C1101" i="66" s="1"/>
  <c r="D180" i="66"/>
  <c r="C1102" i="66" s="1"/>
  <c r="D181" i="66"/>
  <c r="C1103" i="66" s="1"/>
  <c r="D182" i="66"/>
  <c r="C1104" i="66" s="1"/>
  <c r="D183" i="66"/>
  <c r="C1105" i="66" s="1"/>
  <c r="D184" i="66"/>
  <c r="C1106" i="66" s="1"/>
  <c r="D185" i="66"/>
  <c r="C1107" i="66" s="1"/>
  <c r="D186" i="66"/>
  <c r="C1108" i="66" s="1"/>
  <c r="D187" i="66"/>
  <c r="C1109" i="66" s="1"/>
  <c r="D188" i="66"/>
  <c r="C1110" i="66" s="1"/>
  <c r="D189" i="66"/>
  <c r="C1111" i="66" s="1"/>
  <c r="D190" i="66"/>
  <c r="C1112" i="66" s="1"/>
  <c r="D191" i="66"/>
  <c r="C1113" i="66" s="1"/>
  <c r="D192" i="66"/>
  <c r="C1114" i="66" s="1"/>
  <c r="D193" i="66"/>
  <c r="C1115" i="66" s="1"/>
  <c r="D194" i="66"/>
  <c r="C1116" i="66" s="1"/>
  <c r="D195" i="66"/>
  <c r="C1117" i="66" s="1"/>
  <c r="D196" i="66"/>
  <c r="C1118" i="66" s="1"/>
  <c r="D197" i="66"/>
  <c r="C1119" i="66" s="1"/>
  <c r="D198" i="66"/>
  <c r="C1120" i="66" s="1"/>
  <c r="D199" i="66"/>
  <c r="C1121" i="66" s="1"/>
  <c r="D200" i="66"/>
  <c r="C1122" i="66" s="1"/>
  <c r="D201" i="66"/>
  <c r="C1123" i="66" s="1"/>
  <c r="D202" i="66"/>
  <c r="C1124" i="66" s="1"/>
  <c r="D171" i="66"/>
  <c r="C1093" i="66" s="1"/>
  <c r="C103" i="66"/>
  <c r="C1071" i="66" s="1"/>
  <c r="C172" i="66"/>
  <c r="E172" i="66"/>
  <c r="C173" i="66"/>
  <c r="E173" i="66"/>
  <c r="C174" i="66"/>
  <c r="E174" i="66"/>
  <c r="C175" i="66"/>
  <c r="E175" i="66"/>
  <c r="C176" i="66"/>
  <c r="E176" i="66"/>
  <c r="C177" i="66"/>
  <c r="E177" i="66"/>
  <c r="C178" i="66"/>
  <c r="E178" i="66"/>
  <c r="C179" i="66"/>
  <c r="E179" i="66"/>
  <c r="C180" i="66"/>
  <c r="E180" i="66"/>
  <c r="C181" i="66"/>
  <c r="E181" i="66"/>
  <c r="C182" i="66"/>
  <c r="E182" i="66"/>
  <c r="C183" i="66"/>
  <c r="E183" i="66"/>
  <c r="C184" i="66"/>
  <c r="E184" i="66"/>
  <c r="C185" i="66"/>
  <c r="E185" i="66"/>
  <c r="C186" i="66"/>
  <c r="E186" i="66"/>
  <c r="C187" i="66"/>
  <c r="E187" i="66"/>
  <c r="C188" i="66"/>
  <c r="E188" i="66"/>
  <c r="C189" i="66"/>
  <c r="E189" i="66"/>
  <c r="C190" i="66"/>
  <c r="E190" i="66"/>
  <c r="C191" i="66"/>
  <c r="E191" i="66"/>
  <c r="C192" i="66"/>
  <c r="E192" i="66"/>
  <c r="C193" i="66"/>
  <c r="E193" i="66"/>
  <c r="C194" i="66"/>
  <c r="E194" i="66"/>
  <c r="C195" i="66"/>
  <c r="E195" i="66"/>
  <c r="C196" i="66"/>
  <c r="E196" i="66"/>
  <c r="C197" i="66"/>
  <c r="E197" i="66"/>
  <c r="C198" i="66"/>
  <c r="E198" i="66"/>
  <c r="C199" i="66"/>
  <c r="E199" i="66"/>
  <c r="C200" i="66"/>
  <c r="E200" i="66"/>
  <c r="C201" i="66"/>
  <c r="E201" i="66"/>
  <c r="C202" i="66"/>
  <c r="E202" i="66"/>
  <c r="C104" i="66"/>
  <c r="C1072" i="66" s="1"/>
  <c r="C105" i="66"/>
  <c r="C1073" i="66" s="1"/>
  <c r="C106" i="66"/>
  <c r="C1074" i="66" s="1"/>
  <c r="C107" i="66"/>
  <c r="C1075" i="66" s="1"/>
  <c r="C108" i="66"/>
  <c r="C1076" i="66" s="1"/>
  <c r="C109" i="66"/>
  <c r="C1077" i="66" s="1"/>
  <c r="C110" i="66"/>
  <c r="C1078" i="66" s="1"/>
  <c r="C111" i="66"/>
  <c r="C1079" i="66" s="1"/>
  <c r="C112" i="66"/>
  <c r="C1080" i="66" s="1"/>
  <c r="C113" i="66"/>
  <c r="C1081" i="66" s="1"/>
  <c r="C114" i="66"/>
  <c r="C1082" i="66" s="1"/>
  <c r="C115" i="66"/>
  <c r="C1083" i="66" s="1"/>
  <c r="C116" i="66"/>
  <c r="C1084" i="66" s="1"/>
  <c r="C117" i="66"/>
  <c r="C1085" i="66" s="1"/>
  <c r="C118" i="66"/>
  <c r="C1086" i="66" s="1"/>
  <c r="C119" i="66"/>
  <c r="C1087" i="66" s="1"/>
  <c r="C120" i="66"/>
  <c r="C1088" i="66" s="1"/>
  <c r="C121" i="66"/>
  <c r="C1089" i="66" s="1"/>
  <c r="C122" i="66"/>
  <c r="C1090" i="66" s="1"/>
  <c r="C123" i="66"/>
  <c r="C1091" i="66" s="1"/>
  <c r="C124" i="66"/>
  <c r="C1092" i="66" s="1"/>
  <c r="D1041" i="66"/>
  <c r="F54" i="68" s="1"/>
  <c r="F1015" i="66"/>
  <c r="G1015" i="66"/>
  <c r="F1016" i="66"/>
  <c r="G1016" i="66"/>
  <c r="F1018" i="66"/>
  <c r="G1018" i="66"/>
  <c r="H1018" i="66"/>
  <c r="F1019" i="66"/>
  <c r="G1019" i="66"/>
  <c r="F1020" i="66"/>
  <c r="G1020" i="66"/>
  <c r="F1021" i="66"/>
  <c r="G1034" i="66" s="1"/>
  <c r="G1021" i="66"/>
  <c r="H1034" i="66" s="1"/>
  <c r="H1021" i="66"/>
  <c r="I1034" i="66" s="1"/>
  <c r="K34" i="68" s="1"/>
  <c r="E1021" i="66"/>
  <c r="F1034" i="66" s="1"/>
  <c r="E1020" i="66"/>
  <c r="E1019" i="66"/>
  <c r="E1018" i="66"/>
  <c r="E1016" i="66"/>
  <c r="E1015" i="66"/>
  <c r="D963" i="66"/>
  <c r="J962" i="66" s="1"/>
  <c r="D964" i="66"/>
  <c r="D965" i="66"/>
  <c r="D966" i="66"/>
  <c r="D967" i="66"/>
  <c r="D968" i="66"/>
  <c r="D969" i="66"/>
  <c r="D970" i="66"/>
  <c r="D971" i="66"/>
  <c r="E962" i="66"/>
  <c r="D962" i="66"/>
  <c r="J961" i="66" s="1"/>
  <c r="J399" i="66"/>
  <c r="K399" i="66"/>
  <c r="L399" i="66"/>
  <c r="J400" i="66"/>
  <c r="K400" i="66"/>
  <c r="L400" i="66"/>
  <c r="J401" i="66"/>
  <c r="K401" i="66"/>
  <c r="L401" i="66"/>
  <c r="J402" i="66"/>
  <c r="K402" i="66"/>
  <c r="L402" i="66"/>
  <c r="K398" i="66"/>
  <c r="L398" i="66"/>
  <c r="J398" i="66"/>
  <c r="D400" i="66"/>
  <c r="E388" i="66" s="1"/>
  <c r="E400" i="66"/>
  <c r="F400" i="66"/>
  <c r="D401" i="66"/>
  <c r="E389" i="66" s="1"/>
  <c r="E401" i="66"/>
  <c r="F401" i="66"/>
  <c r="D402" i="66"/>
  <c r="E390" i="66" s="1"/>
  <c r="E402" i="66"/>
  <c r="F402" i="66"/>
  <c r="F399" i="66"/>
  <c r="E399" i="66"/>
  <c r="D399" i="66"/>
  <c r="E387" i="66" s="1"/>
  <c r="F398" i="66"/>
  <c r="E398" i="66"/>
  <c r="D398" i="66"/>
  <c r="E386" i="66" s="1"/>
  <c r="E377" i="66"/>
  <c r="E378" i="66"/>
  <c r="D1071" i="66" l="1"/>
  <c r="D1072" i="66" s="1"/>
  <c r="K1019" i="66"/>
  <c r="L22" i="64"/>
  <c r="G1028" i="66"/>
  <c r="I28" i="68" s="1"/>
  <c r="G1032" i="66"/>
  <c r="G1035" i="66" s="1"/>
  <c r="F1028" i="66"/>
  <c r="H28" i="68" s="1"/>
  <c r="H1028" i="66"/>
  <c r="J28" i="68" s="1"/>
  <c r="H1032" i="66"/>
  <c r="H1035" i="66" s="1"/>
  <c r="F1032" i="66"/>
  <c r="F1035" i="66" s="1"/>
  <c r="K1020" i="66"/>
  <c r="K1018" i="66"/>
  <c r="K1021" i="66"/>
  <c r="D104" i="66"/>
  <c r="D103" i="66"/>
  <c r="I104" i="66"/>
  <c r="J104" i="66"/>
  <c r="K104" i="66"/>
  <c r="I105" i="66"/>
  <c r="J105" i="66"/>
  <c r="K105" i="66"/>
  <c r="I106" i="66"/>
  <c r="J106" i="66"/>
  <c r="K106" i="66"/>
  <c r="I107" i="66"/>
  <c r="J107" i="66"/>
  <c r="K107" i="66"/>
  <c r="I108" i="66"/>
  <c r="J108" i="66"/>
  <c r="K108" i="66"/>
  <c r="I109" i="66"/>
  <c r="J109" i="66"/>
  <c r="K109" i="66"/>
  <c r="I110" i="66"/>
  <c r="J110" i="66"/>
  <c r="K110" i="66"/>
  <c r="I111" i="66"/>
  <c r="J111" i="66"/>
  <c r="K111" i="66"/>
  <c r="I112" i="66"/>
  <c r="J112" i="66"/>
  <c r="K112" i="66"/>
  <c r="I113" i="66"/>
  <c r="J113" i="66"/>
  <c r="K113" i="66"/>
  <c r="I114" i="66"/>
  <c r="J114" i="66"/>
  <c r="K114" i="66"/>
  <c r="I115" i="66"/>
  <c r="J115" i="66"/>
  <c r="K115" i="66"/>
  <c r="I116" i="66"/>
  <c r="J116" i="66"/>
  <c r="K116" i="66"/>
  <c r="I117" i="66"/>
  <c r="J117" i="66"/>
  <c r="K117" i="66"/>
  <c r="I118" i="66"/>
  <c r="J118" i="66"/>
  <c r="K118" i="66"/>
  <c r="I119" i="66"/>
  <c r="J119" i="66"/>
  <c r="K119" i="66"/>
  <c r="I120" i="66"/>
  <c r="J120" i="66"/>
  <c r="K120" i="66"/>
  <c r="I121" i="66"/>
  <c r="J121" i="66"/>
  <c r="K121" i="66"/>
  <c r="I122" i="66"/>
  <c r="J122" i="66"/>
  <c r="K122" i="66"/>
  <c r="I123" i="66"/>
  <c r="J123" i="66"/>
  <c r="K123" i="66"/>
  <c r="I124" i="66"/>
  <c r="J124" i="66"/>
  <c r="K124" i="66"/>
  <c r="J103" i="66"/>
  <c r="K103" i="66"/>
  <c r="E104" i="66"/>
  <c r="D105" i="66"/>
  <c r="E105" i="66"/>
  <c r="D106" i="66"/>
  <c r="E106" i="66"/>
  <c r="D107" i="66"/>
  <c r="E107" i="66"/>
  <c r="D108" i="66"/>
  <c r="E108" i="66"/>
  <c r="D109" i="66"/>
  <c r="E109" i="66"/>
  <c r="D110" i="66"/>
  <c r="E110" i="66"/>
  <c r="D111" i="66"/>
  <c r="E111" i="66"/>
  <c r="D112" i="66"/>
  <c r="E112" i="66"/>
  <c r="D113" i="66"/>
  <c r="E113" i="66"/>
  <c r="D114" i="66"/>
  <c r="E114" i="66"/>
  <c r="D115" i="66"/>
  <c r="E115" i="66"/>
  <c r="D116" i="66"/>
  <c r="E116" i="66"/>
  <c r="D117" i="66"/>
  <c r="E117" i="66"/>
  <c r="D118" i="66"/>
  <c r="E118" i="66"/>
  <c r="D119" i="66"/>
  <c r="E119" i="66"/>
  <c r="D120" i="66"/>
  <c r="E120" i="66"/>
  <c r="D121" i="66"/>
  <c r="E121" i="66"/>
  <c r="D122" i="66"/>
  <c r="E122" i="66"/>
  <c r="D123" i="66"/>
  <c r="E123" i="66"/>
  <c r="D124" i="66"/>
  <c r="E124" i="66"/>
  <c r="E103" i="66"/>
  <c r="F172" i="66"/>
  <c r="G172" i="66"/>
  <c r="H172" i="66"/>
  <c r="F173" i="66"/>
  <c r="G173" i="66"/>
  <c r="H173" i="66"/>
  <c r="F174" i="66"/>
  <c r="G174" i="66"/>
  <c r="H174" i="66"/>
  <c r="F175" i="66"/>
  <c r="G175" i="66"/>
  <c r="H175" i="66"/>
  <c r="F176" i="66"/>
  <c r="G176" i="66"/>
  <c r="H176" i="66"/>
  <c r="F177" i="66"/>
  <c r="G177" i="66"/>
  <c r="H177" i="66"/>
  <c r="F178" i="66"/>
  <c r="G178" i="66"/>
  <c r="H178" i="66"/>
  <c r="F179" i="66"/>
  <c r="G179" i="66"/>
  <c r="H179" i="66"/>
  <c r="F180" i="66"/>
  <c r="G180" i="66"/>
  <c r="H180" i="66"/>
  <c r="F181" i="66"/>
  <c r="G181" i="66"/>
  <c r="H181" i="66"/>
  <c r="F182" i="66"/>
  <c r="G182" i="66"/>
  <c r="H182" i="66"/>
  <c r="F183" i="66"/>
  <c r="G183" i="66"/>
  <c r="H183" i="66"/>
  <c r="F184" i="66"/>
  <c r="G184" i="66"/>
  <c r="H184" i="66"/>
  <c r="F185" i="66"/>
  <c r="G185" i="66"/>
  <c r="H185" i="66"/>
  <c r="F186" i="66"/>
  <c r="G186" i="66"/>
  <c r="H186" i="66"/>
  <c r="F187" i="66"/>
  <c r="G187" i="66"/>
  <c r="H187" i="66"/>
  <c r="F188" i="66"/>
  <c r="G188" i="66"/>
  <c r="H188" i="66"/>
  <c r="F189" i="66"/>
  <c r="G189" i="66"/>
  <c r="H189" i="66"/>
  <c r="F190" i="66"/>
  <c r="G190" i="66"/>
  <c r="H190" i="66"/>
  <c r="F191" i="66"/>
  <c r="G191" i="66"/>
  <c r="H191" i="66"/>
  <c r="F192" i="66"/>
  <c r="G192" i="66"/>
  <c r="H192" i="66"/>
  <c r="F193" i="66"/>
  <c r="G193" i="66"/>
  <c r="H193" i="66"/>
  <c r="F194" i="66"/>
  <c r="G194" i="66"/>
  <c r="H194" i="66"/>
  <c r="F195" i="66"/>
  <c r="G195" i="66"/>
  <c r="H195" i="66"/>
  <c r="F196" i="66"/>
  <c r="G196" i="66"/>
  <c r="H196" i="66"/>
  <c r="F197" i="66"/>
  <c r="G197" i="66"/>
  <c r="H197" i="66"/>
  <c r="F198" i="66"/>
  <c r="G198" i="66"/>
  <c r="H198" i="66"/>
  <c r="F199" i="66"/>
  <c r="G199" i="66"/>
  <c r="H199" i="66"/>
  <c r="F200" i="66"/>
  <c r="G200" i="66"/>
  <c r="H200" i="66"/>
  <c r="F201" i="66"/>
  <c r="G201" i="66"/>
  <c r="H201" i="66"/>
  <c r="F202" i="66"/>
  <c r="G202" i="66"/>
  <c r="H202" i="66"/>
  <c r="G171" i="66"/>
  <c r="H171" i="66"/>
  <c r="F171" i="66"/>
  <c r="E171" i="66"/>
  <c r="D1073" i="66" l="1"/>
  <c r="D1074" i="66" s="1"/>
  <c r="E1071" i="66"/>
  <c r="F203" i="66"/>
  <c r="N97" i="62" s="1"/>
  <c r="H203" i="66"/>
  <c r="P97" i="62" s="1"/>
  <c r="G203" i="66"/>
  <c r="O97" i="62" s="1"/>
  <c r="I174" i="66"/>
  <c r="Q68" i="62" s="1"/>
  <c r="I171" i="66"/>
  <c r="Q65" i="62" s="1"/>
  <c r="I191" i="66"/>
  <c r="Q85" i="62" s="1"/>
  <c r="I187" i="66"/>
  <c r="Q81" i="62" s="1"/>
  <c r="I181" i="66"/>
  <c r="I179" i="66"/>
  <c r="Q73" i="62" s="1"/>
  <c r="I173" i="66"/>
  <c r="Q67" i="62" s="1"/>
  <c r="I193" i="66"/>
  <c r="Q87" i="62" s="1"/>
  <c r="I189" i="66"/>
  <c r="Q83" i="62" s="1"/>
  <c r="I175" i="66"/>
  <c r="Q69" i="62" s="1"/>
  <c r="I185" i="66"/>
  <c r="Q79" i="62" s="1"/>
  <c r="I183" i="66"/>
  <c r="Q77" i="62" s="1"/>
  <c r="I177" i="66"/>
  <c r="Q71" i="62" s="1"/>
  <c r="I200" i="66"/>
  <c r="Q94" i="62" s="1"/>
  <c r="I194" i="66"/>
  <c r="Q88" i="62" s="1"/>
  <c r="I190" i="66"/>
  <c r="Q84" i="62" s="1"/>
  <c r="I184" i="66"/>
  <c r="Q78" i="62" s="1"/>
  <c r="I178" i="66"/>
  <c r="Q72" i="62" s="1"/>
  <c r="I172" i="66"/>
  <c r="Q66" i="62" s="1"/>
  <c r="I202" i="66"/>
  <c r="Q96" i="62" s="1"/>
  <c r="I198" i="66"/>
  <c r="Q92" i="62" s="1"/>
  <c r="I196" i="66"/>
  <c r="Q90" i="62" s="1"/>
  <c r="I192" i="66"/>
  <c r="Q86" i="62" s="1"/>
  <c r="I188" i="66"/>
  <c r="Q82" i="62" s="1"/>
  <c r="I186" i="66"/>
  <c r="Q80" i="62" s="1"/>
  <c r="I182" i="66"/>
  <c r="Q76" i="62" s="1"/>
  <c r="I180" i="66"/>
  <c r="Q74" i="62" s="1"/>
  <c r="I176" i="66"/>
  <c r="Q70" i="62" s="1"/>
  <c r="I201" i="66"/>
  <c r="Q95" i="62" s="1"/>
  <c r="I199" i="66"/>
  <c r="Q93" i="62" s="1"/>
  <c r="I195" i="66"/>
  <c r="Q89" i="62" s="1"/>
  <c r="I197" i="66"/>
  <c r="Q91" i="62" s="1"/>
  <c r="D130" i="66"/>
  <c r="E1011" i="66" s="1"/>
  <c r="E1072" i="66" l="1"/>
  <c r="D1075" i="66"/>
  <c r="D1076" i="66" s="1"/>
  <c r="D1077" i="66" s="1"/>
  <c r="E130" i="66"/>
  <c r="F1011" i="66" s="1"/>
  <c r="F130" i="66"/>
  <c r="G1011" i="66" s="1"/>
  <c r="Q75" i="62"/>
  <c r="I203" i="66"/>
  <c r="D1078" i="66" l="1"/>
  <c r="D1079" i="66" s="1"/>
  <c r="K1011" i="66"/>
  <c r="G131" i="66"/>
  <c r="G130" i="66"/>
  <c r="H1011" i="66" s="1"/>
  <c r="Q97" i="62"/>
  <c r="G980" i="66"/>
  <c r="G956" i="66"/>
  <c r="G671" i="66"/>
  <c r="D1003" i="66"/>
  <c r="D1002" i="66"/>
  <c r="I104" i="65"/>
  <c r="I105" i="65"/>
  <c r="I106" i="65"/>
  <c r="I107" i="65"/>
  <c r="I108" i="65"/>
  <c r="I109" i="65"/>
  <c r="I110" i="65"/>
  <c r="I111" i="65"/>
  <c r="I112" i="65"/>
  <c r="D987" i="66"/>
  <c r="D988" i="66"/>
  <c r="D989" i="66"/>
  <c r="D990" i="66"/>
  <c r="D991" i="66"/>
  <c r="D992" i="66"/>
  <c r="D993" i="66"/>
  <c r="D994" i="66"/>
  <c r="D995" i="66"/>
  <c r="D986" i="66"/>
  <c r="M965" i="66"/>
  <c r="M964" i="66"/>
  <c r="D1080" i="66" l="1"/>
  <c r="D1081" i="66" s="1"/>
  <c r="D1082" i="66" s="1"/>
  <c r="D1083" i="66" s="1"/>
  <c r="D1084" i="66" s="1"/>
  <c r="D1085" i="66" s="1"/>
  <c r="D1086" i="66" s="1"/>
  <c r="D1087" i="66" s="1"/>
  <c r="D1088" i="66" s="1"/>
  <c r="D1089" i="66" s="1"/>
  <c r="D1090" i="66" s="1"/>
  <c r="D1091" i="66" s="1"/>
  <c r="D1092" i="66" s="1"/>
  <c r="D1093" i="66" s="1"/>
  <c r="D1094" i="66" s="1"/>
  <c r="D1095" i="66" s="1"/>
  <c r="D1096" i="66" s="1"/>
  <c r="D1097" i="66" s="1"/>
  <c r="D1098" i="66" s="1"/>
  <c r="D1099" i="66" s="1"/>
  <c r="D1100" i="66" s="1"/>
  <c r="D1101" i="66" s="1"/>
  <c r="D1102" i="66" s="1"/>
  <c r="D1103" i="66" s="1"/>
  <c r="D1104" i="66" s="1"/>
  <c r="D1105" i="66" s="1"/>
  <c r="D1106" i="66" s="1"/>
  <c r="D1107" i="66" s="1"/>
  <c r="D1108" i="66" s="1"/>
  <c r="D1109" i="66" s="1"/>
  <c r="D1110" i="66" s="1"/>
  <c r="D1111" i="66" s="1"/>
  <c r="D1112" i="66" s="1"/>
  <c r="D1113" i="66" s="1"/>
  <c r="D1114" i="66" s="1"/>
  <c r="D1115" i="66" s="1"/>
  <c r="D1116" i="66" s="1"/>
  <c r="D1117" i="66" s="1"/>
  <c r="D1118" i="66" s="1"/>
  <c r="D1119" i="66" s="1"/>
  <c r="D1120" i="66" s="1"/>
  <c r="D1121" i="66" s="1"/>
  <c r="D1122" i="66" s="1"/>
  <c r="D1123" i="66" s="1"/>
  <c r="D1124" i="66" s="1"/>
  <c r="D1125" i="66" s="1"/>
  <c r="D1126" i="66" s="1"/>
  <c r="D1127" i="66" s="1"/>
  <c r="D1128" i="66" s="1"/>
  <c r="D1129" i="66" s="1"/>
  <c r="D1130" i="66" s="1"/>
  <c r="D1131" i="66" s="1"/>
  <c r="D1132" i="66" s="1"/>
  <c r="D1133" i="66" s="1"/>
  <c r="D1134" i="66" s="1"/>
  <c r="D1135" i="66" s="1"/>
  <c r="D1136" i="66" s="1"/>
  <c r="D1137" i="66" s="1"/>
  <c r="D1138" i="66" s="1"/>
  <c r="D1139" i="66" s="1"/>
  <c r="D1140" i="66" s="1"/>
  <c r="D1141" i="66" s="1"/>
  <c r="D1142" i="66" s="1"/>
  <c r="D1143" i="66" s="1"/>
  <c r="D1144" i="66" s="1"/>
  <c r="D1145" i="66" s="1"/>
  <c r="D1146" i="66" s="1"/>
  <c r="D1147" i="66" s="1"/>
  <c r="D1148" i="66" s="1"/>
  <c r="D1149" i="66" s="1"/>
  <c r="D1150" i="66" s="1"/>
  <c r="D1151" i="66" s="1"/>
  <c r="D1152" i="66" s="1"/>
  <c r="D1153" i="66" s="1"/>
  <c r="D1154" i="66" s="1"/>
  <c r="D1155" i="66" s="1"/>
  <c r="D1156" i="66" s="1"/>
  <c r="D1157" i="66" s="1"/>
  <c r="D1158" i="66" s="1"/>
  <c r="D1159" i="66" s="1"/>
  <c r="D1160" i="66" s="1"/>
  <c r="D1161" i="66" s="1"/>
  <c r="D1162" i="66" s="1"/>
  <c r="D1163" i="66" s="1"/>
  <c r="D1164" i="66" s="1"/>
  <c r="D1165" i="66" s="1"/>
  <c r="D1166" i="66" s="1"/>
  <c r="D1167" i="66" s="1"/>
  <c r="D1168" i="66" s="1"/>
  <c r="D1169" i="66" s="1"/>
  <c r="D1170" i="66" s="1"/>
  <c r="D1171" i="66" s="1"/>
  <c r="D1172" i="66" s="1"/>
  <c r="D1173" i="66" s="1"/>
  <c r="D1174" i="66" s="1"/>
  <c r="D1175" i="66" s="1"/>
  <c r="D1176" i="66" s="1"/>
  <c r="D1177" i="66" s="1"/>
  <c r="D1178" i="66" s="1"/>
  <c r="D1179" i="66" s="1"/>
  <c r="D1180" i="66" s="1"/>
  <c r="D1181" i="66" s="1"/>
  <c r="D1182" i="66" s="1"/>
  <c r="D1183" i="66" s="1"/>
  <c r="D1184" i="66" s="1"/>
  <c r="D1185" i="66" s="1"/>
  <c r="D1186" i="66" s="1"/>
  <c r="D1187" i="66" s="1"/>
  <c r="D1188" i="66" s="1"/>
  <c r="D1189" i="66" s="1"/>
  <c r="D1190" i="66" s="1"/>
  <c r="D1191" i="66" s="1"/>
  <c r="D1192" i="66" s="1"/>
  <c r="D1193" i="66" s="1"/>
  <c r="D1194" i="66" s="1"/>
  <c r="D1195" i="66" s="1"/>
  <c r="D1196" i="66" s="1"/>
  <c r="D1197" i="66" s="1"/>
  <c r="D1198" i="66" s="1"/>
  <c r="D1199" i="66" s="1"/>
  <c r="D1200" i="66" s="1"/>
  <c r="D1201" i="66" s="1"/>
  <c r="D1202" i="66" s="1"/>
  <c r="D1203" i="66" s="1"/>
  <c r="D1204" i="66" s="1"/>
  <c r="D1205" i="66" s="1"/>
  <c r="D1206" i="66" s="1"/>
  <c r="D1207" i="66" s="1"/>
  <c r="D1208" i="66" s="1"/>
  <c r="D1209" i="66" s="1"/>
  <c r="D1210" i="66" s="1"/>
  <c r="D1211" i="66" s="1"/>
  <c r="D1212" i="66" s="1"/>
  <c r="D1213" i="66" s="1"/>
  <c r="D1214" i="66" s="1"/>
  <c r="D1215" i="66" s="1"/>
  <c r="D1216" i="66" s="1"/>
  <c r="D1217" i="66" s="1"/>
  <c r="D1218" i="66" s="1"/>
  <c r="D1219" i="66" s="1"/>
  <c r="D1220" i="66" s="1"/>
  <c r="D1221" i="66" s="1"/>
  <c r="D1222" i="66" s="1"/>
  <c r="D1223" i="66" s="1"/>
  <c r="D1224" i="66" s="1"/>
  <c r="D1225" i="66" s="1"/>
  <c r="D1226" i="66" s="1"/>
  <c r="D1227" i="66" s="1"/>
  <c r="D1228" i="66" s="1"/>
  <c r="D1229" i="66" s="1"/>
  <c r="D1230" i="66" s="1"/>
  <c r="D1231" i="66" s="1"/>
  <c r="D1232" i="66" s="1"/>
  <c r="D1233" i="66" s="1"/>
  <c r="D1234" i="66" s="1"/>
  <c r="D1235" i="66" s="1"/>
  <c r="D1236" i="66" s="1"/>
  <c r="D1237" i="66" s="1"/>
  <c r="D1238" i="66" s="1"/>
  <c r="D1239" i="66" s="1"/>
  <c r="D1240" i="66" s="1"/>
  <c r="D1241" i="66" s="1"/>
  <c r="D1242" i="66" s="1"/>
  <c r="D1243" i="66" s="1"/>
  <c r="D1244" i="66" s="1"/>
  <c r="D1245" i="66" s="1"/>
  <c r="D1246" i="66" s="1"/>
  <c r="D1247" i="66" s="1"/>
  <c r="D1248" i="66" s="1"/>
  <c r="D1249" i="66" s="1"/>
  <c r="D1250" i="66" s="1"/>
  <c r="D1251" i="66" s="1"/>
  <c r="D1252" i="66" s="1"/>
  <c r="D1253" i="66" s="1"/>
  <c r="D1254" i="66" s="1"/>
  <c r="D1255" i="66" s="1"/>
  <c r="D1256" i="66" s="1"/>
  <c r="D1257" i="66" s="1"/>
  <c r="D1258" i="66" s="1"/>
  <c r="D1259" i="66" s="1"/>
  <c r="D1260" i="66" s="1"/>
  <c r="D1261" i="66" s="1"/>
  <c r="D1262" i="66" s="1"/>
  <c r="D1263" i="66" s="1"/>
  <c r="D1264" i="66" s="1"/>
  <c r="D1265" i="66" s="1"/>
  <c r="D1266" i="66" s="1"/>
  <c r="D1267" i="66" s="1"/>
  <c r="I103" i="65"/>
  <c r="G615" i="66"/>
  <c r="G616" i="66"/>
  <c r="G617" i="66"/>
  <c r="G618" i="66"/>
  <c r="G619" i="66"/>
  <c r="G620" i="66"/>
  <c r="G621" i="66"/>
  <c r="G614" i="66"/>
  <c r="H615" i="66"/>
  <c r="H616" i="66"/>
  <c r="H617" i="66"/>
  <c r="H618" i="66"/>
  <c r="H619" i="66"/>
  <c r="H620" i="66"/>
  <c r="H621" i="66"/>
  <c r="H614" i="66"/>
  <c r="D615" i="66"/>
  <c r="D616" i="66"/>
  <c r="D617" i="66"/>
  <c r="D618" i="66"/>
  <c r="D619" i="66"/>
  <c r="D620" i="66"/>
  <c r="D621" i="66"/>
  <c r="D614" i="66"/>
  <c r="G42" i="27" l="1"/>
  <c r="G30" i="27"/>
  <c r="G24" i="27"/>
  <c r="H39" i="27"/>
  <c r="G33" i="27"/>
  <c r="H27" i="27"/>
  <c r="F617" i="66"/>
  <c r="H63" i="27" s="1"/>
  <c r="G22" i="27"/>
  <c r="G32" i="27"/>
  <c r="G26" i="27"/>
  <c r="F614" i="66"/>
  <c r="I614" i="66" s="1"/>
  <c r="M60" i="27" s="1"/>
  <c r="F616" i="66"/>
  <c r="H62" i="27" s="1"/>
  <c r="H43" i="27"/>
  <c r="H37" i="27"/>
  <c r="G31" i="27"/>
  <c r="G25" i="27"/>
  <c r="F621" i="66"/>
  <c r="H67" i="27" s="1"/>
  <c r="F615" i="66"/>
  <c r="H61" i="27" s="1"/>
  <c r="N41" i="27"/>
  <c r="H35" i="27"/>
  <c r="H29" i="27"/>
  <c r="F619" i="66"/>
  <c r="H65" i="27" s="1"/>
  <c r="N40" i="27"/>
  <c r="H34" i="27"/>
  <c r="N28" i="27"/>
  <c r="F618" i="66"/>
  <c r="H64" i="27" s="1"/>
  <c r="F620" i="66"/>
  <c r="H66" i="27" s="1"/>
  <c r="G36" i="27"/>
  <c r="H23" i="27"/>
  <c r="G38" i="27"/>
  <c r="H38" i="27"/>
  <c r="E616" i="66"/>
  <c r="G62" i="27" s="1"/>
  <c r="E617" i="66"/>
  <c r="G63" i="27" s="1"/>
  <c r="E614" i="66"/>
  <c r="G60" i="27" s="1"/>
  <c r="E618" i="66"/>
  <c r="G64" i="27" s="1"/>
  <c r="E621" i="66"/>
  <c r="G67" i="27" s="1"/>
  <c r="E615" i="66"/>
  <c r="G61" i="27" s="1"/>
  <c r="E620" i="66"/>
  <c r="G66" i="27" s="1"/>
  <c r="E619" i="66"/>
  <c r="G65" i="27" s="1"/>
  <c r="H26" i="27"/>
  <c r="G35" i="27"/>
  <c r="G23" i="27"/>
  <c r="G40" i="27"/>
  <c r="G34" i="27"/>
  <c r="G28" i="27"/>
  <c r="H22" i="27"/>
  <c r="G39" i="27"/>
  <c r="G27" i="27"/>
  <c r="H32" i="27"/>
  <c r="H33" i="27"/>
  <c r="G41" i="27"/>
  <c r="G29" i="27"/>
  <c r="H42" i="27"/>
  <c r="G43" i="27"/>
  <c r="G37" i="27"/>
  <c r="I620" i="66" l="1"/>
  <c r="M66" i="27" s="1"/>
  <c r="N23" i="27"/>
  <c r="H60" i="27"/>
  <c r="N39" i="27"/>
  <c r="I621" i="66"/>
  <c r="M67" i="27" s="1"/>
  <c r="I618" i="66"/>
  <c r="M64" i="27" s="1"/>
  <c r="N37" i="27"/>
  <c r="H41" i="27"/>
  <c r="N34" i="27"/>
  <c r="N29" i="27"/>
  <c r="N27" i="27"/>
  <c r="I615" i="66"/>
  <c r="I617" i="66"/>
  <c r="M63" i="27" s="1"/>
  <c r="H40" i="27"/>
  <c r="N35" i="27"/>
  <c r="N32" i="27"/>
  <c r="N36" i="27"/>
  <c r="I616" i="66"/>
  <c r="N38" i="27"/>
  <c r="N24" i="27"/>
  <c r="N42" i="27"/>
  <c r="H28" i="27"/>
  <c r="N31" i="27"/>
  <c r="N30" i="27"/>
  <c r="I619" i="66"/>
  <c r="M65" i="27" s="1"/>
  <c r="N25" i="27"/>
  <c r="N43" i="27"/>
  <c r="N26" i="27"/>
  <c r="H36" i="27"/>
  <c r="H25" i="27"/>
  <c r="H31" i="27"/>
  <c r="H24" i="27"/>
  <c r="H30" i="27"/>
  <c r="N33" i="27" l="1"/>
  <c r="N22" i="27"/>
  <c r="I586" i="66"/>
  <c r="G509" i="66" s="1"/>
  <c r="H1015" i="66" s="1"/>
  <c r="E697" i="66"/>
  <c r="E698" i="66"/>
  <c r="E699" i="66"/>
  <c r="E700" i="66"/>
  <c r="E702" i="66"/>
  <c r="E703" i="66"/>
  <c r="E704" i="66"/>
  <c r="E705" i="66"/>
  <c r="E706" i="66"/>
  <c r="E707" i="66"/>
  <c r="E708" i="66"/>
  <c r="E709" i="66"/>
  <c r="E710" i="66"/>
  <c r="E711" i="66"/>
  <c r="E712" i="66"/>
  <c r="E713" i="66"/>
  <c r="E714" i="66"/>
  <c r="E715" i="66"/>
  <c r="E716" i="66"/>
  <c r="E717" i="66"/>
  <c r="E376" i="66"/>
  <c r="BA375" i="66"/>
  <c r="AZ375" i="66"/>
  <c r="AY375" i="66"/>
  <c r="AX375" i="66"/>
  <c r="AW375" i="66"/>
  <c r="AV375" i="66"/>
  <c r="AU375" i="66"/>
  <c r="AT375" i="66"/>
  <c r="AS375" i="66"/>
  <c r="AR375" i="66"/>
  <c r="AQ375" i="66"/>
  <c r="AP375" i="66"/>
  <c r="AO375" i="66"/>
  <c r="AN375" i="66"/>
  <c r="AM375" i="66"/>
  <c r="AL375" i="66"/>
  <c r="AK375" i="66"/>
  <c r="AJ375" i="66"/>
  <c r="AI375" i="66"/>
  <c r="AH375" i="66"/>
  <c r="AG375" i="66"/>
  <c r="AF375" i="66"/>
  <c r="AE375" i="66"/>
  <c r="AD375" i="66"/>
  <c r="AC375" i="66"/>
  <c r="AB375" i="66"/>
  <c r="AA375" i="66"/>
  <c r="Z375" i="66"/>
  <c r="Y375" i="66"/>
  <c r="X375" i="66"/>
  <c r="W375" i="66"/>
  <c r="V375" i="66"/>
  <c r="U375" i="66"/>
  <c r="T375" i="66"/>
  <c r="S375" i="66"/>
  <c r="R375" i="66"/>
  <c r="Q375" i="66"/>
  <c r="P375" i="66"/>
  <c r="O375" i="66"/>
  <c r="N375" i="66"/>
  <c r="M375" i="66"/>
  <c r="L375" i="66"/>
  <c r="K375" i="66"/>
  <c r="J375" i="66"/>
  <c r="I375" i="66"/>
  <c r="H375" i="66"/>
  <c r="G375" i="66"/>
  <c r="E490" i="66" l="1"/>
  <c r="E491" i="66"/>
  <c r="E492" i="66"/>
  <c r="E493" i="66"/>
  <c r="F490" i="66"/>
  <c r="F491" i="66"/>
  <c r="F492" i="66"/>
  <c r="F493" i="66"/>
  <c r="F489" i="66"/>
  <c r="E489" i="66"/>
  <c r="D490" i="66"/>
  <c r="E458" i="66" s="1"/>
  <c r="D491" i="66"/>
  <c r="E459" i="66" s="1"/>
  <c r="D492" i="66"/>
  <c r="E460" i="66" s="1"/>
  <c r="D493" i="66"/>
  <c r="E461" i="66" s="1"/>
  <c r="D489" i="66"/>
  <c r="E457" i="66" s="1"/>
  <c r="G490" i="66" l="1"/>
  <c r="M490" i="66" s="1"/>
  <c r="H490" i="66"/>
  <c r="I490" i="66"/>
  <c r="I492" i="66"/>
  <c r="G492" i="66"/>
  <c r="H492" i="66"/>
  <c r="G491" i="66"/>
  <c r="H491" i="66"/>
  <c r="I491" i="66"/>
  <c r="G489" i="66"/>
  <c r="I489" i="66"/>
  <c r="H489" i="66"/>
  <c r="G493" i="66"/>
  <c r="I141" i="60" s="1"/>
  <c r="H493" i="66"/>
  <c r="J141" i="60" s="1"/>
  <c r="I493" i="66"/>
  <c r="K141" i="60" s="1"/>
  <c r="D342" i="66" l="1"/>
  <c r="E342" i="66"/>
  <c r="F342" i="66"/>
  <c r="D343" i="66"/>
  <c r="E343" i="66"/>
  <c r="F343" i="66"/>
  <c r="D344" i="66"/>
  <c r="E344" i="66"/>
  <c r="F344" i="66"/>
  <c r="G344" i="66" s="1"/>
  <c r="D345" i="66"/>
  <c r="E345" i="66"/>
  <c r="F345" i="66"/>
  <c r="D346" i="66"/>
  <c r="E346" i="66"/>
  <c r="F346" i="66"/>
  <c r="D347" i="66"/>
  <c r="E347" i="66"/>
  <c r="F347" i="66"/>
  <c r="D348" i="66"/>
  <c r="E348" i="66"/>
  <c r="F348" i="66"/>
  <c r="D349" i="66"/>
  <c r="E349" i="66"/>
  <c r="F349" i="66"/>
  <c r="D350" i="66"/>
  <c r="E350" i="66"/>
  <c r="F350" i="66"/>
  <c r="D351" i="66"/>
  <c r="E351" i="66"/>
  <c r="F351" i="66"/>
  <c r="D352" i="66"/>
  <c r="E352" i="66"/>
  <c r="F352" i="66"/>
  <c r="D353" i="66"/>
  <c r="E353" i="66"/>
  <c r="F353" i="66"/>
  <c r="D354" i="66"/>
  <c r="E354" i="66"/>
  <c r="F354" i="66"/>
  <c r="D355" i="66"/>
  <c r="E355" i="66"/>
  <c r="F355" i="66"/>
  <c r="D356" i="66"/>
  <c r="E356" i="66"/>
  <c r="F356" i="66"/>
  <c r="D357" i="66"/>
  <c r="E357" i="66"/>
  <c r="F357" i="66"/>
  <c r="D358" i="66"/>
  <c r="E358" i="66"/>
  <c r="F358" i="66"/>
  <c r="D359" i="66"/>
  <c r="E359" i="66"/>
  <c r="F359" i="66"/>
  <c r="D360" i="66"/>
  <c r="E360" i="66"/>
  <c r="F360" i="66"/>
  <c r="G360" i="66" s="1"/>
  <c r="F341" i="66"/>
  <c r="E341" i="66"/>
  <c r="D341" i="66"/>
  <c r="G357" i="66" l="1"/>
  <c r="K99" i="60" s="1"/>
  <c r="G351" i="66"/>
  <c r="K93" i="60" s="1"/>
  <c r="G345" i="66"/>
  <c r="K87" i="60" s="1"/>
  <c r="G359" i="66"/>
  <c r="K101" i="60" s="1"/>
  <c r="G355" i="66"/>
  <c r="K97" i="60" s="1"/>
  <c r="G353" i="66"/>
  <c r="K95" i="60" s="1"/>
  <c r="G349" i="66"/>
  <c r="K91" i="60" s="1"/>
  <c r="G343" i="66"/>
  <c r="K85" i="60" s="1"/>
  <c r="G342" i="66"/>
  <c r="K84" i="60" s="1"/>
  <c r="G356" i="66"/>
  <c r="K98" i="60" s="1"/>
  <c r="G352" i="66"/>
  <c r="K94" i="60" s="1"/>
  <c r="G348" i="66"/>
  <c r="K90" i="60" s="1"/>
  <c r="G358" i="66"/>
  <c r="K100" i="60" s="1"/>
  <c r="G354" i="66"/>
  <c r="K96" i="60" s="1"/>
  <c r="G350" i="66"/>
  <c r="K92" i="60" s="1"/>
  <c r="G346" i="66"/>
  <c r="K88" i="60" s="1"/>
  <c r="G347" i="66"/>
  <c r="K89" i="60" s="1"/>
  <c r="G341" i="66"/>
  <c r="K86" i="60"/>
  <c r="K102" i="60"/>
  <c r="W296" i="66"/>
  <c r="D296" i="66"/>
  <c r="E296" i="66"/>
  <c r="F296" i="66"/>
  <c r="G296" i="66"/>
  <c r="H296" i="66"/>
  <c r="I296" i="66"/>
  <c r="J296" i="66"/>
  <c r="K296" i="66"/>
  <c r="L296" i="66"/>
  <c r="M296" i="66"/>
  <c r="N296" i="66"/>
  <c r="O296" i="66"/>
  <c r="P296" i="66"/>
  <c r="Q296" i="66"/>
  <c r="R296" i="66"/>
  <c r="S296" i="66"/>
  <c r="T296" i="66"/>
  <c r="U296" i="66"/>
  <c r="V296" i="66"/>
  <c r="X296" i="66"/>
  <c r="Y296" i="66"/>
  <c r="Z296" i="66"/>
  <c r="AA296" i="66"/>
  <c r="AB296" i="66"/>
  <c r="AC296" i="66"/>
  <c r="AD296" i="66"/>
  <c r="AE296" i="66"/>
  <c r="AF296" i="66"/>
  <c r="AG296" i="66"/>
  <c r="AH296" i="66"/>
  <c r="AI296" i="66"/>
  <c r="AJ296" i="66"/>
  <c r="AK296" i="66"/>
  <c r="AL296" i="66"/>
  <c r="AM296" i="66"/>
  <c r="AN296" i="66"/>
  <c r="AO296" i="66"/>
  <c r="AP296" i="66"/>
  <c r="AQ296" i="66"/>
  <c r="AR296" i="66"/>
  <c r="AS296" i="66"/>
  <c r="AT296" i="66"/>
  <c r="AU296" i="66"/>
  <c r="AV296" i="66"/>
  <c r="AW296" i="66"/>
  <c r="AX296" i="66"/>
  <c r="AY296" i="66"/>
  <c r="AZ296" i="66"/>
  <c r="BA296" i="66"/>
  <c r="BB296" i="66"/>
  <c r="BC296" i="66"/>
  <c r="BD296" i="66"/>
  <c r="BE296" i="66"/>
  <c r="BF296" i="66"/>
  <c r="BG296" i="66"/>
  <c r="BH296" i="66"/>
  <c r="BI296" i="66"/>
  <c r="BJ296" i="66"/>
  <c r="G361" i="66" l="1"/>
  <c r="D337" i="66" s="1"/>
  <c r="G338" i="66" s="1"/>
  <c r="K83" i="60"/>
  <c r="K103" i="60" s="1"/>
  <c r="K313" i="66"/>
  <c r="L313" i="66"/>
  <c r="K314" i="66"/>
  <c r="L314" i="66"/>
  <c r="K315" i="66"/>
  <c r="L315" i="66"/>
  <c r="K316" i="66"/>
  <c r="L316" i="66"/>
  <c r="K317" i="66"/>
  <c r="L317" i="66"/>
  <c r="K318" i="66"/>
  <c r="L318" i="66"/>
  <c r="K319" i="66"/>
  <c r="L319" i="66"/>
  <c r="K320" i="66"/>
  <c r="L320" i="66"/>
  <c r="K321" i="66"/>
  <c r="L321" i="66"/>
  <c r="K322" i="66"/>
  <c r="L322" i="66"/>
  <c r="K323" i="66"/>
  <c r="L323" i="66"/>
  <c r="K324" i="66"/>
  <c r="L324" i="66"/>
  <c r="K325" i="66"/>
  <c r="L325" i="66"/>
  <c r="K326" i="66"/>
  <c r="L326" i="66"/>
  <c r="K327" i="66"/>
  <c r="L327" i="66"/>
  <c r="K328" i="66"/>
  <c r="L328" i="66"/>
  <c r="K329" i="66"/>
  <c r="L329" i="66"/>
  <c r="K330" i="66"/>
  <c r="L330" i="66"/>
  <c r="K331" i="66"/>
  <c r="L331" i="66"/>
  <c r="K332" i="66"/>
  <c r="L332" i="66"/>
  <c r="J314" i="66"/>
  <c r="J315" i="66"/>
  <c r="J316" i="66"/>
  <c r="J317" i="66"/>
  <c r="J318" i="66"/>
  <c r="J319" i="66"/>
  <c r="J320" i="66"/>
  <c r="J321" i="66"/>
  <c r="J322" i="66"/>
  <c r="J323" i="66"/>
  <c r="J324" i="66"/>
  <c r="J325" i="66"/>
  <c r="J326" i="66"/>
  <c r="J327" i="66"/>
  <c r="J328" i="66"/>
  <c r="J329" i="66"/>
  <c r="J330" i="66"/>
  <c r="J331" i="66"/>
  <c r="J332" i="66"/>
  <c r="J313" i="66"/>
  <c r="F314" i="66"/>
  <c r="F315" i="66"/>
  <c r="F316" i="66"/>
  <c r="F317" i="66"/>
  <c r="F318" i="66"/>
  <c r="F319" i="66"/>
  <c r="F320" i="66"/>
  <c r="F321" i="66"/>
  <c r="F322" i="66"/>
  <c r="F323" i="66"/>
  <c r="F324" i="66"/>
  <c r="F325" i="66"/>
  <c r="F326" i="66"/>
  <c r="F327" i="66"/>
  <c r="F328" i="66"/>
  <c r="F329" i="66"/>
  <c r="F330" i="66"/>
  <c r="F331" i="66"/>
  <c r="F332" i="66"/>
  <c r="F313" i="66"/>
  <c r="E314" i="66"/>
  <c r="E315" i="66"/>
  <c r="E316" i="66"/>
  <c r="E317" i="66"/>
  <c r="E318" i="66"/>
  <c r="E319" i="66"/>
  <c r="E320" i="66"/>
  <c r="E321" i="66"/>
  <c r="E322" i="66"/>
  <c r="E323" i="66"/>
  <c r="E324" i="66"/>
  <c r="E325" i="66"/>
  <c r="E326" i="66"/>
  <c r="E327" i="66"/>
  <c r="E328" i="66"/>
  <c r="E329" i="66"/>
  <c r="E330" i="66"/>
  <c r="E331" i="66"/>
  <c r="E332" i="66"/>
  <c r="E313" i="66"/>
  <c r="D314" i="66"/>
  <c r="E272" i="66" s="1"/>
  <c r="D315" i="66"/>
  <c r="E273" i="66" s="1"/>
  <c r="D316" i="66"/>
  <c r="E274" i="66" s="1"/>
  <c r="D317" i="66"/>
  <c r="D318" i="66"/>
  <c r="D319" i="66"/>
  <c r="E277" i="66" s="1"/>
  <c r="D320" i="66"/>
  <c r="E278" i="66" s="1"/>
  <c r="D321" i="66"/>
  <c r="E279" i="66" s="1"/>
  <c r="D322" i="66"/>
  <c r="E280" i="66" s="1"/>
  <c r="D323" i="66"/>
  <c r="E281" i="66" s="1"/>
  <c r="D324" i="66"/>
  <c r="E282" i="66" s="1"/>
  <c r="D325" i="66"/>
  <c r="E283" i="66" s="1"/>
  <c r="D326" i="66"/>
  <c r="E284" i="66" s="1"/>
  <c r="D327" i="66"/>
  <c r="E285" i="66" s="1"/>
  <c r="D328" i="66"/>
  <c r="E286" i="66" s="1"/>
  <c r="D329" i="66"/>
  <c r="E287" i="66" s="1"/>
  <c r="D330" i="66"/>
  <c r="E288" i="66" s="1"/>
  <c r="D331" i="66"/>
  <c r="E289" i="66" s="1"/>
  <c r="D332" i="66"/>
  <c r="E290" i="66" s="1"/>
  <c r="D313" i="66"/>
  <c r="E271" i="66" s="1"/>
  <c r="E276" i="66" l="1"/>
  <c r="E275" i="66"/>
  <c r="F1052" i="66"/>
  <c r="E1048" i="66"/>
  <c r="E1052" i="66" s="1"/>
  <c r="D1048" i="66"/>
  <c r="D1052" i="66" s="1"/>
  <c r="G1041" i="66"/>
  <c r="F1041" i="66"/>
  <c r="E1041" i="66"/>
  <c r="F62" i="68" s="1"/>
  <c r="D1051" i="66"/>
  <c r="I113" i="65"/>
  <c r="F1053" i="66" l="1"/>
  <c r="G68" i="68" s="1"/>
  <c r="F1054" i="66"/>
  <c r="G70" i="68" s="1"/>
  <c r="F1055" i="66"/>
  <c r="G72" i="68" s="1"/>
  <c r="E1053" i="66"/>
  <c r="G60" i="68" s="1"/>
  <c r="E1055" i="66"/>
  <c r="G64" i="68" s="1"/>
  <c r="E1054" i="66"/>
  <c r="G62" i="68" s="1"/>
  <c r="D1053" i="66"/>
  <c r="G52" i="68" s="1"/>
  <c r="D1055" i="66"/>
  <c r="G56" i="68" s="1"/>
  <c r="D1054" i="66"/>
  <c r="G54" i="68" s="1"/>
  <c r="F1051" i="66"/>
  <c r="F70" i="68"/>
  <c r="G1051" i="66"/>
  <c r="F46" i="68"/>
  <c r="F104" i="66"/>
  <c r="L104" i="66" s="1"/>
  <c r="F110" i="66"/>
  <c r="L110" i="66" s="1"/>
  <c r="G110" i="66"/>
  <c r="I34" i="62" s="1"/>
  <c r="H110" i="66"/>
  <c r="J34" i="62" s="1"/>
  <c r="G317" i="66"/>
  <c r="I44" i="60" s="1"/>
  <c r="I317" i="66"/>
  <c r="K44" i="60" s="1"/>
  <c r="H317" i="66"/>
  <c r="J44" i="60" s="1"/>
  <c r="M492" i="66"/>
  <c r="M489" i="66"/>
  <c r="H401" i="66"/>
  <c r="G398" i="66"/>
  <c r="I401" i="66"/>
  <c r="G401" i="66"/>
  <c r="G119" i="66"/>
  <c r="I43" i="62" s="1"/>
  <c r="H122" i="66"/>
  <c r="J46" i="62" s="1"/>
  <c r="F124" i="66"/>
  <c r="L124" i="66" s="1"/>
  <c r="H118" i="66"/>
  <c r="J42" i="62" s="1"/>
  <c r="H112" i="66"/>
  <c r="J36" i="62" s="1"/>
  <c r="F116" i="66"/>
  <c r="L116" i="66" s="1"/>
  <c r="G123" i="66"/>
  <c r="I47" i="62" s="1"/>
  <c r="G117" i="66"/>
  <c r="I41" i="62" s="1"/>
  <c r="G111" i="66"/>
  <c r="I35" i="62" s="1"/>
  <c r="F105" i="66"/>
  <c r="L105" i="66" s="1"/>
  <c r="F106" i="66"/>
  <c r="L106" i="66" s="1"/>
  <c r="F114" i="66"/>
  <c r="L114" i="66" s="1"/>
  <c r="H113" i="66"/>
  <c r="J37" i="62" s="1"/>
  <c r="H103" i="66"/>
  <c r="J27" i="62" s="1"/>
  <c r="H119" i="66"/>
  <c r="J43" i="62" s="1"/>
  <c r="F122" i="66"/>
  <c r="L122" i="66" s="1"/>
  <c r="G124" i="66"/>
  <c r="I48" i="62" s="1"/>
  <c r="F118" i="66"/>
  <c r="L118" i="66" s="1"/>
  <c r="F112" i="66"/>
  <c r="L112" i="66" s="1"/>
  <c r="G116" i="66"/>
  <c r="I40" i="62" s="1"/>
  <c r="H123" i="66"/>
  <c r="J47" i="62" s="1"/>
  <c r="H117" i="66"/>
  <c r="J41" i="62" s="1"/>
  <c r="H111" i="66"/>
  <c r="J35" i="62" s="1"/>
  <c r="G105" i="66"/>
  <c r="I29" i="62" s="1"/>
  <c r="G106" i="66"/>
  <c r="I30" i="62" s="1"/>
  <c r="G113" i="66"/>
  <c r="I37" i="62" s="1"/>
  <c r="G103" i="66"/>
  <c r="I27" i="62" s="1"/>
  <c r="F119" i="66"/>
  <c r="L119" i="66" s="1"/>
  <c r="G122" i="66"/>
  <c r="I46" i="62" s="1"/>
  <c r="H124" i="66"/>
  <c r="J48" i="62" s="1"/>
  <c r="G118" i="66"/>
  <c r="I42" i="62" s="1"/>
  <c r="G112" i="66"/>
  <c r="I36" i="62" s="1"/>
  <c r="H116" i="66"/>
  <c r="J40" i="62" s="1"/>
  <c r="F123" i="66"/>
  <c r="L123" i="66" s="1"/>
  <c r="F117" i="66"/>
  <c r="L117" i="66" s="1"/>
  <c r="F111" i="66"/>
  <c r="L111" i="66" s="1"/>
  <c r="H105" i="66"/>
  <c r="J29" i="62" s="1"/>
  <c r="H106" i="66"/>
  <c r="J30" i="62" s="1"/>
  <c r="F108" i="66"/>
  <c r="L108" i="66" s="1"/>
  <c r="G107" i="66"/>
  <c r="I31" i="62" s="1"/>
  <c r="G104" i="66"/>
  <c r="I28" i="62" s="1"/>
  <c r="G121" i="66"/>
  <c r="I45" i="62" s="1"/>
  <c r="G115" i="66"/>
  <c r="I39" i="62" s="1"/>
  <c r="G109" i="66"/>
  <c r="I33" i="62" s="1"/>
  <c r="F120" i="66"/>
  <c r="L120" i="66" s="1"/>
  <c r="F103" i="66"/>
  <c r="L103" i="66" s="1"/>
  <c r="H107" i="66"/>
  <c r="J31" i="62" s="1"/>
  <c r="H104" i="66"/>
  <c r="J28" i="62" s="1"/>
  <c r="H121" i="66"/>
  <c r="J45" i="62" s="1"/>
  <c r="H115" i="66"/>
  <c r="J39" i="62" s="1"/>
  <c r="H109" i="66"/>
  <c r="J33" i="62" s="1"/>
  <c r="G120" i="66"/>
  <c r="I44" i="62" s="1"/>
  <c r="G114" i="66"/>
  <c r="I38" i="62" s="1"/>
  <c r="G108" i="66"/>
  <c r="I32" i="62" s="1"/>
  <c r="F107" i="66"/>
  <c r="L107" i="66" s="1"/>
  <c r="F121" i="66"/>
  <c r="L121" i="66" s="1"/>
  <c r="F115" i="66"/>
  <c r="L115" i="66" s="1"/>
  <c r="F109" i="66"/>
  <c r="L109" i="66" s="1"/>
  <c r="H120" i="66"/>
  <c r="J44" i="62" s="1"/>
  <c r="H114" i="66"/>
  <c r="J38" i="62" s="1"/>
  <c r="H108" i="66"/>
  <c r="J32" i="62" s="1"/>
  <c r="F113" i="66"/>
  <c r="L113" i="66" s="1"/>
  <c r="H400" i="66"/>
  <c r="G402" i="66"/>
  <c r="H398" i="66"/>
  <c r="H402" i="66"/>
  <c r="H399" i="66"/>
  <c r="I400" i="66"/>
  <c r="G399" i="66"/>
  <c r="I398" i="66"/>
  <c r="I399" i="66"/>
  <c r="G400" i="66"/>
  <c r="I402" i="66"/>
  <c r="D1004" i="66"/>
  <c r="G313" i="66"/>
  <c r="G318" i="66"/>
  <c r="M318" i="66" s="1"/>
  <c r="I318" i="66"/>
  <c r="K45" i="60" s="1"/>
  <c r="I315" i="66"/>
  <c r="H315" i="66"/>
  <c r="I314" i="66"/>
  <c r="I319" i="66"/>
  <c r="I321" i="66"/>
  <c r="I323" i="66"/>
  <c r="I325" i="66"/>
  <c r="I327" i="66"/>
  <c r="I331" i="66"/>
  <c r="H328" i="66"/>
  <c r="G327" i="66"/>
  <c r="G316" i="66"/>
  <c r="G320" i="66"/>
  <c r="G322" i="66"/>
  <c r="G324" i="66"/>
  <c r="G326" i="66"/>
  <c r="G328" i="66"/>
  <c r="M328" i="66" s="1"/>
  <c r="G330" i="66"/>
  <c r="G332" i="66"/>
  <c r="H332" i="66"/>
  <c r="G331" i="66"/>
  <c r="H316" i="66"/>
  <c r="H320" i="66"/>
  <c r="H322" i="66"/>
  <c r="H324" i="66"/>
  <c r="H326" i="66"/>
  <c r="G325" i="66"/>
  <c r="I316" i="66"/>
  <c r="I320" i="66"/>
  <c r="I322" i="66"/>
  <c r="I324" i="66"/>
  <c r="I326" i="66"/>
  <c r="I328" i="66"/>
  <c r="O328" i="66" s="1"/>
  <c r="I330" i="66"/>
  <c r="I332" i="66"/>
  <c r="G314" i="66"/>
  <c r="G319" i="66"/>
  <c r="G321" i="66"/>
  <c r="G323" i="66"/>
  <c r="H313" i="66"/>
  <c r="N313" i="66" s="1"/>
  <c r="H314" i="66"/>
  <c r="H319" i="66"/>
  <c r="H321" i="66"/>
  <c r="H323" i="66"/>
  <c r="H325" i="66"/>
  <c r="H327" i="66"/>
  <c r="H329" i="66"/>
  <c r="H331" i="66"/>
  <c r="I313" i="66"/>
  <c r="O313" i="66" s="1"/>
  <c r="I329" i="66"/>
  <c r="H330" i="66"/>
  <c r="G329" i="66"/>
  <c r="G315" i="66"/>
  <c r="H318" i="66"/>
  <c r="N318" i="66" s="1"/>
  <c r="P45" i="60" s="1"/>
  <c r="F1047" i="66"/>
  <c r="D1047" i="66"/>
  <c r="G1047" i="66"/>
  <c r="E1047" i="66"/>
  <c r="E1051" i="66"/>
  <c r="P1" i="65"/>
  <c r="I138" i="60" l="1"/>
  <c r="O138" i="60"/>
  <c r="K138" i="60"/>
  <c r="O490" i="66"/>
  <c r="Q138" i="60" s="1"/>
  <c r="J138" i="60"/>
  <c r="N490" i="66"/>
  <c r="P138" i="60" s="1"/>
  <c r="J140" i="60"/>
  <c r="N492" i="66"/>
  <c r="P140" i="60" s="1"/>
  <c r="K137" i="60"/>
  <c r="O489" i="66"/>
  <c r="J139" i="60"/>
  <c r="N491" i="66"/>
  <c r="P139" i="60" s="1"/>
  <c r="K139" i="60"/>
  <c r="O491" i="66"/>
  <c r="Q139" i="60" s="1"/>
  <c r="J137" i="60"/>
  <c r="N489" i="66"/>
  <c r="I139" i="60"/>
  <c r="M491" i="66"/>
  <c r="O139" i="60" s="1"/>
  <c r="K140" i="60"/>
  <c r="O492" i="66"/>
  <c r="Q140" i="60" s="1"/>
  <c r="O493" i="66"/>
  <c r="Q141" i="60" s="1"/>
  <c r="M493" i="66"/>
  <c r="O141" i="60" s="1"/>
  <c r="N493" i="66"/>
  <c r="P141" i="60" s="1"/>
  <c r="H34" i="62"/>
  <c r="H39" i="62"/>
  <c r="N317" i="66"/>
  <c r="M317" i="66"/>
  <c r="O317" i="66"/>
  <c r="I272" i="68"/>
  <c r="I270" i="68"/>
  <c r="P269" i="68"/>
  <c r="P272" i="68"/>
  <c r="P270" i="68"/>
  <c r="I269" i="68"/>
  <c r="I254" i="68"/>
  <c r="I252" i="68"/>
  <c r="P251" i="68"/>
  <c r="P254" i="68"/>
  <c r="P252" i="68"/>
  <c r="I251" i="68"/>
  <c r="I236" i="68"/>
  <c r="I234" i="68"/>
  <c r="P218" i="68"/>
  <c r="P182" i="68"/>
  <c r="P146" i="68"/>
  <c r="P110" i="68"/>
  <c r="P216" i="68"/>
  <c r="P180" i="68"/>
  <c r="P144" i="68"/>
  <c r="P108" i="68"/>
  <c r="P233" i="68"/>
  <c r="P215" i="68"/>
  <c r="P179" i="68"/>
  <c r="P143" i="68"/>
  <c r="P107" i="68"/>
  <c r="P200" i="68"/>
  <c r="P164" i="68"/>
  <c r="P128" i="68"/>
  <c r="P236" i="68"/>
  <c r="P234" i="68"/>
  <c r="I233" i="68"/>
  <c r="P198" i="68"/>
  <c r="P162" i="68"/>
  <c r="P126" i="68"/>
  <c r="P197" i="68"/>
  <c r="P161" i="68"/>
  <c r="P125" i="68"/>
  <c r="I218" i="68"/>
  <c r="I216" i="68"/>
  <c r="I215" i="68"/>
  <c r="I197" i="68"/>
  <c r="I200" i="68"/>
  <c r="I198" i="68"/>
  <c r="I182" i="68"/>
  <c r="I180" i="68"/>
  <c r="I179" i="68"/>
  <c r="I161" i="68"/>
  <c r="I164" i="68"/>
  <c r="I162" i="68"/>
  <c r="I143" i="68"/>
  <c r="I144" i="68"/>
  <c r="I146" i="68"/>
  <c r="I128" i="68"/>
  <c r="I126" i="68"/>
  <c r="I125" i="68"/>
  <c r="I107" i="68"/>
  <c r="P89" i="68"/>
  <c r="I92" i="68"/>
  <c r="I110" i="68"/>
  <c r="I108" i="68"/>
  <c r="P92" i="68"/>
  <c r="P90" i="68"/>
  <c r="I90" i="68"/>
  <c r="I89" i="68"/>
  <c r="I140" i="60"/>
  <c r="H37" i="62"/>
  <c r="N37" i="62"/>
  <c r="H28" i="62"/>
  <c r="H35" i="62"/>
  <c r="H42" i="62"/>
  <c r="H38" i="62"/>
  <c r="N38" i="62"/>
  <c r="H40" i="62"/>
  <c r="H36" i="62"/>
  <c r="H41" i="62"/>
  <c r="N41" i="62"/>
  <c r="H30" i="62"/>
  <c r="H33" i="62"/>
  <c r="H47" i="62"/>
  <c r="N47" i="62"/>
  <c r="H43" i="62"/>
  <c r="H46" i="62"/>
  <c r="H45" i="62"/>
  <c r="N45" i="62"/>
  <c r="H44" i="62"/>
  <c r="H48" i="62"/>
  <c r="H31" i="62"/>
  <c r="N31" i="62"/>
  <c r="H32" i="62"/>
  <c r="I124" i="60"/>
  <c r="M401" i="66"/>
  <c r="K124" i="60"/>
  <c r="O401" i="66"/>
  <c r="Q124" i="60" s="1"/>
  <c r="J124" i="60"/>
  <c r="N401" i="66"/>
  <c r="P124" i="60" s="1"/>
  <c r="N400" i="66"/>
  <c r="P123" i="60" s="1"/>
  <c r="J123" i="60"/>
  <c r="O400" i="66"/>
  <c r="Q123" i="60" s="1"/>
  <c r="K123" i="60"/>
  <c r="O402" i="66"/>
  <c r="Q125" i="60" s="1"/>
  <c r="K125" i="60"/>
  <c r="M400" i="66"/>
  <c r="O123" i="60" s="1"/>
  <c r="I123" i="60"/>
  <c r="N402" i="66"/>
  <c r="P125" i="60" s="1"/>
  <c r="J125" i="60"/>
  <c r="M402" i="66"/>
  <c r="O125" i="60" s="1"/>
  <c r="I125" i="60"/>
  <c r="N398" i="66"/>
  <c r="P121" i="60" s="1"/>
  <c r="J121" i="60"/>
  <c r="O398" i="66"/>
  <c r="Q121" i="60" s="1"/>
  <c r="K121" i="60"/>
  <c r="M398" i="66"/>
  <c r="O121" i="60" s="1"/>
  <c r="I121" i="60"/>
  <c r="N399" i="66"/>
  <c r="P122" i="60" s="1"/>
  <c r="J122" i="60"/>
  <c r="O399" i="66"/>
  <c r="Q122" i="60" s="1"/>
  <c r="K122" i="60"/>
  <c r="M399" i="66"/>
  <c r="O122" i="60" s="1"/>
  <c r="I122" i="60"/>
  <c r="H29" i="62"/>
  <c r="N122" i="66"/>
  <c r="P46" i="62" s="1"/>
  <c r="N39" i="62"/>
  <c r="N116" i="66"/>
  <c r="P40" i="62" s="1"/>
  <c r="M114" i="66"/>
  <c r="O38" i="62" s="1"/>
  <c r="M119" i="66"/>
  <c r="O43" i="62" s="1"/>
  <c r="N109" i="66"/>
  <c r="P33" i="62" s="1"/>
  <c r="N104" i="66"/>
  <c r="P28" i="62" s="1"/>
  <c r="M117" i="66"/>
  <c r="O41" i="62" s="1"/>
  <c r="M123" i="66"/>
  <c r="O47" i="62" s="1"/>
  <c r="M113" i="66"/>
  <c r="O37" i="62" s="1"/>
  <c r="N114" i="66"/>
  <c r="P38" i="62" s="1"/>
  <c r="N27" i="62"/>
  <c r="H27" i="62"/>
  <c r="M121" i="66"/>
  <c r="O45" i="62" s="1"/>
  <c r="N46" i="62"/>
  <c r="M106" i="66"/>
  <c r="O30" i="62" s="1"/>
  <c r="M107" i="66"/>
  <c r="O31" i="62" s="1"/>
  <c r="M108" i="66"/>
  <c r="O32" i="62" s="1"/>
  <c r="M115" i="66"/>
  <c r="O39" i="62" s="1"/>
  <c r="M104" i="66"/>
  <c r="O28" i="62" s="1"/>
  <c r="N107" i="66"/>
  <c r="P31" i="62" s="1"/>
  <c r="N106" i="66"/>
  <c r="P30" i="62" s="1"/>
  <c r="M112" i="66"/>
  <c r="O36" i="62" s="1"/>
  <c r="N123" i="66"/>
  <c r="P47" i="62" s="1"/>
  <c r="N48" i="62"/>
  <c r="M122" i="66"/>
  <c r="O46" i="62" s="1"/>
  <c r="N121" i="66"/>
  <c r="P45" i="62" s="1"/>
  <c r="N40" i="62"/>
  <c r="M109" i="66"/>
  <c r="O33" i="62" s="1"/>
  <c r="N28" i="62"/>
  <c r="N119" i="66"/>
  <c r="P43" i="62" s="1"/>
  <c r="N112" i="66"/>
  <c r="P36" i="62" s="1"/>
  <c r="M118" i="66"/>
  <c r="O42" i="62" s="1"/>
  <c r="N115" i="66"/>
  <c r="P39" i="62" s="1"/>
  <c r="N108" i="66"/>
  <c r="P32" i="62" s="1"/>
  <c r="N103" i="66"/>
  <c r="P27" i="62" s="1"/>
  <c r="N118" i="66"/>
  <c r="P42" i="62" s="1"/>
  <c r="M124" i="66"/>
  <c r="O48" i="62" s="1"/>
  <c r="M103" i="66"/>
  <c r="O27" i="62" s="1"/>
  <c r="N34" i="62"/>
  <c r="N30" i="62"/>
  <c r="N32" i="62"/>
  <c r="N120" i="66"/>
  <c r="P44" i="62" s="1"/>
  <c r="N43" i="62"/>
  <c r="N110" i="66"/>
  <c r="P34" i="62" s="1"/>
  <c r="M116" i="66"/>
  <c r="O40" i="62" s="1"/>
  <c r="N124" i="66"/>
  <c r="P48" i="62" s="1"/>
  <c r="N44" i="62"/>
  <c r="N36" i="62"/>
  <c r="M110" i="66"/>
  <c r="N117" i="66"/>
  <c r="P41" i="62" s="1"/>
  <c r="M120" i="66"/>
  <c r="O44" i="62" s="1"/>
  <c r="N113" i="66"/>
  <c r="P37" i="62" s="1"/>
  <c r="N33" i="62"/>
  <c r="N111" i="66"/>
  <c r="P35" i="62" s="1"/>
  <c r="M111" i="66"/>
  <c r="O35" i="62" s="1"/>
  <c r="M105" i="66"/>
  <c r="O29" i="62" s="1"/>
  <c r="N105" i="66"/>
  <c r="P29" i="62" s="1"/>
  <c r="N29" i="62"/>
  <c r="M61" i="27"/>
  <c r="I137" i="60"/>
  <c r="D1058" i="66"/>
  <c r="O318" i="66"/>
  <c r="Q45" i="60" s="1"/>
  <c r="J45" i="60"/>
  <c r="I45" i="60"/>
  <c r="K40" i="60"/>
  <c r="Q40" i="60"/>
  <c r="J58" i="60"/>
  <c r="N331" i="66"/>
  <c r="P58" i="60" s="1"/>
  <c r="I42" i="60"/>
  <c r="M315" i="66"/>
  <c r="J56" i="60"/>
  <c r="N329" i="66"/>
  <c r="P56" i="60" s="1"/>
  <c r="J41" i="60"/>
  <c r="N314" i="66"/>
  <c r="P41" i="60" s="1"/>
  <c r="K59" i="60"/>
  <c r="O332" i="66"/>
  <c r="Q59" i="60" s="1"/>
  <c r="O320" i="66"/>
  <c r="K47" i="60"/>
  <c r="N320" i="66"/>
  <c r="P47" i="60" s="1"/>
  <c r="J47" i="60"/>
  <c r="I55" i="60"/>
  <c r="M327" i="66"/>
  <c r="I54" i="60"/>
  <c r="O321" i="66"/>
  <c r="Q48" i="60" s="1"/>
  <c r="K48" i="60"/>
  <c r="I56" i="60"/>
  <c r="M329" i="66"/>
  <c r="N327" i="66"/>
  <c r="P54" i="60" s="1"/>
  <c r="J54" i="60"/>
  <c r="P40" i="60"/>
  <c r="J40" i="60"/>
  <c r="K57" i="60"/>
  <c r="O330" i="66"/>
  <c r="Q57" i="60" s="1"/>
  <c r="O316" i="66"/>
  <c r="Q43" i="60" s="1"/>
  <c r="K43" i="60"/>
  <c r="N316" i="66"/>
  <c r="P43" i="60" s="1"/>
  <c r="J43" i="60"/>
  <c r="M326" i="66"/>
  <c r="I53" i="60"/>
  <c r="J55" i="60"/>
  <c r="N328" i="66"/>
  <c r="P55" i="60" s="1"/>
  <c r="O319" i="66"/>
  <c r="Q46" i="60" s="1"/>
  <c r="K46" i="60"/>
  <c r="M313" i="66"/>
  <c r="P313" i="66" s="1"/>
  <c r="I40" i="60"/>
  <c r="N330" i="66"/>
  <c r="P57" i="60" s="1"/>
  <c r="J57" i="60"/>
  <c r="J52" i="60"/>
  <c r="N325" i="66"/>
  <c r="I50" i="60"/>
  <c r="M323" i="66"/>
  <c r="K55" i="60"/>
  <c r="Q55" i="60"/>
  <c r="I52" i="60"/>
  <c r="M325" i="66"/>
  <c r="I58" i="60"/>
  <c r="M331" i="66"/>
  <c r="M324" i="66"/>
  <c r="I51" i="60"/>
  <c r="O331" i="66"/>
  <c r="Q58" i="60" s="1"/>
  <c r="K58" i="60"/>
  <c r="O314" i="66"/>
  <c r="Q41" i="60" s="1"/>
  <c r="K41" i="60"/>
  <c r="N323" i="66"/>
  <c r="P50" i="60" s="1"/>
  <c r="J50" i="60"/>
  <c r="I48" i="60"/>
  <c r="M321" i="66"/>
  <c r="K53" i="60"/>
  <c r="O326" i="66"/>
  <c r="Q53" i="60" s="1"/>
  <c r="N326" i="66"/>
  <c r="P53" i="60" s="1"/>
  <c r="J53" i="60"/>
  <c r="J59" i="60"/>
  <c r="N332" i="66"/>
  <c r="P59" i="60" s="1"/>
  <c r="M322" i="66"/>
  <c r="I49" i="60"/>
  <c r="O327" i="66"/>
  <c r="Q54" i="60" s="1"/>
  <c r="K54" i="60"/>
  <c r="N315" i="66"/>
  <c r="J42" i="60"/>
  <c r="J48" i="60"/>
  <c r="N321" i="66"/>
  <c r="P48" i="60" s="1"/>
  <c r="I46" i="60"/>
  <c r="M319" i="66"/>
  <c r="K51" i="60"/>
  <c r="O324" i="66"/>
  <c r="Q51" i="60" s="1"/>
  <c r="N324" i="66"/>
  <c r="P51" i="60" s="1"/>
  <c r="J51" i="60"/>
  <c r="I59" i="60"/>
  <c r="M332" i="66"/>
  <c r="M320" i="66"/>
  <c r="I47" i="60"/>
  <c r="O325" i="66"/>
  <c r="Q52" i="60" s="1"/>
  <c r="K52" i="60"/>
  <c r="O329" i="66"/>
  <c r="Q56" i="60" s="1"/>
  <c r="K56" i="60"/>
  <c r="J46" i="60"/>
  <c r="N319" i="66"/>
  <c r="P46" i="60" s="1"/>
  <c r="M314" i="66"/>
  <c r="I41" i="60"/>
  <c r="K49" i="60"/>
  <c r="O322" i="66"/>
  <c r="Q49" i="60" s="1"/>
  <c r="J49" i="60"/>
  <c r="N322" i="66"/>
  <c r="P49" i="60" s="1"/>
  <c r="M330" i="66"/>
  <c r="I57" i="60"/>
  <c r="I43" i="60"/>
  <c r="M316" i="66"/>
  <c r="O323" i="66"/>
  <c r="Q50" i="60" s="1"/>
  <c r="K50" i="60"/>
  <c r="O315" i="66"/>
  <c r="Q42" i="60" s="1"/>
  <c r="K42" i="60"/>
  <c r="O45" i="60"/>
  <c r="N500" i="66" l="1"/>
  <c r="E409" i="66" s="1"/>
  <c r="O500" i="66"/>
  <c r="M500" i="66"/>
  <c r="P489" i="66"/>
  <c r="L125" i="66"/>
  <c r="P317" i="66"/>
  <c r="P400" i="66"/>
  <c r="R123" i="60" s="1"/>
  <c r="O140" i="60"/>
  <c r="P492" i="66"/>
  <c r="O403" i="66"/>
  <c r="F368" i="66" s="1"/>
  <c r="G1013" i="66" s="1"/>
  <c r="H1026" i="66" s="1"/>
  <c r="J26" i="68" s="1"/>
  <c r="O124" i="60"/>
  <c r="O126" i="60" s="1"/>
  <c r="P401" i="66"/>
  <c r="M403" i="66"/>
  <c r="D368" i="66" s="1"/>
  <c r="E1013" i="66" s="1"/>
  <c r="F1026" i="66" s="1"/>
  <c r="H26" i="68" s="1"/>
  <c r="P402" i="66"/>
  <c r="N403" i="66"/>
  <c r="E368" i="66" s="1"/>
  <c r="F1013" i="66" s="1"/>
  <c r="G1026" i="66" s="1"/>
  <c r="I26" i="68" s="1"/>
  <c r="P399" i="66"/>
  <c r="R122" i="60" s="1"/>
  <c r="P398" i="66"/>
  <c r="N35" i="62"/>
  <c r="O111" i="66"/>
  <c r="Q35" i="62" s="1"/>
  <c r="O34" i="62"/>
  <c r="O110" i="66"/>
  <c r="Q34" i="62" s="1"/>
  <c r="O104" i="66"/>
  <c r="Q28" i="62" s="1"/>
  <c r="O121" i="66"/>
  <c r="Q45" i="62" s="1"/>
  <c r="O103" i="66"/>
  <c r="O108" i="66"/>
  <c r="Q32" i="62" s="1"/>
  <c r="O114" i="66"/>
  <c r="Q38" i="62" s="1"/>
  <c r="O107" i="66"/>
  <c r="Q31" i="62" s="1"/>
  <c r="O115" i="66"/>
  <c r="Q39" i="62" s="1"/>
  <c r="O116" i="66"/>
  <c r="Q40" i="62" s="1"/>
  <c r="O109" i="66"/>
  <c r="Q33" i="62" s="1"/>
  <c r="O123" i="66"/>
  <c r="Q47" i="62" s="1"/>
  <c r="O120" i="66"/>
  <c r="Q44" i="62" s="1"/>
  <c r="O118" i="66"/>
  <c r="Q42" i="62" s="1"/>
  <c r="N42" i="62"/>
  <c r="O106" i="66"/>
  <c r="Q30" i="62" s="1"/>
  <c r="O113" i="66"/>
  <c r="Q37" i="62" s="1"/>
  <c r="O112" i="66"/>
  <c r="Q36" i="62" s="1"/>
  <c r="O117" i="66"/>
  <c r="Q41" i="62" s="1"/>
  <c r="O124" i="66"/>
  <c r="O122" i="66"/>
  <c r="Q46" i="62" s="1"/>
  <c r="O119" i="66"/>
  <c r="Q43" i="62" s="1"/>
  <c r="N125" i="66"/>
  <c r="M125" i="66"/>
  <c r="O105" i="66"/>
  <c r="Q29" i="62" s="1"/>
  <c r="O137" i="60"/>
  <c r="P137" i="60"/>
  <c r="Q137" i="60"/>
  <c r="P328" i="66"/>
  <c r="R55" i="60" s="1"/>
  <c r="P318" i="66"/>
  <c r="R45" i="60" s="1"/>
  <c r="P491" i="66"/>
  <c r="P490" i="66"/>
  <c r="P493" i="66"/>
  <c r="P314" i="66"/>
  <c r="R41" i="60" s="1"/>
  <c r="O49" i="60"/>
  <c r="P322" i="66"/>
  <c r="R40" i="60"/>
  <c r="O40" i="60"/>
  <c r="O55" i="60"/>
  <c r="P321" i="66"/>
  <c r="R48" i="60" s="1"/>
  <c r="O48" i="60"/>
  <c r="O52" i="60"/>
  <c r="P325" i="66"/>
  <c r="R52" i="60" s="1"/>
  <c r="P52" i="60"/>
  <c r="P320" i="66"/>
  <c r="R47" i="60" s="1"/>
  <c r="O47" i="60"/>
  <c r="P42" i="60"/>
  <c r="O43" i="60"/>
  <c r="P316" i="66"/>
  <c r="R43" i="60" s="1"/>
  <c r="O59" i="60"/>
  <c r="P332" i="66"/>
  <c r="P319" i="66"/>
  <c r="R46" i="60" s="1"/>
  <c r="O46" i="60"/>
  <c r="O51" i="60"/>
  <c r="P324" i="66"/>
  <c r="R51" i="60" s="1"/>
  <c r="P327" i="66"/>
  <c r="R54" i="60" s="1"/>
  <c r="O54" i="60"/>
  <c r="Q47" i="60"/>
  <c r="P331" i="66"/>
  <c r="R58" i="60" s="1"/>
  <c r="O58" i="60"/>
  <c r="O50" i="60"/>
  <c r="P323" i="66"/>
  <c r="R50" i="60" s="1"/>
  <c r="O56" i="60"/>
  <c r="P329" i="66"/>
  <c r="R56" i="60" s="1"/>
  <c r="O42" i="60"/>
  <c r="P315" i="66"/>
  <c r="R42" i="60" s="1"/>
  <c r="O57" i="60"/>
  <c r="P330" i="66"/>
  <c r="R57" i="60" s="1"/>
  <c r="P326" i="66"/>
  <c r="R53" i="60" s="1"/>
  <c r="O53" i="60"/>
  <c r="O41" i="60"/>
  <c r="M333" i="66"/>
  <c r="O44" i="60"/>
  <c r="Q44" i="60"/>
  <c r="O333" i="66"/>
  <c r="F213" i="66" s="1"/>
  <c r="G1012" i="66" s="1"/>
  <c r="H1025" i="66" s="1"/>
  <c r="J25" i="68" s="1"/>
  <c r="P44" i="60"/>
  <c r="N333" i="66"/>
  <c r="E213" i="66" s="1"/>
  <c r="F1012" i="66" s="1"/>
  <c r="G1025" i="66" s="1"/>
  <c r="I25" i="68" s="1"/>
  <c r="R141" i="60" l="1"/>
  <c r="R124" i="60"/>
  <c r="D409" i="66"/>
  <c r="E1014" i="66" s="1"/>
  <c r="F1027" i="66" s="1"/>
  <c r="H27" i="68" s="1"/>
  <c r="O148" i="60"/>
  <c r="P500" i="66"/>
  <c r="G409" i="66" s="1"/>
  <c r="P148" i="60"/>
  <c r="F1014" i="66"/>
  <c r="G1027" i="66" s="1"/>
  <c r="I27" i="68" s="1"/>
  <c r="Q148" i="60"/>
  <c r="F409" i="66"/>
  <c r="G1014" i="66" s="1"/>
  <c r="H1027" i="66" s="1"/>
  <c r="J27" i="68" s="1"/>
  <c r="R125" i="60"/>
  <c r="R139" i="60"/>
  <c r="R140" i="60"/>
  <c r="P403" i="66"/>
  <c r="G368" i="66" s="1"/>
  <c r="H1013" i="66" s="1"/>
  <c r="G369" i="66"/>
  <c r="K1013" i="66"/>
  <c r="R138" i="60"/>
  <c r="R121" i="60"/>
  <c r="Q48" i="62"/>
  <c r="R49" i="60"/>
  <c r="R59" i="60"/>
  <c r="Q27" i="62"/>
  <c r="E42" i="66"/>
  <c r="F1010" i="66" s="1"/>
  <c r="G1024" i="66" s="1"/>
  <c r="I24" i="68" s="1"/>
  <c r="O49" i="62"/>
  <c r="F42" i="66"/>
  <c r="G1010" i="66" s="1"/>
  <c r="H1024" i="66" s="1"/>
  <c r="J24" i="68" s="1"/>
  <c r="P49" i="62"/>
  <c r="D42" i="66"/>
  <c r="E1010" i="66" s="1"/>
  <c r="N49" i="62"/>
  <c r="O125" i="66"/>
  <c r="R137" i="60"/>
  <c r="D213" i="66"/>
  <c r="R44" i="60"/>
  <c r="P333" i="66"/>
  <c r="G213" i="66" s="1"/>
  <c r="H1012" i="66" s="1"/>
  <c r="Q126" i="60"/>
  <c r="R126" i="60" l="1"/>
  <c r="I1026" i="66"/>
  <c r="K26" i="68" s="1"/>
  <c r="I1025" i="66"/>
  <c r="K25" i="68" s="1"/>
  <c r="R148" i="60"/>
  <c r="F1024" i="66"/>
  <c r="H24" i="68" s="1"/>
  <c r="K1010" i="66"/>
  <c r="G214" i="66"/>
  <c r="E1012" i="66"/>
  <c r="K1014" i="66"/>
  <c r="G43" i="66"/>
  <c r="G42" i="66"/>
  <c r="H1010" i="66" s="1"/>
  <c r="I1024" i="66" s="1"/>
  <c r="Q49" i="62"/>
  <c r="G410" i="66"/>
  <c r="H1014" i="66"/>
  <c r="I1027" i="66" l="1"/>
  <c r="K27" i="68" s="1"/>
  <c r="K24" i="68"/>
  <c r="K1012" i="66"/>
  <c r="F1025" i="66"/>
  <c r="H25" i="68" l="1"/>
  <c r="O60" i="60" l="1"/>
  <c r="P60" i="60"/>
  <c r="Q60" i="60"/>
  <c r="R60" i="60" l="1"/>
  <c r="P126" i="60" l="1"/>
  <c r="P39" i="56" l="1"/>
  <c r="O39" i="56"/>
  <c r="N39" i="56"/>
  <c r="M39" i="56"/>
  <c r="L39" i="56"/>
  <c r="K39" i="56"/>
  <c r="J39" i="56"/>
  <c r="I39" i="56"/>
  <c r="H39" i="56"/>
  <c r="G39" i="56"/>
  <c r="F39" i="56"/>
  <c r="Y5" i="52" l="1"/>
  <c r="Y6" i="52"/>
  <c r="H20" i="52"/>
  <c r="I27" i="52" s="1"/>
  <c r="I29" i="52"/>
  <c r="I30" i="52"/>
  <c r="L30" i="52" s="1"/>
  <c r="I31" i="52"/>
  <c r="J31" i="52" s="1"/>
  <c r="I40" i="52"/>
  <c r="I41" i="52"/>
  <c r="I42" i="52"/>
  <c r="K903" i="66"/>
  <c r="J912" i="66"/>
  <c r="K836" i="66"/>
  <c r="K867" i="66"/>
  <c r="J859" i="66"/>
  <c r="K933" i="66"/>
  <c r="K706" i="66"/>
  <c r="J892" i="66"/>
  <c r="J820" i="66"/>
  <c r="J836" i="66"/>
  <c r="J720" i="66"/>
  <c r="K765" i="66"/>
  <c r="K850" i="66"/>
  <c r="K738" i="66"/>
  <c r="J700" i="66"/>
  <c r="J891" i="66"/>
  <c r="J756" i="66"/>
  <c r="K858" i="66"/>
  <c r="K926" i="66"/>
  <c r="K712" i="66"/>
  <c r="J806" i="66"/>
  <c r="K774" i="66"/>
  <c r="J932" i="66"/>
  <c r="J875" i="66"/>
  <c r="J718" i="66"/>
  <c r="K760" i="66"/>
  <c r="K856" i="66"/>
  <c r="K728" i="66"/>
  <c r="J763" i="66"/>
  <c r="J846" i="66"/>
  <c r="J889" i="66"/>
  <c r="K800" i="66"/>
  <c r="K794" i="66"/>
  <c r="K773" i="66"/>
  <c r="K812" i="66"/>
  <c r="K702" i="66"/>
  <c r="K808" i="66"/>
  <c r="J815" i="66"/>
  <c r="K904" i="66"/>
  <c r="J896" i="66"/>
  <c r="J830" i="66"/>
  <c r="K795" i="66"/>
  <c r="K882" i="66"/>
  <c r="J938" i="66"/>
  <c r="K902" i="66"/>
  <c r="J881" i="66"/>
  <c r="J857" i="66"/>
  <c r="J793" i="66"/>
  <c r="K842" i="66"/>
  <c r="J904" i="66"/>
  <c r="J732" i="66"/>
  <c r="K879" i="66"/>
  <c r="K910" i="66"/>
  <c r="J773" i="66"/>
  <c r="K810" i="66"/>
  <c r="K772" i="66"/>
  <c r="K896" i="66"/>
  <c r="K816" i="66"/>
  <c r="J832" i="66"/>
  <c r="J850" i="66"/>
  <c r="J772" i="66"/>
  <c r="K925" i="66"/>
  <c r="K843" i="66"/>
  <c r="K815" i="66"/>
  <c r="K785" i="66"/>
  <c r="J729" i="66"/>
  <c r="J876" i="66"/>
  <c r="K741" i="66"/>
  <c r="K862" i="66"/>
  <c r="K703" i="66"/>
  <c r="J784" i="66"/>
  <c r="K784" i="66"/>
  <c r="J791" i="66"/>
  <c r="J822" i="66"/>
  <c r="J731" i="66"/>
  <c r="J851" i="66"/>
  <c r="J782" i="66"/>
  <c r="K789" i="66"/>
  <c r="K922" i="66"/>
  <c r="K792" i="66"/>
  <c r="J928" i="66"/>
  <c r="J871" i="66"/>
  <c r="J870" i="66"/>
  <c r="J888" i="66"/>
  <c r="K742" i="66"/>
  <c r="K775" i="66"/>
  <c r="J899" i="66"/>
  <c r="K877" i="66"/>
  <c r="J725" i="66"/>
  <c r="K764" i="66"/>
  <c r="J744" i="66"/>
  <c r="J730" i="66"/>
  <c r="K864" i="66"/>
  <c r="J758" i="66"/>
  <c r="J903" i="66"/>
  <c r="K731" i="66"/>
  <c r="K723" i="66"/>
  <c r="K913" i="66"/>
  <c r="J925" i="66"/>
  <c r="K804" i="66"/>
  <c r="J765" i="66"/>
  <c r="J869" i="66"/>
  <c r="J696" i="66"/>
  <c r="K895" i="66"/>
  <c r="J872" i="66"/>
  <c r="K781" i="66"/>
  <c r="K878" i="66"/>
  <c r="K884" i="66"/>
  <c r="J704" i="66"/>
  <c r="K849" i="66"/>
  <c r="K740" i="66"/>
  <c r="K778" i="66"/>
  <c r="K717" i="66"/>
  <c r="J783" i="66"/>
  <c r="K722" i="66"/>
  <c r="K898" i="66"/>
  <c r="K701" i="66"/>
  <c r="K875" i="66"/>
  <c r="J797" i="66"/>
  <c r="J698" i="66"/>
  <c r="K748" i="66"/>
  <c r="K893" i="66"/>
  <c r="J711" i="66"/>
  <c r="K709" i="66"/>
  <c r="J887" i="66"/>
  <c r="J933" i="66"/>
  <c r="J845" i="66"/>
  <c r="J858" i="66"/>
  <c r="K755" i="66"/>
  <c r="J747" i="66"/>
  <c r="K831" i="66"/>
  <c r="J724" i="66"/>
  <c r="J913" i="66"/>
  <c r="J825" i="66"/>
  <c r="K932" i="66"/>
  <c r="K824" i="66"/>
  <c r="J867" i="66"/>
  <c r="K822" i="66"/>
  <c r="J742" i="66"/>
  <c r="K928" i="66"/>
  <c r="K788" i="66"/>
  <c r="J878" i="66"/>
  <c r="K914" i="66"/>
  <c r="K809" i="66"/>
  <c r="K730" i="66"/>
  <c r="K806" i="66"/>
  <c r="K704" i="66"/>
  <c r="J829" i="66"/>
  <c r="J748" i="66"/>
  <c r="K939" i="66"/>
  <c r="J745" i="66"/>
  <c r="K892" i="66"/>
  <c r="J898" i="66"/>
  <c r="K894" i="66"/>
  <c r="K726" i="66"/>
  <c r="J877" i="66"/>
  <c r="J716" i="66"/>
  <c r="J792" i="66"/>
  <c r="K737" i="66"/>
  <c r="K938" i="66"/>
  <c r="J827" i="66"/>
  <c r="J840" i="66"/>
  <c r="K698" i="66"/>
  <c r="J760" i="66"/>
  <c r="J819" i="66"/>
  <c r="K719" i="66"/>
  <c r="J866" i="66"/>
  <c r="J709" i="66"/>
  <c r="J768" i="66"/>
  <c r="K714" i="66"/>
  <c r="J813" i="66"/>
  <c r="K786" i="66"/>
  <c r="K916" i="66"/>
  <c r="J920" i="66"/>
  <c r="K872" i="66"/>
  <c r="J707" i="66"/>
  <c r="K876" i="66"/>
  <c r="J917" i="66"/>
  <c r="J841" i="66"/>
  <c r="J838" i="66"/>
  <c r="J811" i="66"/>
  <c r="J778" i="66"/>
  <c r="K715" i="66"/>
  <c r="K807" i="66"/>
  <c r="K796" i="66"/>
  <c r="K920" i="66"/>
  <c r="K790" i="66"/>
  <c r="K787" i="66"/>
  <c r="K710" i="66"/>
  <c r="K869" i="66"/>
  <c r="K823" i="66"/>
  <c r="J894" i="66"/>
  <c r="K711" i="66"/>
  <c r="K735" i="66"/>
  <c r="K759" i="66"/>
  <c r="K837" i="66"/>
  <c r="J710" i="66"/>
  <c r="K853" i="66"/>
  <c r="J701" i="66"/>
  <c r="K780" i="66"/>
  <c r="J715" i="66"/>
  <c r="K724" i="66"/>
  <c r="K832" i="66"/>
  <c r="K708" i="66"/>
  <c r="K890" i="66"/>
  <c r="K851" i="66"/>
  <c r="K734" i="66"/>
  <c r="K718" i="66"/>
  <c r="J808" i="66"/>
  <c r="J874" i="66"/>
  <c r="J777" i="66"/>
  <c r="K924" i="66"/>
  <c r="K866" i="66"/>
  <c r="J807" i="66"/>
  <c r="J766" i="66"/>
  <c r="K845" i="66"/>
  <c r="K791" i="66"/>
  <c r="J863" i="66"/>
  <c r="J868" i="66"/>
  <c r="J893" i="66"/>
  <c r="J741" i="66"/>
  <c r="J735" i="66"/>
  <c r="K919" i="66"/>
  <c r="J737" i="66"/>
  <c r="J814" i="66"/>
  <c r="K733" i="66"/>
  <c r="K696" i="66"/>
  <c r="K727" i="66"/>
  <c r="J764" i="66"/>
  <c r="J930" i="66"/>
  <c r="K883" i="66"/>
  <c r="J921" i="66"/>
  <c r="K746" i="66"/>
  <c r="J839" i="66"/>
  <c r="J776" i="66"/>
  <c r="J909" i="66"/>
  <c r="K873" i="66"/>
  <c r="J847" i="66"/>
  <c r="J770" i="66"/>
  <c r="J787" i="66"/>
  <c r="J844" i="66"/>
  <c r="J816" i="66"/>
  <c r="J767" i="66"/>
  <c r="J703" i="66"/>
  <c r="J936" i="66"/>
  <c r="J769" i="66"/>
  <c r="J835" i="66"/>
  <c r="J774" i="66"/>
  <c r="K756" i="66"/>
  <c r="J852" i="66"/>
  <c r="J714" i="66"/>
  <c r="K811" i="66"/>
  <c r="K743" i="66"/>
  <c r="J935" i="66"/>
  <c r="J854" i="66"/>
  <c r="J885" i="66"/>
  <c r="K859" i="66"/>
  <c r="J771" i="66"/>
  <c r="J794" i="66"/>
  <c r="K707" i="66"/>
  <c r="J884" i="66"/>
  <c r="K768" i="66"/>
  <c r="K900" i="66"/>
  <c r="J880" i="66"/>
  <c r="J843" i="66"/>
  <c r="J929" i="66"/>
  <c r="J788" i="66"/>
  <c r="K921" i="66"/>
  <c r="K761" i="66"/>
  <c r="J937" i="66"/>
  <c r="K857" i="66"/>
  <c r="J802" i="66"/>
  <c r="K848" i="66"/>
  <c r="K797" i="66"/>
  <c r="K835" i="66"/>
  <c r="K908" i="66"/>
  <c r="K779" i="66"/>
  <c r="K886" i="66"/>
  <c r="K757" i="66"/>
  <c r="K763" i="66"/>
  <c r="J824" i="66"/>
  <c r="J890" i="66"/>
  <c r="K923" i="66"/>
  <c r="J746" i="66"/>
  <c r="J911" i="66"/>
  <c r="J812" i="66"/>
  <c r="K762" i="66"/>
  <c r="K865" i="66"/>
  <c r="K871" i="66"/>
  <c r="J706" i="66"/>
  <c r="K758" i="66"/>
  <c r="J755" i="66"/>
  <c r="J883" i="66"/>
  <c r="J726" i="66"/>
  <c r="J759" i="66"/>
  <c r="J842" i="66"/>
  <c r="K749" i="66"/>
  <c r="K889" i="66"/>
  <c r="K897" i="66"/>
  <c r="J752" i="66"/>
  <c r="K885" i="66"/>
  <c r="J717" i="66"/>
  <c r="K909" i="66"/>
  <c r="J780" i="66"/>
  <c r="K901" i="66"/>
  <c r="K695" i="66"/>
  <c r="J712" i="66"/>
  <c r="K803" i="66"/>
  <c r="K720" i="66"/>
  <c r="K839" i="66"/>
  <c r="K770" i="66"/>
  <c r="K769" i="66"/>
  <c r="K863" i="66"/>
  <c r="K744" i="66"/>
  <c r="K838" i="66"/>
  <c r="J695" i="66"/>
  <c r="J719" i="66"/>
  <c r="J786" i="66"/>
  <c r="K750" i="66"/>
  <c r="J734" i="66"/>
  <c r="K817" i="66"/>
  <c r="J826" i="66"/>
  <c r="J809" i="66"/>
  <c r="J740" i="66"/>
  <c r="K855" i="66"/>
  <c r="J828" i="66"/>
  <c r="J817" i="66"/>
  <c r="J855" i="66"/>
  <c r="K798" i="66"/>
  <c r="J853" i="66"/>
  <c r="J902" i="66"/>
  <c r="K776" i="66"/>
  <c r="J750" i="66"/>
  <c r="K729" i="66"/>
  <c r="K699" i="66"/>
  <c r="K917" i="66"/>
  <c r="J924" i="66"/>
  <c r="K820" i="66"/>
  <c r="J804" i="66"/>
  <c r="J900" i="66"/>
  <c r="J697" i="66"/>
  <c r="J751" i="66"/>
  <c r="K799" i="66"/>
  <c r="J743" i="66"/>
  <c r="K739" i="66"/>
  <c r="K834" i="66"/>
  <c r="J862" i="66"/>
  <c r="J834" i="66"/>
  <c r="K841" i="66"/>
  <c r="K716" i="66"/>
  <c r="K861" i="66"/>
  <c r="K935" i="66"/>
  <c r="J801" i="66"/>
  <c r="J790" i="66"/>
  <c r="J803" i="66"/>
  <c r="J908" i="66"/>
  <c r="K697" i="66"/>
  <c r="J848" i="66"/>
  <c r="J860" i="66"/>
  <c r="J762" i="66"/>
  <c r="J916" i="66"/>
  <c r="J864" i="66"/>
  <c r="K752" i="66"/>
  <c r="K868" i="66"/>
  <c r="K907" i="66"/>
  <c r="K870" i="66"/>
  <c r="K911" i="66"/>
  <c r="J705" i="66"/>
  <c r="K821" i="66"/>
  <c r="J873" i="66"/>
  <c r="J931" i="66"/>
  <c r="J796" i="66"/>
  <c r="J922" i="66"/>
  <c r="K713" i="66"/>
  <c r="J781" i="66"/>
  <c r="K881" i="66"/>
  <c r="J739" i="66"/>
  <c r="J849" i="66"/>
  <c r="K782" i="66"/>
  <c r="K846" i="66"/>
  <c r="J823" i="66"/>
  <c r="J939" i="66"/>
  <c r="K819" i="66"/>
  <c r="J713" i="66"/>
  <c r="J831" i="66"/>
  <c r="K700" i="66"/>
  <c r="K830" i="66"/>
  <c r="J728" i="66"/>
  <c r="K918" i="66"/>
  <c r="J915" i="66"/>
  <c r="J926" i="66"/>
  <c r="K929" i="66"/>
  <c r="J800" i="66"/>
  <c r="J798" i="66"/>
  <c r="K833" i="66"/>
  <c r="K767" i="66"/>
  <c r="J738" i="66"/>
  <c r="J727" i="66"/>
  <c r="K880" i="66"/>
  <c r="J865" i="66"/>
  <c r="K747" i="66"/>
  <c r="J833" i="66"/>
  <c r="K891" i="66"/>
  <c r="J856" i="66"/>
  <c r="J721" i="66"/>
  <c r="J886" i="66"/>
  <c r="K887" i="66"/>
  <c r="K826" i="66"/>
  <c r="K905" i="66"/>
  <c r="K813" i="66"/>
  <c r="K753" i="66"/>
  <c r="K854" i="66"/>
  <c r="J906" i="66"/>
  <c r="K705" i="66"/>
  <c r="J757" i="66"/>
  <c r="J775" i="66"/>
  <c r="K828" i="66"/>
  <c r="K771" i="66"/>
  <c r="J736" i="66"/>
  <c r="J927" i="66"/>
  <c r="K801" i="66"/>
  <c r="J934" i="66"/>
  <c r="J914" i="66"/>
  <c r="J779" i="66"/>
  <c r="J910" i="66"/>
  <c r="K934" i="66"/>
  <c r="K927" i="66"/>
  <c r="J861" i="66"/>
  <c r="K829" i="66"/>
  <c r="K793" i="66"/>
  <c r="J818" i="66"/>
  <c r="J799" i="66"/>
  <c r="K912" i="66"/>
  <c r="K725" i="66"/>
  <c r="J723" i="66"/>
  <c r="J805" i="66"/>
  <c r="J837" i="66"/>
  <c r="K721" i="66"/>
  <c r="K937" i="66"/>
  <c r="K899" i="66"/>
  <c r="J879" i="66"/>
  <c r="K766" i="66"/>
  <c r="K852" i="66"/>
  <c r="K874" i="66"/>
  <c r="J761" i="66"/>
  <c r="J733" i="66"/>
  <c r="J919" i="66"/>
  <c r="K736" i="66"/>
  <c r="K930" i="66"/>
  <c r="K844" i="66"/>
  <c r="K745" i="66"/>
  <c r="J895" i="66"/>
  <c r="K814" i="66"/>
  <c r="K931" i="66"/>
  <c r="J901" i="66"/>
  <c r="K915" i="66"/>
  <c r="J905" i="66"/>
  <c r="J753" i="66"/>
  <c r="K754" i="66"/>
  <c r="J699" i="66"/>
  <c r="K802" i="66"/>
  <c r="J749" i="66"/>
  <c r="K732" i="66"/>
  <c r="K906" i="66"/>
  <c r="K777" i="66"/>
  <c r="K783" i="66"/>
  <c r="J810" i="66"/>
  <c r="J789" i="66"/>
  <c r="J702" i="66"/>
  <c r="J882" i="66"/>
  <c r="J795" i="66"/>
  <c r="J918" i="66"/>
  <c r="K860" i="66"/>
  <c r="K888" i="66"/>
  <c r="J785" i="66"/>
  <c r="J821" i="66"/>
  <c r="J907" i="66"/>
  <c r="J708" i="66"/>
  <c r="K805" i="66"/>
  <c r="J754" i="66"/>
  <c r="K818" i="66"/>
  <c r="K827" i="66"/>
  <c r="J923" i="66"/>
  <c r="K751" i="66"/>
  <c r="K840" i="66"/>
  <c r="K825" i="66"/>
  <c r="J897" i="66"/>
  <c r="K936" i="66"/>
  <c r="K847" i="66"/>
  <c r="J722" i="66"/>
  <c r="G705" i="66" l="1"/>
  <c r="G710" i="66"/>
  <c r="H710" i="66" s="1"/>
  <c r="J41" i="65" s="1"/>
  <c r="G971" i="66"/>
  <c r="H971" i="66" s="1"/>
  <c r="J83" i="65" s="1"/>
  <c r="G706" i="66"/>
  <c r="H706" i="66" s="1"/>
  <c r="J37" i="65" s="1"/>
  <c r="G714" i="66"/>
  <c r="H714" i="66" s="1"/>
  <c r="J45" i="65" s="1"/>
  <c r="G707" i="66"/>
  <c r="H707" i="66" s="1"/>
  <c r="J38" i="65" s="1"/>
  <c r="G962" i="66"/>
  <c r="I74" i="65" s="1"/>
  <c r="G717" i="66"/>
  <c r="I48" i="65" s="1"/>
  <c r="G963" i="66"/>
  <c r="I75" i="65" s="1"/>
  <c r="G716" i="66"/>
  <c r="H716" i="66" s="1"/>
  <c r="J47" i="65" s="1"/>
  <c r="G970" i="66"/>
  <c r="I82" i="65" s="1"/>
  <c r="G696" i="66"/>
  <c r="H696" i="66" s="1"/>
  <c r="G965" i="66"/>
  <c r="I77" i="65" s="1"/>
  <c r="G967" i="66"/>
  <c r="H967" i="66" s="1"/>
  <c r="J79" i="65" s="1"/>
  <c r="G711" i="66"/>
  <c r="H711" i="66" s="1"/>
  <c r="J42" i="65" s="1"/>
  <c r="G699" i="66"/>
  <c r="I30" i="65" s="1"/>
  <c r="G697" i="66"/>
  <c r="H697" i="66" s="1"/>
  <c r="J28" i="65" s="1"/>
  <c r="G964" i="66"/>
  <c r="I76" i="65" s="1"/>
  <c r="G709" i="66"/>
  <c r="H709" i="66" s="1"/>
  <c r="J40" i="65" s="1"/>
  <c r="G704" i="66"/>
  <c r="H704" i="66" s="1"/>
  <c r="J35" i="65" s="1"/>
  <c r="G966" i="66"/>
  <c r="H966" i="66" s="1"/>
  <c r="J78" i="65" s="1"/>
  <c r="G702" i="66"/>
  <c r="I33" i="65" s="1"/>
  <c r="G703" i="66"/>
  <c r="H703" i="66" s="1"/>
  <c r="J34" i="65" s="1"/>
  <c r="G968" i="66"/>
  <c r="H968" i="66" s="1"/>
  <c r="J80" i="65" s="1"/>
  <c r="G708" i="66"/>
  <c r="H708" i="66" s="1"/>
  <c r="J39" i="65" s="1"/>
  <c r="G969" i="66"/>
  <c r="I81" i="65" s="1"/>
  <c r="G698" i="66"/>
  <c r="H698" i="66" s="1"/>
  <c r="J29" i="65" s="1"/>
  <c r="G713" i="66"/>
  <c r="I44" i="65" s="1"/>
  <c r="G701" i="66"/>
  <c r="H701" i="66" s="1"/>
  <c r="J32" i="65" s="1"/>
  <c r="G700" i="66"/>
  <c r="H700" i="66" s="1"/>
  <c r="J31" i="65" s="1"/>
  <c r="G712" i="66"/>
  <c r="H712" i="66" s="1"/>
  <c r="J43" i="65" s="1"/>
  <c r="G715" i="66"/>
  <c r="H715" i="66" s="1"/>
  <c r="J46" i="65" s="1"/>
  <c r="I36" i="65"/>
  <c r="H705" i="66"/>
  <c r="J36" i="65" s="1"/>
  <c r="J29" i="52"/>
  <c r="L29" i="52"/>
  <c r="L31" i="52"/>
  <c r="J30" i="52"/>
  <c r="I38" i="52"/>
  <c r="I41" i="65" l="1"/>
  <c r="H965" i="66"/>
  <c r="J77" i="65" s="1"/>
  <c r="I39" i="65"/>
  <c r="I40" i="65"/>
  <c r="I83" i="65"/>
  <c r="H717" i="66"/>
  <c r="J48" i="65" s="1"/>
  <c r="H962" i="66"/>
  <c r="I42" i="65"/>
  <c r="H963" i="66"/>
  <c r="J75" i="65" s="1"/>
  <c r="H970" i="66"/>
  <c r="J82" i="65" s="1"/>
  <c r="I45" i="65"/>
  <c r="I79" i="65"/>
  <c r="I32" i="65"/>
  <c r="I28" i="65"/>
  <c r="I34" i="65"/>
  <c r="I35" i="65"/>
  <c r="I43" i="65"/>
  <c r="I27" i="65"/>
  <c r="I31" i="65"/>
  <c r="I80" i="65"/>
  <c r="H964" i="66"/>
  <c r="J76" i="65" s="1"/>
  <c r="I38" i="65"/>
  <c r="I47" i="65"/>
  <c r="H713" i="66"/>
  <c r="J44" i="65" s="1"/>
  <c r="H699" i="66"/>
  <c r="J30" i="65" s="1"/>
  <c r="I37" i="65"/>
  <c r="H702" i="66"/>
  <c r="J33" i="65" s="1"/>
  <c r="H969" i="66"/>
  <c r="J81" i="65" s="1"/>
  <c r="I46" i="65"/>
  <c r="I78" i="65"/>
  <c r="I29" i="65"/>
  <c r="J27" i="65"/>
  <c r="I665" i="66"/>
  <c r="F627" i="66" s="1"/>
  <c r="G1017" i="66" s="1"/>
  <c r="H1029" i="66" s="1"/>
  <c r="K31" i="64"/>
  <c r="N44" i="27"/>
  <c r="H718" i="66" l="1"/>
  <c r="G689" i="66" s="1"/>
  <c r="H1019" i="66" s="1"/>
  <c r="I1032" i="66" s="1"/>
  <c r="H972" i="66"/>
  <c r="G955" i="66" s="1"/>
  <c r="H1020" i="66" s="1"/>
  <c r="I1033" i="66" s="1"/>
  <c r="K33" i="68" s="1"/>
  <c r="J49" i="65"/>
  <c r="J29" i="68"/>
  <c r="J30" i="68" s="1"/>
  <c r="H1030" i="66"/>
  <c r="L27" i="64"/>
  <c r="I1019" i="66" l="1"/>
  <c r="D1006" i="66" s="1"/>
  <c r="K32" i="68"/>
  <c r="K35" i="68" s="1"/>
  <c r="I1035" i="66"/>
  <c r="H1037" i="66"/>
  <c r="J37" i="68" s="1"/>
  <c r="J16" i="68"/>
  <c r="J19" i="68" s="1"/>
  <c r="L21" i="64"/>
  <c r="L28" i="64"/>
  <c r="L20" i="64"/>
  <c r="L19" i="64"/>
  <c r="L24" i="64"/>
  <c r="L17" i="64"/>
  <c r="H665" i="66"/>
  <c r="E627" i="66" s="1"/>
  <c r="F1017" i="66" s="1"/>
  <c r="G1029" i="66" s="1"/>
  <c r="L29" i="64"/>
  <c r="L23" i="64"/>
  <c r="L25" i="64"/>
  <c r="L26" i="64"/>
  <c r="K1035" i="66" l="1"/>
  <c r="K17" i="68"/>
  <c r="K1033" i="66"/>
  <c r="K1032" i="66"/>
  <c r="I29" i="68"/>
  <c r="I30" i="68" s="1"/>
  <c r="G1030" i="66"/>
  <c r="L18" i="64"/>
  <c r="L30" i="64"/>
  <c r="G1037" i="66" l="1"/>
  <c r="I37" i="68" s="1"/>
  <c r="I16" i="68"/>
  <c r="I19" i="68" s="1"/>
  <c r="L31" i="64"/>
  <c r="J74" i="65"/>
  <c r="J84" i="65" l="1"/>
  <c r="I622" i="66" l="1"/>
  <c r="G592" i="66" s="1"/>
  <c r="H1016" i="66" s="1"/>
  <c r="I1028" i="66" l="1"/>
  <c r="M62" i="27"/>
  <c r="M68" i="27" s="1"/>
  <c r="K28" i="68" l="1"/>
  <c r="I103" i="66" l="1"/>
  <c r="I31" i="64" l="1"/>
  <c r="J31" i="64" l="1"/>
  <c r="G665" i="66" l="1"/>
  <c r="D627" i="66" s="1"/>
  <c r="J665" i="66"/>
  <c r="G627" i="66" s="1"/>
  <c r="H1017" i="66" s="1"/>
  <c r="I1029" i="66" l="1"/>
  <c r="I1010" i="66"/>
  <c r="D1005" i="66" s="1"/>
  <c r="D1007" i="66" s="1"/>
  <c r="E1017" i="66"/>
  <c r="G628" i="66"/>
  <c r="F1029" i="66" l="1"/>
  <c r="K1017" i="66"/>
  <c r="G1048" i="66"/>
  <c r="G1052" i="66" s="1"/>
  <c r="K20" i="52"/>
  <c r="K29" i="68"/>
  <c r="K30" i="68" s="1"/>
  <c r="I1030" i="66"/>
  <c r="G1054" i="66" l="1"/>
  <c r="G46" i="68" s="1"/>
  <c r="G1055" i="66"/>
  <c r="G48" i="68" s="1"/>
  <c r="G1053" i="66"/>
  <c r="G44" i="68" s="1"/>
  <c r="K16" i="68"/>
  <c r="K19" i="68" s="1"/>
  <c r="K1034" i="66"/>
  <c r="K1024" i="66"/>
  <c r="I1037" i="66"/>
  <c r="K37" i="68" s="1"/>
  <c r="K1027" i="66"/>
  <c r="K1030" i="66"/>
  <c r="K1028" i="66"/>
  <c r="K1025" i="66"/>
  <c r="K1026" i="66"/>
  <c r="K1029" i="66"/>
  <c r="H29" i="68"/>
  <c r="H30" i="68" s="1"/>
  <c r="F1030" i="66"/>
  <c r="D1059" i="66" l="1"/>
  <c r="H16" i="68"/>
  <c r="H19" i="68" s="1"/>
  <c r="F1037" i="66"/>
  <c r="H37" i="68" s="1"/>
  <c r="D1060" i="66" l="1"/>
  <c r="D1061" i="66"/>
  <c r="F1058" i="66" s="1"/>
  <c r="F1060" i="66"/>
  <c r="E78" i="68" l="1"/>
  <c r="H1059" i="66"/>
  <c r="N72" i="68" s="1"/>
  <c r="G1059" i="66"/>
  <c r="L72" i="68" s="1"/>
  <c r="L78" i="68" l="1"/>
  <c r="O84" i="68"/>
  <c r="O91" i="68"/>
  <c r="O86" i="68"/>
  <c r="O81" i="68"/>
  <c r="O85" i="68"/>
  <c r="O82" i="68"/>
  <c r="O80" i="68"/>
  <c r="O83" i="68"/>
  <c r="O89" i="68"/>
  <c r="O90" i="68"/>
  <c r="H84" i="68"/>
  <c r="H91" i="68"/>
  <c r="H81" i="68"/>
  <c r="H85" i="68"/>
  <c r="H82" i="68"/>
  <c r="H83" i="68"/>
  <c r="H80" i="68"/>
  <c r="H89" i="68"/>
  <c r="H90" i="68"/>
  <c r="H86" i="68"/>
  <c r="O92" i="68" l="1"/>
  <c r="H87" i="68"/>
  <c r="H92" i="68"/>
  <c r="O87" i="68"/>
  <c r="E1073" i="66"/>
  <c r="E96" i="68" s="1"/>
  <c r="E1074" i="66" l="1"/>
  <c r="L96" i="68" s="1"/>
  <c r="O94" i="68"/>
  <c r="H94" i="68"/>
  <c r="O102" i="68"/>
  <c r="O98" i="68"/>
  <c r="O103" i="68"/>
  <c r="O99" i="68"/>
  <c r="O104" i="68"/>
  <c r="O109" i="68"/>
  <c r="O100" i="68"/>
  <c r="O101" i="68"/>
  <c r="O107" i="68"/>
  <c r="O108" i="68"/>
  <c r="H102" i="68"/>
  <c r="H98" i="68"/>
  <c r="H100" i="68"/>
  <c r="H99" i="68"/>
  <c r="H109" i="68"/>
  <c r="H104" i="68"/>
  <c r="H103" i="68"/>
  <c r="H101" i="68"/>
  <c r="H107" i="68"/>
  <c r="H108" i="68"/>
  <c r="E1075" i="66" l="1"/>
  <c r="E114" i="68" s="1"/>
  <c r="H110" i="68"/>
  <c r="O110" i="68"/>
  <c r="H105" i="68"/>
  <c r="O105" i="68"/>
  <c r="E1076" i="66" l="1"/>
  <c r="L114" i="68" s="1"/>
  <c r="H112" i="68"/>
  <c r="E1077" i="66"/>
  <c r="E132" i="68" s="1"/>
  <c r="O121" i="68"/>
  <c r="O127" i="68"/>
  <c r="O116" i="68"/>
  <c r="O117" i="68"/>
  <c r="O122" i="68"/>
  <c r="O119" i="68"/>
  <c r="O120" i="68"/>
  <c r="O118" i="68"/>
  <c r="O126" i="68"/>
  <c r="O125" i="68"/>
  <c r="O112" i="68"/>
  <c r="H120" i="68"/>
  <c r="H117" i="68"/>
  <c r="E115" i="68"/>
  <c r="H127" i="68"/>
  <c r="H116" i="68"/>
  <c r="H121" i="68"/>
  <c r="H119" i="68"/>
  <c r="H118" i="68"/>
  <c r="H125" i="68"/>
  <c r="H126" i="68"/>
  <c r="H122" i="68"/>
  <c r="H128" i="68" l="1"/>
  <c r="O128" i="68"/>
  <c r="H123" i="68"/>
  <c r="E1078" i="66"/>
  <c r="L132" i="68" s="1"/>
  <c r="H140" i="68"/>
  <c r="H136" i="68"/>
  <c r="H135" i="68"/>
  <c r="H145" i="68"/>
  <c r="H143" i="68"/>
  <c r="H134" i="68"/>
  <c r="H137" i="68"/>
  <c r="H139" i="68"/>
  <c r="H138" i="68"/>
  <c r="H144" i="68"/>
  <c r="O123" i="68"/>
  <c r="H130" i="68" l="1"/>
  <c r="O130" i="68"/>
  <c r="H146" i="68"/>
  <c r="O134" i="68"/>
  <c r="O136" i="68"/>
  <c r="O139" i="68"/>
  <c r="O140" i="68"/>
  <c r="O145" i="68"/>
  <c r="O135" i="68"/>
  <c r="O137" i="68"/>
  <c r="O138" i="68"/>
  <c r="O143" i="68"/>
  <c r="O144" i="68"/>
  <c r="H141" i="68"/>
  <c r="E1079" i="66"/>
  <c r="E150" i="68" s="1"/>
  <c r="O146" i="68" l="1"/>
  <c r="E1080" i="66"/>
  <c r="L150" i="68" s="1"/>
  <c r="O141" i="68"/>
  <c r="H158" i="68"/>
  <c r="H153" i="68"/>
  <c r="H163" i="68"/>
  <c r="H152" i="68"/>
  <c r="H161" i="68"/>
  <c r="H155" i="68"/>
  <c r="H162" i="68"/>
  <c r="H154" i="68"/>
  <c r="H157" i="68"/>
  <c r="H156" i="68"/>
  <c r="H148" i="68"/>
  <c r="O148" i="68" l="1"/>
  <c r="E1081" i="66"/>
  <c r="E168" i="68" s="1"/>
  <c r="H159" i="68"/>
  <c r="H164" i="68"/>
  <c r="O154" i="68"/>
  <c r="O163" i="68"/>
  <c r="O161" i="68"/>
  <c r="O162" i="68"/>
  <c r="O153" i="68"/>
  <c r="O157" i="68"/>
  <c r="O155" i="68"/>
  <c r="O152" i="68"/>
  <c r="O156" i="68"/>
  <c r="O158" i="68"/>
  <c r="O159" i="68" s="1"/>
  <c r="H166" i="68" l="1"/>
  <c r="E1082" i="66"/>
  <c r="L168" i="68" s="1"/>
  <c r="H174" i="68"/>
  <c r="H176" i="68"/>
  <c r="H171" i="68"/>
  <c r="H180" i="68"/>
  <c r="H175" i="68"/>
  <c r="H173" i="68"/>
  <c r="H181" i="68"/>
  <c r="H172" i="68"/>
  <c r="H179" i="68"/>
  <c r="H170" i="68"/>
  <c r="O164" i="68"/>
  <c r="O166" i="68" s="1"/>
  <c r="O174" i="68" l="1"/>
  <c r="O172" i="68"/>
  <c r="O176" i="68"/>
  <c r="O171" i="68"/>
  <c r="O170" i="68"/>
  <c r="O181" i="68"/>
  <c r="O173" i="68"/>
  <c r="O175" i="68"/>
  <c r="O180" i="68"/>
  <c r="O179" i="68"/>
  <c r="E1083" i="66"/>
  <c r="E186" i="68" s="1"/>
  <c r="H177" i="68"/>
  <c r="H182" i="68"/>
  <c r="E1084" i="66" l="1"/>
  <c r="L186" i="68" s="1"/>
  <c r="H184" i="68"/>
  <c r="H192" i="68"/>
  <c r="H189" i="68"/>
  <c r="H193" i="68"/>
  <c r="H191" i="68"/>
  <c r="H194" i="68"/>
  <c r="H190" i="68"/>
  <c r="H188" i="68"/>
  <c r="H198" i="68"/>
  <c r="H199" i="68"/>
  <c r="H197" i="68"/>
  <c r="O177" i="68"/>
  <c r="O182" i="68"/>
  <c r="H195" i="68" l="1"/>
  <c r="O184" i="68"/>
  <c r="H200" i="68"/>
  <c r="H202" i="68" s="1"/>
  <c r="E1085" i="66"/>
  <c r="E204" i="68" s="1"/>
  <c r="O192" i="68"/>
  <c r="O189" i="68"/>
  <c r="O188" i="68"/>
  <c r="O193" i="68"/>
  <c r="O191" i="68"/>
  <c r="O194" i="68"/>
  <c r="O190" i="68"/>
  <c r="O199" i="68"/>
  <c r="O198" i="68"/>
  <c r="O197" i="68"/>
  <c r="O195" i="68" l="1"/>
  <c r="E1086" i="66"/>
  <c r="L204" i="68" s="1"/>
  <c r="O200" i="68"/>
  <c r="H210" i="68"/>
  <c r="H207" i="68"/>
  <c r="H206" i="68"/>
  <c r="H217" i="68"/>
  <c r="H212" i="68"/>
  <c r="H209" i="68"/>
  <c r="H208" i="68"/>
  <c r="H211" i="68"/>
  <c r="H215" i="68"/>
  <c r="H216" i="68"/>
  <c r="O202" i="68" l="1"/>
  <c r="H213" i="68"/>
  <c r="E1087" i="66"/>
  <c r="E222" i="68" s="1"/>
  <c r="O211" i="68"/>
  <c r="O207" i="68"/>
  <c r="O212" i="68"/>
  <c r="O210" i="68"/>
  <c r="O217" i="68"/>
  <c r="O209" i="68"/>
  <c r="O208" i="68"/>
  <c r="O206" i="68"/>
  <c r="O215" i="68"/>
  <c r="O216" i="68"/>
  <c r="H218" i="68"/>
  <c r="H220" i="68" l="1"/>
  <c r="E1088" i="66"/>
  <c r="L222" i="68" s="1"/>
  <c r="H228" i="68"/>
  <c r="H226" i="68"/>
  <c r="H230" i="68"/>
  <c r="H225" i="68"/>
  <c r="H234" i="68"/>
  <c r="H229" i="68"/>
  <c r="H224" i="68"/>
  <c r="H227" i="68"/>
  <c r="H235" i="68"/>
  <c r="H233" i="68"/>
  <c r="O218" i="68"/>
  <c r="O213" i="68"/>
  <c r="H231" i="68" l="1"/>
  <c r="E1089" i="66"/>
  <c r="E240" i="68" s="1"/>
  <c r="O220" i="68"/>
  <c r="O224" i="68"/>
  <c r="O235" i="68"/>
  <c r="O225" i="68"/>
  <c r="O228" i="68"/>
  <c r="O233" i="68"/>
  <c r="O226" i="68"/>
  <c r="O234" i="68"/>
  <c r="O227" i="68"/>
  <c r="O229" i="68"/>
  <c r="O230" i="68"/>
  <c r="H236" i="68"/>
  <c r="H238" i="68" l="1"/>
  <c r="O236" i="68"/>
  <c r="O231" i="68"/>
  <c r="H243" i="68"/>
  <c r="H245" i="68"/>
  <c r="H242" i="68"/>
  <c r="H246" i="68"/>
  <c r="H252" i="68"/>
  <c r="H247" i="68"/>
  <c r="H251" i="68"/>
  <c r="H253" i="68"/>
  <c r="H244" i="68"/>
  <c r="H248" i="68"/>
  <c r="E1090" i="66"/>
  <c r="L240" i="68" s="1"/>
  <c r="O238" i="68" l="1"/>
  <c r="H254" i="68"/>
  <c r="O248" i="68"/>
  <c r="O245" i="68"/>
  <c r="O251" i="68"/>
  <c r="O252" i="68"/>
  <c r="O246" i="68"/>
  <c r="O247" i="68"/>
  <c r="O253" i="68"/>
  <c r="O242" i="68"/>
  <c r="O244" i="68"/>
  <c r="O243" i="68"/>
  <c r="E1091" i="66"/>
  <c r="E258" i="68" s="1"/>
  <c r="H249" i="68"/>
  <c r="H256" i="68" s="1"/>
  <c r="E1092" i="66" l="1"/>
  <c r="L258" i="68" s="1"/>
  <c r="H264" i="68"/>
  <c r="H269" i="68"/>
  <c r="H266" i="68"/>
  <c r="H263" i="68"/>
  <c r="H265" i="68"/>
  <c r="H270" i="68"/>
  <c r="H260" i="68"/>
  <c r="H271" i="68"/>
  <c r="H261" i="68"/>
  <c r="H262" i="68"/>
  <c r="O254" i="68"/>
  <c r="O249" i="68"/>
  <c r="O256" i="68" l="1"/>
  <c r="H267" i="68"/>
  <c r="E1093" i="66"/>
  <c r="O264" i="68"/>
  <c r="O261" i="68"/>
  <c r="O269" i="68"/>
  <c r="O265" i="68"/>
  <c r="O263" i="68"/>
  <c r="O260" i="68"/>
  <c r="O271" i="68"/>
  <c r="O270" i="68"/>
  <c r="O262" i="68"/>
  <c r="O266" i="68"/>
  <c r="H272" i="68"/>
  <c r="H274" i="68" l="1"/>
  <c r="O272" i="68"/>
  <c r="O267" i="68"/>
  <c r="E1095" i="66"/>
  <c r="E1094" i="66"/>
  <c r="O274" i="68" l="1"/>
  <c r="E1096" i="66"/>
  <c r="E1097" i="66" l="1"/>
  <c r="E1098" i="66" l="1"/>
  <c r="E1099" i="66" l="1"/>
  <c r="E1100" i="66" l="1"/>
  <c r="E1101" i="66" l="1"/>
  <c r="E1102" i="66" l="1"/>
  <c r="E1103" i="66" l="1"/>
  <c r="E1104" i="66" l="1"/>
  <c r="E1105" i="66" l="1"/>
  <c r="E1106" i="66" l="1"/>
  <c r="E1107" i="66" l="1"/>
  <c r="E1108" i="66" l="1"/>
  <c r="E1109" i="66" l="1"/>
  <c r="E1110" i="66" l="1"/>
  <c r="E1111" i="66" l="1"/>
  <c r="E1112" i="66" l="1"/>
  <c r="E1113" i="66" l="1"/>
  <c r="E1114" i="66" l="1"/>
  <c r="E1115" i="66" l="1"/>
  <c r="E1116" i="66" l="1"/>
  <c r="E1117" i="66" l="1"/>
  <c r="E1118" i="66" l="1"/>
  <c r="E1119" i="66" l="1"/>
  <c r="E1120" i="66" l="1"/>
  <c r="E1121" i="66" l="1"/>
  <c r="E1122" i="66" l="1"/>
  <c r="E1123" i="66" l="1"/>
  <c r="E1124" i="66" l="1"/>
  <c r="E1125" i="66" l="1"/>
  <c r="E1126" i="66" l="1"/>
  <c r="E1127" i="66" l="1"/>
  <c r="E1128" i="66" l="1"/>
  <c r="E1129" i="66" l="1"/>
  <c r="E1130" i="66" l="1"/>
  <c r="E1131" i="66" l="1"/>
  <c r="E1132" i="66" l="1"/>
  <c r="E1133" i="66" l="1"/>
  <c r="E1134" i="66" l="1"/>
  <c r="E1135" i="66" l="1"/>
  <c r="E1136" i="66" l="1"/>
  <c r="E1137" i="66" l="1"/>
  <c r="E1138" i="66" l="1"/>
  <c r="E1139" i="66" l="1"/>
  <c r="E1140" i="66" l="1"/>
  <c r="E1141" i="66" l="1"/>
  <c r="E1142" i="66" l="1"/>
  <c r="E1143" i="66" l="1"/>
  <c r="E1144" i="66" l="1"/>
  <c r="E1145" i="66" l="1"/>
  <c r="E1146" i="66" l="1"/>
  <c r="E1147" i="66" l="1"/>
  <c r="E1148" i="66" l="1"/>
  <c r="E1149" i="66" l="1"/>
  <c r="E1150" i="66" l="1"/>
  <c r="E1151" i="66" l="1"/>
  <c r="E1152" i="66" l="1"/>
  <c r="E1153" i="66" l="1"/>
  <c r="E1154" i="66" l="1"/>
  <c r="E1155" i="66" l="1"/>
  <c r="E1156" i="66" l="1"/>
  <c r="E1157" i="66" l="1"/>
  <c r="E1158" i="66" l="1"/>
  <c r="E1159" i="66" l="1"/>
  <c r="E1160" i="66" l="1"/>
  <c r="E1161" i="66" l="1"/>
  <c r="E1162" i="66" l="1"/>
  <c r="E1163" i="66" l="1"/>
  <c r="E1164" i="66" l="1"/>
  <c r="E1165" i="66" l="1"/>
  <c r="E1166" i="66" l="1"/>
  <c r="E1167" i="66" l="1"/>
  <c r="E1168" i="66" l="1"/>
  <c r="E1169" i="66" l="1"/>
  <c r="E1170" i="66" l="1"/>
  <c r="E1171" i="66" l="1"/>
  <c r="E1172" i="66" l="1"/>
  <c r="E1173" i="66" l="1"/>
  <c r="E1174" i="66" l="1"/>
  <c r="E1181" i="66" l="1"/>
  <c r="E1175" i="66"/>
  <c r="E1176" i="66" l="1"/>
  <c r="E1177" i="66" l="1"/>
  <c r="E1178" i="66" l="1"/>
  <c r="E1179" i="66" l="1"/>
  <c r="E1180" i="66" l="1"/>
  <c r="E1182" i="66" l="1"/>
  <c r="E1183" i="66" l="1"/>
  <c r="E1184" i="66" l="1"/>
  <c r="E1185" i="66" l="1"/>
  <c r="E1186" i="66" l="1"/>
  <c r="E1187" i="66" l="1"/>
  <c r="E1188" i="66" l="1"/>
  <c r="E1189" i="66" l="1"/>
  <c r="E1190" i="66" l="1"/>
  <c r="E1191" i="66" l="1"/>
  <c r="E1192" i="66" l="1"/>
  <c r="E1193" i="66" l="1"/>
  <c r="E1194" i="66" l="1"/>
  <c r="E1195" i="66" l="1"/>
  <c r="E1196" i="66" l="1"/>
  <c r="E1197" i="66" l="1"/>
  <c r="E1198" i="66" l="1"/>
  <c r="E1199" i="66" l="1"/>
  <c r="E1200" i="66" l="1"/>
  <c r="E1201" i="66" l="1"/>
  <c r="E1202" i="66" l="1"/>
  <c r="E1203" i="66" l="1"/>
  <c r="E1204" i="66" l="1"/>
  <c r="E1205" i="66" l="1"/>
  <c r="E1206" i="66" l="1"/>
  <c r="E1207" i="66" l="1"/>
  <c r="E1208" i="66" l="1"/>
  <c r="E1209" i="66" l="1"/>
  <c r="E1210" i="66" l="1"/>
  <c r="E1211" i="66" l="1"/>
  <c r="E1212" i="66" l="1"/>
  <c r="E1213" i="66" l="1"/>
  <c r="E1214" i="66" l="1"/>
  <c r="E1215" i="66" l="1"/>
  <c r="E1216" i="66" l="1"/>
  <c r="E1217" i="66" l="1"/>
  <c r="E1218" i="66" l="1"/>
  <c r="E1219" i="66" l="1"/>
  <c r="E1220" i="66" l="1"/>
  <c r="E1221" i="66" l="1"/>
  <c r="E1222" i="66" l="1"/>
  <c r="E1223" i="66" l="1"/>
  <c r="E1224" i="66" l="1"/>
  <c r="E1225" i="66" l="1"/>
  <c r="E1226" i="66" l="1"/>
  <c r="E1227" i="66" l="1"/>
  <c r="E1228" i="66" l="1"/>
  <c r="E1229" i="66" l="1"/>
  <c r="E1230" i="66" l="1"/>
  <c r="E1231" i="66" l="1"/>
  <c r="E1232" i="66" l="1"/>
  <c r="E1233" i="66" l="1"/>
  <c r="E1234" i="66" l="1"/>
  <c r="E1235" i="66" l="1"/>
  <c r="E1236" i="66" l="1"/>
  <c r="E1237" i="66" l="1"/>
  <c r="E1238" i="66" l="1"/>
  <c r="E1239" i="66" l="1"/>
  <c r="E1240" i="66" l="1"/>
  <c r="E1241" i="66" l="1"/>
  <c r="E1242" i="66" l="1"/>
  <c r="E1243" i="66" l="1"/>
  <c r="E1244" i="66" l="1"/>
  <c r="E1245" i="66" l="1"/>
  <c r="E1246" i="66" l="1"/>
  <c r="E1247" i="66" l="1"/>
  <c r="E1248" i="66" l="1"/>
  <c r="E1249" i="66" l="1"/>
  <c r="E1250" i="66" l="1"/>
  <c r="E1251" i="66" l="1"/>
  <c r="E1252" i="66" l="1"/>
  <c r="E1253" i="66" l="1"/>
  <c r="E1254" i="66" l="1"/>
  <c r="E1255" i="66" l="1"/>
  <c r="E1256" i="66" l="1"/>
  <c r="E1257" i="66" l="1"/>
  <c r="E1258" i="66" l="1"/>
  <c r="E1259" i="66" l="1"/>
  <c r="E1260" i="66" l="1"/>
  <c r="E1261" i="66" l="1"/>
  <c r="E1262" i="66" l="1"/>
  <c r="E1263" i="66" l="1"/>
  <c r="E1264" i="66" l="1"/>
  <c r="E1265" i="66" l="1"/>
  <c r="E1266" i="66" l="1"/>
  <c r="E1267" i="6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Notario Lopez, Elisa</author>
  </authors>
  <commentList>
    <comment ref="H9" authorId="0" shapeId="0" xr:uid="{00000000-0006-0000-0C00-000001000000}">
      <text>
        <r>
          <rPr>
            <b/>
            <sz val="9"/>
            <color indexed="81"/>
            <rFont val="Tahoma"/>
            <family val="2"/>
          </rPr>
          <t>4th AR 25</t>
        </r>
      </text>
    </comment>
    <comment ref="H10" authorId="0" shapeId="0" xr:uid="{00000000-0006-0000-0C00-000002000000}">
      <text>
        <r>
          <rPr>
            <b/>
            <sz val="9"/>
            <color indexed="81"/>
            <rFont val="Tahoma"/>
            <family val="2"/>
          </rPr>
          <t>4th AR 298</t>
        </r>
      </text>
    </comment>
    <comment ref="C250" authorId="0" shapeId="0" xr:uid="{00000000-0006-0000-0C00-000003000000}">
      <text>
        <r>
          <rPr>
            <sz val="9"/>
            <color indexed="81"/>
            <rFont val="Tahoma"/>
            <family val="2"/>
          </rPr>
          <t>Habría que sumarle la parte fósil de los FAME</t>
        </r>
      </text>
    </comment>
    <comment ref="E555" authorId="0" shapeId="0" xr:uid="{00000000-0006-0000-0C00-000004000000}">
      <text>
        <r>
          <rPr>
            <sz val="9"/>
            <color indexed="81"/>
            <rFont val="Tahoma"/>
            <family val="2"/>
          </rPr>
          <t xml:space="preserve">En AR5 para HFO-1234yf se indica que su PCA es menor a 1 y ponemos 1
</t>
        </r>
      </text>
    </comment>
    <comment ref="E556" authorId="0" shapeId="0" xr:uid="{00000000-0006-0000-0C00-000005000000}">
      <text>
        <r>
          <rPr>
            <sz val="9"/>
            <color indexed="81"/>
            <rFont val="Tahoma"/>
            <family val="2"/>
          </rPr>
          <t>En AR5 para R601a se aplica PCA 1 según Comité Air Condicional and Heat bombs Technical Options Comité (Protocolo Montreal)</t>
        </r>
        <r>
          <rPr>
            <b/>
            <sz val="9"/>
            <color indexed="81"/>
            <rFont val="Tahoma"/>
            <family val="2"/>
          </rPr>
          <t xml:space="preserve">
</t>
        </r>
      </text>
    </comment>
    <comment ref="H961" authorId="0" shapeId="0" xr:uid="{00000000-0006-0000-0C00-000006000000}">
      <text>
        <r>
          <rPr>
            <sz val="9"/>
            <color indexed="81"/>
            <rFont val="Tahoma"/>
            <family val="2"/>
          </rPr>
          <t>No se tiene en cuenta en resultados desglosados por edificios</t>
        </r>
      </text>
    </comment>
    <comment ref="G985" authorId="0" shapeId="0" xr:uid="{00000000-0006-0000-0C00-000007000000}">
      <text>
        <r>
          <rPr>
            <sz val="9"/>
            <color indexed="81"/>
            <rFont val="Tahoma"/>
            <family val="2"/>
          </rPr>
          <t>No se tiene en cuenta en resultados desglosados por edificios</t>
        </r>
      </text>
    </comment>
  </commentList>
</comments>
</file>

<file path=xl/sharedStrings.xml><?xml version="1.0" encoding="utf-8"?>
<sst xmlns="http://schemas.openxmlformats.org/spreadsheetml/2006/main" count="11439" uniqueCount="1605">
  <si>
    <t>CALCULADORA DE HUELLA DE CARBONO 
PARA ORGANIZACIONES
2007 - 2021</t>
  </si>
  <si>
    <t>EMISIONES DIRECTAS (ALCANCE 1)
EMISIONES INDIRECTAS POR LA COMPRA DE ELECTRICIDAD Y OTRAS ENERGÍAS (ALCANCE 2)</t>
  </si>
  <si>
    <t>1.</t>
  </si>
  <si>
    <t>Datos generales de la organización</t>
  </si>
  <si>
    <t>Hoja de trabajo. Consumos</t>
  </si>
  <si>
    <t>EMISIONES DIRECTAS (ALCANCE 1)</t>
  </si>
  <si>
    <t>Consumo de combustibles fósiles en instalaciones fijas</t>
  </si>
  <si>
    <t>Consumo de combustibles fósiles en vehículos y maquinaria</t>
  </si>
  <si>
    <t>Emisiones fugitivas (equipos de climatización y otros)</t>
  </si>
  <si>
    <t>Emisiones de proceso</t>
  </si>
  <si>
    <t>Información adicional (instalaciones propias de generación de energía renovable)</t>
  </si>
  <si>
    <t>EMISIONES INDIRECTAS POR LA COMPRA DE ELECTRICIDAD Y OTRAS ENERGÍAS (ALCANCE 2)</t>
  </si>
  <si>
    <t>Electricidad y otras energías</t>
  </si>
  <si>
    <t>RESULTADOS</t>
  </si>
  <si>
    <t>Informe final: Resultados</t>
  </si>
  <si>
    <t>ANEXOS</t>
  </si>
  <si>
    <t>Factores de emisión</t>
  </si>
  <si>
    <t>11.</t>
  </si>
  <si>
    <t>Revisiones de la calculadora</t>
  </si>
  <si>
    <r>
      <t xml:space="preserve">Para un adecuado uso de la calculadora puede ayudarse del documento </t>
    </r>
    <r>
      <rPr>
        <u/>
        <sz val="12"/>
        <color rgb="FF0070C0"/>
        <rFont val="Arial Narrow"/>
        <family val="2"/>
      </rPr>
      <t>Instrucciones de uso de la calculadora de huella de carbono</t>
    </r>
    <r>
      <rPr>
        <sz val="12"/>
        <color theme="3"/>
        <rFont val="Arial Narrow"/>
        <family val="2"/>
      </rPr>
      <t xml:space="preserve">.
</t>
    </r>
  </si>
  <si>
    <r>
      <t xml:space="preserve">Cumplimente las hojas en orden (comenzando por la hoja </t>
    </r>
    <r>
      <rPr>
        <i/>
        <sz val="12"/>
        <color theme="3"/>
        <rFont val="Arial Narrow"/>
        <family val="2"/>
      </rPr>
      <t>1. Datos generales organización)</t>
    </r>
    <r>
      <rPr>
        <sz val="12"/>
        <color theme="3"/>
        <rFont val="Arial Narrow"/>
        <family val="2"/>
      </rPr>
      <t>y tenga en cuenta el siguiente código de colores:</t>
    </r>
  </si>
  <si>
    <t xml:space="preserve"> Dato numérico a introducir en las unidades indicadas</t>
  </si>
  <si>
    <t xml:space="preserve"> Factores de emisión y PCA</t>
  </si>
  <si>
    <t xml:space="preserve"> Dato a introducir entre los considerados en el desplegable</t>
  </si>
  <si>
    <t xml:space="preserve"> Resultado parcial de emisiones</t>
  </si>
  <si>
    <t xml:space="preserve"> Dato de cumplimentación voluntaria</t>
  </si>
  <si>
    <t xml:space="preserve"> Resultado total de emisiones</t>
  </si>
  <si>
    <t xml:space="preserve"> </t>
  </si>
  <si>
    <t xml:space="preserve">                                          DATOS GENERALES DE LA ORGANIZACIÓN                                                                             </t>
  </si>
  <si>
    <t>1. Datos de la organización</t>
  </si>
  <si>
    <t>AÑO DE CÁLCULO</t>
  </si>
  <si>
    <t>2. Hoja de trabajo. Consumos</t>
  </si>
  <si>
    <t>3. Instalaciones fijas</t>
  </si>
  <si>
    <t>NOMBRE DE LA ORGANIZACIÓN</t>
  </si>
  <si>
    <t>C.I.F. / N.I.F.</t>
  </si>
  <si>
    <r>
      <t xml:space="preserve">  TIPO DE ORGANIZACIÓN</t>
    </r>
    <r>
      <rPr>
        <b/>
        <vertAlign val="superscript"/>
        <sz val="11"/>
        <color indexed="9"/>
        <rFont val="Arial Narrow"/>
        <family val="2"/>
      </rPr>
      <t xml:space="preserve">                     </t>
    </r>
  </si>
  <si>
    <t>4. Vehículos y maquinaria</t>
  </si>
  <si>
    <t>5. Emisiones fugitivas</t>
  </si>
  <si>
    <t>6. Emisiones de proceso</t>
  </si>
  <si>
    <t>SECTOR</t>
  </si>
  <si>
    <t>7. Información adicional</t>
  </si>
  <si>
    <t>8. Electricidad y otras energías</t>
  </si>
  <si>
    <t>9. Informe final: Resultados</t>
  </si>
  <si>
    <t>En el caso de haber calculado la huella de carbono de su organización para otros años anteriores, indique a continuación cuáles son y los valores de huella de carbono de alcance 1+2 obtenidos. Comience a introducir los datos por el AÑO 1.</t>
  </si>
  <si>
    <t>10. Factores de emisión</t>
  </si>
  <si>
    <t>11. Revisiones de la calculadora</t>
  </si>
  <si>
    <t>AÑO 1</t>
  </si>
  <si>
    <t>HC AÑO 1</t>
  </si>
  <si>
    <r>
      <t>t CO</t>
    </r>
    <r>
      <rPr>
        <vertAlign val="subscript"/>
        <sz val="11"/>
        <color indexed="8"/>
        <rFont val="Arial Narrow"/>
        <family val="2"/>
      </rPr>
      <t xml:space="preserve">2 </t>
    </r>
    <r>
      <rPr>
        <sz val="11"/>
        <color indexed="8"/>
        <rFont val="Arial Narrow"/>
        <family val="2"/>
      </rPr>
      <t>e</t>
    </r>
  </si>
  <si>
    <t>AÑO 2</t>
  </si>
  <si>
    <t>HC AÑO 2</t>
  </si>
  <si>
    <t>AÑO 3</t>
  </si>
  <si>
    <t>HC AÑO 3</t>
  </si>
  <si>
    <r>
      <t xml:space="preserve">AÑO </t>
    </r>
    <r>
      <rPr>
        <b/>
        <sz val="10"/>
        <color indexed="9"/>
        <rFont val="Arial Narrow"/>
        <family val="2"/>
      </rPr>
      <t>de cálculo</t>
    </r>
  </si>
  <si>
    <r>
      <rPr>
        <b/>
        <sz val="12"/>
        <color indexed="9"/>
        <rFont val="Arial Narrow"/>
        <family val="2"/>
      </rPr>
      <t xml:space="preserve">HC </t>
    </r>
    <r>
      <rPr>
        <b/>
        <sz val="10"/>
        <color indexed="9"/>
        <rFont val="Arial Narrow"/>
        <family val="2"/>
      </rPr>
      <t>año de cálculo</t>
    </r>
  </si>
  <si>
    <r>
      <t>t CO</t>
    </r>
    <r>
      <rPr>
        <b/>
        <vertAlign val="subscript"/>
        <sz val="14"/>
        <color indexed="8"/>
        <rFont val="Arial Narrow"/>
        <family val="2"/>
      </rPr>
      <t xml:space="preserve">2 </t>
    </r>
    <r>
      <rPr>
        <b/>
        <sz val="14"/>
        <color indexed="8"/>
        <rFont val="Arial Narrow"/>
        <family val="2"/>
      </rPr>
      <t>e</t>
    </r>
  </si>
  <si>
    <r>
      <t xml:space="preserve">A continuación deberá indicar el índice (nombre, valor numérico y unidades) que refleje de manera más adecuada el nivel de actividad de su organización. 
En el apartado </t>
    </r>
    <r>
      <rPr>
        <i/>
        <sz val="11"/>
        <color theme="3"/>
        <rFont val="Arial Narrow"/>
        <family val="2"/>
      </rPr>
      <t xml:space="preserve">9. Informe final. </t>
    </r>
    <r>
      <rPr>
        <i/>
        <sz val="11"/>
        <color indexed="56"/>
        <rFont val="Arial Narrow"/>
        <family val="2"/>
      </rPr>
      <t>Resultados</t>
    </r>
    <r>
      <rPr>
        <sz val="11"/>
        <color indexed="56"/>
        <rFont val="Arial Narrow"/>
        <family val="2"/>
      </rPr>
      <t xml:space="preserve"> podrá encontrar el valor del ratio de emisiones referido a este índice.</t>
    </r>
  </si>
  <si>
    <t>AÑO</t>
  </si>
  <si>
    <t>ÍNDICE DE ACTIVIDAD</t>
  </si>
  <si>
    <t>Nombre</t>
  </si>
  <si>
    <t>Valor numérico</t>
  </si>
  <si>
    <t>Unidades</t>
  </si>
  <si>
    <t>AÑO de cálculo</t>
  </si>
  <si>
    <t>Año 1</t>
  </si>
  <si>
    <t>Año 2</t>
  </si>
  <si>
    <t>Año 3</t>
  </si>
  <si>
    <r>
      <t>De manera opcional, puede cumplimentar los datos de superficie y nº de empleados de su organización con el fin de obtener resultados relativos a estos parámetros en la hoja</t>
    </r>
    <r>
      <rPr>
        <i/>
        <sz val="11"/>
        <color theme="3"/>
        <rFont val="Arial Narrow"/>
        <family val="2"/>
      </rPr>
      <t xml:space="preserve"> 9. Informe final. Resultados</t>
    </r>
    <r>
      <rPr>
        <sz val="11"/>
        <color indexed="56"/>
        <rFont val="Arial Narrow"/>
        <family val="2"/>
      </rPr>
      <t>.</t>
    </r>
  </si>
  <si>
    <r>
      <t xml:space="preserve">  Superficie</t>
    </r>
    <r>
      <rPr>
        <b/>
        <vertAlign val="superscript"/>
        <sz val="11"/>
        <color indexed="9"/>
        <rFont val="Arial Narrow"/>
        <family val="2"/>
      </rPr>
      <t xml:space="preserve"> </t>
    </r>
    <r>
      <rPr>
        <b/>
        <sz val="11"/>
        <color indexed="9"/>
        <rFont val="Arial Narrow"/>
        <family val="2"/>
      </rPr>
      <t>(m</t>
    </r>
    <r>
      <rPr>
        <b/>
        <vertAlign val="superscript"/>
        <sz val="11"/>
        <color indexed="9"/>
        <rFont val="Arial Narrow"/>
        <family val="2"/>
      </rPr>
      <t>2</t>
    </r>
    <r>
      <rPr>
        <b/>
        <sz val="11"/>
        <color indexed="9"/>
        <rFont val="Arial Narrow"/>
        <family val="2"/>
      </rPr>
      <t>)</t>
    </r>
  </si>
  <si>
    <t xml:space="preserve">  Nº de empleados</t>
  </si>
  <si>
    <t>Año de cálculo</t>
  </si>
  <si>
    <t xml:space="preserve">                                               HOJA DE TRABAJO. CONSUMOS                                                                        </t>
  </si>
  <si>
    <r>
      <t xml:space="preserve">En esta hoja de </t>
    </r>
    <r>
      <rPr>
        <b/>
        <sz val="11"/>
        <color theme="3"/>
        <rFont val="Arial Narrow"/>
        <family val="2"/>
      </rPr>
      <t>cumplimentación voluntaria</t>
    </r>
    <r>
      <rPr>
        <sz val="11"/>
        <color theme="3"/>
        <rFont val="Arial Narrow"/>
        <family val="2"/>
      </rPr>
      <t xml:space="preserve"> puede incluir los </t>
    </r>
    <r>
      <rPr>
        <b/>
        <sz val="11"/>
        <color theme="3"/>
        <rFont val="Arial Narrow"/>
        <family val="2"/>
      </rPr>
      <t>cálculos auxiliares</t>
    </r>
    <r>
      <rPr>
        <sz val="11"/>
        <color theme="3"/>
        <rFont val="Arial Narrow"/>
        <family val="2"/>
      </rPr>
      <t xml:space="preserve"> necesarios para obtener los </t>
    </r>
    <r>
      <rPr>
        <b/>
        <sz val="11"/>
        <color theme="3"/>
        <rFont val="Arial Narrow"/>
        <family val="2"/>
      </rPr>
      <t>datos de consumo</t>
    </r>
    <r>
      <rPr>
        <sz val="11"/>
        <color theme="3"/>
        <rFont val="Arial Narrow"/>
        <family val="2"/>
      </rPr>
      <t xml:space="preserve"> anuales. Si lo prefiere puede entregar esta información en un documento aparte. Estos cálculos servirán para </t>
    </r>
    <r>
      <rPr>
        <b/>
        <sz val="11"/>
        <color theme="3"/>
        <rFont val="Arial Narrow"/>
        <family val="2"/>
      </rPr>
      <t xml:space="preserve">facilitar su trabajo de recopilación de datos </t>
    </r>
    <r>
      <rPr>
        <sz val="11"/>
        <color theme="3"/>
        <rFont val="Arial Narrow"/>
        <family val="2"/>
      </rPr>
      <t xml:space="preserve">y </t>
    </r>
    <r>
      <rPr>
        <b/>
        <sz val="11"/>
        <color theme="3"/>
        <rFont val="Arial Narrow"/>
        <family val="2"/>
      </rPr>
      <t>el cotejo de los consumos</t>
    </r>
    <r>
      <rPr>
        <sz val="11"/>
        <color theme="3"/>
        <rFont val="Arial Narrow"/>
        <family val="2"/>
      </rPr>
      <t xml:space="preserve"> por parte del Registro de huella de carbono, compensación y proyectos de absorción de dióxido de carbono. </t>
    </r>
  </si>
  <si>
    <r>
      <t xml:space="preserve">En el caso excepcional en el que alguno de los </t>
    </r>
    <r>
      <rPr>
        <b/>
        <sz val="11"/>
        <color theme="3"/>
        <rFont val="Arial Narrow"/>
        <family val="2"/>
      </rPr>
      <t>combustibles que emplee su organización no se encontrase entre los que se ofrecen en la herramienta</t>
    </r>
    <r>
      <rPr>
        <sz val="11"/>
        <color theme="3"/>
        <rFont val="Arial Narrow"/>
        <family val="2"/>
      </rPr>
      <t>, también puede emplear esta hoja para añadir los siguientes datos:</t>
    </r>
  </si>
  <si>
    <t xml:space="preserve"> - Nombre del combustible</t>
  </si>
  <si>
    <t xml:space="preserve"> - Valores de los factores de emisión y unidades en las que se expresan</t>
  </si>
  <si>
    <t xml:space="preserve"> - Fuente de información</t>
  </si>
  <si>
    <t>Adapte esta tabla según sus necesidades</t>
  </si>
  <si>
    <r>
      <t>FE CO</t>
    </r>
    <r>
      <rPr>
        <vertAlign val="subscript"/>
        <sz val="11"/>
        <color indexed="8"/>
        <rFont val="Arial Narrow"/>
        <family val="2"/>
      </rPr>
      <t>2</t>
    </r>
  </si>
  <si>
    <r>
      <t>FE CH</t>
    </r>
    <r>
      <rPr>
        <vertAlign val="subscript"/>
        <sz val="11"/>
        <color indexed="8"/>
        <rFont val="Arial Narrow"/>
        <family val="2"/>
      </rPr>
      <t>4</t>
    </r>
  </si>
  <si>
    <r>
      <t>FE N</t>
    </r>
    <r>
      <rPr>
        <vertAlign val="subscript"/>
        <sz val="11"/>
        <color indexed="8"/>
        <rFont val="Arial Narrow"/>
        <family val="2"/>
      </rPr>
      <t>2</t>
    </r>
    <r>
      <rPr>
        <sz val="11"/>
        <color indexed="8"/>
        <rFont val="Arial Narrow"/>
        <family val="2"/>
      </rPr>
      <t>O</t>
    </r>
  </si>
  <si>
    <t>Fuente</t>
  </si>
  <si>
    <t>Valor</t>
  </si>
  <si>
    <t>Combustible 1</t>
  </si>
  <si>
    <t>Combustible 2</t>
  </si>
  <si>
    <t>Combustible 3</t>
  </si>
  <si>
    <r>
      <t xml:space="preserve">En cuanto a los </t>
    </r>
    <r>
      <rPr>
        <b/>
        <sz val="11"/>
        <color theme="3"/>
        <rFont val="Arial Narrow"/>
        <family val="2"/>
      </rPr>
      <t>datos de consumo</t>
    </r>
    <r>
      <rPr>
        <sz val="11"/>
        <color theme="3"/>
        <rFont val="Arial Narrow"/>
        <family val="2"/>
      </rPr>
      <t xml:space="preserve"> podría considerar los siguientes bloques:</t>
    </r>
  </si>
  <si>
    <r>
      <t xml:space="preserve"> - </t>
    </r>
    <r>
      <rPr>
        <u/>
        <sz val="11"/>
        <color theme="3"/>
        <rFont val="Arial Narrow"/>
        <family val="2"/>
      </rPr>
      <t>Combustibles fósiles de equipos fijos</t>
    </r>
    <r>
      <rPr>
        <sz val="11"/>
        <color theme="3"/>
        <rFont val="Arial Narrow"/>
        <family val="2"/>
      </rPr>
      <t>: datos de consumo de combustibles desglosados según facturas y/o lecturas de contadores.</t>
    </r>
  </si>
  <si>
    <r>
      <t xml:space="preserve"> - </t>
    </r>
    <r>
      <rPr>
        <u/>
        <sz val="11"/>
        <color theme="3"/>
        <rFont val="Arial Narrow"/>
        <family val="2"/>
      </rPr>
      <t>Combustibles fósiles de vehículos</t>
    </r>
    <r>
      <rPr>
        <sz val="11"/>
        <color theme="3"/>
        <rFont val="Arial Narrow"/>
        <family val="2"/>
      </rPr>
      <t>: datos de consumo de combustibles o de distancia recorrida desglosados según facturas y/o lecturas de contadores.</t>
    </r>
  </si>
  <si>
    <r>
      <t xml:space="preserve"> - </t>
    </r>
    <r>
      <rPr>
        <u/>
        <sz val="11"/>
        <color theme="3"/>
        <rFont val="Arial Narrow"/>
        <family val="2"/>
      </rPr>
      <t>Electricidad</t>
    </r>
    <r>
      <rPr>
        <sz val="11"/>
        <color theme="3"/>
        <rFont val="Arial Narrow"/>
        <family val="2"/>
      </rPr>
      <t>: datos mensuales o bimensuales de las facturas de la comercializadora de electricidad.</t>
    </r>
  </si>
  <si>
    <t>Consumo_</t>
  </si>
  <si>
    <t>Enero</t>
  </si>
  <si>
    <t>Febrero</t>
  </si>
  <si>
    <t>Marzo</t>
  </si>
  <si>
    <t>Abril</t>
  </si>
  <si>
    <t>Mayo</t>
  </si>
  <si>
    <t>Junio</t>
  </si>
  <si>
    <t>Julio</t>
  </si>
  <si>
    <t>Agosto</t>
  </si>
  <si>
    <t>Septiembre</t>
  </si>
  <si>
    <t>Octubre</t>
  </si>
  <si>
    <t>Noviembre</t>
  </si>
  <si>
    <t>Diciembre</t>
  </si>
  <si>
    <t>TOTAL</t>
  </si>
  <si>
    <t xml:space="preserve">                                          CONSUMO DE COMBUSTIBLES FÓSILES EN INSTALACIONES FIJAS</t>
  </si>
  <si>
    <t>Consumo de combustibles en instalaciones fijas como calderas, turbinas, etc. que pertenecen o son controladas por la organización.</t>
  </si>
  <si>
    <t>A.   Instalaciones fijas (calderas, motores estacionarios, etc.) no sujetas a las obligaciones establecidas en la Ley 1/2005, de 9 de marzo</t>
  </si>
  <si>
    <t>Se engloban las actividades de generación de calor y, en su caso, de calor y electricidad (cogeneración) en organizaciones cuyas instalaciones no están sujetas a las obligaciones de seguimiento y notificación de emisiones establecidas en la Ley 1/2005, de 9 de marzo, por la que se regula el régimen del comercio de derechos de emisión de gases de efecto invernadero. Se trata generalmente de calderas en oficinas, comercios, establecimientos agroganaderos, etc.</t>
  </si>
  <si>
    <t>B.   Instalaciones fijas (calderas, turbinas, hornos, etc.) sujetas a las obligaciones establecidas en la Ley 1/2005, de 9 de marzo</t>
  </si>
  <si>
    <t>Se engloban las actividades de generación de calor y, en su caso, de calor y electricidad (cogeneración) en organizaciones cuyas instalaciones están sujetas a las obligaciones de seguimiento y notificación de emisiones establecidas en la Ley 1/2005, de 9 de marzo, por la que se regula el régimen del comercio de derechos de emisión de gases de efecto invernadero. Se trata generalmente de calderas, turbinas u hornos en organizaciones de sectores industriales, ya sean de la industria del sector energético (plantas de generación de electricidad, refinerías de petróleo, etc.), o de las industrias manufactureras (plantas siderúrgicas, acerías, cementeras, papeleras, industrias de procesado de alimentos, etc.).</t>
  </si>
  <si>
    <r>
      <t xml:space="preserve">En caso de que la organización consuma electricidad, calor o vapor proveniente de sus propias instalaciones de energía renovable, puede incluir datos relativos a las mismas en la pestaña </t>
    </r>
    <r>
      <rPr>
        <i/>
        <sz val="11"/>
        <color theme="3"/>
        <rFont val="Arial Narrow"/>
        <family val="2"/>
      </rPr>
      <t xml:space="preserve">7. </t>
    </r>
    <r>
      <rPr>
        <i/>
        <sz val="11"/>
        <color indexed="56"/>
        <rFont val="Arial Narrow"/>
        <family val="2"/>
      </rPr>
      <t>Información adicional</t>
    </r>
    <r>
      <rPr>
        <sz val="11"/>
        <color indexed="56"/>
        <rFont val="Arial Narrow"/>
        <family val="2"/>
      </rPr>
      <t>.</t>
    </r>
  </si>
  <si>
    <t>A.    INSTALACIONES FIJAS (CALDERAS, MOTORES ESTACIONARIOS, ETC.) NO SUJETAS A LAS OBLIGACIONES ESTABLECIDAS EN LA LEY 1/2005, DE 9 DE MARZO</t>
  </si>
  <si>
    <t xml:space="preserve">Cumplimente este apartado si su organización dispone de instalaciones fijas (calderas, motores estacionarios, etc.) que no estén sujetas a las obligaciones de seguimiento y notificación de emisiones establecidas en la Ley 1/2005, de 9 de marzo, por la que se regula el régimen del comercio de derechos de emisión de gases de efecto invernadero. </t>
  </si>
  <si>
    <r>
      <t>Edificio / Sede</t>
    </r>
    <r>
      <rPr>
        <b/>
        <vertAlign val="superscript"/>
        <sz val="10"/>
        <color indexed="9"/>
        <rFont val="Arial Narrow"/>
        <family val="2"/>
      </rPr>
      <t xml:space="preserve"> </t>
    </r>
  </si>
  <si>
    <t xml:space="preserve"> Tipo de Combustible</t>
  </si>
  <si>
    <t xml:space="preserve">Cantidad comb. (ud) </t>
  </si>
  <si>
    <t xml:space="preserve">    Factor emisión</t>
  </si>
  <si>
    <t>Emisiones parciales</t>
  </si>
  <si>
    <r>
      <rPr>
        <b/>
        <sz val="10"/>
        <color indexed="9"/>
        <rFont val="Arial Narrow"/>
        <family val="2"/>
      </rPr>
      <t>Emisiones 
totales A</t>
    </r>
    <r>
      <rPr>
        <b/>
        <sz val="9"/>
        <color indexed="9"/>
        <rFont val="Arial Narrow"/>
        <family val="2"/>
      </rPr>
      <t xml:space="preserve">
kg CO</t>
    </r>
    <r>
      <rPr>
        <b/>
        <vertAlign val="subscript"/>
        <sz val="9"/>
        <color indexed="9"/>
        <rFont val="Arial Narrow"/>
        <family val="2"/>
      </rPr>
      <t>2</t>
    </r>
    <r>
      <rPr>
        <b/>
        <sz val="9"/>
        <color indexed="9"/>
        <rFont val="Arial Narrow"/>
        <family val="2"/>
      </rPr>
      <t>e</t>
    </r>
  </si>
  <si>
    <t>Por defecto</t>
  </si>
  <si>
    <t>Otros (ud)</t>
  </si>
  <si>
    <r>
      <t>kg CO</t>
    </r>
    <r>
      <rPr>
        <b/>
        <vertAlign val="subscript"/>
        <sz val="9"/>
        <color indexed="9"/>
        <rFont val="Arial Narrow"/>
        <family val="2"/>
      </rPr>
      <t>2</t>
    </r>
    <r>
      <rPr>
        <b/>
        <sz val="9"/>
        <color indexed="9"/>
        <rFont val="Arial Narrow"/>
        <family val="2"/>
      </rPr>
      <t>/ud</t>
    </r>
  </si>
  <si>
    <r>
      <t>g CH</t>
    </r>
    <r>
      <rPr>
        <b/>
        <vertAlign val="subscript"/>
        <sz val="9"/>
        <color indexed="9"/>
        <rFont val="Arial Narrow"/>
        <family val="2"/>
      </rPr>
      <t>4</t>
    </r>
    <r>
      <rPr>
        <b/>
        <sz val="9"/>
        <color indexed="9"/>
        <rFont val="Arial Narrow"/>
        <family val="2"/>
      </rPr>
      <t>/ud</t>
    </r>
  </si>
  <si>
    <r>
      <t>g N</t>
    </r>
    <r>
      <rPr>
        <b/>
        <vertAlign val="subscript"/>
        <sz val="9"/>
        <color indexed="9"/>
        <rFont val="Arial Narrow"/>
        <family val="2"/>
      </rPr>
      <t>2</t>
    </r>
    <r>
      <rPr>
        <b/>
        <sz val="9"/>
        <color indexed="9"/>
        <rFont val="Arial Narrow"/>
        <family val="2"/>
      </rPr>
      <t>O/ud</t>
    </r>
  </si>
  <si>
    <r>
      <t>kg CO</t>
    </r>
    <r>
      <rPr>
        <b/>
        <vertAlign val="subscript"/>
        <sz val="9"/>
        <color indexed="9"/>
        <rFont val="Arial Narrow"/>
        <family val="2"/>
      </rPr>
      <t>2</t>
    </r>
  </si>
  <si>
    <r>
      <t>g CH</t>
    </r>
    <r>
      <rPr>
        <b/>
        <vertAlign val="subscript"/>
        <sz val="9"/>
        <color indexed="9"/>
        <rFont val="Arial Narrow"/>
        <family val="2"/>
      </rPr>
      <t>4</t>
    </r>
  </si>
  <si>
    <r>
      <t>g N</t>
    </r>
    <r>
      <rPr>
        <b/>
        <vertAlign val="subscript"/>
        <sz val="9"/>
        <color indexed="9"/>
        <rFont val="Arial Narrow"/>
        <family val="2"/>
      </rPr>
      <t>2</t>
    </r>
    <r>
      <rPr>
        <b/>
        <sz val="9"/>
        <color indexed="9"/>
        <rFont val="Arial Narrow"/>
        <family val="2"/>
      </rPr>
      <t>O</t>
    </r>
  </si>
  <si>
    <r>
      <t>* Indique la cantidad de gas natural consumida en kWh</t>
    </r>
    <r>
      <rPr>
        <vertAlign val="subscript"/>
        <sz val="10"/>
        <color indexed="56"/>
        <rFont val="Arial Narrow"/>
        <family val="2"/>
      </rPr>
      <t>PCS</t>
    </r>
    <r>
      <rPr>
        <sz val="10"/>
        <color indexed="56"/>
        <rFont val="Arial Narrow"/>
        <family val="2"/>
      </rPr>
      <t xml:space="preserve"> (Poder Calorífico Superior) ya que el factor de emisión del gas natural está expresado en kgCO</t>
    </r>
    <r>
      <rPr>
        <vertAlign val="subscript"/>
        <sz val="10"/>
        <color indexed="56"/>
        <rFont val="Arial Narrow"/>
        <family val="2"/>
      </rPr>
      <t>2</t>
    </r>
    <r>
      <rPr>
        <sz val="10"/>
        <color indexed="56"/>
        <rFont val="Arial Narrow"/>
        <family val="2"/>
      </rPr>
      <t>/kWh</t>
    </r>
    <r>
      <rPr>
        <vertAlign val="subscript"/>
        <sz val="10"/>
        <color indexed="56"/>
        <rFont val="Arial Narrow"/>
        <family val="2"/>
      </rPr>
      <t>PCS</t>
    </r>
    <r>
      <rPr>
        <sz val="10"/>
        <color indexed="56"/>
        <rFont val="Arial Narrow"/>
        <family val="2"/>
      </rPr>
      <t>.</t>
    </r>
  </si>
  <si>
    <r>
      <t>** La utilización de la biomasa (madera, pellets o biogás) como combustible se considera neutra en emisiones de CO</t>
    </r>
    <r>
      <rPr>
        <vertAlign val="subscript"/>
        <sz val="10"/>
        <color indexed="56"/>
        <rFont val="Arial Narrow"/>
        <family val="2"/>
      </rPr>
      <t>2</t>
    </r>
    <r>
      <rPr>
        <sz val="10"/>
        <color indexed="56"/>
        <rFont val="Arial Narrow"/>
        <family val="2"/>
      </rPr>
      <t xml:space="preserve"> al ser de origen biogénico pero sí producirá emisiones de CH</t>
    </r>
    <r>
      <rPr>
        <vertAlign val="subscript"/>
        <sz val="10"/>
        <color indexed="56"/>
        <rFont val="Arial Narrow"/>
        <family val="2"/>
      </rPr>
      <t>4</t>
    </r>
    <r>
      <rPr>
        <sz val="10"/>
        <color indexed="56"/>
        <rFont val="Arial Narrow"/>
        <family val="2"/>
      </rPr>
      <t xml:space="preserve"> y N</t>
    </r>
    <r>
      <rPr>
        <vertAlign val="subscript"/>
        <sz val="10"/>
        <color indexed="56"/>
        <rFont val="Arial Narrow"/>
        <family val="2"/>
      </rPr>
      <t>2</t>
    </r>
    <r>
      <rPr>
        <sz val="10"/>
        <color indexed="56"/>
        <rFont val="Arial Narrow"/>
        <family val="2"/>
      </rPr>
      <t>O.</t>
    </r>
  </si>
  <si>
    <t>B.    INSTALACIONES FIJAS (CALDERAS, TURBINAS, HORNOS, ETC.) SUJETAS A LAS OBLIGACIONES ESTABLECIDAS EN LA LEY 1/2005, DE 9 DE MARZO</t>
  </si>
  <si>
    <t>Cumplimente este apartado si su organización dispone de instalaciones fijas sujetas a las obligaciones de seguimiento y notificación de emisiones establecidas en la Ley 1/2005, de 9 de marzo, por la que se regula el régimen del comercio de derechos de emisión de gases de efecto invernadero.</t>
  </si>
  <si>
    <r>
      <rPr>
        <u/>
        <sz val="11"/>
        <color theme="3"/>
        <rFont val="Arial Narrow"/>
        <family val="2"/>
      </rPr>
      <t>En este caso no se proporcionan los valores de los factores de emisión</t>
    </r>
    <r>
      <rPr>
        <sz val="11"/>
        <color theme="3"/>
        <rFont val="Arial Narrow"/>
        <family val="2"/>
      </rPr>
      <t>. Incluya en el siguiente cuadro, para cada instalación, las emisiones totales de cada uno de los gases de efecto invernadero verificadas y reportadas para el año de cálculo en cumplimiento de la Ley 1/2005, de 9 de marzo.</t>
    </r>
  </si>
  <si>
    <t>Categoría de actividad (según Anexo I de la Ley 1/2005, de 9 de marzo)</t>
  </si>
  <si>
    <t>Instalación</t>
  </si>
  <si>
    <t>Emisiones verificadas Ley 1/2005</t>
  </si>
  <si>
    <r>
      <rPr>
        <b/>
        <sz val="10"/>
        <color indexed="9"/>
        <rFont val="Arial Narrow"/>
        <family val="2"/>
      </rPr>
      <t>Emisiones 
totales B</t>
    </r>
    <r>
      <rPr>
        <b/>
        <sz val="9"/>
        <color indexed="9"/>
        <rFont val="Arial Narrow"/>
        <family val="2"/>
      </rPr>
      <t xml:space="preserve">
kg CO</t>
    </r>
    <r>
      <rPr>
        <b/>
        <vertAlign val="subscript"/>
        <sz val="9"/>
        <color indexed="9"/>
        <rFont val="Arial Narrow"/>
        <family val="2"/>
      </rPr>
      <t>2</t>
    </r>
    <r>
      <rPr>
        <b/>
        <sz val="9"/>
        <color indexed="9"/>
        <rFont val="Arial Narrow"/>
        <family val="2"/>
      </rPr>
      <t>e</t>
    </r>
  </si>
  <si>
    <t xml:space="preserve">                                          CONSUMO DE COMBUSTIBLES FÓSILES EN VEHÍCULOS Y MAQUINARIA</t>
  </si>
  <si>
    <t xml:space="preserve">Consumo de combustibles en equipos de transporte, tales como vehículos de motor, camiones, barcos, que pertenecen o son controladas por la organización. Además, se incluyen en esta pestaña los consumos de combustible de la maquinaria móvil (tractores, motosierras, etc.).
</t>
  </si>
  <si>
    <r>
      <t xml:space="preserve">Las emisiones causadas por el uso de vehículos no incluidos en los límites de la organización no deberán considerarse en este apartado ya que serían emisiones "indirectas" (viajes </t>
    </r>
    <r>
      <rPr>
        <i/>
        <sz val="11"/>
        <color theme="3"/>
        <rFont val="Arial Narrow"/>
        <family val="2"/>
      </rPr>
      <t>in itinere</t>
    </r>
    <r>
      <rPr>
        <sz val="11"/>
        <color theme="3"/>
        <rFont val="Arial Narrow"/>
        <family val="2"/>
      </rPr>
      <t xml:space="preserve"> de los empleados, viajes de negocio en medios que no son propios, etc.). </t>
    </r>
  </si>
  <si>
    <t>A.   Transporte por carretera</t>
  </si>
  <si>
    <t>Consumo de combustibles debido al transporte de pasajeros y/o de mercancías que realiza la organización a través de vehículos rodados que son propiedad de la organización, o sobre los que tiene control.</t>
  </si>
  <si>
    <t>B.   Transporte ferroviario, marítimo y aéreo que controla la organización (emisiones directas o de alcance 1)</t>
  </si>
  <si>
    <t>Consumo de combustibles debido al transporte de pasajeros y/o de mercancías que realiza la organización en trenes, embarcaciones y/o aeronaves que son de su propiedad, o sobre los que tiene control.</t>
  </si>
  <si>
    <t>C.   Funcionamiento de maquinaria móvil (tractores, motosierras, etc.)</t>
  </si>
  <si>
    <t>Consumo de combustibles de la maquinaria móvil agrícola, forestal, comercial, institucional o industrial (tractores, motosierras, etc.) que es propiedad de la organización, o sobre la que tiene control.</t>
  </si>
  <si>
    <t>A.    TRANSPORTE POR CARRETERA</t>
  </si>
  <si>
    <r>
      <rPr>
        <u/>
        <sz val="11"/>
        <color theme="3"/>
        <rFont val="Arial Narrow"/>
        <family val="2"/>
      </rPr>
      <t>Tipo de combustible</t>
    </r>
    <r>
      <rPr>
        <sz val="11"/>
        <color theme="3"/>
        <rFont val="Arial Narrow"/>
        <family val="2"/>
      </rPr>
      <t>: a partir del año 2019, y debido a la entrada en vigor del Real Decreto 639/2016, de 9 de diciembre, no encontrará en el desplegable de “Tipo de combustible” las opciones “Gasolina” o “Gasóleo” sino las denominaciones de las mezclas de dichos combustibles con la correspondiente proporción “bio” (E5, B7, etc.).
Si en su factura aparece el dato de combustible como gasolina o gasóleo A (no se especifica la proporción de biocombustible), deberá escoger la opción más conservadora que en caso de ser gasolina será «E5», y en caso de ser gasóleo A, será «B7».</t>
    </r>
  </si>
  <si>
    <r>
      <rPr>
        <u/>
        <sz val="11"/>
        <color theme="3"/>
        <rFont val="Arial Narrow"/>
        <family val="2"/>
      </rPr>
      <t>Modo de propulsión</t>
    </r>
    <r>
      <rPr>
        <sz val="11"/>
        <color theme="3"/>
        <rFont val="Arial Narrow"/>
        <family val="2"/>
      </rPr>
      <t xml:space="preserve">: en caso de tratarse de vehículos eléctricos o vehículos híbridos deberá seguir las siguientes indicaciones para cumplimentar sus datos de consumo:
  - Vehículo híbrido no enchufable: indicar en la presente pestaña los litros de combustible fósil consumido.
  - Vehículo híbrido enchufable: en la presente pestaña indicar los litros de combustible fósil consumido y en en el apartado </t>
    </r>
    <r>
      <rPr>
        <i/>
        <sz val="11"/>
        <color theme="3"/>
        <rFont val="Arial Narrow"/>
        <family val="2"/>
      </rPr>
      <t>B. Consumo de electricidad en vehículos</t>
    </r>
    <r>
      <rPr>
        <sz val="11"/>
        <color theme="3"/>
        <rFont val="Arial Narrow"/>
        <family val="2"/>
      </rPr>
      <t xml:space="preserve"> de la pestaña </t>
    </r>
    <r>
      <rPr>
        <i/>
        <sz val="11"/>
        <color theme="3"/>
        <rFont val="Arial Narrow"/>
        <family val="2"/>
      </rPr>
      <t>8. Electricidad y otras energías,</t>
    </r>
    <r>
      <rPr>
        <sz val="11"/>
        <color theme="3"/>
        <rFont val="Arial Narrow"/>
        <family val="2"/>
      </rPr>
      <t xml:space="preserve"> los kWh consumidos.
  - Vehículo eléctrico: indicar los kWh consumidos en el apartado </t>
    </r>
    <r>
      <rPr>
        <i/>
        <sz val="11"/>
        <color theme="3"/>
        <rFont val="Arial Narrow"/>
        <family val="2"/>
      </rPr>
      <t xml:space="preserve">B. Consumo de electricidad en vehículos </t>
    </r>
    <r>
      <rPr>
        <sz val="11"/>
        <color theme="3"/>
        <rFont val="Arial Narrow"/>
        <family val="2"/>
      </rPr>
      <t xml:space="preserve">de la pestaña </t>
    </r>
    <r>
      <rPr>
        <i/>
        <sz val="11"/>
        <color theme="3"/>
        <rFont val="Arial Narrow"/>
        <family val="2"/>
      </rPr>
      <t>8. Electricidad y otras energías.</t>
    </r>
  </si>
  <si>
    <r>
      <rPr>
        <u/>
        <sz val="11"/>
        <color theme="3"/>
        <rFont val="Arial Narrow"/>
        <family val="2"/>
      </rPr>
      <t>Opciones de cálculo</t>
    </r>
    <r>
      <rPr>
        <sz val="11"/>
        <color theme="3"/>
        <rFont val="Arial Narrow"/>
        <family val="2"/>
      </rPr>
      <t xml:space="preserve">: únicamente deberá cumplimentar una de las dos opciones (A.1 o A.2) en función de los datos disponibles (si cumplimenta ambas opciones estará duplicando las emisiones).
  - </t>
    </r>
    <r>
      <rPr>
        <i/>
        <sz val="11"/>
        <color theme="3"/>
        <rFont val="Arial Narrow"/>
        <family val="2"/>
      </rPr>
      <t>Opción A.1</t>
    </r>
    <r>
      <rPr>
        <sz val="11"/>
        <color theme="3"/>
        <rFont val="Arial Narrow"/>
        <family val="2"/>
      </rPr>
      <t xml:space="preserve">: los datos necesarios son el tipo de vehículo, tipo de combustible y la cantidad de combustible consumido.
  - </t>
    </r>
    <r>
      <rPr>
        <i/>
        <sz val="11"/>
        <color theme="3"/>
        <rFont val="Arial Narrow"/>
        <family val="2"/>
      </rPr>
      <t>Opción A.2</t>
    </r>
    <r>
      <rPr>
        <sz val="11"/>
        <color theme="3"/>
        <rFont val="Arial Narrow"/>
        <family val="2"/>
      </rPr>
      <t>: los datos necesarios son el modelo de coche, tipo de combustible y los km recorridos.</t>
    </r>
  </si>
  <si>
    <t>Opción A.1: Cantidad de combustible consumido</t>
  </si>
  <si>
    <r>
      <t xml:space="preserve">Las emisiones causadas por el uso de vehículos no incluidos en los límites de la organización no deberán considerarse en este apartado ya que serían emisiones indirectas o de alcance 3 (viajes </t>
    </r>
    <r>
      <rPr>
        <i/>
        <sz val="11"/>
        <color theme="3"/>
        <rFont val="Arial Narrow"/>
        <family val="2"/>
      </rPr>
      <t>in itinere</t>
    </r>
    <r>
      <rPr>
        <sz val="11"/>
        <color theme="3"/>
        <rFont val="Arial Narrow"/>
        <family val="2"/>
      </rPr>
      <t xml:space="preserve"> de los empleados, viajes de negocio en medios que no son propios, etc.).</t>
    </r>
  </si>
  <si>
    <r>
      <rPr>
        <sz val="11"/>
        <color theme="3"/>
        <rFont val="Arial Narrow"/>
        <family val="2"/>
      </rPr>
      <t xml:space="preserve">Los datos necesarios son: </t>
    </r>
    <r>
      <rPr>
        <u/>
        <sz val="11"/>
        <color theme="3"/>
        <rFont val="Arial Narrow"/>
        <family val="2"/>
      </rPr>
      <t>categoría de vehículo</t>
    </r>
    <r>
      <rPr>
        <sz val="11"/>
        <color theme="3"/>
        <rFont val="Arial Narrow"/>
        <family val="2"/>
      </rPr>
      <t xml:space="preserve">, </t>
    </r>
    <r>
      <rPr>
        <u/>
        <sz val="11"/>
        <color theme="3"/>
        <rFont val="Arial Narrow"/>
        <family val="2"/>
      </rPr>
      <t>tipo</t>
    </r>
    <r>
      <rPr>
        <sz val="11"/>
        <color theme="3"/>
        <rFont val="Arial Narrow"/>
        <family val="2"/>
      </rPr>
      <t xml:space="preserve"> y </t>
    </r>
    <r>
      <rPr>
        <u/>
        <sz val="11"/>
        <color theme="3"/>
        <rFont val="Arial Narrow"/>
        <family val="2"/>
      </rPr>
      <t>cantidad</t>
    </r>
    <r>
      <rPr>
        <sz val="11"/>
        <color theme="3"/>
        <rFont val="Arial Narrow"/>
        <family val="2"/>
      </rPr>
      <t xml:space="preserve"> de </t>
    </r>
    <r>
      <rPr>
        <u/>
        <sz val="11"/>
        <color theme="3"/>
        <rFont val="Arial Narrow"/>
        <family val="2"/>
      </rPr>
      <t>combustible</t>
    </r>
    <r>
      <rPr>
        <sz val="11"/>
        <color theme="3"/>
        <rFont val="Arial Narrow"/>
        <family val="2"/>
      </rPr>
      <t>.</t>
    </r>
  </si>
  <si>
    <t>Edificio / Sede</t>
  </si>
  <si>
    <r>
      <t xml:space="preserve">Categoría de vehículo </t>
    </r>
    <r>
      <rPr>
        <b/>
        <vertAlign val="superscript"/>
        <sz val="10"/>
        <color indexed="9"/>
        <rFont val="Arial Narrow"/>
        <family val="2"/>
      </rPr>
      <t>(1)</t>
    </r>
  </si>
  <si>
    <r>
      <t xml:space="preserve">Tipo de Combustible </t>
    </r>
    <r>
      <rPr>
        <b/>
        <vertAlign val="superscript"/>
        <sz val="10"/>
        <color indexed="9"/>
        <rFont val="Arial Narrow"/>
        <family val="2"/>
      </rPr>
      <t>(2)</t>
    </r>
  </si>
  <si>
    <r>
      <t xml:space="preserve">Cantidad comb. (ud) </t>
    </r>
    <r>
      <rPr>
        <b/>
        <vertAlign val="superscript"/>
        <sz val="10"/>
        <color indexed="9"/>
        <rFont val="Arial Narrow"/>
        <family val="2"/>
      </rPr>
      <t>(3)</t>
    </r>
  </si>
  <si>
    <t>Factor emisión</t>
  </si>
  <si>
    <t>Emisiones parciales A.1</t>
  </si>
  <si>
    <r>
      <rPr>
        <b/>
        <sz val="10"/>
        <color indexed="9"/>
        <rFont val="Arial Narrow"/>
        <family val="2"/>
      </rPr>
      <t xml:space="preserve">Emisiones 
totales </t>
    </r>
    <r>
      <rPr>
        <b/>
        <sz val="9"/>
        <color indexed="9"/>
        <rFont val="Arial Narrow"/>
        <family val="2"/>
      </rPr>
      <t>A1
kg CO</t>
    </r>
    <r>
      <rPr>
        <b/>
        <vertAlign val="subscript"/>
        <sz val="9"/>
        <color indexed="9"/>
        <rFont val="Arial Narrow"/>
        <family val="2"/>
      </rPr>
      <t>2</t>
    </r>
    <r>
      <rPr>
        <b/>
        <sz val="9"/>
        <color indexed="9"/>
        <rFont val="Arial Narrow"/>
        <family val="2"/>
      </rPr>
      <t>e</t>
    </r>
  </si>
  <si>
    <r>
      <t xml:space="preserve">Otros </t>
    </r>
    <r>
      <rPr>
        <b/>
        <vertAlign val="superscript"/>
        <sz val="10"/>
        <color indexed="9"/>
        <rFont val="Arial Narrow"/>
        <family val="2"/>
      </rPr>
      <t>(4)</t>
    </r>
  </si>
  <si>
    <r>
      <rPr>
        <vertAlign val="superscript"/>
        <sz val="10"/>
        <color theme="3"/>
        <rFont val="Arial Narrow"/>
        <family val="2"/>
      </rPr>
      <t>(1)</t>
    </r>
    <r>
      <rPr>
        <sz val="10"/>
        <color theme="3"/>
        <rFont val="Arial Narrow"/>
        <family val="2"/>
      </rPr>
      <t>Categoría de vehículo según la clasificación de vehículos la UNECE (United Nations Economic Commission for Europe):</t>
    </r>
    <r>
      <rPr>
        <sz val="10"/>
        <color rgb="FF0000FF"/>
        <rFont val="Arial Narrow"/>
        <family val="2"/>
      </rPr>
      <t xml:space="preserve"> </t>
    </r>
    <r>
      <rPr>
        <u/>
        <sz val="10"/>
        <color rgb="FF0000FF"/>
        <rFont val="Arial Narrow"/>
        <family val="2"/>
      </rPr>
      <t>https://unece.org/classification-and-definition-vehicles</t>
    </r>
  </si>
  <si>
    <t xml:space="preserve">    </t>
  </si>
  <si>
    <r>
      <t xml:space="preserve"> -</t>
    </r>
    <r>
      <rPr>
        <i/>
        <sz val="10"/>
        <color theme="3"/>
        <rFont val="Arial Narrow"/>
        <family val="2"/>
      </rPr>
      <t xml:space="preserve"> Turismos (M1)</t>
    </r>
    <r>
      <rPr>
        <sz val="10"/>
        <color theme="3"/>
        <rFont val="Arial Narrow"/>
        <family val="2"/>
      </rPr>
      <t>: vehículos de transporte de pasajeros de hasta 8 asientos (M1)</t>
    </r>
  </si>
  <si>
    <r>
      <t xml:space="preserve"> - </t>
    </r>
    <r>
      <rPr>
        <i/>
        <sz val="10"/>
        <color theme="3"/>
        <rFont val="Arial Narrow"/>
        <family val="2"/>
      </rPr>
      <t>Furgonetas y furgones (N1)</t>
    </r>
    <r>
      <rPr>
        <sz val="10"/>
        <color theme="3"/>
        <rFont val="Arial Narrow"/>
        <family val="2"/>
      </rPr>
      <t>: vehículos de mercancías de menos de 3,5 toneladas (N1)</t>
    </r>
  </si>
  <si>
    <r>
      <t xml:space="preserve"> - </t>
    </r>
    <r>
      <rPr>
        <i/>
        <sz val="10"/>
        <color theme="3"/>
        <rFont val="Arial Narrow"/>
        <family val="2"/>
      </rPr>
      <t>Camiones y autobuses (N2, N3, M2, M3)</t>
    </r>
    <r>
      <rPr>
        <sz val="10"/>
        <color theme="3"/>
        <rFont val="Arial Narrow"/>
        <family val="2"/>
      </rPr>
      <t>: vehículos de mercancías de más de 3,5 toneladas (N2, N3) y Autobuses (M2, M3)</t>
    </r>
  </si>
  <si>
    <r>
      <t xml:space="preserve"> - </t>
    </r>
    <r>
      <rPr>
        <i/>
        <sz val="10"/>
        <color theme="3"/>
        <rFont val="Arial Narrow"/>
        <family val="2"/>
      </rPr>
      <t>Ciclomotores y motocicletas (L)</t>
    </r>
    <r>
      <rPr>
        <sz val="10"/>
        <color theme="3"/>
        <rFont val="Arial Narrow"/>
        <family val="2"/>
      </rPr>
      <t>: categorías L1e, L2e, L3e, L4e, L5e, L6e, L7e</t>
    </r>
  </si>
  <si>
    <r>
      <rPr>
        <vertAlign val="superscript"/>
        <sz val="10"/>
        <color indexed="56"/>
        <rFont val="Arial Narrow"/>
        <family val="2"/>
      </rPr>
      <t>(2)</t>
    </r>
    <r>
      <rPr>
        <sz val="10"/>
        <color indexed="56"/>
        <rFont val="Arial Narrow"/>
        <family val="2"/>
      </rPr>
      <t>Si en su factura la denominación del combustible es gasolina o gasóleo (no se especifica la proporción de biocombustible), deberá escoger la opción más conservadora que en caso de ser gasolina será «E5», y en caso de ser gasóleo A, será «B7».</t>
    </r>
  </si>
  <si>
    <r>
      <rPr>
        <vertAlign val="superscript"/>
        <sz val="10"/>
        <color theme="3"/>
        <rFont val="Arial Narrow"/>
        <family val="2"/>
      </rPr>
      <t>(3)</t>
    </r>
    <r>
      <rPr>
        <sz val="10"/>
        <color theme="3"/>
        <rFont val="Arial Narrow"/>
        <family val="2"/>
      </rPr>
      <t>Cantidad de combustible expresada en las unidades indicadas en la columna “Tipo de combustible”. Si solo dispone del dato en euros gastados en combustible en ese periodo, se recomienda realizar la conversión a litros consumidos a partir de los precios que aparecen en el geoportal de hidrocarburos (</t>
    </r>
    <r>
      <rPr>
        <u/>
        <sz val="10"/>
        <color indexed="12"/>
        <rFont val="Arial Narrow"/>
        <family val="2"/>
      </rPr>
      <t>https://energia.gob.es/es-es/Servicios/Paginas/consultasdecarburantes.aspx</t>
    </r>
    <r>
      <rPr>
        <sz val="10"/>
        <color theme="3"/>
        <rFont val="Arial Narrow"/>
        <family val="2"/>
      </rPr>
      <t>)</t>
    </r>
  </si>
  <si>
    <r>
      <rPr>
        <vertAlign val="superscript"/>
        <sz val="10"/>
        <color theme="3"/>
        <rFont val="Arial Narrow"/>
        <family val="2"/>
      </rPr>
      <t xml:space="preserve">(4) </t>
    </r>
    <r>
      <rPr>
        <sz val="10"/>
        <color theme="3"/>
        <rFont val="Arial Narrow"/>
        <family val="2"/>
      </rPr>
      <t>Si el combustible empleado no es uno de los disponibles en el desplegable y ha indicado la opción “</t>
    </r>
    <r>
      <rPr>
        <i/>
        <sz val="10"/>
        <color theme="3"/>
        <rFont val="Arial Narrow"/>
        <family val="2"/>
      </rPr>
      <t>Otro (ud)</t>
    </r>
    <r>
      <rPr>
        <sz val="10"/>
        <color theme="3"/>
        <rFont val="Arial Narrow"/>
        <family val="2"/>
      </rPr>
      <t xml:space="preserve">”, deberá introducir en estas columnas los factores de emisión teniendo en cuenta que las unidades en que se expresen deben ser coherentes con las unidades en las que se cuantifique la cantidad de combustible consumido. Además, deberá indicar en la pestaña </t>
    </r>
    <r>
      <rPr>
        <i/>
        <sz val="10"/>
        <color theme="3"/>
        <rFont val="Arial Narrow"/>
        <family val="2"/>
      </rPr>
      <t xml:space="preserve">2. Hoja de trabajo. Consumos </t>
    </r>
    <r>
      <rPr>
        <sz val="10"/>
        <color theme="3"/>
        <rFont val="Arial Narrow"/>
        <family val="2"/>
      </rPr>
      <t>el nombre del combustible, la fuente de donde se extraen sus factores de emisión, así como sus valores y unidades en las que se expresan.</t>
    </r>
  </si>
  <si>
    <t>Opción A.2: km recorridos y modelo de coche</t>
  </si>
  <si>
    <r>
      <rPr>
        <sz val="11"/>
        <color theme="3"/>
        <rFont val="Arial Narrow"/>
        <family val="2"/>
      </rPr>
      <t xml:space="preserve">Los datos necesarios son: </t>
    </r>
    <r>
      <rPr>
        <u/>
        <sz val="11"/>
        <color theme="3"/>
        <rFont val="Arial Narrow"/>
        <family val="2"/>
      </rPr>
      <t>modelo</t>
    </r>
    <r>
      <rPr>
        <sz val="11"/>
        <color theme="3"/>
        <rFont val="Arial Narrow"/>
        <family val="2"/>
      </rPr>
      <t xml:space="preserve"> de coche, </t>
    </r>
    <r>
      <rPr>
        <u/>
        <sz val="11"/>
        <color theme="3"/>
        <rFont val="Arial Narrow"/>
        <family val="2"/>
      </rPr>
      <t>tipo de combustible</t>
    </r>
    <r>
      <rPr>
        <sz val="11"/>
        <color theme="3"/>
        <rFont val="Arial Narrow"/>
        <family val="2"/>
      </rPr>
      <t xml:space="preserve"> y los </t>
    </r>
    <r>
      <rPr>
        <u/>
        <sz val="11"/>
        <color theme="3"/>
        <rFont val="Arial Narrow"/>
        <family val="2"/>
      </rPr>
      <t>km recorridos.</t>
    </r>
  </si>
  <si>
    <r>
      <rPr>
        <sz val="11"/>
        <color theme="3"/>
        <rFont val="Arial Narrow"/>
        <family val="2"/>
      </rPr>
      <t>Para la cumplimentación de este cuadro será necesario que la marca y modelo de su coche se encuentre entre los considerados en la base de datos del IDAE (Instituto para la Diversificación y Ahorro de la Energía) para coches nuevos:</t>
    </r>
    <r>
      <rPr>
        <sz val="11"/>
        <color rgb="FF0000FF"/>
        <rFont val="Arial Narrow"/>
        <family val="2"/>
      </rPr>
      <t xml:space="preserve"> </t>
    </r>
    <r>
      <rPr>
        <u/>
        <sz val="11"/>
        <color rgb="FF0000FF"/>
        <rFont val="Arial Narrow"/>
        <family val="2"/>
      </rPr>
      <t>https://coches.idae.es/base-datos/marca-y-modelo</t>
    </r>
  </si>
  <si>
    <r>
      <t>Modelo de coche</t>
    </r>
    <r>
      <rPr>
        <b/>
        <vertAlign val="superscript"/>
        <sz val="10"/>
        <color indexed="9"/>
        <rFont val="Arial Narrow"/>
        <family val="2"/>
      </rPr>
      <t>(1)</t>
    </r>
  </si>
  <si>
    <t>km recorridos</t>
  </si>
  <si>
    <r>
      <t>g CO</t>
    </r>
    <r>
      <rPr>
        <b/>
        <vertAlign val="subscript"/>
        <sz val="10"/>
        <color indexed="9"/>
        <rFont val="Arial Narrow"/>
        <family val="2"/>
      </rPr>
      <t>2</t>
    </r>
    <r>
      <rPr>
        <b/>
        <sz val="10"/>
        <color indexed="9"/>
        <rFont val="Arial Narrow"/>
        <family val="2"/>
      </rPr>
      <t xml:space="preserve">/km 
IDAE </t>
    </r>
    <r>
      <rPr>
        <b/>
        <vertAlign val="superscript"/>
        <sz val="10"/>
        <color indexed="9"/>
        <rFont val="Arial Narrow"/>
        <family val="2"/>
      </rPr>
      <t>(2)</t>
    </r>
  </si>
  <si>
    <r>
      <t>Emisiones A.2
kg CO</t>
    </r>
    <r>
      <rPr>
        <b/>
        <vertAlign val="subscript"/>
        <sz val="10"/>
        <color indexed="9"/>
        <rFont val="Arial Narrow"/>
        <family val="2"/>
      </rPr>
      <t>2</t>
    </r>
    <r>
      <rPr>
        <b/>
        <vertAlign val="superscript"/>
        <sz val="10"/>
        <color indexed="9"/>
        <rFont val="Arial Narrow"/>
        <family val="2"/>
      </rPr>
      <t>(3)</t>
    </r>
  </si>
  <si>
    <r>
      <rPr>
        <vertAlign val="superscript"/>
        <sz val="10"/>
        <color theme="3"/>
        <rFont val="Arial Narrow"/>
        <family val="2"/>
      </rPr>
      <t xml:space="preserve">(1) </t>
    </r>
    <r>
      <rPr>
        <sz val="10"/>
        <color theme="3"/>
        <rFont val="Arial Narrow"/>
        <family val="2"/>
      </rPr>
      <t xml:space="preserve">Indique la marca y modelo de su coche si se encuentra entre los considerados en la base de datos del IDAE para coches nuevos: </t>
    </r>
    <r>
      <rPr>
        <u/>
        <sz val="10"/>
        <color rgb="FF0000FF"/>
        <rFont val="Arial Narrow"/>
        <family val="2"/>
      </rPr>
      <t>https://coches.idae.es/base-datos/marca-y-modelo</t>
    </r>
  </si>
  <si>
    <r>
      <rPr>
        <vertAlign val="superscript"/>
        <sz val="10"/>
        <color theme="3"/>
        <rFont val="Arial Narrow"/>
        <family val="2"/>
      </rPr>
      <t xml:space="preserve">(2) </t>
    </r>
    <r>
      <rPr>
        <sz val="10"/>
        <color theme="3"/>
        <rFont val="Arial Narrow"/>
        <family val="2"/>
      </rPr>
      <t>Indique el valor medio del factor de emisión (expresado en g CO</t>
    </r>
    <r>
      <rPr>
        <vertAlign val="subscript"/>
        <sz val="10"/>
        <color theme="3"/>
        <rFont val="Arial Narrow"/>
        <family val="2"/>
      </rPr>
      <t>2</t>
    </r>
    <r>
      <rPr>
        <sz val="10"/>
        <color theme="3"/>
        <rFont val="Arial Narrow"/>
        <family val="2"/>
      </rPr>
      <t>/km) que se incluye en la base de datos del IDAE para el modelo de coche y tipo de combustible introducido (</t>
    </r>
    <r>
      <rPr>
        <u/>
        <sz val="10"/>
        <color rgb="FF0000FF"/>
        <rFont val="Arial Narrow"/>
        <family val="2"/>
      </rPr>
      <t>https://coches.idae.es/base-datos/marca-y-modelo</t>
    </r>
    <r>
      <rPr>
        <u/>
        <sz val="10"/>
        <color rgb="FF0070C0"/>
        <rFont val="Arial Narrow"/>
        <family val="2"/>
      </rPr>
      <t>)</t>
    </r>
  </si>
  <si>
    <r>
      <rPr>
        <vertAlign val="superscript"/>
        <sz val="10"/>
        <color theme="3"/>
        <rFont val="Arial Narrow"/>
        <family val="2"/>
      </rPr>
      <t>(3)</t>
    </r>
    <r>
      <rPr>
        <sz val="10"/>
        <color theme="3"/>
        <rFont val="Arial Narrow"/>
        <family val="2"/>
      </rPr>
      <t xml:space="preserve"> El resultado no incluye las emisiones de otros gases como el CH</t>
    </r>
    <r>
      <rPr>
        <vertAlign val="subscript"/>
        <sz val="10"/>
        <color theme="3"/>
        <rFont val="Arial Narrow"/>
        <family val="2"/>
      </rPr>
      <t>4</t>
    </r>
    <r>
      <rPr>
        <sz val="10"/>
        <color theme="3"/>
        <rFont val="Arial Narrow"/>
        <family val="2"/>
      </rPr>
      <t xml:space="preserve"> y el N</t>
    </r>
    <r>
      <rPr>
        <vertAlign val="subscript"/>
        <sz val="10"/>
        <color theme="3"/>
        <rFont val="Arial Narrow"/>
        <family val="2"/>
      </rPr>
      <t>2</t>
    </r>
    <r>
      <rPr>
        <sz val="10"/>
        <color theme="3"/>
        <rFont val="Arial Narrow"/>
        <family val="2"/>
      </rPr>
      <t>O.</t>
    </r>
  </si>
  <si>
    <t>B.    TRANSPORTE FERROVIARIO, MARÍTIMO Y AÉREO EN VEHÍCULOS SOBRE LOS QUE LA ORGANIZACIÓN TIENE CONTROL</t>
  </si>
  <si>
    <t xml:space="preserve">En este apartado solo se deben introducir los datos de consumo de los ferrocarriles (tren, metro, tranvía), embarcaciones y/o aeronaves que sean propiedad de la organización o sobre los que tiene control (emisiones directas o de alcance 1). </t>
  </si>
  <si>
    <r>
      <t xml:space="preserve">No deben considerarse en este apartado los viajes </t>
    </r>
    <r>
      <rPr>
        <i/>
        <sz val="11"/>
        <color theme="3"/>
        <rFont val="Arial Narrow"/>
        <family val="2"/>
      </rPr>
      <t>in itinere</t>
    </r>
    <r>
      <rPr>
        <sz val="11"/>
        <color theme="3"/>
        <rFont val="Arial Narrow"/>
        <family val="2"/>
      </rPr>
      <t xml:space="preserve"> de los empleados, los viajes de negocio en medios que no son propios, etc.</t>
    </r>
  </si>
  <si>
    <r>
      <t>Para el caso "</t>
    </r>
    <r>
      <rPr>
        <i/>
        <sz val="11"/>
        <color theme="3"/>
        <rFont val="Arial Narrow"/>
        <family val="2"/>
      </rPr>
      <t>Transporte ferroviario</t>
    </r>
    <r>
      <rPr>
        <sz val="11"/>
        <color theme="3"/>
        <rFont val="Arial Narrow"/>
        <family val="2"/>
      </rPr>
      <t>" el consumo de electricidad debe cumplimentarse en el apartado</t>
    </r>
    <r>
      <rPr>
        <i/>
        <sz val="11"/>
        <color theme="3"/>
        <rFont val="Arial Narrow"/>
        <family val="2"/>
      </rPr>
      <t xml:space="preserve"> B. Consumo de electricidad en vehículos</t>
    </r>
    <r>
      <rPr>
        <sz val="11"/>
        <color theme="3"/>
        <rFont val="Arial Narrow"/>
        <family val="2"/>
      </rPr>
      <t xml:space="preserve"> de la pestaña</t>
    </r>
    <r>
      <rPr>
        <i/>
        <sz val="11"/>
        <color theme="3"/>
        <rFont val="Arial Narrow"/>
        <family val="2"/>
      </rPr>
      <t xml:space="preserve"> 8. Electricidad y otras energías</t>
    </r>
    <r>
      <rPr>
        <sz val="11"/>
        <color theme="3"/>
        <rFont val="Arial Narrow"/>
        <family val="2"/>
      </rPr>
      <t>.</t>
    </r>
  </si>
  <si>
    <t>Tipo de transporte</t>
  </si>
  <si>
    <t>Tipo de Combustible</t>
  </si>
  <si>
    <t>Cantidad comb. (ud)</t>
  </si>
  <si>
    <t>Emisiones parciales B</t>
  </si>
  <si>
    <r>
      <t xml:space="preserve">Otros </t>
    </r>
    <r>
      <rPr>
        <b/>
        <vertAlign val="superscript"/>
        <sz val="10"/>
        <color indexed="9"/>
        <rFont val="Arial Narrow"/>
        <family val="2"/>
      </rPr>
      <t>(1)</t>
    </r>
  </si>
  <si>
    <r>
      <rPr>
        <vertAlign val="superscript"/>
        <sz val="10"/>
        <color theme="3"/>
        <rFont val="Arial Narrow"/>
        <family val="2"/>
      </rPr>
      <t xml:space="preserve">(1) </t>
    </r>
    <r>
      <rPr>
        <sz val="10"/>
        <color theme="3"/>
        <rFont val="Arial Narrow"/>
        <family val="2"/>
      </rPr>
      <t>Si el combustible empleado no es uno de los disponibles en el desplegable y ha indicado la opción “</t>
    </r>
    <r>
      <rPr>
        <i/>
        <sz val="10"/>
        <color theme="3"/>
        <rFont val="Arial Narrow"/>
        <family val="2"/>
      </rPr>
      <t>Otro (ud)</t>
    </r>
    <r>
      <rPr>
        <sz val="10"/>
        <color theme="3"/>
        <rFont val="Arial Narrow"/>
        <family val="2"/>
      </rPr>
      <t xml:space="preserve">”, deberá introducir en estas columnas los factores de emisión teniendo en cuenta que las unidades en que se expresen deben ser coherentes con las unidades en las que se cuantifique la cantidad de combustible consumido. Además, deberá indicar en la pestaña </t>
    </r>
    <r>
      <rPr>
        <i/>
        <sz val="10"/>
        <color theme="3"/>
        <rFont val="Arial Narrow"/>
        <family val="2"/>
      </rPr>
      <t xml:space="preserve">2. Hoja de trabajo. Consumos </t>
    </r>
    <r>
      <rPr>
        <sz val="10"/>
        <color theme="3"/>
        <rFont val="Arial Narrow"/>
        <family val="2"/>
      </rPr>
      <t>el nombre del combustible, la fuente de donde se extraen sus factores de emisión, así como sus valores y unidades en las que se expresan.</t>
    </r>
  </si>
  <si>
    <t>C.    FUNCIONAMIENTO DE MAQUINARIA (TRACTORES, MOTOSIERRAS, ETC.)</t>
  </si>
  <si>
    <r>
      <t>Tipo de maquinaria</t>
    </r>
    <r>
      <rPr>
        <b/>
        <vertAlign val="superscript"/>
        <sz val="10"/>
        <color indexed="9"/>
        <rFont val="Arial Narrow"/>
        <family val="2"/>
      </rPr>
      <t>(1)</t>
    </r>
  </si>
  <si>
    <t>Emisiones parciales C</t>
  </si>
  <si>
    <r>
      <rPr>
        <b/>
        <sz val="10"/>
        <color indexed="9"/>
        <rFont val="Arial Narrow"/>
        <family val="2"/>
      </rPr>
      <t>Emisiones 
totales C</t>
    </r>
    <r>
      <rPr>
        <b/>
        <sz val="9"/>
        <color indexed="9"/>
        <rFont val="Arial Narrow"/>
        <family val="2"/>
      </rPr>
      <t xml:space="preserve">
kg CO</t>
    </r>
    <r>
      <rPr>
        <b/>
        <vertAlign val="subscript"/>
        <sz val="9"/>
        <color indexed="9"/>
        <rFont val="Arial Narrow"/>
        <family val="2"/>
      </rPr>
      <t>2</t>
    </r>
    <r>
      <rPr>
        <b/>
        <sz val="9"/>
        <color indexed="9"/>
        <rFont val="Arial Narrow"/>
        <family val="2"/>
      </rPr>
      <t>e</t>
    </r>
  </si>
  <si>
    <r>
      <t>Otros</t>
    </r>
    <r>
      <rPr>
        <b/>
        <vertAlign val="superscript"/>
        <sz val="10"/>
        <color indexed="9"/>
        <rFont val="Arial Narrow"/>
        <family val="2"/>
      </rPr>
      <t xml:space="preserve"> (2)</t>
    </r>
  </si>
  <si>
    <r>
      <rPr>
        <vertAlign val="superscript"/>
        <sz val="10"/>
        <color theme="3"/>
        <rFont val="Arial Narrow"/>
        <family val="2"/>
      </rPr>
      <t>(1)</t>
    </r>
    <r>
      <rPr>
        <sz val="10"/>
        <color theme="3"/>
        <rFont val="Arial Narrow"/>
        <family val="2"/>
      </rPr>
      <t xml:space="preserve">Las tipologías de maquinaria se definen de la siguiente manera (Sistema Español de Inventarios: </t>
    </r>
    <r>
      <rPr>
        <u/>
        <sz val="10"/>
        <color indexed="12"/>
        <rFont val="Arial Narrow"/>
        <family val="2"/>
      </rPr>
      <t>https://www.miteco.gob.es/es/calidad-y-evaluacion-ambiental/temas/sistema-espanol-de-inventario-sei-/08060708-maquinaria-movil_tcm30-456063.pdf</t>
    </r>
    <r>
      <rPr>
        <sz val="10"/>
        <color theme="3"/>
        <rFont val="Arial Narrow"/>
        <family val="2"/>
      </rPr>
      <t>):</t>
    </r>
    <r>
      <rPr>
        <u/>
        <sz val="10"/>
        <color indexed="12"/>
        <rFont val="Arial Narrow"/>
        <family val="2"/>
      </rPr>
      <t xml:space="preserve">
</t>
    </r>
  </si>
  <si>
    <r>
      <t xml:space="preserve">–  </t>
    </r>
    <r>
      <rPr>
        <i/>
        <sz val="10"/>
        <color theme="3"/>
        <rFont val="Arial Narrow"/>
        <family val="2"/>
      </rPr>
      <t>Maquinaria móvil industrial</t>
    </r>
    <r>
      <rPr>
        <sz val="10"/>
        <color theme="3"/>
        <rFont val="Arial Narrow"/>
        <family val="2"/>
      </rPr>
      <t xml:space="preserve">: Actividad que contempla el parque de maquinaria móvil que opera en espacios abiertos, esencialmente en las ramas de la minería, construcción, obras públicas e industria: extendedoras asfálticas, compactadoras, carros de perforación, excavadoras, motoniveladoras, explanadoras, tractores oruga, retrocargadoras, zanjadoras, fresadoras, etc. (SNAP 08.08.)
  </t>
    </r>
  </si>
  <si>
    <r>
      <t xml:space="preserve">–  </t>
    </r>
    <r>
      <rPr>
        <i/>
        <sz val="10"/>
        <color theme="3"/>
        <rFont val="Arial Narrow"/>
        <family val="2"/>
      </rPr>
      <t>Maquinaria móvil agrícola</t>
    </r>
    <r>
      <rPr>
        <sz val="10"/>
        <color theme="3"/>
        <rFont val="Arial Narrow"/>
        <family val="2"/>
      </rPr>
      <t xml:space="preserve">: Actividad que contempla las emisiones relativas a la maquinaria empleada en el sector agrícola: tractores, motocultoras y cosechadoras (SNAP 08.06.).
</t>
    </r>
  </si>
  <si>
    <r>
      <t xml:space="preserve">– </t>
    </r>
    <r>
      <rPr>
        <i/>
        <sz val="10"/>
        <color theme="3"/>
        <rFont val="Arial Narrow"/>
        <family val="2"/>
      </rPr>
      <t xml:space="preserve"> Maquinaria forestal</t>
    </r>
    <r>
      <rPr>
        <sz val="10"/>
        <color theme="3"/>
        <rFont val="Arial Narrow"/>
        <family val="2"/>
      </rPr>
      <t>: Actividad que contempla las emisiones relativas a la maquinaria móvil para uso forestal. Dentro de esta categoría se contemplan las siguientes operaciones: repoblación forestal, arreglo y conservación de caminos forestales, apertura y conservación de cortafuegos, talas y otras actividades forestales (SNAP 08.07.).</t>
    </r>
  </si>
  <si>
    <r>
      <rPr>
        <vertAlign val="superscript"/>
        <sz val="10"/>
        <color theme="3"/>
        <rFont val="Arial Narrow"/>
        <family val="2"/>
      </rPr>
      <t xml:space="preserve">(2) </t>
    </r>
    <r>
      <rPr>
        <sz val="10"/>
        <color theme="3"/>
        <rFont val="Arial Narrow"/>
        <family val="2"/>
      </rPr>
      <t>Si el combustible empleado no es uno de los disponibles en el desplegable y ha indicado la opción “</t>
    </r>
    <r>
      <rPr>
        <i/>
        <sz val="10"/>
        <color theme="3"/>
        <rFont val="Arial Narrow"/>
        <family val="2"/>
      </rPr>
      <t>Otro (ud)</t>
    </r>
    <r>
      <rPr>
        <sz val="10"/>
        <color theme="3"/>
        <rFont val="Arial Narrow"/>
        <family val="2"/>
      </rPr>
      <t xml:space="preserve">”, deberá introducir en estas columnas los factores de emisión teniendo en cuenta que las unidades en que se expresen deben ser coherentes con las unidades en las que se cuantifique la cantidad de combustible consumido. Además, deberá indicar en la pestaña </t>
    </r>
    <r>
      <rPr>
        <i/>
        <sz val="10"/>
        <color theme="3"/>
        <rFont val="Arial Narrow"/>
        <family val="2"/>
      </rPr>
      <t xml:space="preserve">2. Hoja de trabajo. Consumos </t>
    </r>
    <r>
      <rPr>
        <sz val="10"/>
        <color theme="3"/>
        <rFont val="Arial Narrow"/>
        <family val="2"/>
      </rPr>
      <t>el nombre del combustible, la fuente de donde se extraen sus factores de emisión, así como sus valores y unidades en las que se expresan.</t>
    </r>
  </si>
  <si>
    <t xml:space="preserve">                                           ALCANCE 1: EMISIONES FUGITIVAS</t>
  </si>
  <si>
    <t>Fugas de gases de efecto invernadero que se producen en instalaciones de climatización y/o refrigeración, sistemas de protección contra incendios (extintores), equipos de conmutación de alta tensión, etc. que son propiedad de la organización o que están bajo su control.</t>
  </si>
  <si>
    <r>
      <t>También se considerarán en esta categoría las emisiones de determinados gases cuya liberación a la atmósfera se produce como consecuencia de su propio uso (N</t>
    </r>
    <r>
      <rPr>
        <vertAlign val="subscript"/>
        <sz val="11"/>
        <color theme="3"/>
        <rFont val="Arial Narrow"/>
        <family val="2"/>
      </rPr>
      <t>2</t>
    </r>
    <r>
      <rPr>
        <sz val="11"/>
        <color theme="3"/>
        <rFont val="Arial Narrow"/>
        <family val="2"/>
      </rPr>
      <t>O y otros gases en anestesia general, N</t>
    </r>
    <r>
      <rPr>
        <vertAlign val="subscript"/>
        <sz val="11"/>
        <color theme="3"/>
        <rFont val="Arial Narrow"/>
        <family val="2"/>
      </rPr>
      <t>2</t>
    </r>
    <r>
      <rPr>
        <sz val="11"/>
        <color theme="3"/>
        <rFont val="Arial Narrow"/>
        <family val="2"/>
      </rPr>
      <t xml:space="preserve">O en propelentes alimentarios, etc.). </t>
    </r>
  </si>
  <si>
    <t>A.   Equipos de climatización / refrigeración</t>
  </si>
  <si>
    <t>Fugas de equipos de climatización y/o refrigeración que emplean gases de efecto invernadero y suceden durante su uso o durante las labores de mantenimiento de los mismos.</t>
  </si>
  <si>
    <t>B.   Otros</t>
  </si>
  <si>
    <t>Fugas en equipos de conmutación de alta tensión, fugas y/o uso de extintores, de gases anestésicos, de gases propelentes en aerosoles alimentarios, etc.</t>
  </si>
  <si>
    <t>A.    EQUIPOS DE CLIMATIZACIÓN / REFRIGERACIÓN</t>
  </si>
  <si>
    <t>Consideraciones:</t>
  </si>
  <si>
    <t xml:space="preserve"> - Las fugas se producen durante el año en que se registran y que la cantidad fugada es igual a la cantidad recargada.</t>
  </si>
  <si>
    <t xml:space="preserve"> - Las emisiones calculadas en este apartado se deben a fugas que han podido producirse durante años anteriores pero no han sido registradas hasta el año en que se realiza su recarga.</t>
  </si>
  <si>
    <r>
      <t>Nombre del gas o de la mezcla</t>
    </r>
    <r>
      <rPr>
        <b/>
        <vertAlign val="superscript"/>
        <sz val="10"/>
        <color indexed="9"/>
        <rFont val="Arial Narrow"/>
        <family val="2"/>
      </rPr>
      <t xml:space="preserve"> (1)</t>
    </r>
  </si>
  <si>
    <t>Fórmula  química</t>
  </si>
  <si>
    <t>PCA</t>
  </si>
  <si>
    <r>
      <t xml:space="preserve">    Otras mezclas </t>
    </r>
    <r>
      <rPr>
        <b/>
        <vertAlign val="superscript"/>
        <sz val="10"/>
        <color theme="0"/>
        <rFont val="Arial Narrow"/>
        <family val="2"/>
      </rPr>
      <t>(1)</t>
    </r>
  </si>
  <si>
    <t xml:space="preserve"> Tipo de equipo</t>
  </si>
  <si>
    <t>Capacidad equipo (kg)</t>
  </si>
  <si>
    <r>
      <t>Recarga equipo</t>
    </r>
    <r>
      <rPr>
        <b/>
        <vertAlign val="superscript"/>
        <sz val="10"/>
        <color theme="0"/>
        <rFont val="Arial Narrow"/>
        <family val="2"/>
      </rPr>
      <t xml:space="preserve"> </t>
    </r>
    <r>
      <rPr>
        <b/>
        <sz val="10"/>
        <color theme="0"/>
        <rFont val="Arial Narrow"/>
        <family val="2"/>
      </rPr>
      <t>(kg)</t>
    </r>
    <r>
      <rPr>
        <b/>
        <vertAlign val="superscript"/>
        <sz val="10"/>
        <color theme="0"/>
        <rFont val="Arial Narrow"/>
        <family val="2"/>
      </rPr>
      <t>(2)</t>
    </r>
  </si>
  <si>
    <r>
      <t>Emisiones A
kg CO</t>
    </r>
    <r>
      <rPr>
        <b/>
        <vertAlign val="subscript"/>
        <sz val="10"/>
        <color indexed="9"/>
        <rFont val="Arial Narrow"/>
        <family val="2"/>
      </rPr>
      <t>2</t>
    </r>
    <r>
      <rPr>
        <b/>
        <sz val="10"/>
        <color indexed="9"/>
        <rFont val="Arial Narrow"/>
        <family val="2"/>
      </rPr>
      <t>e</t>
    </r>
  </si>
  <si>
    <r>
      <rPr>
        <vertAlign val="superscript"/>
        <sz val="10"/>
        <color theme="3"/>
        <rFont val="Arial Narrow"/>
        <family val="2"/>
      </rPr>
      <t xml:space="preserve">(1) </t>
    </r>
    <r>
      <rPr>
        <sz val="10"/>
        <color theme="3"/>
        <rFont val="Arial Narrow"/>
        <family val="2"/>
      </rPr>
      <t>En caso de considerar otros gases no incluidos en el listado, puede consultar su PCA en el capítulo 8 del Quinto Informe de Evaluación del IPCC (</t>
    </r>
    <r>
      <rPr>
        <u/>
        <sz val="10"/>
        <color rgb="FF0000FF"/>
        <rFont val="Arial Narrow"/>
        <family val="2"/>
      </rPr>
      <t>https://www.ipcc.ch/site/assets/uploads/2018/02/WG1AR5_Chapter08_FINAL.pdf</t>
    </r>
    <r>
      <rPr>
        <sz val="10"/>
        <color theme="3"/>
        <rFont val="Arial Narrow"/>
        <family val="2"/>
      </rPr>
      <t xml:space="preserve">)
Además, deberá indicar en la pestaña </t>
    </r>
    <r>
      <rPr>
        <i/>
        <sz val="10"/>
        <color theme="3"/>
        <rFont val="Arial Narrow"/>
        <family val="2"/>
      </rPr>
      <t>2. Hoja de trabajo. Consumos</t>
    </r>
    <r>
      <rPr>
        <sz val="10"/>
        <color theme="3"/>
        <rFont val="Arial Narrow"/>
        <family val="2"/>
      </rPr>
      <t xml:space="preserve"> el nombre de la mezcla y de cada uno de sus componentes así como la proporción en que aparecen en la mezcla, sus PCA y la fuente de información.</t>
    </r>
  </si>
  <si>
    <r>
      <rPr>
        <vertAlign val="superscript"/>
        <sz val="10"/>
        <color theme="3"/>
        <rFont val="Arial Narrow"/>
        <family val="2"/>
      </rPr>
      <t>(2)</t>
    </r>
    <r>
      <rPr>
        <sz val="10"/>
        <color theme="3"/>
        <rFont val="Arial Narrow"/>
        <family val="2"/>
      </rPr>
      <t xml:space="preserve">Cantidad de gas refrigerante adicionado (expresado en kg) durante el periodo de cálculo. </t>
    </r>
  </si>
  <si>
    <t>B.    OTROS</t>
  </si>
  <si>
    <t>En este apartado además de considerar fugas de gases de efecto invernadero de otro tipo de equipos (como los de conmutación de alta tensión, o los de de extinción de incendios), también se considerarán las emisiones de determinados gases cuya liberación a la atmósfera se produce como consecuencia de su propio uso (como los anestésicos) en cuyo caso se considera que la cantidad empleada es equivalente a la cantidad liberada.</t>
  </si>
  <si>
    <t>Fórmula química</t>
  </si>
  <si>
    <t>Nombre del gas o de la mezcla</t>
  </si>
  <si>
    <r>
      <t>Recarga / Uso</t>
    </r>
    <r>
      <rPr>
        <b/>
        <vertAlign val="superscript"/>
        <sz val="10"/>
        <color theme="0"/>
        <rFont val="Arial Narrow"/>
        <family val="2"/>
      </rPr>
      <t>(2)</t>
    </r>
    <r>
      <rPr>
        <b/>
        <sz val="10"/>
        <color theme="0"/>
        <rFont val="Arial Narrow"/>
        <family val="2"/>
      </rPr>
      <t xml:space="preserve">
(kg)</t>
    </r>
  </si>
  <si>
    <r>
      <t>Emisiones B
kg CO</t>
    </r>
    <r>
      <rPr>
        <b/>
        <vertAlign val="subscript"/>
        <sz val="10"/>
        <color indexed="9"/>
        <rFont val="Arial Narrow"/>
        <family val="2"/>
      </rPr>
      <t>2</t>
    </r>
    <r>
      <rPr>
        <b/>
        <sz val="10"/>
        <color indexed="9"/>
        <rFont val="Arial Narrow"/>
        <family val="2"/>
      </rPr>
      <t>e</t>
    </r>
  </si>
  <si>
    <r>
      <rPr>
        <vertAlign val="superscript"/>
        <sz val="10"/>
        <color theme="3"/>
        <rFont val="Arial Narrow"/>
        <family val="2"/>
      </rPr>
      <t xml:space="preserve">(2) </t>
    </r>
    <r>
      <rPr>
        <sz val="10"/>
        <color theme="3"/>
        <rFont val="Arial Narrow"/>
        <family val="2"/>
      </rPr>
      <t>Cantidad expresada en kg de gas recargado en caso de “fuga” o consumido en caso de “uso”.</t>
    </r>
  </si>
  <si>
    <t xml:space="preserve">                                          EMISIONES DE PROCESO</t>
  </si>
  <si>
    <r>
      <t>Las emisiones de proceso son aquellas emisiones de gases de efecto invernadero, distintas de las emisiones de combustión, producidas como resultado de reacciones, intencionadas o no, entre sustancias, o su transformación, incluyendo la reducción química o electrolítica de minerales metálicos, la descomposición térmica de sustancias y la formación de sustancias para utilizarlas como productos o materias primas para procesos. A modo de ejemplo, se pueden mencionar como emisiones de proceso aquellas derivadas de la descomposición de carbonatos, del uso de fertilizantes, de la gestión de estiércoles o de la ganadería rumiante. Se excluyen las emisiones de CO</t>
    </r>
    <r>
      <rPr>
        <vertAlign val="subscript"/>
        <sz val="11"/>
        <color theme="3"/>
        <rFont val="Arial Narrow"/>
        <family val="2"/>
      </rPr>
      <t>2</t>
    </r>
    <r>
      <rPr>
        <sz val="11"/>
        <color theme="3"/>
        <rFont val="Arial Narrow"/>
        <family val="2"/>
      </rPr>
      <t xml:space="preserve"> que proceden de procesos químicos o físicos a partir de la biomasa (por ejemplo: fermentación de uva para producir etanol, tratamiento aeróbico de residuos, otros), no así las posibles emisiones de otros gases como el CH</t>
    </r>
    <r>
      <rPr>
        <vertAlign val="subscript"/>
        <sz val="11"/>
        <color theme="3"/>
        <rFont val="Arial Narrow"/>
        <family val="2"/>
      </rPr>
      <t>4</t>
    </r>
    <r>
      <rPr>
        <sz val="11"/>
        <color theme="3"/>
        <rFont val="Arial Narrow"/>
        <family val="2"/>
      </rPr>
      <t xml:space="preserve"> y el N</t>
    </r>
    <r>
      <rPr>
        <vertAlign val="subscript"/>
        <sz val="11"/>
        <color theme="3"/>
        <rFont val="Arial Narrow"/>
        <family val="2"/>
      </rPr>
      <t>2</t>
    </r>
    <r>
      <rPr>
        <sz val="11"/>
        <color theme="3"/>
        <rFont val="Arial Narrow"/>
        <family val="2"/>
      </rPr>
      <t xml:space="preserve">O.
</t>
    </r>
  </si>
  <si>
    <t>Ejemplos de procesos industriales que dan lugar a emisiones directas de proceso pueden ser la producción de cemento y cal, la producción de sustancias químicas, el refino de petróleo, etc.</t>
  </si>
  <si>
    <r>
      <rPr>
        <u/>
        <sz val="11"/>
        <color theme="3"/>
        <rFont val="Arial Narrow"/>
        <family val="2"/>
      </rPr>
      <t>En este caso no se proporcionan los valores de los factores de emisión</t>
    </r>
    <r>
      <rPr>
        <sz val="11"/>
        <color theme="3"/>
        <rFont val="Arial Narrow"/>
        <family val="2"/>
      </rPr>
      <t>. Incluya en el siguiente cuadro las emisiones de proceso contabilizadas en su organización.</t>
    </r>
  </si>
  <si>
    <t>Edificio / sede</t>
  </si>
  <si>
    <t>Sector industrial</t>
  </si>
  <si>
    <t>Producción anual</t>
  </si>
  <si>
    <r>
      <rPr>
        <b/>
        <sz val="10"/>
        <color indexed="9"/>
        <rFont val="Arial Narrow"/>
        <family val="2"/>
      </rPr>
      <t>Emisiones totales</t>
    </r>
    <r>
      <rPr>
        <b/>
        <sz val="9"/>
        <color indexed="9"/>
        <rFont val="Arial Narrow"/>
        <family val="2"/>
      </rPr>
      <t xml:space="preserve">
kg CO</t>
    </r>
    <r>
      <rPr>
        <b/>
        <vertAlign val="subscript"/>
        <sz val="9"/>
        <color indexed="9"/>
        <rFont val="Arial Narrow"/>
        <family val="2"/>
      </rPr>
      <t>2</t>
    </r>
    <r>
      <rPr>
        <b/>
        <sz val="9"/>
        <color indexed="9"/>
        <rFont val="Arial Narrow"/>
        <family val="2"/>
      </rPr>
      <t>e</t>
    </r>
  </si>
  <si>
    <t>Cantidad</t>
  </si>
  <si>
    <t>Unidad</t>
  </si>
  <si>
    <t xml:space="preserve">                                          INFORMACIÓN ADICIONAL - INSTALACIONES PROPIAS DE ENERGÍA RENOVABLE</t>
  </si>
  <si>
    <r>
      <t xml:space="preserve">Cumplimentar de manera adicional en caso de que la organización disponga de instalaciones para la generación de energía renovable (paneles fotovoltaicos, turbinas de viento, etc.) ya sea para su venta o para autoconsumo. 
La biomasa no se incluye en este apartado sino como uno de los combustibles considerados en el apartado </t>
    </r>
    <r>
      <rPr>
        <i/>
        <sz val="11"/>
        <color theme="3"/>
        <rFont val="Arial Narrow"/>
        <family val="2"/>
      </rPr>
      <t>3. Instalaciones fijas</t>
    </r>
    <r>
      <rPr>
        <sz val="11"/>
        <color theme="3"/>
        <rFont val="Arial Narrow"/>
        <family val="2"/>
      </rPr>
      <t xml:space="preserve"> ya que, aunque se considera neutra en emisiones de CO</t>
    </r>
    <r>
      <rPr>
        <vertAlign val="subscript"/>
        <sz val="11"/>
        <color theme="3"/>
        <rFont val="Arial Narrow"/>
        <family val="2"/>
      </rPr>
      <t>2</t>
    </r>
    <r>
      <rPr>
        <sz val="11"/>
        <color theme="3"/>
        <rFont val="Arial Narrow"/>
        <family val="2"/>
      </rPr>
      <t xml:space="preserve"> al ser de origen biogénico, sí se contabilizan las emisiones de CH</t>
    </r>
    <r>
      <rPr>
        <vertAlign val="subscript"/>
        <sz val="11"/>
        <color theme="3"/>
        <rFont val="Arial Narrow"/>
        <family val="2"/>
      </rPr>
      <t>4</t>
    </r>
    <r>
      <rPr>
        <sz val="11"/>
        <color theme="3"/>
        <rFont val="Arial Narrow"/>
        <family val="2"/>
      </rPr>
      <t xml:space="preserve"> y N</t>
    </r>
    <r>
      <rPr>
        <vertAlign val="subscript"/>
        <sz val="11"/>
        <color theme="3"/>
        <rFont val="Arial Narrow"/>
        <family val="2"/>
      </rPr>
      <t>2</t>
    </r>
    <r>
      <rPr>
        <sz val="11"/>
        <color theme="3"/>
        <rFont val="Arial Narrow"/>
        <family val="2"/>
      </rPr>
      <t>O que se generan en su combustión.</t>
    </r>
  </si>
  <si>
    <r>
      <t xml:space="preserve">Edificio / Sede </t>
    </r>
    <r>
      <rPr>
        <b/>
        <vertAlign val="superscript"/>
        <sz val="10"/>
        <color indexed="9"/>
        <rFont val="Arial Narrow"/>
        <family val="2"/>
      </rPr>
      <t>(1)</t>
    </r>
  </si>
  <si>
    <t>Tipo de Energía Renovable</t>
  </si>
  <si>
    <t>Energía consumida / vendida (kWh)</t>
  </si>
  <si>
    <r>
      <t>EMISIONES 
kg CO</t>
    </r>
    <r>
      <rPr>
        <b/>
        <vertAlign val="subscript"/>
        <sz val="9"/>
        <color indexed="9"/>
        <rFont val="Arial Narrow"/>
        <family val="2"/>
      </rPr>
      <t>2</t>
    </r>
    <r>
      <rPr>
        <b/>
        <sz val="9"/>
        <color indexed="9"/>
        <rFont val="Arial Narrow"/>
        <family val="2"/>
      </rPr>
      <t>e</t>
    </r>
  </si>
  <si>
    <t>Tenga en cuenta que en caso de que su organización disponga de instalaciones para la generación de energía renovable para su autoconsumo, su nivel de consumo proveniente la red eléctrica general y/o de combustibles fósiles se reducirá y este hecho tendrá una repercusión directa en el resultado final de la huella de carbono. Sin embargo, el consumo o generación de energía renovable no “resta” emisiones ya que, por concepto, la huella de carbono es la suma de gases de efecto invernadero emitidos.</t>
  </si>
  <si>
    <t xml:space="preserve">                                           EMISIONES INDIRECTAS POR LA COMPRA DE ELECTRICIDAD Y OTRAS ENERGÍAS</t>
  </si>
  <si>
    <t>Consumos de electricidad comprada para los edificios y/o vehículos que son propiedad de la organización, o sobre los que tiene control.</t>
  </si>
  <si>
    <t>Además, se incluyen posibles consumos de calor, vapor o frío que se adquieren externamente, para su utilización en equipos o instalaciones propiedad de la organización o que están bajo su control.</t>
  </si>
  <si>
    <t>A.   Consumo eléctrico en edificios</t>
  </si>
  <si>
    <t>Con el fin de evitar doble contabilidad, en este apartado no se incluyen los consumos (y emisiones) debidos a:</t>
  </si>
  <si>
    <t xml:space="preserve"> - La construcción de la planta eléctrica y las pérdidas por transporte y distribución de la electricidad.
</t>
  </si>
  <si>
    <t xml:space="preserve"> - Electricidad comprada para ser revendida.</t>
  </si>
  <si>
    <r>
      <t>Los casos de autoconsumo en instalaciones propias deben reportarse en el apartado 7</t>
    </r>
    <r>
      <rPr>
        <i/>
        <sz val="11"/>
        <color theme="3"/>
        <rFont val="Arial Narrow"/>
        <family val="2"/>
      </rPr>
      <t>. Información adicional (instalaciones propias de energía renovable)</t>
    </r>
    <r>
      <rPr>
        <sz val="11"/>
        <color theme="3"/>
        <rFont val="Arial Narrow"/>
        <family val="2"/>
      </rPr>
      <t xml:space="preserve">. </t>
    </r>
  </si>
  <si>
    <t>B.   Consumo eléctrico en vehículos</t>
  </si>
  <si>
    <t>Vehículos eléctricos y/o híbridos enchufables.</t>
  </si>
  <si>
    <t>C.   Consumo de calor, vapor, frío o aire comprimido</t>
  </si>
  <si>
    <t>Calor, vapor, frío o aire comprimido que se adquieren externamente.</t>
  </si>
  <si>
    <t>A.    CONSUMO DE ELECTRICIDAD EN EDIFICIOS</t>
  </si>
  <si>
    <t>Incluya el nombre de la comercializadora eléctrica contratada el año de cálculo, si dispone de certificado de Garantía de Origen (GdO) de la electricidad (procedente de fuentes de energía renovable o de sistemas de cogeneración de alta eficiencia), y la suma de los kWh consumidos durante el año de cálculo.</t>
  </si>
  <si>
    <r>
      <t>En caso de que su comercializadora no sea ninguna de las que aparece en el listado, deberá indicar la opción "</t>
    </r>
    <r>
      <rPr>
        <i/>
        <sz val="11"/>
        <color theme="3"/>
        <rFont val="Arial Narrow"/>
        <family val="2"/>
      </rPr>
      <t>Otras</t>
    </r>
    <r>
      <rPr>
        <sz val="11"/>
        <color theme="3"/>
        <rFont val="Arial Narrow"/>
        <family val="2"/>
      </rPr>
      <t>". En caso de multisuministro, en lugar de desglosar los consumos según comercializadoras, puede si lo desea escoger la opción "</t>
    </r>
    <r>
      <rPr>
        <i/>
        <sz val="11"/>
        <color theme="3"/>
        <rFont val="Arial Narrow"/>
        <family val="2"/>
      </rPr>
      <t>Varias comercializadoras</t>
    </r>
    <r>
      <rPr>
        <sz val="11"/>
        <color theme="3"/>
        <rFont val="Arial Narrow"/>
        <family val="2"/>
      </rPr>
      <t>" y tendrá que indicar la suma de los kWh consumidos durante el año para todas las comercializadoras.</t>
    </r>
  </si>
  <si>
    <r>
      <t xml:space="preserve">    Nombre de la comercializadora suministradora de energía</t>
    </r>
    <r>
      <rPr>
        <b/>
        <vertAlign val="superscript"/>
        <sz val="10"/>
        <color indexed="9"/>
        <rFont val="Arial Narrow"/>
        <family val="2"/>
      </rPr>
      <t>(1)</t>
    </r>
  </si>
  <si>
    <r>
      <t>¿Dispone de Garantía de Origen (GdO)?</t>
    </r>
    <r>
      <rPr>
        <b/>
        <vertAlign val="superscript"/>
        <sz val="10"/>
        <color theme="0"/>
        <rFont val="Arial Narrow"/>
        <family val="2"/>
      </rPr>
      <t>(2)</t>
    </r>
  </si>
  <si>
    <r>
      <t xml:space="preserve"> Dato de consumo </t>
    </r>
    <r>
      <rPr>
        <b/>
        <sz val="9"/>
        <color indexed="9"/>
        <rFont val="Arial Narrow"/>
        <family val="2"/>
      </rPr>
      <t>kWh</t>
    </r>
  </si>
  <si>
    <r>
      <rPr>
        <vertAlign val="superscript"/>
        <sz val="10"/>
        <color theme="3"/>
        <rFont val="Arial Narrow"/>
        <family val="2"/>
      </rPr>
      <t>(1)</t>
    </r>
    <r>
      <rPr>
        <sz val="10"/>
        <color theme="3"/>
        <rFont val="Arial Narrow"/>
        <family val="2"/>
      </rPr>
      <t>Comercializadora suministradora de electricidad que tiene contratada la organización durante el año de cálculo. Excepcionalmente se pueden dar dos casos en los que no se seleccione una comercializadora concreta y en ambos, se le aplicará el factor del mix correspondiente a las comercializadoras sin GdO del año correspondiente. 
 - Si  la comercializadora no fuera ninguna de las que aparecen en el desplegable o bien desconoce cuál (opción "</t>
    </r>
    <r>
      <rPr>
        <i/>
        <sz val="10"/>
        <color theme="3"/>
        <rFont val="Arial Narrow"/>
        <family val="2"/>
      </rPr>
      <t>Otras</t>
    </r>
    <r>
      <rPr>
        <sz val="10"/>
        <color theme="3"/>
        <rFont val="Arial Narrow"/>
        <family val="2"/>
      </rPr>
      <t>")
 - Si tiene contratada la electricidad con varias comercializadoras diferentes y, en lugar de desglosar los kWh consumidos en cada una de ellas, prefiere hacer la suma total (opción "</t>
    </r>
    <r>
      <rPr>
        <i/>
        <sz val="10"/>
        <color theme="3"/>
        <rFont val="Arial Narrow"/>
        <family val="2"/>
      </rPr>
      <t>Varias comercializadoras</t>
    </r>
    <r>
      <rPr>
        <sz val="10"/>
        <color theme="3"/>
        <rFont val="Arial Narrow"/>
        <family val="2"/>
      </rPr>
      <t>")</t>
    </r>
  </si>
  <si>
    <r>
      <rPr>
        <vertAlign val="superscript"/>
        <sz val="10"/>
        <color theme="3"/>
        <rFont val="Arial Narrow"/>
        <family val="2"/>
      </rPr>
      <t xml:space="preserve">(2) </t>
    </r>
    <r>
      <rPr>
        <sz val="10"/>
        <color theme="3"/>
        <rFont val="Arial Narrow"/>
        <family val="2"/>
      </rPr>
      <t>Acreditación, en formato electrónico, que asegura que un número determinado de megavatios-hora de energía eléctrica producidos en una central, en un periodo temporal determinado, han sido generados a partir de fuentes de energía renovables o de cogeneración de alta eficiencia.</t>
    </r>
  </si>
  <si>
    <r>
      <rPr>
        <vertAlign val="superscript"/>
        <sz val="10"/>
        <color theme="3"/>
        <rFont val="Arial Narrow"/>
        <family val="2"/>
      </rPr>
      <t>(3)</t>
    </r>
    <r>
      <rPr>
        <sz val="10"/>
        <color theme="3"/>
        <rFont val="Arial Narrow"/>
        <family val="2"/>
      </rPr>
      <t>Factor de mix eléctrico empleado por cada comercializadora para el año de estudio que expresa las emisiones de CO</t>
    </r>
    <r>
      <rPr>
        <vertAlign val="subscript"/>
        <sz val="10"/>
        <color theme="3"/>
        <rFont val="Arial Narrow"/>
        <family val="2"/>
      </rPr>
      <t>2</t>
    </r>
    <r>
      <rPr>
        <sz val="10"/>
        <color theme="3"/>
        <rFont val="Arial Narrow"/>
        <family val="2"/>
      </rPr>
      <t xml:space="preserve"> asociadas a la generación de la electricidad que se consume. Este dato aparecerá automáticamente en función del año y la comercializadora seleccionada (</t>
    </r>
    <r>
      <rPr>
        <u/>
        <sz val="10"/>
        <color indexed="12"/>
        <rFont val="Arial Narrow"/>
        <family val="2"/>
      </rPr>
      <t>https://gdo.cnmc.es/CNE/resumenGdo.do?anio</t>
    </r>
    <r>
      <rPr>
        <sz val="10"/>
        <color theme="3"/>
        <rFont val="Arial Narrow"/>
        <family val="2"/>
      </rPr>
      <t>)</t>
    </r>
  </si>
  <si>
    <r>
      <t>A partir del año 2021 los factores de mix eléctricos (y las emisiones calculadas a partir de los mismos) se expresan en kg CO</t>
    </r>
    <r>
      <rPr>
        <vertAlign val="subscript"/>
        <sz val="10"/>
        <color rgb="FF1F497D"/>
        <rFont val="Arial Narrow"/>
        <family val="2"/>
      </rPr>
      <t>2</t>
    </r>
    <r>
      <rPr>
        <sz val="10"/>
        <color rgb="FF1F497D"/>
        <rFont val="Arial Narrow"/>
        <family val="2"/>
      </rPr>
      <t>e/kWh. Para años anteriores únicamente se dispone del dato expresado en kg CO2/kWh. Además, también a partir de 2021 y en el caso de comercializadoras que han efectuado redenciones de garantías de origen a sus clientes, estos factores se refieren al “etiquetado restante” que es el factor que resulta una vez se detraen estas redenciones.</t>
    </r>
  </si>
  <si>
    <r>
      <rPr>
        <vertAlign val="superscript"/>
        <sz val="10"/>
        <color rgb="FF1F497D"/>
        <rFont val="Arial Narrow"/>
        <family val="2"/>
      </rPr>
      <t>(4)</t>
    </r>
    <r>
      <rPr>
        <sz val="10"/>
        <color rgb="FF1F497D"/>
        <rFont val="Arial Narrow"/>
        <family val="2"/>
      </rPr>
      <t>A partir del año 2021 los resultados se expresan en kg CO</t>
    </r>
    <r>
      <rPr>
        <vertAlign val="subscript"/>
        <sz val="10"/>
        <color rgb="FF1F497D"/>
        <rFont val="Arial Narrow"/>
        <family val="2"/>
      </rPr>
      <t>2</t>
    </r>
    <r>
      <rPr>
        <sz val="10"/>
        <color rgb="FF1F497D"/>
        <rFont val="Arial Narrow"/>
        <family val="2"/>
      </rPr>
      <t>e. Para años anteriores únicamente se dispone del dato expresado en kg CO</t>
    </r>
    <r>
      <rPr>
        <vertAlign val="subscript"/>
        <sz val="10"/>
        <color rgb="FF1F497D"/>
        <rFont val="Arial Narrow"/>
        <family val="2"/>
      </rPr>
      <t>2</t>
    </r>
    <r>
      <rPr>
        <sz val="10"/>
        <color rgb="FF1F497D"/>
        <rFont val="Arial Narrow"/>
        <family val="2"/>
      </rPr>
      <t xml:space="preserve">. </t>
    </r>
  </si>
  <si>
    <t xml:space="preserve">B.    CONSUMO DE ELECTRICIDAD EN VEHÍCULOS </t>
  </si>
  <si>
    <r>
      <t xml:space="preserve">En caso de realizarse recargas de </t>
    </r>
    <r>
      <rPr>
        <sz val="11"/>
        <color theme="4" tint="-0.249977111117893"/>
        <rFont val="Arial Narrow"/>
        <family val="2"/>
      </rPr>
      <t xml:space="preserve">coches eléctricos </t>
    </r>
    <r>
      <rPr>
        <sz val="11"/>
        <color theme="3"/>
        <rFont val="Arial Narrow"/>
        <family val="2"/>
      </rPr>
      <t>o</t>
    </r>
    <r>
      <rPr>
        <sz val="11"/>
        <color theme="4"/>
        <rFont val="Arial Narrow"/>
        <family val="2"/>
      </rPr>
      <t xml:space="preserve"> </t>
    </r>
    <r>
      <rPr>
        <sz val="11"/>
        <color theme="4" tint="-0.249977111117893"/>
        <rFont val="Arial Narrow"/>
        <family val="2"/>
      </rPr>
      <t xml:space="preserve">híbridos enchufables </t>
    </r>
    <r>
      <rPr>
        <sz val="11"/>
        <color theme="3"/>
        <rFont val="Arial Narrow"/>
        <family val="2"/>
      </rPr>
      <t>en electrolineras o puntos de recarga públicos, deberá indicar la opción “</t>
    </r>
    <r>
      <rPr>
        <i/>
        <sz val="11"/>
        <color theme="3"/>
        <rFont val="Arial Narrow"/>
        <family val="2"/>
      </rPr>
      <t>Otras</t>
    </r>
    <r>
      <rPr>
        <sz val="11"/>
        <color theme="3"/>
        <rFont val="Arial Narrow"/>
        <family val="2"/>
      </rPr>
      <t xml:space="preserve">” si desconoce cuál es la comercializadora que suministra la electricidad. Si las recargas se realizan en el lugar de trabajo pueden darse dos circunstancias: </t>
    </r>
  </si>
  <si>
    <t xml:space="preserve"> - La factura de electricidad incluye además de los consumos del edificio, los consumos de los puntos de recarga para vehículos del garaje (único CUP): en este caso no dispondrá del dato desglosado para vehículos y edificio y deberá incluir el dato global en el primer apartado de esta  pestaña. </t>
  </si>
  <si>
    <t xml:space="preserve"> - Existen CUPS independientes para los consumos del edificio y para los puntos de recarga de los vehículos: en este caso deberá cumplimentar los dos apartados de esta pestaña a partir de las facturas de los distintos CUPS.</t>
  </si>
  <si>
    <r>
      <t>Nombre de la comercializadora suministradora de energía</t>
    </r>
    <r>
      <rPr>
        <b/>
        <vertAlign val="superscript"/>
        <sz val="10"/>
        <color indexed="9"/>
        <rFont val="Arial Narrow"/>
        <family val="2"/>
      </rPr>
      <t>(1)</t>
    </r>
  </si>
  <si>
    <r>
      <t xml:space="preserve"> Dato de consumo (</t>
    </r>
    <r>
      <rPr>
        <b/>
        <sz val="9"/>
        <color indexed="9"/>
        <rFont val="Arial Narrow"/>
        <family val="2"/>
      </rPr>
      <t>kWh)</t>
    </r>
  </si>
  <si>
    <r>
      <rPr>
        <vertAlign val="superscript"/>
        <sz val="10"/>
        <color theme="3"/>
        <rFont val="Arial Narrow"/>
        <family val="2"/>
      </rPr>
      <t>(1)</t>
    </r>
    <r>
      <rPr>
        <sz val="10"/>
        <color theme="3"/>
        <rFont val="Arial Narrow"/>
        <family val="2"/>
      </rPr>
      <t>Comercializadora suministradora de electricidad que tiene contratada la organización durante el año de cálculo. En caso de realizarse recargas en electrolineras o puntos de recarga públicos, deberá indicar la opción “</t>
    </r>
    <r>
      <rPr>
        <i/>
        <sz val="10"/>
        <color theme="3"/>
        <rFont val="Arial Narrow"/>
        <family val="2"/>
      </rPr>
      <t>Otras</t>
    </r>
    <r>
      <rPr>
        <sz val="10"/>
        <color theme="3"/>
        <rFont val="Arial Narrow"/>
        <family val="2"/>
      </rPr>
      <t>” si desconoce cuál es la comercializadora que suministra la electricidad.</t>
    </r>
  </si>
  <si>
    <t>C.    CONSUMO DE CALOR, VAPOR, FRÍO O AIRE COMPRIMIDO</t>
  </si>
  <si>
    <r>
      <rPr>
        <u/>
        <sz val="11"/>
        <color rgb="FF1F497D"/>
        <rFont val="Arial Narrow"/>
        <family val="2"/>
      </rPr>
      <t>En este caso no se proporcionan los valores de los factores de emisión</t>
    </r>
    <r>
      <rPr>
        <sz val="11"/>
        <color rgb="FF1F497D"/>
        <rFont val="Arial Narrow"/>
        <family val="2"/>
      </rPr>
      <t>. La organización deberá solicitar este dato para el año correspondiente a la compañía que le suministra esta energía (calor, vapor, frío, aire comprimido).</t>
    </r>
  </si>
  <si>
    <t>Valor Unidad kg CO2/unidad consumida toneladas de CO2</t>
  </si>
  <si>
    <t>Tipo de energía adquirida</t>
  </si>
  <si>
    <r>
      <t xml:space="preserve"> Dato de consumo </t>
    </r>
    <r>
      <rPr>
        <b/>
        <sz val="9"/>
        <color indexed="9"/>
        <rFont val="Arial Narrow"/>
        <family val="2"/>
      </rPr>
      <t>(kWh)</t>
    </r>
  </si>
  <si>
    <r>
      <t xml:space="preserve">  Factor emisión 
     </t>
    </r>
    <r>
      <rPr>
        <b/>
        <sz val="9"/>
        <color theme="0"/>
        <rFont val="Arial Narrow"/>
        <family val="2"/>
      </rPr>
      <t>kg CO</t>
    </r>
    <r>
      <rPr>
        <b/>
        <vertAlign val="subscript"/>
        <sz val="9"/>
        <color theme="0"/>
        <rFont val="Arial Narrow"/>
        <family val="2"/>
      </rPr>
      <t>2</t>
    </r>
    <r>
      <rPr>
        <b/>
        <sz val="9"/>
        <color theme="0"/>
        <rFont val="Arial Narrow"/>
        <family val="2"/>
      </rPr>
      <t>e/kWh</t>
    </r>
  </si>
  <si>
    <r>
      <t>Emisiones
kg CO</t>
    </r>
    <r>
      <rPr>
        <b/>
        <vertAlign val="subscript"/>
        <sz val="11"/>
        <color theme="0"/>
        <rFont val="Arial Narrow"/>
        <family val="2"/>
      </rPr>
      <t>2</t>
    </r>
    <r>
      <rPr>
        <b/>
        <sz val="11"/>
        <color theme="0"/>
        <rFont val="Arial Narrow"/>
        <family val="2"/>
      </rPr>
      <t>e</t>
    </r>
  </si>
  <si>
    <t xml:space="preserve">                                          INFORME FINAL: RESULTADOS</t>
  </si>
  <si>
    <t>Nombre de la organización</t>
  </si>
  <si>
    <t>Sector de actividad</t>
  </si>
  <si>
    <t>RESULTADOS ABSOLUTOS AÑO DE CÁLCULO</t>
  </si>
  <si>
    <r>
      <rPr>
        <b/>
        <i/>
        <u/>
        <sz val="13"/>
        <color rgb="FF0070C0"/>
        <rFont val="Arial Narrow"/>
        <family val="2"/>
      </rPr>
      <t>Resultados</t>
    </r>
    <r>
      <rPr>
        <b/>
        <i/>
        <sz val="13"/>
        <color rgb="FF0070C0"/>
        <rFont val="Arial Narrow"/>
        <family val="2"/>
      </rPr>
      <t xml:space="preserve"> (</t>
    </r>
    <r>
      <rPr>
        <i/>
        <sz val="13"/>
        <color rgb="FF0070C0"/>
        <rFont val="Arial Narrow"/>
        <family val="2"/>
      </rPr>
      <t xml:space="preserve">el dato a introducir en el </t>
    </r>
    <r>
      <rPr>
        <b/>
        <i/>
        <sz val="13"/>
        <color rgb="FF0070C0"/>
        <rFont val="Arial Narrow"/>
        <family val="2"/>
      </rPr>
      <t>formulario</t>
    </r>
    <r>
      <rPr>
        <i/>
        <sz val="13"/>
        <color rgb="FF0070C0"/>
        <rFont val="Arial Narrow"/>
        <family val="2"/>
      </rPr>
      <t xml:space="preserve"> en caso de solicitar la inscripción en el Registro es el expresado en</t>
    </r>
    <r>
      <rPr>
        <b/>
        <i/>
        <sz val="13"/>
        <color rgb="FF0070C0"/>
        <rFont val="Arial Narrow"/>
        <family val="2"/>
      </rPr>
      <t xml:space="preserve"> t CO</t>
    </r>
    <r>
      <rPr>
        <b/>
        <i/>
        <vertAlign val="subscript"/>
        <sz val="13"/>
        <color rgb="FF0070C0"/>
        <rFont val="Arial Narrow"/>
        <family val="2"/>
      </rPr>
      <t>2</t>
    </r>
    <r>
      <rPr>
        <b/>
        <i/>
        <sz val="13"/>
        <color rgb="FF0070C0"/>
        <rFont val="Arial Narrow"/>
        <family val="2"/>
      </rPr>
      <t>e)</t>
    </r>
  </si>
  <si>
    <r>
      <t>t CO</t>
    </r>
    <r>
      <rPr>
        <b/>
        <vertAlign val="subscript"/>
        <sz val="11"/>
        <color rgb="FFCCFFFF"/>
        <rFont val="Arial Narrow"/>
        <family val="2"/>
      </rPr>
      <t>2</t>
    </r>
    <r>
      <rPr>
        <b/>
        <sz val="11"/>
        <color rgb="FFCCFFFF"/>
        <rFont val="Arial Narrow"/>
        <family val="2"/>
      </rPr>
      <t xml:space="preserve"> eq</t>
    </r>
  </si>
  <si>
    <t>Año  de cálculo</t>
  </si>
  <si>
    <r>
      <t>t CO</t>
    </r>
    <r>
      <rPr>
        <b/>
        <vertAlign val="subscript"/>
        <sz val="11"/>
        <color indexed="9"/>
        <rFont val="Arial Narrow"/>
        <family val="2"/>
      </rPr>
      <t>2</t>
    </r>
  </si>
  <si>
    <r>
      <t>kg CH</t>
    </r>
    <r>
      <rPr>
        <b/>
        <vertAlign val="subscript"/>
        <sz val="11"/>
        <color indexed="9"/>
        <rFont val="Arial Narrow"/>
        <family val="2"/>
      </rPr>
      <t>4</t>
    </r>
  </si>
  <si>
    <r>
      <t>kg N</t>
    </r>
    <r>
      <rPr>
        <b/>
        <vertAlign val="subscript"/>
        <sz val="11"/>
        <color indexed="9"/>
        <rFont val="Arial Narrow"/>
        <family val="2"/>
      </rPr>
      <t>2</t>
    </r>
    <r>
      <rPr>
        <b/>
        <sz val="11"/>
        <color indexed="9"/>
        <rFont val="Arial Narrow"/>
        <family val="2"/>
      </rPr>
      <t>O</t>
    </r>
  </si>
  <si>
    <r>
      <t>t CO</t>
    </r>
    <r>
      <rPr>
        <b/>
        <vertAlign val="subscript"/>
        <sz val="11"/>
        <color indexed="9"/>
        <rFont val="Arial Narrow"/>
        <family val="2"/>
      </rPr>
      <t>2</t>
    </r>
    <r>
      <rPr>
        <b/>
        <sz val="11"/>
        <color indexed="9"/>
        <rFont val="Arial Narrow"/>
        <family val="2"/>
      </rPr>
      <t>e</t>
    </r>
  </si>
  <si>
    <t>EMISIONES DIRECTAS</t>
  </si>
  <si>
    <t>EMISIONES INDIRECTAS POR ENERGÍA COMPRADA</t>
  </si>
  <si>
    <t>-</t>
  </si>
  <si>
    <t>Resultados por gases desglosados según actividades</t>
  </si>
  <si>
    <r>
      <t>kg CO</t>
    </r>
    <r>
      <rPr>
        <b/>
        <vertAlign val="subscript"/>
        <sz val="11"/>
        <color indexed="9"/>
        <rFont val="Arial Narrow"/>
        <family val="2"/>
      </rPr>
      <t>2</t>
    </r>
  </si>
  <si>
    <r>
      <t>g CH</t>
    </r>
    <r>
      <rPr>
        <b/>
        <vertAlign val="subscript"/>
        <sz val="11"/>
        <color indexed="9"/>
        <rFont val="Arial Narrow"/>
        <family val="2"/>
      </rPr>
      <t>4</t>
    </r>
  </si>
  <si>
    <r>
      <t>g N</t>
    </r>
    <r>
      <rPr>
        <b/>
        <vertAlign val="subscript"/>
        <sz val="11"/>
        <color indexed="9"/>
        <rFont val="Arial Narrow"/>
        <family val="2"/>
      </rPr>
      <t>2</t>
    </r>
    <r>
      <rPr>
        <b/>
        <sz val="11"/>
        <color indexed="9"/>
        <rFont val="Arial Narrow"/>
        <family val="2"/>
      </rPr>
      <t>O</t>
    </r>
  </si>
  <si>
    <r>
      <t>kg CO</t>
    </r>
    <r>
      <rPr>
        <b/>
        <vertAlign val="subscript"/>
        <sz val="11"/>
        <color indexed="9"/>
        <rFont val="Arial Narrow"/>
        <family val="2"/>
      </rPr>
      <t>2</t>
    </r>
    <r>
      <rPr>
        <b/>
        <sz val="11"/>
        <color indexed="9"/>
        <rFont val="Arial Narrow"/>
        <family val="2"/>
      </rPr>
      <t>e</t>
    </r>
  </si>
  <si>
    <r>
      <t xml:space="preserve">EMISIONES DIRECTAS 
</t>
    </r>
    <r>
      <rPr>
        <b/>
        <sz val="9"/>
        <color indexed="9"/>
        <rFont val="Arial Narrow"/>
        <family val="2"/>
      </rPr>
      <t>(ALCANCE 1)</t>
    </r>
  </si>
  <si>
    <t>Instalaciones fijas</t>
  </si>
  <si>
    <r>
      <t>Transporte por carretera</t>
    </r>
    <r>
      <rPr>
        <b/>
        <vertAlign val="superscript"/>
        <sz val="10"/>
        <color indexed="9"/>
        <rFont val="Arial Narrow"/>
        <family val="2"/>
      </rPr>
      <t>(1)</t>
    </r>
  </si>
  <si>
    <t>Transporte ferroviario, marítimo y aéreo</t>
  </si>
  <si>
    <t>Funcionamiento de maquinaria</t>
  </si>
  <si>
    <t>Fugitivas - climatización y refrigeración</t>
  </si>
  <si>
    <t>Proceso</t>
  </si>
  <si>
    <t>SUBTOTAL</t>
  </si>
  <si>
    <r>
      <t xml:space="preserve">EMISIONES INDIRECTAS ELECTRICIDAD Y OTRAS ENERGÍAS
</t>
    </r>
    <r>
      <rPr>
        <b/>
        <sz val="9"/>
        <color indexed="9"/>
        <rFont val="Arial Narrow"/>
        <family val="2"/>
      </rPr>
      <t>(ALCANCE 2)</t>
    </r>
  </si>
  <si>
    <r>
      <t>Electricidad edificios</t>
    </r>
    <r>
      <rPr>
        <b/>
        <vertAlign val="superscript"/>
        <sz val="10"/>
        <color indexed="9"/>
        <rFont val="Arial Narrow"/>
        <family val="2"/>
      </rPr>
      <t>(2)</t>
    </r>
  </si>
  <si>
    <r>
      <t>Electricidad vehículos</t>
    </r>
    <r>
      <rPr>
        <b/>
        <vertAlign val="superscript"/>
        <sz val="10"/>
        <color indexed="9"/>
        <rFont val="Arial Narrow"/>
        <family val="2"/>
      </rPr>
      <t>(2)</t>
    </r>
  </si>
  <si>
    <t>Calor, vapor, frío, aire comprimido</t>
  </si>
  <si>
    <r>
      <rPr>
        <vertAlign val="superscript"/>
        <sz val="9"/>
        <color theme="3"/>
        <rFont val="Arial Narrow"/>
        <family val="2"/>
      </rPr>
      <t xml:space="preserve">(1) </t>
    </r>
    <r>
      <rPr>
        <sz val="9"/>
        <color theme="3"/>
        <rFont val="Arial Narrow"/>
        <family val="2"/>
      </rPr>
      <t>Las emisiones de los vehículos eléctricos se engloban en emisiones indirectas debidas al consumo de electricidad.</t>
    </r>
  </si>
  <si>
    <r>
      <rPr>
        <vertAlign val="superscript"/>
        <sz val="9"/>
        <color theme="3"/>
        <rFont val="Arial Narrow"/>
        <family val="2"/>
      </rPr>
      <t xml:space="preserve">(2) </t>
    </r>
    <r>
      <rPr>
        <sz val="9"/>
        <color theme="3"/>
        <rFont val="Arial Narrow"/>
        <family val="2"/>
      </rPr>
      <t>Para años anteriores a 2021 las emisiones debidas al consumo eléctrico solo tienen en cuenta el CO</t>
    </r>
    <r>
      <rPr>
        <vertAlign val="subscript"/>
        <sz val="9"/>
        <color theme="3"/>
        <rFont val="Arial Narrow"/>
        <family val="2"/>
      </rPr>
      <t>2</t>
    </r>
    <r>
      <rPr>
        <sz val="9"/>
        <color theme="3"/>
        <rFont val="Arial Narrow"/>
        <family val="2"/>
      </rPr>
      <t xml:space="preserve"> y no otros GEI.</t>
    </r>
  </si>
  <si>
    <t>RESULTADOS RELATIVOS - EVOLUCIÓN</t>
  </si>
  <si>
    <r>
      <t xml:space="preserve"> t CO</t>
    </r>
    <r>
      <rPr>
        <b/>
        <vertAlign val="subscript"/>
        <sz val="10"/>
        <color indexed="9"/>
        <rFont val="Arial Narrow"/>
        <family val="2"/>
      </rPr>
      <t>2</t>
    </r>
    <r>
      <rPr>
        <b/>
        <sz val="10"/>
        <color indexed="9"/>
        <rFont val="Arial Narrow"/>
        <family val="2"/>
      </rPr>
      <t>e /</t>
    </r>
  </si>
  <si>
    <t xml:space="preserve">AÑO DE
 CÁLCULO:    </t>
  </si>
  <si>
    <r>
      <t>t CO</t>
    </r>
    <r>
      <rPr>
        <b/>
        <vertAlign val="subscript"/>
        <sz val="10"/>
        <color indexed="9"/>
        <rFont val="Arial Narrow"/>
        <family val="2"/>
      </rPr>
      <t>2</t>
    </r>
    <r>
      <rPr>
        <b/>
        <sz val="10"/>
        <color indexed="9"/>
        <rFont val="Arial Narrow"/>
        <family val="2"/>
      </rPr>
      <t>e /</t>
    </r>
  </si>
  <si>
    <r>
      <t>m</t>
    </r>
    <r>
      <rPr>
        <b/>
        <vertAlign val="superscript"/>
        <sz val="10"/>
        <color indexed="9"/>
        <rFont val="Arial Narrow"/>
        <family val="2"/>
      </rPr>
      <t>2</t>
    </r>
  </si>
  <si>
    <t>empleado</t>
  </si>
  <si>
    <t>AÑO 1:</t>
  </si>
  <si>
    <t>AÑO 2:</t>
  </si>
  <si>
    <t>AÑO 3:</t>
  </si>
  <si>
    <t>RESULTADOS DE EMISIONES POR EDIFICIO / SEDE</t>
  </si>
  <si>
    <t>edificio</t>
  </si>
  <si>
    <t>Edificio</t>
  </si>
  <si>
    <t>ALCANCE 1</t>
  </si>
  <si>
    <t>Instalaciones fijas no Ley 1/2005</t>
  </si>
  <si>
    <t>t CO₂e</t>
  </si>
  <si>
    <t>Instalaciones fijas Ley 1/2005</t>
  </si>
  <si>
    <t>Transporte por carretera</t>
  </si>
  <si>
    <t>TOTAL EMISIONES DIRECTAS</t>
  </si>
  <si>
    <t>ALCANCE 2</t>
  </si>
  <si>
    <t>Electricidad edificios</t>
  </si>
  <si>
    <t>Electricidad vehículos</t>
  </si>
  <si>
    <t>Consumo de calor, vapor, frío</t>
  </si>
  <si>
    <t>TOTAL EMISIONES INDIRECTAS ELECTRICIDAD</t>
  </si>
  <si>
    <t xml:space="preserve">                                          FACTORES DE EMISIÓN, PCA Y FACTORES DE MIX ELÉCTRICO</t>
  </si>
  <si>
    <t>1.   INSTALACIONES FIJAS</t>
  </si>
  <si>
    <t>Factores de emisión por gases</t>
  </si>
  <si>
    <r>
      <t>Factores de emisión en CO</t>
    </r>
    <r>
      <rPr>
        <i/>
        <vertAlign val="subscript"/>
        <sz val="12"/>
        <color theme="3"/>
        <rFont val="Arial Narrow"/>
        <family val="2"/>
      </rPr>
      <t>2</t>
    </r>
    <r>
      <rPr>
        <i/>
        <sz val="12"/>
        <color theme="3"/>
        <rFont val="Arial Narrow"/>
        <family val="2"/>
      </rPr>
      <t>e (kg CO</t>
    </r>
    <r>
      <rPr>
        <i/>
        <vertAlign val="subscript"/>
        <sz val="12"/>
        <color theme="3"/>
        <rFont val="Arial Narrow"/>
        <family val="2"/>
      </rPr>
      <t>2</t>
    </r>
    <r>
      <rPr>
        <i/>
        <sz val="12"/>
        <color theme="3"/>
        <rFont val="Arial Narrow"/>
        <family val="2"/>
      </rPr>
      <t>e/ud)</t>
    </r>
  </si>
  <si>
    <r>
      <t>CO</t>
    </r>
    <r>
      <rPr>
        <vertAlign val="subscript"/>
        <sz val="10"/>
        <color theme="1"/>
        <rFont val="Arial Narrow"/>
        <family val="2"/>
      </rPr>
      <t>2</t>
    </r>
    <r>
      <rPr>
        <sz val="10"/>
        <color theme="1"/>
        <rFont val="Arial Narrow"/>
        <family val="2"/>
      </rPr>
      <t xml:space="preserve"> (kg/ud)</t>
    </r>
  </si>
  <si>
    <r>
      <t>CH</t>
    </r>
    <r>
      <rPr>
        <vertAlign val="subscript"/>
        <sz val="10"/>
        <color theme="1"/>
        <rFont val="Arial Narrow"/>
        <family val="2"/>
      </rPr>
      <t>4</t>
    </r>
    <r>
      <rPr>
        <sz val="10"/>
        <color theme="1"/>
        <rFont val="Arial Narrow"/>
        <family val="2"/>
      </rPr>
      <t xml:space="preserve"> (g/ud)</t>
    </r>
  </si>
  <si>
    <r>
      <t>N</t>
    </r>
    <r>
      <rPr>
        <vertAlign val="subscript"/>
        <sz val="10"/>
        <color theme="1"/>
        <rFont val="Arial Narrow"/>
        <family val="2"/>
      </rPr>
      <t>2</t>
    </r>
    <r>
      <rPr>
        <sz val="10"/>
        <color theme="1"/>
        <rFont val="Arial Narrow"/>
        <family val="2"/>
      </rPr>
      <t>O (g/ud)</t>
    </r>
  </si>
  <si>
    <t>Gasóleo C (l)</t>
  </si>
  <si>
    <t>Gasóleo B (l)</t>
  </si>
  <si>
    <r>
      <t>Gas natural (kWh</t>
    </r>
    <r>
      <rPr>
        <vertAlign val="subscript"/>
        <sz val="10"/>
        <rFont val="Arial Narrow"/>
        <family val="2"/>
      </rPr>
      <t>PCS</t>
    </r>
    <r>
      <rPr>
        <sz val="10"/>
        <rFont val="Arial Narrow"/>
        <family val="2"/>
      </rPr>
      <t>)*</t>
    </r>
  </si>
  <si>
    <t>Fuelóleo (l)</t>
  </si>
  <si>
    <t>LPG (l)</t>
  </si>
  <si>
    <t>Gas propano (kg)</t>
  </si>
  <si>
    <t>Gas butano (kg)</t>
  </si>
  <si>
    <t>Gas manufacturado (kg)</t>
  </si>
  <si>
    <t>Biogás (kg)**</t>
  </si>
  <si>
    <t>Biomasa madera (kg)**</t>
  </si>
  <si>
    <t>Biomasa pellets (kg)**</t>
  </si>
  <si>
    <t>Coque de petróleo (kg)</t>
  </si>
  <si>
    <t>Coque de carbón (kg)</t>
  </si>
  <si>
    <t>Hulla y antracita (kg)</t>
  </si>
  <si>
    <t>Hullas subituminosas (kg)</t>
  </si>
  <si>
    <r>
      <t>* Factor de emisión del gas natural expresado en kgCO</t>
    </r>
    <r>
      <rPr>
        <vertAlign val="subscript"/>
        <sz val="10"/>
        <color indexed="56"/>
        <rFont val="Arial Narrow"/>
        <family val="2"/>
      </rPr>
      <t>2</t>
    </r>
    <r>
      <rPr>
        <sz val="10"/>
        <color indexed="56"/>
        <rFont val="Arial Narrow"/>
        <family val="2"/>
      </rPr>
      <t>/kWh</t>
    </r>
    <r>
      <rPr>
        <vertAlign val="subscript"/>
        <sz val="10"/>
        <color indexed="56"/>
        <rFont val="Arial Narrow"/>
        <family val="2"/>
      </rPr>
      <t>PCS</t>
    </r>
    <r>
      <rPr>
        <sz val="10"/>
        <color indexed="56"/>
        <rFont val="Arial Narrow"/>
        <family val="2"/>
      </rPr>
      <t xml:space="preserve"> (Poder Calorífico Superior). Para el paso de PCS a PCI se utiliza el factor de conversión de 0,901.</t>
    </r>
  </si>
  <si>
    <r>
      <t>** La utilización de la biomasa (madera, pellets o biogás) como combustible se considera neutra en emisiones de CO</t>
    </r>
    <r>
      <rPr>
        <vertAlign val="subscript"/>
        <sz val="10"/>
        <color indexed="56"/>
        <rFont val="Arial Narrow"/>
        <family val="2"/>
      </rPr>
      <t>2</t>
    </r>
    <r>
      <rPr>
        <sz val="10"/>
        <color indexed="56"/>
        <rFont val="Arial Narrow"/>
        <family val="2"/>
      </rPr>
      <t xml:space="preserve"> al ser de origen biogénico pero sí producirá emisiones de CH</t>
    </r>
    <r>
      <rPr>
        <vertAlign val="subscript"/>
        <sz val="10"/>
        <color indexed="56"/>
        <rFont val="Arial Narrow"/>
        <family val="2"/>
      </rPr>
      <t>4</t>
    </r>
    <r>
      <rPr>
        <sz val="10"/>
        <color indexed="56"/>
        <rFont val="Arial Narrow"/>
        <family val="2"/>
      </rPr>
      <t xml:space="preserve"> y N</t>
    </r>
    <r>
      <rPr>
        <vertAlign val="subscript"/>
        <sz val="10"/>
        <color indexed="56"/>
        <rFont val="Arial Narrow"/>
        <family val="2"/>
      </rPr>
      <t>2</t>
    </r>
    <r>
      <rPr>
        <sz val="10"/>
        <color indexed="56"/>
        <rFont val="Arial Narrow"/>
        <family val="2"/>
      </rPr>
      <t>O. Para los cálculos, se considerará que el factor de emisión del CO</t>
    </r>
    <r>
      <rPr>
        <vertAlign val="subscript"/>
        <sz val="10"/>
        <color indexed="56"/>
        <rFont val="Arial Narrow"/>
        <family val="2"/>
      </rPr>
      <t>2</t>
    </r>
    <r>
      <rPr>
        <sz val="10"/>
        <color indexed="56"/>
        <rFont val="Arial Narrow"/>
        <family val="2"/>
      </rPr>
      <t xml:space="preserve"> es 0 kgCO</t>
    </r>
    <r>
      <rPr>
        <vertAlign val="subscript"/>
        <sz val="10"/>
        <color indexed="56"/>
        <rFont val="Arial Narrow"/>
        <family val="2"/>
      </rPr>
      <t>2</t>
    </r>
    <r>
      <rPr>
        <sz val="10"/>
        <color indexed="56"/>
        <rFont val="Arial Narrow"/>
        <family val="2"/>
      </rPr>
      <t>/kg. Los factores de emisión de CO</t>
    </r>
    <r>
      <rPr>
        <vertAlign val="subscript"/>
        <sz val="10"/>
        <color indexed="56"/>
        <rFont val="Arial Narrow"/>
        <family val="2"/>
      </rPr>
      <t>2</t>
    </r>
    <r>
      <rPr>
        <sz val="10"/>
        <color indexed="56"/>
        <rFont val="Arial Narrow"/>
        <family val="2"/>
      </rPr>
      <t xml:space="preserve"> con independencia de su origen biogénico serían: para el biogás 1,369 kgCO</t>
    </r>
    <r>
      <rPr>
        <vertAlign val="subscript"/>
        <sz val="10"/>
        <color indexed="56"/>
        <rFont val="Arial Narrow"/>
        <family val="2"/>
      </rPr>
      <t>2</t>
    </r>
    <r>
      <rPr>
        <sz val="10"/>
        <color indexed="56"/>
        <rFont val="Arial Narrow"/>
        <family val="2"/>
      </rPr>
      <t>/kg, para la madera 1,617 kgCO</t>
    </r>
    <r>
      <rPr>
        <vertAlign val="subscript"/>
        <sz val="10"/>
        <color indexed="56"/>
        <rFont val="Arial Narrow"/>
        <family val="2"/>
      </rPr>
      <t>2</t>
    </r>
    <r>
      <rPr>
        <sz val="10"/>
        <color indexed="56"/>
        <rFont val="Arial Narrow"/>
        <family val="2"/>
      </rPr>
      <t>/kg y para los pellets 2,025 kgCO</t>
    </r>
    <r>
      <rPr>
        <vertAlign val="subscript"/>
        <sz val="10"/>
        <color indexed="56"/>
        <rFont val="Arial Narrow"/>
        <family val="2"/>
      </rPr>
      <t>2</t>
    </r>
    <r>
      <rPr>
        <sz val="10"/>
        <color indexed="56"/>
        <rFont val="Arial Narrow"/>
        <family val="2"/>
      </rPr>
      <t>/kg.</t>
    </r>
  </si>
  <si>
    <r>
      <t>** La utilización de la biomasa (madera, pellets o biogás) como combustible se considera neutra en emisiones de CO</t>
    </r>
    <r>
      <rPr>
        <vertAlign val="subscript"/>
        <sz val="10"/>
        <color indexed="56"/>
        <rFont val="Arial Narrow"/>
        <family val="2"/>
      </rPr>
      <t>2</t>
    </r>
    <r>
      <rPr>
        <sz val="10"/>
        <color indexed="56"/>
        <rFont val="Arial Narrow"/>
        <family val="2"/>
      </rPr>
      <t xml:space="preserve"> al ser de origen biogénico pero sí producirá emisiones de CH</t>
    </r>
    <r>
      <rPr>
        <vertAlign val="subscript"/>
        <sz val="10"/>
        <color indexed="56"/>
        <rFont val="Arial Narrow"/>
        <family val="2"/>
      </rPr>
      <t xml:space="preserve">4 </t>
    </r>
    <r>
      <rPr>
        <sz val="10"/>
        <color indexed="56"/>
        <rFont val="Arial Narrow"/>
        <family val="2"/>
      </rPr>
      <t>y N</t>
    </r>
    <r>
      <rPr>
        <vertAlign val="subscript"/>
        <sz val="10"/>
        <color indexed="56"/>
        <rFont val="Arial Narrow"/>
        <family val="2"/>
      </rPr>
      <t>2</t>
    </r>
    <r>
      <rPr>
        <sz val="10"/>
        <color indexed="56"/>
        <rFont val="Arial Narrow"/>
        <family val="2"/>
      </rPr>
      <t>O. Para los cálculos, se considerará que el factor de emisión del CO</t>
    </r>
    <r>
      <rPr>
        <vertAlign val="subscript"/>
        <sz val="10"/>
        <color indexed="56"/>
        <rFont val="Arial Narrow"/>
        <family val="2"/>
      </rPr>
      <t>2</t>
    </r>
    <r>
      <rPr>
        <sz val="10"/>
        <color indexed="56"/>
        <rFont val="Arial Narrow"/>
        <family val="2"/>
      </rPr>
      <t xml:space="preserve"> es 0 kgCO</t>
    </r>
    <r>
      <rPr>
        <vertAlign val="subscript"/>
        <sz val="10"/>
        <color indexed="56"/>
        <rFont val="Arial Narrow"/>
        <family val="2"/>
      </rPr>
      <t>2</t>
    </r>
    <r>
      <rPr>
        <sz val="10"/>
        <color indexed="56"/>
        <rFont val="Arial Narrow"/>
        <family val="2"/>
      </rPr>
      <t>/kg. Los factores de emisión de CO</t>
    </r>
    <r>
      <rPr>
        <vertAlign val="subscript"/>
        <sz val="10"/>
        <color indexed="56"/>
        <rFont val="Arial Narrow"/>
        <family val="2"/>
      </rPr>
      <t xml:space="preserve">2 </t>
    </r>
    <r>
      <rPr>
        <sz val="10"/>
        <color indexed="56"/>
        <rFont val="Arial Narrow"/>
        <family val="2"/>
      </rPr>
      <t>con independencia de su origen biogénico serían: para el biogás 1,369 kgCO</t>
    </r>
    <r>
      <rPr>
        <vertAlign val="subscript"/>
        <sz val="10"/>
        <color indexed="56"/>
        <rFont val="Arial Narrow"/>
        <family val="2"/>
      </rPr>
      <t>2</t>
    </r>
    <r>
      <rPr>
        <sz val="10"/>
        <color indexed="56"/>
        <rFont val="Arial Narrow"/>
        <family val="2"/>
      </rPr>
      <t>/kg, para la madera 1,617 kgCO</t>
    </r>
    <r>
      <rPr>
        <vertAlign val="subscript"/>
        <sz val="10"/>
        <color indexed="56"/>
        <rFont val="Arial Narrow"/>
        <family val="2"/>
      </rPr>
      <t>2</t>
    </r>
    <r>
      <rPr>
        <sz val="10"/>
        <color indexed="56"/>
        <rFont val="Arial Narrow"/>
        <family val="2"/>
      </rPr>
      <t>/kg y para los pellets 2,025 kgCO</t>
    </r>
    <r>
      <rPr>
        <vertAlign val="subscript"/>
        <sz val="10"/>
        <color indexed="56"/>
        <rFont val="Arial Narrow"/>
        <family val="2"/>
      </rPr>
      <t>2</t>
    </r>
    <r>
      <rPr>
        <sz val="10"/>
        <color indexed="56"/>
        <rFont val="Arial Narrow"/>
        <family val="2"/>
      </rPr>
      <t>/kg.</t>
    </r>
  </si>
  <si>
    <r>
      <t>Factores de emisión de CO</t>
    </r>
    <r>
      <rPr>
        <u/>
        <vertAlign val="subscript"/>
        <sz val="11"/>
        <color theme="3"/>
        <rFont val="Arial Narrow"/>
        <family val="2"/>
      </rPr>
      <t>2</t>
    </r>
    <r>
      <rPr>
        <u/>
        <sz val="11"/>
        <color theme="3"/>
        <rFont val="Arial Narrow"/>
        <family val="2"/>
      </rPr>
      <t>, CH</t>
    </r>
    <r>
      <rPr>
        <u/>
        <vertAlign val="subscript"/>
        <sz val="11"/>
        <color theme="3"/>
        <rFont val="Arial Narrow"/>
        <family val="2"/>
      </rPr>
      <t>4</t>
    </r>
    <r>
      <rPr>
        <u/>
        <sz val="11"/>
        <color theme="3"/>
        <rFont val="Arial Narrow"/>
        <family val="2"/>
      </rPr>
      <t xml:space="preserve"> y N</t>
    </r>
    <r>
      <rPr>
        <u/>
        <vertAlign val="subscript"/>
        <sz val="11"/>
        <color theme="3"/>
        <rFont val="Arial Narrow"/>
        <family val="2"/>
      </rPr>
      <t>2</t>
    </r>
    <r>
      <rPr>
        <u/>
        <sz val="11"/>
        <color theme="3"/>
        <rFont val="Arial Narrow"/>
        <family val="2"/>
      </rPr>
      <t>O y PCI (Poder Calorífico Inferior):</t>
    </r>
  </si>
  <si>
    <r>
      <rPr>
        <sz val="11"/>
        <color theme="3"/>
        <rFont val="Arial Narrow"/>
        <family val="2"/>
      </rPr>
      <t xml:space="preserve"> - Inventario Nacional de Gases de Efecto Invernadero (1990-2006 / 1990-2020) (</t>
    </r>
    <r>
      <rPr>
        <u/>
        <sz val="11"/>
        <color indexed="12"/>
        <rFont val="Arial Narrow"/>
        <family val="2"/>
      </rPr>
      <t>https://www.miteco.gob.es/es/calidad-y-evaluacion-ambiental/temas/sistema-espanol-de-inventario-sei-/es_nir_edicion2022_tcm30-523942.pdf</t>
    </r>
    <r>
      <rPr>
        <sz val="11"/>
        <color theme="3"/>
        <rFont val="Arial Narrow"/>
        <family val="2"/>
      </rPr>
      <t>)</t>
    </r>
  </si>
  <si>
    <r>
      <rPr>
        <sz val="11"/>
        <color theme="3"/>
        <rFont val="Arial Narrow"/>
        <family val="2"/>
      </rPr>
      <t xml:space="preserve"> - Metodologías de estimación de emisiones del Sistema Español de Inventario de Emisiones (</t>
    </r>
    <r>
      <rPr>
        <u/>
        <sz val="11"/>
        <color indexed="12"/>
        <rFont val="Arial Narrow"/>
        <family val="2"/>
      </rPr>
      <t>https://www.miteco.gob.es/es/calidad-y-evaluacion-ambiental/temas/sistema-espanol-de-inventario-sei-/metodologias-estimacion-emisiones/</t>
    </r>
    <r>
      <rPr>
        <sz val="11"/>
        <color theme="3"/>
        <rFont val="Arial Narrow"/>
        <family val="2"/>
      </rPr>
      <t>)</t>
    </r>
  </si>
  <si>
    <t xml:space="preserve"> - Datos específicos para calderas, turbinas y motores estacionarios de los Sectores Residencial y Comercial/Institucional (1A4ai, 1A4bi) proporcionados por el equipo del Sistema Español de Inventario (SEI).</t>
  </si>
  <si>
    <r>
      <rPr>
        <sz val="11"/>
        <color theme="3"/>
        <rFont val="Arial Narrow"/>
        <family val="2"/>
      </rPr>
      <t xml:space="preserve">Conversión de unidades </t>
    </r>
    <r>
      <rPr>
        <i/>
        <sz val="11"/>
        <color theme="3"/>
        <rFont val="Arial Narrow"/>
        <family val="2"/>
      </rPr>
      <t>Gas natural:</t>
    </r>
  </si>
  <si>
    <t>Para el paso de PCS a PCI se utiliza el factor de conversión de 0,901.</t>
  </si>
  <si>
    <r>
      <rPr>
        <sz val="11"/>
        <color theme="3"/>
        <rFont val="Arial Narrow"/>
        <family val="2"/>
      </rPr>
      <t>Conversión unidades energéticas: 1 kWh = 3,6 MJ</t>
    </r>
    <r>
      <rPr>
        <u/>
        <sz val="11"/>
        <color indexed="12"/>
        <rFont val="Arial Narrow"/>
        <family val="2"/>
      </rPr>
      <t/>
    </r>
  </si>
  <si>
    <t>Densidades</t>
  </si>
  <si>
    <r>
      <rPr>
        <i/>
        <sz val="11"/>
        <color theme="3"/>
        <rFont val="Arial Narrow"/>
        <family val="2"/>
      </rPr>
      <t>LPG</t>
    </r>
    <r>
      <rPr>
        <sz val="11"/>
        <color theme="3"/>
        <rFont val="Arial Narrow"/>
        <family val="2"/>
      </rPr>
      <t>: estimación a partir de las densidades de propano y butano considerando una estequeometría de 35% propano C3H8 – 65% butano C4H10.</t>
    </r>
  </si>
  <si>
    <r>
      <rPr>
        <sz val="11"/>
        <color theme="3"/>
        <rFont val="Arial Narrow"/>
        <family val="2"/>
      </rPr>
      <t xml:space="preserve"> - Real Decreto 61/2006, de 31 de enero, por el que se determinan las especificaciones de gasolinas, gasóleos, fuelóleos y gases licuados del petróleo y se regula el uso de determinados biocarburantes. (</t>
    </r>
    <r>
      <rPr>
        <u/>
        <sz val="11"/>
        <color indexed="12"/>
        <rFont val="Arial Narrow"/>
        <family val="2"/>
      </rPr>
      <t>https://www.boe.es/buscar/act.php?id=BOE-A-2006-2779</t>
    </r>
    <r>
      <rPr>
        <sz val="11"/>
        <color theme="3"/>
        <rFont val="Arial Narrow"/>
        <family val="2"/>
      </rPr>
      <t>)</t>
    </r>
  </si>
  <si>
    <t>Butano: 560 kg/m3 (valor mínimo)</t>
  </si>
  <si>
    <t>Propano: 502-535 kg/m3. Valor medio: 518,5 kg/m3</t>
  </si>
  <si>
    <t>Fuelóleo</t>
  </si>
  <si>
    <r>
      <rPr>
        <sz val="11"/>
        <color theme="3"/>
        <rFont val="Arial Narrow"/>
        <family val="2"/>
      </rPr>
      <t xml:space="preserve"> - Manual de usuario de la herramienta de cálculo de emisiones de gases de efecto invernadero de biocarburantes (</t>
    </r>
    <r>
      <rPr>
        <u/>
        <sz val="11"/>
        <color indexed="12"/>
        <rFont val="Arial Narrow"/>
        <family val="2"/>
      </rPr>
      <t>https://www.idae.es/uploads/documentos/documentos_Manual_de_usuario_CALCUGEI_2.0_b7564ad9.pdf</t>
    </r>
    <r>
      <rPr>
        <sz val="11"/>
        <color theme="3"/>
        <rFont val="Arial Narrow"/>
        <family val="2"/>
      </rPr>
      <t>)</t>
    </r>
  </si>
  <si>
    <t>Resto de combustibles</t>
  </si>
  <si>
    <r>
      <rPr>
        <sz val="11"/>
        <color theme="3"/>
        <rFont val="Arial Narrow"/>
        <family val="2"/>
      </rPr>
      <t xml:space="preserve"> - Real Decreto 1088/2010, de 3 de septiembre por el que se modifica el RD 61/2006, de 31 de enero en lo relativo a las especificaciones técnicas de gasolinas, gasóleos, utilización de biocarburantes y contenido de azufre de los combustibles para uso marítimo (</t>
    </r>
    <r>
      <rPr>
        <u/>
        <sz val="11"/>
        <color indexed="12"/>
        <rFont val="Arial Narrow"/>
        <family val="2"/>
      </rPr>
      <t>https://www.boe.es/buscar/doc.php?id=BOE-A-2010-13704</t>
    </r>
    <r>
      <rPr>
        <sz val="11"/>
        <color theme="3"/>
        <rFont val="Arial Narrow"/>
        <family val="2"/>
      </rPr>
      <t>)</t>
    </r>
  </si>
  <si>
    <r>
      <t>Gasóleo clase C (gasóleo de calefacción): 900 kg/m</t>
    </r>
    <r>
      <rPr>
        <vertAlign val="superscript"/>
        <sz val="11"/>
        <color theme="3"/>
        <rFont val="Arial Narrow"/>
        <family val="2"/>
      </rPr>
      <t>3</t>
    </r>
  </si>
  <si>
    <r>
      <t>Gasolina: 720-775 kg/m</t>
    </r>
    <r>
      <rPr>
        <vertAlign val="superscript"/>
        <sz val="11"/>
        <color theme="3"/>
        <rFont val="Arial Narrow"/>
        <family val="2"/>
      </rPr>
      <t>3</t>
    </r>
    <r>
      <rPr>
        <sz val="11"/>
        <color theme="3"/>
        <rFont val="Arial Narrow"/>
        <family val="2"/>
      </rPr>
      <t>. Valor medio: 747,5 kg/m</t>
    </r>
    <r>
      <rPr>
        <vertAlign val="superscript"/>
        <sz val="11"/>
        <color theme="3"/>
        <rFont val="Arial Narrow"/>
        <family val="2"/>
      </rPr>
      <t>3</t>
    </r>
  </si>
  <si>
    <t>2.   VEHÍCULOS Y MAQUINARIA</t>
  </si>
  <si>
    <t>A. Transporte por carretera</t>
  </si>
  <si>
    <r>
      <t>Gasolina  (</t>
    </r>
    <r>
      <rPr>
        <sz val="10"/>
        <color theme="1"/>
        <rFont val="Arial Narrow"/>
        <family val="2"/>
      </rPr>
      <t>l)</t>
    </r>
  </si>
  <si>
    <t>Turismos (M1)</t>
  </si>
  <si>
    <t>Furgonetas y furgones (N1)</t>
  </si>
  <si>
    <t>Camiones y autobuses (N2, N3, M2, M3)</t>
  </si>
  <si>
    <t>Ciclomotores y motocicletas (L)</t>
  </si>
  <si>
    <r>
      <t>E5 (</t>
    </r>
    <r>
      <rPr>
        <sz val="10"/>
        <color theme="1"/>
        <rFont val="Arial Narrow"/>
        <family val="2"/>
      </rPr>
      <t>l)</t>
    </r>
  </si>
  <si>
    <r>
      <t>E10 (</t>
    </r>
    <r>
      <rPr>
        <sz val="10"/>
        <color theme="1"/>
        <rFont val="Arial Narrow"/>
        <family val="2"/>
      </rPr>
      <t>l)</t>
    </r>
  </si>
  <si>
    <r>
      <t>E85 (</t>
    </r>
    <r>
      <rPr>
        <sz val="10"/>
        <color theme="1"/>
        <rFont val="Arial Narrow"/>
        <family val="2"/>
      </rPr>
      <t>l)</t>
    </r>
  </si>
  <si>
    <r>
      <t>E100 (</t>
    </r>
    <r>
      <rPr>
        <sz val="10"/>
        <color theme="1"/>
        <rFont val="Arial Narrow"/>
        <family val="2"/>
      </rPr>
      <t>l)</t>
    </r>
  </si>
  <si>
    <r>
      <t>Gasóleo (</t>
    </r>
    <r>
      <rPr>
        <sz val="10"/>
        <color theme="1"/>
        <rFont val="Arial Narrow"/>
        <family val="2"/>
      </rPr>
      <t>l)</t>
    </r>
  </si>
  <si>
    <r>
      <t>B7 (</t>
    </r>
    <r>
      <rPr>
        <sz val="10"/>
        <color theme="1"/>
        <rFont val="Arial Narrow"/>
        <family val="2"/>
      </rPr>
      <t>l)</t>
    </r>
  </si>
  <si>
    <r>
      <t>B10 (</t>
    </r>
    <r>
      <rPr>
        <sz val="10"/>
        <color theme="1"/>
        <rFont val="Arial Narrow"/>
        <family val="2"/>
      </rPr>
      <t>l)</t>
    </r>
  </si>
  <si>
    <r>
      <t>B20 (</t>
    </r>
    <r>
      <rPr>
        <sz val="10"/>
        <color theme="1"/>
        <rFont val="Arial Narrow"/>
        <family val="2"/>
      </rPr>
      <t>l)</t>
    </r>
  </si>
  <si>
    <r>
      <t>B30 (</t>
    </r>
    <r>
      <rPr>
        <sz val="10"/>
        <color theme="1"/>
        <rFont val="Arial Narrow"/>
        <family val="2"/>
      </rPr>
      <t>l)</t>
    </r>
  </si>
  <si>
    <r>
      <t>B100 (</t>
    </r>
    <r>
      <rPr>
        <sz val="10"/>
        <color theme="1"/>
        <rFont val="Arial Narrow"/>
        <family val="2"/>
      </rPr>
      <t>l)</t>
    </r>
  </si>
  <si>
    <t>CNG (kg)</t>
  </si>
  <si>
    <r>
      <t>Factores de emisión de CO</t>
    </r>
    <r>
      <rPr>
        <u/>
        <vertAlign val="subscript"/>
        <sz val="11"/>
        <color theme="3"/>
        <rFont val="Arial Narrow"/>
        <family val="2"/>
      </rPr>
      <t>2</t>
    </r>
    <r>
      <rPr>
        <u/>
        <sz val="11"/>
        <color theme="3"/>
        <rFont val="Arial Narrow"/>
        <family val="2"/>
      </rPr>
      <t>:</t>
    </r>
  </si>
  <si>
    <r>
      <t xml:space="preserve">Además de las emisiones debidas a la combustión del combustible, se tendrán en cuenta las de los </t>
    </r>
    <r>
      <rPr>
        <i/>
        <sz val="11"/>
        <color theme="3"/>
        <rFont val="Arial Narrow"/>
        <family val="2"/>
      </rPr>
      <t>lubricantes</t>
    </r>
    <r>
      <rPr>
        <sz val="11"/>
        <color theme="3"/>
        <rFont val="Arial Narrow"/>
        <family val="2"/>
      </rPr>
      <t xml:space="preserve"> y las de la parte fósil de los </t>
    </r>
    <r>
      <rPr>
        <i/>
        <sz val="11"/>
        <color theme="3"/>
        <rFont val="Arial Narrow"/>
        <family val="2"/>
      </rPr>
      <t>FAME</t>
    </r>
    <r>
      <rPr>
        <sz val="11"/>
        <color theme="3"/>
        <rFont val="Arial Narrow"/>
        <family val="2"/>
      </rPr>
      <t xml:space="preserve"> (siglas en inglés de Esteres Metílicos de Ácidos Grasos) en el caso del gasóleo. Se distinguen tres períodos:</t>
    </r>
  </si>
  <si>
    <t>2007-2010 (se considera que los combustibles no contienen parte "bio")</t>
  </si>
  <si>
    <r>
      <rPr>
        <sz val="11"/>
        <color theme="3"/>
        <rFont val="Arial Narrow"/>
        <family val="2"/>
      </rPr>
      <t xml:space="preserve"> - Tabla 3.8.8. Especificaciones de combustibles en el transporte por carretera; Inventario Nacional de Gases de Efecto Invernadero (1990-2020): </t>
    </r>
    <r>
      <rPr>
        <u/>
        <sz val="11"/>
        <color indexed="12"/>
        <rFont val="Arial Narrow"/>
        <family val="2"/>
      </rPr>
      <t>https://www.miteco.gob.es/es/calidad-y-evaluacion-ambiental/temas/sistema-espanol-de-inventario-sei-/es_nir_ed</t>
    </r>
  </si>
  <si>
    <r>
      <rPr>
        <sz val="11"/>
        <color theme="3"/>
        <rFont val="Arial Narrow"/>
        <family val="2"/>
      </rPr>
      <t xml:space="preserve"> - Table 3-13: Tier 1 CO2 emission factors from combustion of lubricant oil1 de la guía EMEP/EEA air pollutant emission inventory guidebook 2019, 1.A.3.b.i-iv Road transport:</t>
    </r>
    <r>
      <rPr>
        <u/>
        <sz val="11"/>
        <color indexed="12"/>
        <rFont val="Arial Narrow"/>
        <family val="2"/>
      </rPr>
      <t xml:space="preserve"> https://www.eea.europa.eu/publications/emep-eea-guidebook-2019/part-b-sectoral-g</t>
    </r>
  </si>
  <si>
    <t>2011-2018 (la parte "bio" de los combustibles está implícita en su factor de emisión que tiene en cuenta el mínimo exigido por la legislación cada año)</t>
  </si>
  <si>
    <t xml:space="preserve"> - RD 459/2011 relativo a los objetivos obligatorios mínimos de venta o consumo de biocarburantes establecidos para España, por la Ley 11/2013 de 26 de julio que modifica el objetivo a 2013 y posteriores del mismo y por el RD 1085/2015, de 4 de diciembre, de fomento de los biocarburantes.</t>
  </si>
  <si>
    <t>2019-2021 (se tiene en cuenta la parte "bio" de cada combustible a través de su etiquetado: E5, B7, etc.)</t>
  </si>
  <si>
    <r>
      <t>Factores de emisión de CH</t>
    </r>
    <r>
      <rPr>
        <u/>
        <vertAlign val="subscript"/>
        <sz val="11"/>
        <color theme="3"/>
        <rFont val="Arial Narrow"/>
        <family val="2"/>
      </rPr>
      <t>4</t>
    </r>
    <r>
      <rPr>
        <u/>
        <sz val="11"/>
        <color theme="3"/>
        <rFont val="Arial Narrow"/>
        <family val="2"/>
      </rPr>
      <t xml:space="preserve"> y N</t>
    </r>
    <r>
      <rPr>
        <u/>
        <vertAlign val="subscript"/>
        <sz val="11"/>
        <color theme="3"/>
        <rFont val="Arial Narrow"/>
        <family val="2"/>
      </rPr>
      <t>2</t>
    </r>
    <r>
      <rPr>
        <u/>
        <sz val="11"/>
        <color theme="3"/>
        <rFont val="Arial Narrow"/>
        <family val="2"/>
      </rPr>
      <t>O:</t>
    </r>
  </si>
  <si>
    <t>2007-2021</t>
  </si>
  <si>
    <r>
      <rPr>
        <sz val="11"/>
        <color theme="3"/>
        <rFont val="Arial Narrow"/>
        <family val="2"/>
      </rPr>
      <t>Para cada año, se emplean los datos del año anterior que aparecen en las "Table1.A(a)s3" de las Tablas de reporte (CRF) (</t>
    </r>
    <r>
      <rPr>
        <u/>
        <sz val="11"/>
        <color indexed="12"/>
        <rFont val="Arial Narrow"/>
        <family val="2"/>
      </rPr>
      <t>https://www.miteco.gob.es/es/calidad-y-evaluacion-ambiental/temas/sistema-espanol-de-inventario-sei-/default.aspx</t>
    </r>
    <r>
      <rPr>
        <sz val="11"/>
        <color theme="3"/>
        <rFont val="Arial Narrow"/>
        <family val="2"/>
      </rPr>
      <t>)</t>
    </r>
  </si>
  <si>
    <t>PCI (Poder Calorífico Inferior)</t>
  </si>
  <si>
    <r>
      <rPr>
        <i/>
        <sz val="11"/>
        <color theme="3"/>
        <rFont val="Arial Narrow"/>
        <family val="2"/>
      </rPr>
      <t xml:space="preserve">Gasolina </t>
    </r>
    <r>
      <rPr>
        <sz val="11"/>
        <color theme="3"/>
        <rFont val="Arial Narrow"/>
        <family val="2"/>
      </rPr>
      <t xml:space="preserve">y </t>
    </r>
    <r>
      <rPr>
        <i/>
        <sz val="11"/>
        <color theme="3"/>
        <rFont val="Arial Narrow"/>
        <family val="2"/>
      </rPr>
      <t>gasóleo</t>
    </r>
    <r>
      <rPr>
        <sz val="11"/>
        <color theme="3"/>
        <rFont val="Arial Narrow"/>
        <family val="2"/>
      </rPr>
      <t/>
    </r>
  </si>
  <si>
    <r>
      <rPr>
        <i/>
        <sz val="11"/>
        <color theme="3"/>
        <rFont val="Arial Narrow"/>
        <family val="2"/>
      </rPr>
      <t xml:space="preserve">Gas natural </t>
    </r>
    <r>
      <rPr>
        <sz val="11"/>
        <color theme="3"/>
        <rFont val="Arial Narrow"/>
        <family val="2"/>
      </rPr>
      <t xml:space="preserve">y </t>
    </r>
    <r>
      <rPr>
        <i/>
        <sz val="11"/>
        <color theme="3"/>
        <rFont val="Arial Narrow"/>
        <family val="2"/>
      </rPr>
      <t>LPG</t>
    </r>
    <r>
      <rPr>
        <sz val="11"/>
        <color theme="3"/>
        <rFont val="Arial Narrow"/>
        <family val="2"/>
      </rPr>
      <t/>
    </r>
  </si>
  <si>
    <r>
      <rPr>
        <sz val="11"/>
        <color theme="3"/>
        <rFont val="Arial Narrow"/>
        <family val="2"/>
      </rPr>
      <t xml:space="preserve"> - Para cada año, se emplean los datos del año anterior que aparecen en el Anexo 7 del Inventario Nacional de Gases de Efecto Invernadero (1990-2006 - 1990-2020): </t>
    </r>
    <r>
      <rPr>
        <u/>
        <sz val="11"/>
        <color indexed="12"/>
        <rFont val="Arial Narrow"/>
        <family val="2"/>
      </rPr>
      <t>https://www.miteco.gob.es/es/calidad-y-evaluacion-ambiental/temas/sistema-espanol-de-inventa</t>
    </r>
  </si>
  <si>
    <r>
      <rPr>
        <i/>
        <sz val="11"/>
        <color theme="3"/>
        <rFont val="Arial Narrow"/>
        <family val="2"/>
      </rPr>
      <t>LPG</t>
    </r>
    <r>
      <rPr>
        <sz val="11"/>
        <color theme="3"/>
        <rFont val="Arial Narrow"/>
        <family val="2"/>
      </rPr>
      <t>: estimación a partir de las densidades de propano y butano considerando una estequeometría de 35% propano C</t>
    </r>
    <r>
      <rPr>
        <vertAlign val="subscript"/>
        <sz val="11"/>
        <color theme="3"/>
        <rFont val="Arial Narrow"/>
        <family val="2"/>
      </rPr>
      <t>3</t>
    </r>
    <r>
      <rPr>
        <sz val="11"/>
        <color theme="3"/>
        <rFont val="Arial Narrow"/>
        <family val="2"/>
      </rPr>
      <t>H</t>
    </r>
    <r>
      <rPr>
        <vertAlign val="subscript"/>
        <sz val="11"/>
        <color theme="3"/>
        <rFont val="Arial Narrow"/>
        <family val="2"/>
      </rPr>
      <t>8</t>
    </r>
    <r>
      <rPr>
        <sz val="11"/>
        <color theme="3"/>
        <rFont val="Arial Narrow"/>
        <family val="2"/>
      </rPr>
      <t xml:space="preserve"> – 65% butano C</t>
    </r>
    <r>
      <rPr>
        <vertAlign val="subscript"/>
        <sz val="11"/>
        <color theme="3"/>
        <rFont val="Arial Narrow"/>
        <family val="2"/>
      </rPr>
      <t>4</t>
    </r>
    <r>
      <rPr>
        <sz val="11"/>
        <color theme="3"/>
        <rFont val="Arial Narrow"/>
        <family val="2"/>
      </rPr>
      <t>H</t>
    </r>
    <r>
      <rPr>
        <vertAlign val="subscript"/>
        <sz val="11"/>
        <color theme="3"/>
        <rFont val="Arial Narrow"/>
        <family val="2"/>
      </rPr>
      <t>10</t>
    </r>
  </si>
  <si>
    <r>
      <rPr>
        <i/>
        <sz val="11"/>
        <color theme="3"/>
        <rFont val="Arial Narrow"/>
        <family val="2"/>
      </rPr>
      <t>Gasolina y gasóleo</t>
    </r>
    <r>
      <rPr>
        <sz val="11"/>
        <color theme="3"/>
        <rFont val="Arial Narrow"/>
        <family val="2"/>
      </rPr>
      <t>: Tabla 3.8.8. Especificaciones de combustibles en el transporte por carretera del Inventario Nacional de Gases de Efecto Invernadero (1990-2020) (</t>
    </r>
    <r>
      <rPr>
        <u/>
        <sz val="11"/>
        <color indexed="12"/>
        <rFont val="Arial Narrow"/>
        <family val="2"/>
      </rPr>
      <t>https://www.miteco.gob.es/es/calidad-y-evaluacion-ambiental/temas/sistema-espanol-de-inven</t>
    </r>
  </si>
  <si>
    <t>B. Transporte ferroviario, marítimo y aéreo (emisiones directas)</t>
  </si>
  <si>
    <t>Gasóleo  (l)</t>
  </si>
  <si>
    <t>Ferrocarril</t>
  </si>
  <si>
    <t>Marítimo</t>
  </si>
  <si>
    <t>Queroseno (kg)</t>
  </si>
  <si>
    <t>Aéreo</t>
  </si>
  <si>
    <t>Gasolina aviación (kg)</t>
  </si>
  <si>
    <t>Gasóleo</t>
  </si>
  <si>
    <r>
      <rPr>
        <sz val="11"/>
        <color theme="3"/>
        <rFont val="Arial Narrow"/>
        <family val="2"/>
      </rPr>
      <t xml:space="preserve"> - Tabla 3.9.4. Factores de emisión de la categoría de transporte por ferrocarril (1A3c); Inventario Nacional de Gases de Efecto Invernadero 1990-2020 (</t>
    </r>
    <r>
      <rPr>
        <u/>
        <sz val="11"/>
        <color indexed="12"/>
        <rFont val="Arial Narrow"/>
        <family val="2"/>
      </rPr>
      <t>https://www.miteco.gob.es/es/calidad-y-evaluacion-ambiental/temas/sistema-espanol-de-inventario-sei-/es</t>
    </r>
  </si>
  <si>
    <t>Gasóleo y fuelóleo</t>
  </si>
  <si>
    <r>
      <rPr>
        <sz val="11"/>
        <color theme="3"/>
        <rFont val="Arial Narrow"/>
        <family val="2"/>
      </rPr>
      <t xml:space="preserve"> - Tabla 3.10.4. Factores de emisión de la categoría de transporte marítimo nacional (1A3d); Inventario Nacional de Gases de Efecto Invernadero 1990-2020 (</t>
    </r>
    <r>
      <rPr>
        <u/>
        <sz val="11"/>
        <color indexed="12"/>
        <rFont val="Arial Narrow"/>
        <family val="2"/>
      </rPr>
      <t>https://www.miteco.gob.es/es/calidad-y-evaluacion-ambiental/temas/sistema-espanol-de-inventario-sei-</t>
    </r>
  </si>
  <si>
    <r>
      <t xml:space="preserve">Queroseno </t>
    </r>
    <r>
      <rPr>
        <sz val="11"/>
        <color theme="3"/>
        <rFont val="Arial Narrow"/>
        <family val="2"/>
      </rPr>
      <t xml:space="preserve">y </t>
    </r>
    <r>
      <rPr>
        <i/>
        <sz val="11"/>
        <color theme="3"/>
        <rFont val="Arial Narrow"/>
        <family val="2"/>
      </rPr>
      <t>gasolina para la aviación</t>
    </r>
  </si>
  <si>
    <r>
      <rPr>
        <sz val="11"/>
        <color theme="3"/>
        <rFont val="Arial Narrow"/>
        <family val="2"/>
      </rPr>
      <t xml:space="preserve"> - Metodologías de estimación de emisiones: Tráfico aéreo (</t>
    </r>
    <r>
      <rPr>
        <u/>
        <sz val="11"/>
        <color indexed="12"/>
        <rFont val="Arial Narrow"/>
        <family val="2"/>
      </rPr>
      <t>https://www.miteco.gob.es/es/calidad-y-evaluacion-ambiental/temas/sistema-espanol-de-inventario-sei-/0805_transporte_aereo_tcm30-446885.pdf)</t>
    </r>
  </si>
  <si>
    <r>
      <rPr>
        <sz val="11"/>
        <color theme="3"/>
        <rFont val="Arial Narrow"/>
        <family val="2"/>
      </rPr>
      <t xml:space="preserve"> - Tabla 3.8.8. Especificaciones de combustibles en el transporte por carretera del Inventario Nacional de Gases de Efecto Invernadero (1990-2020) (</t>
    </r>
    <r>
      <rPr>
        <u/>
        <sz val="11"/>
        <color indexed="12"/>
        <rFont val="Arial Narrow"/>
        <family val="2"/>
      </rPr>
      <t>https://www.miteco.gob.es/es/calidad-y-evaluacion-ambiental/temas/sistema-espanol-de-inventario-sei-/es_nir</t>
    </r>
  </si>
  <si>
    <t>Gasóleo B</t>
  </si>
  <si>
    <t>C. Funcionamiento de maquinaria</t>
  </si>
  <si>
    <r>
      <t>CO</t>
    </r>
    <r>
      <rPr>
        <vertAlign val="subscript"/>
        <sz val="10"/>
        <color theme="1"/>
        <rFont val="Arial Narrow"/>
        <family val="2"/>
      </rPr>
      <t>2</t>
    </r>
    <r>
      <rPr>
        <sz val="10"/>
        <color theme="1"/>
        <rFont val="Arial Narrow"/>
        <family val="2"/>
      </rPr>
      <t xml:space="preserve"> (kg/l)</t>
    </r>
  </si>
  <si>
    <r>
      <t>CH</t>
    </r>
    <r>
      <rPr>
        <vertAlign val="subscript"/>
        <sz val="10"/>
        <color theme="1"/>
        <rFont val="Arial Narrow"/>
        <family val="2"/>
      </rPr>
      <t>4</t>
    </r>
    <r>
      <rPr>
        <sz val="10"/>
        <color theme="1"/>
        <rFont val="Arial Narrow"/>
        <family val="2"/>
      </rPr>
      <t xml:space="preserve"> (g/l)</t>
    </r>
  </si>
  <si>
    <r>
      <t>N</t>
    </r>
    <r>
      <rPr>
        <vertAlign val="subscript"/>
        <sz val="10"/>
        <color theme="1"/>
        <rFont val="Arial Narrow"/>
        <family val="2"/>
      </rPr>
      <t>2</t>
    </r>
    <r>
      <rPr>
        <sz val="10"/>
        <color theme="1"/>
        <rFont val="Arial Narrow"/>
        <family val="2"/>
      </rPr>
      <t>O (g/l)</t>
    </r>
  </si>
  <si>
    <t>Agrícola</t>
  </si>
  <si>
    <t>Forestal</t>
  </si>
  <si>
    <t>Comercial, institucional e industrial</t>
  </si>
  <si>
    <t>Gasóleo (l)</t>
  </si>
  <si>
    <t>B7 (l)</t>
  </si>
  <si>
    <t>B10 (l)</t>
  </si>
  <si>
    <t>B20 (l)</t>
  </si>
  <si>
    <t>B30 (l)</t>
  </si>
  <si>
    <t>B100 (l)</t>
  </si>
  <si>
    <t>Gasolina (l)</t>
  </si>
  <si>
    <t>E5 (l)</t>
  </si>
  <si>
    <t>E10 (l)</t>
  </si>
  <si>
    <t>E85 (l)</t>
  </si>
  <si>
    <t>E100 (l)</t>
  </si>
  <si>
    <t xml:space="preserve"> - Datos específicos para maquinaria móvil en otros sectores proporcionados por el equipo del Sistema Español de Inventario (SEI).</t>
  </si>
  <si>
    <t xml:space="preserve"> - Real Decreto 1088/2010, de 3 de septiembre por el que se modifica el RD 61/2006, de 31 de enero en lo relativo a las especificaciones técnicas de gasolinas, gasóleos, utilización de biocarburantes y contenido de azufre de los combustibles para uso marítimo (gasolina y gasóleo B)</t>
  </si>
  <si>
    <t>3.   EMISIONES FUGITIVAS (EQUIPOS DE CLIMATIZACIÓN Y OTROS)</t>
  </si>
  <si>
    <t>A. Climatización / refrigeración</t>
  </si>
  <si>
    <t>PCA 5AR</t>
  </si>
  <si>
    <t>HFC-23</t>
  </si>
  <si>
    <t>CH2F3</t>
  </si>
  <si>
    <t>HFC-32</t>
  </si>
  <si>
    <t>CH2F2</t>
  </si>
  <si>
    <t>HFC-41</t>
  </si>
  <si>
    <t>CH3F</t>
  </si>
  <si>
    <t>HFC-125</t>
  </si>
  <si>
    <t>C2HF5</t>
  </si>
  <si>
    <t>HFC-134</t>
  </si>
  <si>
    <t>C2H2F4</t>
  </si>
  <si>
    <t>HFC-134a</t>
  </si>
  <si>
    <t>CH2FCF3</t>
  </si>
  <si>
    <t>HFC-143</t>
  </si>
  <si>
    <t>C2H3F3.</t>
  </si>
  <si>
    <t>HFC-143a</t>
  </si>
  <si>
    <t>C2H3F3</t>
  </si>
  <si>
    <t>HFC-152</t>
  </si>
  <si>
    <t>CH2FCH2F</t>
  </si>
  <si>
    <t>HFC-152a</t>
  </si>
  <si>
    <t>C2H4F2</t>
  </si>
  <si>
    <t>HFC-161</t>
  </si>
  <si>
    <t>C2H2F</t>
  </si>
  <si>
    <t>HFC-227ea</t>
  </si>
  <si>
    <t>C3HF7</t>
  </si>
  <si>
    <t>HFC-236cb</t>
  </si>
  <si>
    <t>CH2FCF2CF3</t>
  </si>
  <si>
    <t>HFC-236ea</t>
  </si>
  <si>
    <t>CHF2CHFCF3</t>
  </si>
  <si>
    <t>HFC-236fa</t>
  </si>
  <si>
    <t>C3H2F6</t>
  </si>
  <si>
    <t>HFC-245ca</t>
  </si>
  <si>
    <t>C3H3F5</t>
  </si>
  <si>
    <t>HFC-245fa</t>
  </si>
  <si>
    <t>HFC-365mfc</t>
  </si>
  <si>
    <t>C4H5F5</t>
  </si>
  <si>
    <t>HFC-43-10mee</t>
  </si>
  <si>
    <t>C5H2F10</t>
  </si>
  <si>
    <t>R-404A</t>
  </si>
  <si>
    <t>R-125/143a/134a (44/52/4)</t>
  </si>
  <si>
    <t>R-407A</t>
  </si>
  <si>
    <t>R-32/125/134a (20/40/40)</t>
  </si>
  <si>
    <t>R-407B</t>
  </si>
  <si>
    <t xml:space="preserve">R-32/125/134a (10/70/20)  </t>
  </si>
  <si>
    <t>R-407C</t>
  </si>
  <si>
    <t>R-32/125/134a (23/25/52)</t>
  </si>
  <si>
    <t>R-407F</t>
  </si>
  <si>
    <t>R-32/125/134a (30/30/40)</t>
  </si>
  <si>
    <t>R-410A</t>
  </si>
  <si>
    <t xml:space="preserve">R-32/125 (50/50) </t>
  </si>
  <si>
    <t>R-410B</t>
  </si>
  <si>
    <t xml:space="preserve">R-32/125 (45/55) </t>
  </si>
  <si>
    <t>R-413A</t>
  </si>
  <si>
    <t>R-218/134a/600a (9/88/3)</t>
  </si>
  <si>
    <t>R-417A</t>
  </si>
  <si>
    <t>R-125/134a/600 (46,6/50/3,4)</t>
  </si>
  <si>
    <t>R-417B</t>
  </si>
  <si>
    <t>R-125/134a/600 (79/18,25/2,75)</t>
  </si>
  <si>
    <t>R-422A</t>
  </si>
  <si>
    <t>R-125/134a/600a (85,1/11,5/3,4)</t>
  </si>
  <si>
    <t>R-422D</t>
  </si>
  <si>
    <t>R-125/134a/600a (65,1/31,5/3,4)</t>
  </si>
  <si>
    <t>R-424A</t>
  </si>
  <si>
    <t>R-125/134a/600a/600/601a (50,5/47/0,9/1/0)</t>
  </si>
  <si>
    <t>R-426A</t>
  </si>
  <si>
    <t>R-134a/125/600/601a (93/5,1/1,3/0,6)</t>
  </si>
  <si>
    <t>R-427A</t>
  </si>
  <si>
    <t>R-32/125/143a/134a (15/25/10/50)</t>
  </si>
  <si>
    <t>R-428A</t>
  </si>
  <si>
    <t xml:space="preserve">R-125/143a/600a/290 (77,5/20/1,9/06)              </t>
  </si>
  <si>
    <t>R-434A</t>
  </si>
  <si>
    <t>R-125/143a/134a/600a (63,2/18/16/2,8)</t>
  </si>
  <si>
    <t>R-437A</t>
  </si>
  <si>
    <t>R-125/134a/600/601 (19,5/78,5/1,4/06)</t>
  </si>
  <si>
    <t>R-438A</t>
  </si>
  <si>
    <t>R-32/125/134a/600/601a (8,5/45/44,2/1,7/0,6)</t>
  </si>
  <si>
    <t>R-442A</t>
  </si>
  <si>
    <t>R-32/125/134a/152a/227ea (31/31/30/3/5)</t>
  </si>
  <si>
    <t>R-449A</t>
  </si>
  <si>
    <t>R-32/R-125/HFO-1234yf/R-134a (24,3/24,7/25,3/25,7)</t>
  </si>
  <si>
    <t>R-452A</t>
  </si>
  <si>
    <t>R-125/R-32/HFO-1234yf (59/11/30)</t>
  </si>
  <si>
    <t>R-453A</t>
  </si>
  <si>
    <t>R-134a/125/32/227ea/600/601a (53,8/20/20/5/0,6/0,6)</t>
  </si>
  <si>
    <t>R-507A</t>
  </si>
  <si>
    <t>R-125/143a (50/50)</t>
  </si>
  <si>
    <t>Otros</t>
  </si>
  <si>
    <r>
      <rPr>
        <sz val="11"/>
        <color theme="3"/>
        <rFont val="Arial Narrow"/>
        <family val="2"/>
      </rPr>
      <t>Capítulo 8 del Quinto Informe de Evaluación del IPCC (</t>
    </r>
    <r>
      <rPr>
        <u/>
        <sz val="11"/>
        <color indexed="12"/>
        <rFont val="Arial Narrow"/>
        <family val="2"/>
      </rPr>
      <t>https://www.ipcc.ch/site/assets/uploads/2018/02/WG1AR5_Chapter08_FINAL.pdf</t>
    </r>
    <r>
      <rPr>
        <sz val="11"/>
        <color theme="3"/>
        <rFont val="Arial Narrow"/>
        <family val="2"/>
      </rPr>
      <t>)</t>
    </r>
  </si>
  <si>
    <t>B. Otros</t>
  </si>
  <si>
    <t>Formula química</t>
  </si>
  <si>
    <t>PCA 5th</t>
  </si>
  <si>
    <r>
      <t>CO</t>
    </r>
    <r>
      <rPr>
        <vertAlign val="subscript"/>
        <sz val="10"/>
        <color rgb="FF000000"/>
        <rFont val="Arial Narrow"/>
        <family val="2"/>
      </rPr>
      <t>2</t>
    </r>
  </si>
  <si>
    <t>Dióxido de Carbono</t>
  </si>
  <si>
    <r>
      <t>CH</t>
    </r>
    <r>
      <rPr>
        <vertAlign val="subscript"/>
        <sz val="10"/>
        <color rgb="FF000000"/>
        <rFont val="Arial Narrow"/>
        <family val="2"/>
      </rPr>
      <t>4</t>
    </r>
  </si>
  <si>
    <t>Metano</t>
  </si>
  <si>
    <r>
      <t>N</t>
    </r>
    <r>
      <rPr>
        <vertAlign val="subscript"/>
        <sz val="10"/>
        <color rgb="FF000000"/>
        <rFont val="Arial Narrow"/>
        <family val="2"/>
      </rPr>
      <t>2</t>
    </r>
    <r>
      <rPr>
        <sz val="10"/>
        <color rgb="FF000000"/>
        <rFont val="Arial Narrow"/>
        <family val="2"/>
      </rPr>
      <t>O</t>
    </r>
  </si>
  <si>
    <t>Óxido nitroso</t>
  </si>
  <si>
    <r>
      <t>SF</t>
    </r>
    <r>
      <rPr>
        <vertAlign val="subscript"/>
        <sz val="10"/>
        <color rgb="FF000000"/>
        <rFont val="Arial Narrow"/>
        <family val="2"/>
      </rPr>
      <t>6</t>
    </r>
  </si>
  <si>
    <t>Hexafluoruro de azufre</t>
  </si>
  <si>
    <r>
      <t>NF</t>
    </r>
    <r>
      <rPr>
        <vertAlign val="subscript"/>
        <sz val="10"/>
        <color rgb="FF000000"/>
        <rFont val="Arial Narrow"/>
        <family val="2"/>
      </rPr>
      <t>3</t>
    </r>
  </si>
  <si>
    <t>Trifluoruro de nitrógeno</t>
  </si>
  <si>
    <t>HCFE-235da2</t>
  </si>
  <si>
    <t>Isoflurano</t>
  </si>
  <si>
    <t>HFE-236ea2</t>
  </si>
  <si>
    <t>Desflurano</t>
  </si>
  <si>
    <t>HFE-347mmz1</t>
  </si>
  <si>
    <t>Sevoflurano</t>
  </si>
  <si>
    <r>
      <t>C</t>
    </r>
    <r>
      <rPr>
        <vertAlign val="subscript"/>
        <sz val="10"/>
        <color rgb="FF000000"/>
        <rFont val="Arial Narrow"/>
        <family val="2"/>
      </rPr>
      <t>2</t>
    </r>
    <r>
      <rPr>
        <sz val="10"/>
        <color rgb="FF000000"/>
        <rFont val="Arial Narrow"/>
        <family val="2"/>
      </rPr>
      <t>F</t>
    </r>
    <r>
      <rPr>
        <vertAlign val="subscript"/>
        <sz val="10"/>
        <color rgb="FF000000"/>
        <rFont val="Arial Narrow"/>
        <family val="2"/>
      </rPr>
      <t>6</t>
    </r>
    <r>
      <rPr>
        <sz val="10"/>
        <color rgb="FF000000"/>
        <rFont val="Arial Narrow"/>
        <family val="2"/>
      </rPr>
      <t>(PFC-116)</t>
    </r>
  </si>
  <si>
    <t>Hexafluoroetano</t>
  </si>
  <si>
    <r>
      <t>C</t>
    </r>
    <r>
      <rPr>
        <vertAlign val="subscript"/>
        <sz val="10"/>
        <color rgb="FF000000"/>
        <rFont val="Arial Narrow"/>
        <family val="2"/>
      </rPr>
      <t>3</t>
    </r>
    <r>
      <rPr>
        <sz val="10"/>
        <color rgb="FF000000"/>
        <rFont val="Arial Narrow"/>
        <family val="2"/>
      </rPr>
      <t>F</t>
    </r>
    <r>
      <rPr>
        <vertAlign val="subscript"/>
        <sz val="10"/>
        <color rgb="FF000000"/>
        <rFont val="Arial Narrow"/>
        <family val="2"/>
      </rPr>
      <t>8</t>
    </r>
    <r>
      <rPr>
        <sz val="10"/>
        <color rgb="FF000000"/>
        <rFont val="Arial Narrow"/>
        <family val="2"/>
      </rPr>
      <t xml:space="preserve"> (PFC-218)</t>
    </r>
  </si>
  <si>
    <t>Octofluorpropano</t>
  </si>
  <si>
    <t>4.   FACTORES DE MIX ELÉCTRICO DE LAS COMERCIALIZADORAS (EMISIONES INDIRECTAS)</t>
  </si>
  <si>
    <t>Mix sin GdO</t>
  </si>
  <si>
    <r>
      <t>kg CO</t>
    </r>
    <r>
      <rPr>
        <vertAlign val="subscript"/>
        <sz val="10"/>
        <rFont val="Arial Narrow"/>
        <family val="2"/>
      </rPr>
      <t>2</t>
    </r>
    <r>
      <rPr>
        <sz val="10"/>
        <rFont val="Arial Narrow"/>
        <family val="2"/>
      </rPr>
      <t>e/kWh</t>
    </r>
  </si>
  <si>
    <r>
      <t>kg CO</t>
    </r>
    <r>
      <rPr>
        <vertAlign val="subscript"/>
        <sz val="10"/>
        <rFont val="Arial Narrow"/>
        <family val="2"/>
      </rPr>
      <t>2</t>
    </r>
    <r>
      <rPr>
        <sz val="10"/>
        <rFont val="Arial Narrow"/>
        <family val="2"/>
      </rPr>
      <t>/kWh</t>
    </r>
  </si>
  <si>
    <t xml:space="preserve">Factor GdO renovable </t>
  </si>
  <si>
    <t>Factor GdO cog. alta eficiencia</t>
  </si>
  <si>
    <t>Etiquetado restante de comercializadoras que han efectuado redenciones de GdO</t>
  </si>
  <si>
    <t>Etiquetado de comercializadoras</t>
  </si>
  <si>
    <t>Comercializadora</t>
  </si>
  <si>
    <r>
      <t>kg CO</t>
    </r>
    <r>
      <rPr>
        <vertAlign val="subscript"/>
        <sz val="9"/>
        <rFont val="Arial Narrow"/>
        <family val="2"/>
      </rPr>
      <t>2</t>
    </r>
    <r>
      <rPr>
        <sz val="9"/>
        <rFont val="Arial Narrow"/>
        <family val="2"/>
      </rPr>
      <t>e/kWh</t>
    </r>
  </si>
  <si>
    <r>
      <t>kg CO</t>
    </r>
    <r>
      <rPr>
        <vertAlign val="subscript"/>
        <sz val="9"/>
        <rFont val="Arial Narrow"/>
        <family val="2"/>
      </rPr>
      <t>2</t>
    </r>
    <r>
      <rPr>
        <sz val="9"/>
        <rFont val="Arial Narrow"/>
        <family val="2"/>
      </rPr>
      <t>/kWh</t>
    </r>
  </si>
  <si>
    <t>ACCIONA GREEN ENERGY DEVELOPMENTS SL</t>
  </si>
  <si>
    <t>ACCIONA GREEN ENERGY DEVELOPMENTS, S.L.</t>
  </si>
  <si>
    <t>ACCIÓN ENERGÍA COMERCIALIZADORA, S.L.</t>
  </si>
  <si>
    <t>24-7 UTILITIES, S.L.U.</t>
  </si>
  <si>
    <t xml:space="preserve">A-DOS ENERGíA, S.L. </t>
  </si>
  <si>
    <t>ADEINNOVA ENERGIA S.L</t>
  </si>
  <si>
    <t>ALDRO ENERGÍA Y SOLUCIONES, S.L.U.</t>
  </si>
  <si>
    <t>AGENTE DEL MERCADO ELÉCTRICO, S.A.</t>
  </si>
  <si>
    <t>ALPIQ ENERGÍA ESPAÑA, S.A.U.</t>
  </si>
  <si>
    <t>AE3000 AGENT COMERCIALITZADOR, S.L.</t>
  </si>
  <si>
    <t>DERIVADOS ENERGÉTICOS PARA EL TRANSPORTE Y LA INDUSTRIA, S.A. (DETISA)</t>
  </si>
  <si>
    <t>CENTRICA ENERGIA, S.L.U.</t>
  </si>
  <si>
    <t>ADELFAS ENERGIA SL</t>
  </si>
  <si>
    <t>ACSOL ENERGÍA GLOBAL, S.A.</t>
  </si>
  <si>
    <t>ACCIÓN ENERGIA COMERCIALIZADORA, S.L.</t>
  </si>
  <si>
    <t>ADEINNOVA ENERGÍA, S.L.U.</t>
  </si>
  <si>
    <t>ANOTHER ENERGY OPTION, S.L.</t>
  </si>
  <si>
    <t>AURA ENERGÍA, S.L.</t>
  </si>
  <si>
    <t>AXPO IBERIA, S.L.</t>
  </si>
  <si>
    <t>COMERCIALIZADORA LERSA , S.L.</t>
  </si>
  <si>
    <t>E.ON ENERGIA, S.L.</t>
  </si>
  <si>
    <t>AB ENERGÍA 1903, S.L.</t>
  </si>
  <si>
    <t>ACTIVA COMERCIALIZADORA DE ENERGÍA SL</t>
  </si>
  <si>
    <t>ACSOL ENERGIA GLOBAL, S.A.</t>
  </si>
  <si>
    <t>AGRI-ENERGÍA, S.A.</t>
  </si>
  <si>
    <t>AUDAX ENERGÍA, S.L.U.</t>
  </si>
  <si>
    <t>AVANZALIA ENERGÍA COMERCIALIZADORA, S.A.</t>
  </si>
  <si>
    <t>CEPSA GAS Y ELECTRICIDAD</t>
  </si>
  <si>
    <t>ELEKTRIZITÄTS-GESELLSCHAFT LAUFENBURG ESPAÑA, S.L.</t>
  </si>
  <si>
    <t>ENDESA ENERGIA, S.A.</t>
  </si>
  <si>
    <t>ADELFAS ENERGÍA, S.L.</t>
  </si>
  <si>
    <t>ALCANZIA ENERGÍA, S.L.</t>
  </si>
  <si>
    <t>CLIDOM ENERGY, S.L.</t>
  </si>
  <si>
    <t>E.ON ENERGÍA, S.L.</t>
  </si>
  <si>
    <t>ENEL VIESGO ENERGIA, S.L.</t>
  </si>
  <si>
    <t>ALPIQ ENERGIA ESPAÑA SAU</t>
  </si>
  <si>
    <t>ADS ENERGY 8,0, S.L.</t>
  </si>
  <si>
    <t>ADELFAS ENERGIA, S.L.</t>
  </si>
  <si>
    <t>CEPSA GAS Y ELECTRICIDAD, S.A.</t>
  </si>
  <si>
    <t>EGL ENERGÍA IBERIA, S.L.</t>
  </si>
  <si>
    <t>ENÉRGYA VM GESTIÓN DE ENERGÍA, S.L.U.</t>
  </si>
  <si>
    <t>GAS NATURAL COMERCIALIZADORA, S.A.</t>
  </si>
  <si>
    <t>ARACAN ENERGIA S.L.</t>
  </si>
  <si>
    <t>ADURIZ ENERGÍA, S.L.U.</t>
  </si>
  <si>
    <t>CIDE HCENERGÍA S.A.</t>
  </si>
  <si>
    <t>ENARA GESTIÓN Y MEDIACIÓN, S.L.</t>
  </si>
  <si>
    <t>EGL ENERGIA IBERIA, S.L.</t>
  </si>
  <si>
    <t>FACTOR ENERGIA, S.A</t>
  </si>
  <si>
    <t>FACTOR ENERGÍA, S.A.</t>
  </si>
  <si>
    <t>GAS NATURAL SERVICIOS SDG, S.A.</t>
  </si>
  <si>
    <t>ARSUS ENERGIA, S.L</t>
  </si>
  <si>
    <t>AQUÍ ENERGÍA, S.L.</t>
  </si>
  <si>
    <t>BASSOLS ENERGÍA COMERCIAL, S.L.</t>
  </si>
  <si>
    <t>ELECTRICA SOLLERENSE, S.A.</t>
  </si>
  <si>
    <t>ENDESA ENERGÍA, S.A.</t>
  </si>
  <si>
    <t>HIDROCANTABRICO ENERGIA, S.A. UNIPERSONAL</t>
  </si>
  <si>
    <t>HIDROCANTABRICO ENERGÍA S.A.</t>
  </si>
  <si>
    <t>ATLAS ENERGIA COMERCIAL, S.L.</t>
  </si>
  <si>
    <t>AGUAS DE BARBASTRO ENERGÍA, S.L.</t>
  </si>
  <si>
    <t>IBERDROLA , S.A.</t>
  </si>
  <si>
    <t>AUDAX RENOVABLES, S.A</t>
  </si>
  <si>
    <t>ALCANZIA ENERGIA, S.L.</t>
  </si>
  <si>
    <t>CYE ENERGÍA, S.L.</t>
  </si>
  <si>
    <t>GESTERNOVA, S.A.</t>
  </si>
  <si>
    <t>GAS NATURAL SUR SDG, S.A</t>
  </si>
  <si>
    <t>NATURGAS COMERCIALIZADORA, S.A.</t>
  </si>
  <si>
    <t>AVANZALIA ENERGIA COMERCIALIZADORA SA</t>
  </si>
  <si>
    <t>AHORRELUZ SERVICIOS ONLINE S.L</t>
  </si>
  <si>
    <t>ENDESA GENERACIÓN, S.A.</t>
  </si>
  <si>
    <t>UNION FENOSA COMERCIAL, S.L.</t>
  </si>
  <si>
    <t>AXPO IBERIA S.L.</t>
  </si>
  <si>
    <t>AHORRO ENERGÍA HOGAR INVESTMENTS, S.L.</t>
  </si>
  <si>
    <t>ALILUZ MEDITERRANEA, S.L.</t>
  </si>
  <si>
    <t>APELES ELECTRICIDAD, S.L.</t>
  </si>
  <si>
    <t>COMERCIALIZADORA ZERO ELECTRUM, S.L.</t>
  </si>
  <si>
    <t>ENERCOLUZ ENERGÍA, S.L.</t>
  </si>
  <si>
    <t>HIDROELÉCTRICA EL CARMEN ENERGÍA, S.L.</t>
  </si>
  <si>
    <t>http://gdo.cnmc.es/CNE/resumenGdo.do?anio=2008</t>
  </si>
  <si>
    <t>NEXUS ENERGIA, S.A.</t>
  </si>
  <si>
    <t>BIROU GAS S.L.</t>
  </si>
  <si>
    <t>ALPIQ ENERGIA ESPAÑA, S.A.U.</t>
  </si>
  <si>
    <t>COMPAÑÍA ESCANDINAVA DE ELECTRICIDAD EN ESPAÑA, S.L.</t>
  </si>
  <si>
    <t>ENERGY BY COGEN, S.L.</t>
  </si>
  <si>
    <t>GDF SUEZ ESPAÑA, S.A.U.</t>
  </si>
  <si>
    <t>HISPAELEC ENERGIA, S.A</t>
  </si>
  <si>
    <t>IBERDROLA GENERACION, S.A.U.</t>
  </si>
  <si>
    <t>BP GAS EUROPE SA</t>
  </si>
  <si>
    <t>AIRE COMERCIALIZADORA S.L.</t>
  </si>
  <si>
    <t xml:space="preserve">ASAL DE ENERGÍA, S.L. </t>
  </si>
  <si>
    <t>BETA RENOWABLE GROUP, S.A.</t>
  </si>
  <si>
    <t>COOPERATIVA ELECTRICA DE CASTELLAR, S.C.V.</t>
  </si>
  <si>
    <t>GEOATLANTER, S.L.</t>
  </si>
  <si>
    <t>http://gdo.cnmc.es/CNE/resumenGdo.do?anio=2007</t>
  </si>
  <si>
    <t>CEPSA GAS Y ELECTRICIDAD, S.A.U.</t>
  </si>
  <si>
    <t>AIRE LIMPIO SL</t>
  </si>
  <si>
    <t>ALPEX IBERICA DE ENERGÍA, S.L.U</t>
  </si>
  <si>
    <t xml:space="preserve">CEMOI ELECTRICITE, S.L. </t>
  </si>
  <si>
    <t>CIDE HCENERGÍA S.A.U</t>
  </si>
  <si>
    <t xml:space="preserve">ASAL DE ENERG¿A, S.L. </t>
  </si>
  <si>
    <t>DREUE ELECTRIC, S.L.</t>
  </si>
  <si>
    <t>ENEL GREEN POWER ESPAÑA, S.L.</t>
  </si>
  <si>
    <t>FENIE ENERGÍA, S.A.</t>
  </si>
  <si>
    <t>HIDROCANTABRICO ENERGÍA, S.A. Unipersonal</t>
  </si>
  <si>
    <t>COMERCIALIZADORA ELECTRICA PENINSULAR S.L.</t>
  </si>
  <si>
    <t>AUSARTA PRIMA, S.L.</t>
  </si>
  <si>
    <t>NEXUS RENOVABLES, S.L.</t>
  </si>
  <si>
    <t>http://gdo.cnmc.es/CNE/resumenGdo.do?anio=2009</t>
  </si>
  <si>
    <t>DISA ENERGIA ELECTRICA S.L.</t>
  </si>
  <si>
    <t>ALPEX IBÉRICA DE ENERGÍA, S.L.U</t>
  </si>
  <si>
    <t>COMERCIALIZADORA ELÉCTRICA DE CADIZ, S.A.</t>
  </si>
  <si>
    <t>ELECTRICA DE CHERA, S.C.V.</t>
  </si>
  <si>
    <t>DREUE ELECTRIC, S.L.U</t>
  </si>
  <si>
    <t>ELECTRICA DE GUADASSUAR COOP. V.</t>
  </si>
  <si>
    <t>LA UNION ELECTRO INDUSTRIAL, S.L. "UNIPERSONAL"</t>
  </si>
  <si>
    <t>http://gdo.cnmc.es/CNE/resumenGdo.do?anio=2010</t>
  </si>
  <si>
    <t>ECOLUZ ENERGIA, SL</t>
  </si>
  <si>
    <t>ALSET COMERCIALIZADORA, S.L.</t>
  </si>
  <si>
    <t>ATLAS ENERGÍA COMERCIAL, S.L.</t>
  </si>
  <si>
    <t>NATURGAS ENERGÍA COMERCIALIZADORA, S.A.U.</t>
  </si>
  <si>
    <t>EDP CLIENTES SAU</t>
  </si>
  <si>
    <t>COMPAÑÍA LUMISA ENERGÍAS, S.L.</t>
  </si>
  <si>
    <t>ELÉCTRICA DE MELIANA, S.C.V.</t>
  </si>
  <si>
    <t>NEXUS ENERGÍA, S.A.</t>
  </si>
  <si>
    <t>EDP ESPAÑA, S.A</t>
  </si>
  <si>
    <t>COOPERATIVA ELÉCTRICA DE CASTELLAR, S.C.V.</t>
  </si>
  <si>
    <t>ELÉCTRICA DE SOT DE CHERA S. COOP.V.</t>
  </si>
  <si>
    <t>GOIENER S.COOP</t>
  </si>
  <si>
    <t>SOM ENERGÍA, S.C.C.L.</t>
  </si>
  <si>
    <t>ELECTIAPLUS COMERCIALIZADORA DE ENERGIA S.L.U</t>
  </si>
  <si>
    <t>ARACÁN ENERGÍA, S.L.</t>
  </si>
  <si>
    <t>CATGAS ENERGÍA, S.A.</t>
  </si>
  <si>
    <t>COMERCIALIZADORA ELÉCTRICA DE CÁDIZ, S.A.</t>
  </si>
  <si>
    <t>COOPERATIVA ELÉCTRICA BENÉFICA CATRALENSE, COOP. V.</t>
  </si>
  <si>
    <t>ELÉCTRICA DE VINALESA, S.L.U.</t>
  </si>
  <si>
    <t>GDF SUEZ ENERGÍA ESPAÑA, S.A.U.</t>
  </si>
  <si>
    <t>ELECTRA NORTE ENERGÍA, S.A.</t>
  </si>
  <si>
    <t>ARSUS ENERGÍA, S.L</t>
  </si>
  <si>
    <t>COMERCIALIZADORA ELÉCTRICA TALAYUELAS, S.L.</t>
  </si>
  <si>
    <t>COOPERATIVA ELÉCTRICA BENÉFICA SAN FRANCISCO DE ASÍS, COOP. V.</t>
  </si>
  <si>
    <t>EMASP, S. COOP.</t>
  </si>
  <si>
    <t>HIDROELECTRICA DEL VALIRA, S.L.</t>
  </si>
  <si>
    <t>http://gdo.cnmc.es/CNE/resumenGdo.do?anio=2011</t>
  </si>
  <si>
    <t>ELECTRICA DE GUIXES ENERGIA, SL</t>
  </si>
  <si>
    <t>CEPSA COMERCIAL PETRÓLEO,_x000D_
S.A.U.</t>
  </si>
  <si>
    <t>COOPERATIVA ELÉCTRICA-BENÉFICA ALBATERENSE, COOP.V.</t>
  </si>
  <si>
    <t>ZENCER, S. COOP. AND</t>
  </si>
  <si>
    <t>ELECTRICA SEROSENSE, S.L.</t>
  </si>
  <si>
    <t>ATENCO ENERGÍA SL</t>
  </si>
  <si>
    <t>http://gdo.cnmc.es/CNE/resumenGdo.do?anio=2012</t>
  </si>
  <si>
    <t>ELECTRICIDAD ELEIA S.L.</t>
  </si>
  <si>
    <t>BEYOND SUN SL</t>
  </si>
  <si>
    <t>CHITAHI ENERGY, S.L.</t>
  </si>
  <si>
    <t>DAIMUZ ENERGÍA, S.L.</t>
  </si>
  <si>
    <t>EMPRESA DE ALUMBRADO ELECTRICO DE CEUTA, S.A.</t>
  </si>
  <si>
    <t>BSG ENERGÍA S.L.</t>
  </si>
  <si>
    <t>ENERGY STROM XXI, S.L.</t>
  </si>
  <si>
    <t>ENDESA ENERGÍA RENOVABLE, S.L.</t>
  </si>
  <si>
    <t>BULB ENERGÍA IBERICA, S.L.</t>
  </si>
  <si>
    <t>COMERCIALIZADORA DE ELECTRICIDAD Y GAS DEL MEDITERRÁNEO, S.L.</t>
  </si>
  <si>
    <t>DRK ENERGY, S.L.</t>
  </si>
  <si>
    <t>ENERGÍA COLECTIVA, S.L.</t>
  </si>
  <si>
    <t>ENDESA ENERGÍA S.A.U.</t>
  </si>
  <si>
    <t>COMERCIALIZADORA DE ENERGÍA DIRECTA, S.L.</t>
  </si>
  <si>
    <t>EDP COMERCIALIZADORA, S.A.U.</t>
  </si>
  <si>
    <t>ENERPLUS ENERGÍA, S.A.</t>
  </si>
  <si>
    <t>IBERDROLA CLIENTES, S.A.U.</t>
  </si>
  <si>
    <t>ENERCOLUZ ENERGIA SL</t>
  </si>
  <si>
    <t>CEPSA COMERCIAL PETRÓLEO,_x000D_ S.A.U.</t>
  </si>
  <si>
    <t>COMERCIALIZADORA ELECTRICA DE CADIZ, S.A.</t>
  </si>
  <si>
    <t>COOPERATIVA VALENCIANA ELECTRODISTRIBUIDORA DE FUERZA Y ALUMBRADO SERRALLO, S.Coop.V.</t>
  </si>
  <si>
    <t>EDP Energía S.A.U.</t>
  </si>
  <si>
    <t>OLTEN-LLUM, S.L.</t>
  </si>
  <si>
    <t>ENERGIA DLR COMERCIALIZADORA, SL</t>
  </si>
  <si>
    <t>COX ENERGÍA COMERCIALIZADORA ESPAÑA, S.L.U.</t>
  </si>
  <si>
    <t>ELECNOVA SIGLO XXI, S.L.</t>
  </si>
  <si>
    <t>ENERGIA NUFRI SL</t>
  </si>
  <si>
    <t>ELECTRA DEL CARDENER ENERGÍA, S.A.</t>
  </si>
  <si>
    <t>UNIELÉCTRICA ENERGÍA, S.L.</t>
  </si>
  <si>
    <t>ENERGIA VIVA SPAIN, S.L.</t>
  </si>
  <si>
    <t>COMPA¿¿A ESCANDINAVA DE ELECTRICIDAD EN ESPA¿A, S.L.</t>
  </si>
  <si>
    <t>ELÉCTRICA ALBATERENSE, S.L.</t>
  </si>
  <si>
    <t>ENERGY BY COGEN S.L.U.</t>
  </si>
  <si>
    <t>DISA ENERGÍA ELÉCTRICA, S.L.U.</t>
  </si>
  <si>
    <t>ELÉCTRICA ALGIMIA DE ALFARA, S.COOP.V.</t>
  </si>
  <si>
    <t>ENERGY STROM XXI SL</t>
  </si>
  <si>
    <t>BON PREU, SAU</t>
  </si>
  <si>
    <t>ELÉCTRICA CATRALENSE, S.L.</t>
  </si>
  <si>
    <t>ON DEMAND FACILITIES, S.L.</t>
  </si>
  <si>
    <t>http://gdo.cnmc.es/CNE/resumenGdo.do?anio=2013</t>
  </si>
  <si>
    <t>ENERGYA VM GESTION DE ENERGÍA, S.L</t>
  </si>
  <si>
    <t>BULB ENERGÍA IBÉRICA SL</t>
  </si>
  <si>
    <t>COMERCIALIZADORA ELECTRICA PENINSULAR, S.L.</t>
  </si>
  <si>
    <t>ELÉCTRICA DE CHERA, S.C.V.</t>
  </si>
  <si>
    <t>ENERXIA GALEGA MAIS SLU</t>
  </si>
  <si>
    <t>BY ENERGYC ENERGÍA EFICIENTE, S.L.</t>
  </si>
  <si>
    <t>ECOFUTURA LUZ ENERGÍA, S.L.</t>
  </si>
  <si>
    <t>ELÉCTRICA DE GUADASSUAR COOP. V.</t>
  </si>
  <si>
    <t>THE YELLOW ENERGY, S.L.</t>
  </si>
  <si>
    <t>ENGIE ESPAÑA, S.L</t>
  </si>
  <si>
    <t>COMERCIALIZADORA ENERGÉTICA SOSTENIBLE, S.A.U.</t>
  </si>
  <si>
    <t>ELÉCTRICA DIRECTA ENERGÍA, S.L.</t>
  </si>
  <si>
    <t>GNERA ENERGÍA Y TECNOLOGIA, S.L.</t>
  </si>
  <si>
    <t>UNIELÉCTRICA ENERGÍA, S.A.</t>
  </si>
  <si>
    <t>ENSTROGA, S.L.</t>
  </si>
  <si>
    <t>COX ENERGIA COMERCIALIZADORA ESPA¿A, S.L.U.</t>
  </si>
  <si>
    <t>EDP ENERGÍA S.A.U.</t>
  </si>
  <si>
    <t>ELÉCTRICA SOLLERENSE, S.A.</t>
  </si>
  <si>
    <t>VERTSEL ENERGÍA, S.L.U.</t>
  </si>
  <si>
    <t>ESTRATEGIAS ELÉCTRICAS INTEGRALES, S.A.</t>
  </si>
  <si>
    <t>CYE ENERGIA, S.L.</t>
  </si>
  <si>
    <t>ELECTRODISTRIBUIDORA DE FUERZA Y ALUMBRADO CASABLANCA, S. COOP.V.</t>
  </si>
  <si>
    <t>FACTOR ENERGÍA ESPAÑA, S.A.</t>
  </si>
  <si>
    <t>ELECTRA CALDENSE ENERGÍA, S.A.</t>
  </si>
  <si>
    <t>ELYGAS POWER, S.L.</t>
  </si>
  <si>
    <t>http://gdo.cnmc.es/CNE/resumenGdo.do?anio=2014</t>
  </si>
  <si>
    <t>DISA ENERGIA ELECTRICA, S.L.U.</t>
  </si>
  <si>
    <t>FENIE ENERGIA SA</t>
  </si>
  <si>
    <t>FOENER ENERGÍA, S.L</t>
  </si>
  <si>
    <t>INDEXO ENERGÍA, S.L.</t>
  </si>
  <si>
    <t>FORTIA ENERGIA S.L.</t>
  </si>
  <si>
    <t>ECOEQ ENERGÉTICA, S.L.</t>
  </si>
  <si>
    <t>ELÉCTRICA DEL POZO, S.COOP.MAD.</t>
  </si>
  <si>
    <t>INICIATIVA E. NOVA, S.L.</t>
  </si>
  <si>
    <t>GALP ENERGÍA ESPAÑA, S.A.U.</t>
  </si>
  <si>
    <t>COMERCIALIZADORA ELÉCTRICA PENINSULAR S.L.</t>
  </si>
  <si>
    <t>ELÉCTRICA NTRA. SRA. DE GRACIA SDAD. COOP. VALENCIANA</t>
  </si>
  <si>
    <t>GAS NATURAL COMERCIALIZADORA SA</t>
  </si>
  <si>
    <t>ECONACTIVA, S. COOP DE C-LM</t>
  </si>
  <si>
    <t>ELÉCTRICA DE GUIXES ENERG¿A, S.L.</t>
  </si>
  <si>
    <t>LIGHT UP, S.L.</t>
  </si>
  <si>
    <t>GASELEC DIVERSIFICACIÓN S.L.</t>
  </si>
  <si>
    <t>LUCI MUNDI ENERGÍA, S.L.</t>
  </si>
  <si>
    <t>GERENTA ENERGÍA, S.L.U.</t>
  </si>
  <si>
    <t>GESTERNOVA, S.A</t>
  </si>
  <si>
    <t>COMERCIALIZADORA TORRES ENERGÍA, S.L.</t>
  </si>
  <si>
    <t>GLOBELIGHT ENERGY S.L</t>
  </si>
  <si>
    <t>ELECTRA ALTO MIÑO COMERCIALIZADORA DE ENERGIA, S.L.U.</t>
  </si>
  <si>
    <t>ENERGEA SAVING ENERGY, S.L.</t>
  </si>
  <si>
    <t>HIDROELÉCTRICA DEL VALIRA, S.L.</t>
  </si>
  <si>
    <t>CONECTA ENERGÍA VERDE, S.L.</t>
  </si>
  <si>
    <t>ELECTRA CALDENSE ENERGIA, S.A.</t>
  </si>
  <si>
    <t>ENERGÍA NARANJA, S.L.</t>
  </si>
  <si>
    <t>HOLALUZ-CLIDOM, S.A</t>
  </si>
  <si>
    <t>ELECTRA CUNTIENSE COMERCIALIZADORA, S.L.U.</t>
  </si>
  <si>
    <t>PROT ENERGÍA COMERCIALIZACIÓN, S.L.</t>
  </si>
  <si>
    <t>ELECTRA DEL CARDENER ENERGIA, S.A.</t>
  </si>
  <si>
    <t>EMPRESA DE ALUMBRADO ELÉCTRICO DE CEUTA, S.A.</t>
  </si>
  <si>
    <t>ENERGY TRADER SOLUTIONS, S.L.</t>
  </si>
  <si>
    <t>RENEWABLE VENTURES, S.L.</t>
  </si>
  <si>
    <t>IBERDROLA SERVICIOS ENERGETICOS, S.A.U.</t>
  </si>
  <si>
    <t>ELECTRA ENERGIA, S.A.U.</t>
  </si>
  <si>
    <t>SAMPOL INGENIERÍA Y OBRAS, S.A.</t>
  </si>
  <si>
    <t>INER ENERGIA CASTILLA LA MANCHA SL</t>
  </si>
  <si>
    <t>EDP ENERGÍA, S.A.U.</t>
  </si>
  <si>
    <t>ELECTRA NORTE ENERGÍA, S.A.U.</t>
  </si>
  <si>
    <t>ENERGÍA DLR COMERCIALIZADORA, S.L.</t>
  </si>
  <si>
    <t>INTEGRACIÓN EUROPEA DE ENERGIA, S.A.U.</t>
  </si>
  <si>
    <t>ELECTRICA ALBATERENSE, S.L.</t>
  </si>
  <si>
    <t>SUMINISTROS ESPECIALES ALGINETENSES COOP. V.</t>
  </si>
  <si>
    <t>LONJAS TECNOLOGÍA, S.A.</t>
  </si>
  <si>
    <t>CORPOLUX, S.L.</t>
  </si>
  <si>
    <t>ELECTRA AVELLANA COMERCIAL, S.L.</t>
  </si>
  <si>
    <t>ELECTRICA CATRALENSE, S.L.</t>
  </si>
  <si>
    <t>ENGIE ESPAÑA, S.L.U.</t>
  </si>
  <si>
    <t>SYDER COMERCIALIZADORA VERDE, S.L.</t>
  </si>
  <si>
    <t>LUZÍA ENERGÍA, S.L</t>
  </si>
  <si>
    <t>CORPORACIÓN ALIMENTARIA GUISSONA, S.A.</t>
  </si>
  <si>
    <t>TELEFÓNICA SOLUCIONES DE INFORMÁTICA Y COMUNICACIONES DE ESPAÑA, S.A.U.</t>
  </si>
  <si>
    <t>MY ENERGIA ONER S.L</t>
  </si>
  <si>
    <t>COX ENERGÍA COMERCIALIZADORA ESPA¿A, S.L.U.</t>
  </si>
  <si>
    <t>EPRESA ENERGÍA, S.A.U.</t>
  </si>
  <si>
    <t>NATURGY IBERIA, S.A.</t>
  </si>
  <si>
    <t>ELECTRA ENERGÍA, S.A.U.</t>
  </si>
  <si>
    <t>ELECTRICA DE GUIXES ENERG¿A, S.L.</t>
  </si>
  <si>
    <t>ESTABANELL Y PAHISA MERCATOR, S.A.</t>
  </si>
  <si>
    <t>NEOELECTRA ENERGÍA, S.L.U.</t>
  </si>
  <si>
    <t>ELECTRICA DIRECTA ENERGÍA, S.L.</t>
  </si>
  <si>
    <t>NEXUS ENERGIA SA</t>
  </si>
  <si>
    <t>EXPORT INNOVATION GROUP S.L.</t>
  </si>
  <si>
    <t>WATIUM, S.L.</t>
  </si>
  <si>
    <t>OCTOPUS ENERGY ESPAÑA, S.L.U.</t>
  </si>
  <si>
    <t>DOMÉSTICA GAS Y ELECTRICIDAD SLU</t>
  </si>
  <si>
    <t>ON DEMAND FACILITIES, SLU</t>
  </si>
  <si>
    <t>ELECTRICA VAQUER ENERGIA, S.A.</t>
  </si>
  <si>
    <t>http://gdo.cnmc.es/CNE/resumenGdo.do?anio=2015</t>
  </si>
  <si>
    <t>PETRONIEVES ENERGIA 1, S.L.</t>
  </si>
  <si>
    <t>FLUIDO ELÉCTRICO MUSEROS, SCV</t>
  </si>
  <si>
    <t>POTENZIA COMERCIALIZADORA SL</t>
  </si>
  <si>
    <t>DUFENERGY TRADING S.A.</t>
  </si>
  <si>
    <t>ELECTRICA DE GUIXES ENERGÍA, S.L.</t>
  </si>
  <si>
    <t>FOENER COMERCIALIZACIÓN, S.L.U.</t>
  </si>
  <si>
    <t>RECICLAJES ECOLOGICOS NAGINI, S.L.</t>
  </si>
  <si>
    <t>FUSIONA COMERCIALIZADORA, S.A.</t>
  </si>
  <si>
    <t>RENEWABLE VENTURES SLU</t>
  </si>
  <si>
    <t>GAOLANIA SERVICIOS, S.L.</t>
  </si>
  <si>
    <t>REPSOL COMERCIALIZADORA DE ELECTRICIDAD Y GAS, S.L.U</t>
  </si>
  <si>
    <t>GALP ENERGÍA ESPAÑA S.A.U.</t>
  </si>
  <si>
    <t>ROFEICA ENERGIA, S.A</t>
  </si>
  <si>
    <t>RONDA OESTE ENERGÍA, S.L</t>
  </si>
  <si>
    <t>ELECTRICA VAQUER ENERGÍA, S.A.</t>
  </si>
  <si>
    <t>GEO ALTERNATIVA, S.L.</t>
  </si>
  <si>
    <t>SAMPOL INGENIERIA Y OBRAS SA</t>
  </si>
  <si>
    <t>ELECTRICA VINALESA SDAD COOP VALENCIANA</t>
  </si>
  <si>
    <t>GAS NATURAL FENOSA RENOVABLES, S.L.U.</t>
  </si>
  <si>
    <t>SERVIGAS S XXI SA</t>
  </si>
  <si>
    <t>ELÉCTRICAS HIDROBESORA, S.L.</t>
  </si>
  <si>
    <t>SHELL ESPAÑA, S.A</t>
  </si>
  <si>
    <t>GIGABUSINESS, S.L.</t>
  </si>
  <si>
    <t>SIMPLES ENERGIA DE ESPAÑA, S.L.</t>
  </si>
  <si>
    <t>ELEKTRON COMERCIALIZADORA DE ENERGÍA, S.L.</t>
  </si>
  <si>
    <t>GLOBAL BIOSFERA PROTEC, S.L.</t>
  </si>
  <si>
    <t>SISTEMAS URBANOS DE ENERGÍAS RENOVABLES S.L.</t>
  </si>
  <si>
    <t>ELEVA 2 COMERCIALIZADORA, S.L.</t>
  </si>
  <si>
    <t>ENERGIA NARANJA, S.L.</t>
  </si>
  <si>
    <t>GENERA ENERGÍA Y TECNOLOGIA, S.L.</t>
  </si>
  <si>
    <t>SYDER COMERCIALIZADORA VERDE SL</t>
  </si>
  <si>
    <t>TELECOR S.A. UNIPERSONAL</t>
  </si>
  <si>
    <t>GNERA ENERGÍA Y TECNOLOGÍA, S.L.</t>
  </si>
  <si>
    <t>TELEFÓNICA SOLUCIONES DE INFORMÁTICA Y COMUNICACIONES DE ESPAÑA, S.A.U</t>
  </si>
  <si>
    <t>ELECTRACOMERCIAL CENTELLES, S.L.</t>
  </si>
  <si>
    <t>ENERG¿A NUFRI, S.L.U.</t>
  </si>
  <si>
    <t>THE YELLOW ENERGY, S.L</t>
  </si>
  <si>
    <t>TOTALENERGIES CLIENTES S.A.U.</t>
  </si>
  <si>
    <t>ENDI ENERGY TRADING, S.L.</t>
  </si>
  <si>
    <t>TOTALENERGIES ELECTRICIDAD Y GAS ESPAÑA, S.A.U.</t>
  </si>
  <si>
    <t>ENELUZ 2025, S.L.</t>
  </si>
  <si>
    <t>ENERGÍA ELÉCTRICA EFICIENTE, S.L</t>
  </si>
  <si>
    <t>TOTALENERGIES MERCADO ESPAÑA, S.A.U</t>
  </si>
  <si>
    <t>ENERKIA ENERGÍA, S.L</t>
  </si>
  <si>
    <t>IM3 ENERGÍA, S.L.</t>
  </si>
  <si>
    <t>INTEGRACIÓN EUROPEA DE ENERGÍA, S.A.U.</t>
  </si>
  <si>
    <t>TU COMERCIALIZADORA DE ENERGÍA LUZ, DOS, TRES, S.L.</t>
  </si>
  <si>
    <t>ELÉCTRICA DE GUIXES ENERGÍA, S.L.</t>
  </si>
  <si>
    <t>ENERGÉTICA DEL ESTE, S.L.</t>
  </si>
  <si>
    <t>VILLAR MIR ENERGÍA,S.L</t>
  </si>
  <si>
    <t>ENERPLUS, S.COOP.</t>
  </si>
  <si>
    <t>LONJAS TECNOLOGIA, S.A.</t>
  </si>
  <si>
    <t>VISALIA ENERGIA S.L.</t>
  </si>
  <si>
    <t>ELÉCTRICA VAQUER ENERGÍA, S.A.</t>
  </si>
  <si>
    <t>ENGIE ESPA¿A, S.L.U.</t>
  </si>
  <si>
    <t>INTEGRACIÓN EUROPEA DE ENERGÍA SUR, S.L.</t>
  </si>
  <si>
    <t>LUVON ENERGÍA, S.L.</t>
  </si>
  <si>
    <t>WATIO WHOLESALE, S.L</t>
  </si>
  <si>
    <t>ELÉCTRICA VINALESA SDAD COOP VALENCIANA</t>
  </si>
  <si>
    <t>KILOWATIOS VERDES, S.L.</t>
  </si>
  <si>
    <t>WIND TO MARKET S.A</t>
  </si>
  <si>
    <t>ELEGA ENERGÍA SL</t>
  </si>
  <si>
    <t>ENERGÍA NUFRI, S.L.U.</t>
  </si>
  <si>
    <t>EPRESA ENERGIA, S.A.U.</t>
  </si>
  <si>
    <t>LA UNIÓN ELECTRO INDUSTRIAL, S.L.U.</t>
  </si>
  <si>
    <t>NINOBE SERVICIOS ENERGÉTICOS, S.L.</t>
  </si>
  <si>
    <t>https://gdo.cnmc.es/CNE/resumenGdo.do?anio=2021</t>
  </si>
  <si>
    <t>ELEKTRON COMERCIALIZADORA DE ENERGÍA, SOCIEDAD LIMITADA</t>
  </si>
  <si>
    <t>ENERGÍA VIVA SPAIN, S.L.</t>
  </si>
  <si>
    <t>NOBE SOLUCIONES Y ENERGÍA</t>
  </si>
  <si>
    <t>ELEVA 2 COMERCIALIZADORA SL</t>
  </si>
  <si>
    <t>LUBALOO, S.L.</t>
  </si>
  <si>
    <t>NOSA ENERXIA SOCIEDADE COOP GALEGA</t>
  </si>
  <si>
    <t>Etiquetado de comercializadoras que no han efectuado redenciones de GdO</t>
  </si>
  <si>
    <t>EVERGREEN ELÉCTRICA, S.L.</t>
  </si>
  <si>
    <t>NABALIA ENERGÍA 2000, S.A.</t>
  </si>
  <si>
    <t>ODF ENERGÍA LIBRE COMERCIALIZADORA, S.L.</t>
  </si>
  <si>
    <t>ON DEMAND FACILITIES, S.L.U.</t>
  </si>
  <si>
    <t>ABOUTWHITE SL</t>
  </si>
  <si>
    <t>FENIE ENERGIA, S.A.</t>
  </si>
  <si>
    <t>PEPEENERGY</t>
  </si>
  <si>
    <t>PETRONIEVES ENERGÍA 1, S.L.</t>
  </si>
  <si>
    <t>ACTIVA COMERCIALIZADORA DE ENERGIA SL</t>
  </si>
  <si>
    <t>FORZA VSUNAIR, S.L.</t>
  </si>
  <si>
    <t>PHOTON GESTION</t>
  </si>
  <si>
    <t>ADS ENERGY 8.0 SL</t>
  </si>
  <si>
    <t>NUEVA COMERCIALIZADORA ESPAÑOLA, S.L.</t>
  </si>
  <si>
    <t>ADURIZ ENERGÍA, SLU</t>
  </si>
  <si>
    <t>GALP ENERGIA ESPAÑA S.A.U.</t>
  </si>
  <si>
    <t>PULSAR SERVICIOS ENERGÉTICOS,</t>
  </si>
  <si>
    <t>AGRI-ENERGIA, S.A.</t>
  </si>
  <si>
    <t>ENDI ENERGY TRADING SOCIEDAD LIMITADA</t>
  </si>
  <si>
    <t>FAIN Energía S.L.</t>
  </si>
  <si>
    <t>REYSE ENERGÍA, S.L.</t>
  </si>
  <si>
    <t>PETRO NAVARRA, S.L.</t>
  </si>
  <si>
    <t>RONDA OESTE ENERGÍA, S.L.</t>
  </si>
  <si>
    <t>ENERGÍA NÓRDICA, GAS Y ELECTRICIDAD , SL</t>
  </si>
  <si>
    <t>Foener Energía, S.L</t>
  </si>
  <si>
    <t>ENERGÍA RIO EZKA-EZKA IBAIA ENERGÍA, S.L.</t>
  </si>
  <si>
    <t>PHOTON GESTIÓN</t>
  </si>
  <si>
    <t>ALPEX IBERICA DE ENERGIA, S.L.U</t>
  </si>
  <si>
    <t>FOX ENERGÍA, S.A.</t>
  </si>
  <si>
    <t>ENERGÍAS DE ESCARRILLA SL</t>
  </si>
  <si>
    <t>GERENTA ENERGÍA, S.L.U</t>
  </si>
  <si>
    <t>PULSAR SERVICIOS ENERGÉTICOS, S.L.</t>
  </si>
  <si>
    <t>SUNAIR ONE ENERGY, S.L.</t>
  </si>
  <si>
    <t>ALUMBRA CORPORACIÓN, S.L.</t>
  </si>
  <si>
    <t>GAIA GLOBAL ENERGY SOCIEDAD LIMITADA</t>
  </si>
  <si>
    <t>AQUI ENERGIA</t>
  </si>
  <si>
    <t>ATENCO ENERGIA SL</t>
  </si>
  <si>
    <t>GNERA ENERGIA Y TECNOLOGIA, S.L.</t>
  </si>
  <si>
    <t>BARPER FRANCHISING, S.L.</t>
  </si>
  <si>
    <t>ENERGÍA COSTA DORADA SL</t>
  </si>
  <si>
    <t>SUMINISTRADORA ELÉCTRICA VIENTOS ALISIOS DE LANZAROTE, S.L.</t>
  </si>
  <si>
    <t>TRADE UNIVERSAL ENERGY, S.A.</t>
  </si>
  <si>
    <t>BASSOLS ENERGIA COMERCIAL, S.L</t>
  </si>
  <si>
    <t>GRUPO IBERSOGAS ENERGÍA, S.L.</t>
  </si>
  <si>
    <t>UNIC GLOBAL-LOGISTICS S.L.</t>
  </si>
  <si>
    <t>BIOWATIO COMERCIALIZADORA ENERGÉTICA SLU</t>
  </si>
  <si>
    <t>HELIA COOP V</t>
  </si>
  <si>
    <t>SWAP ENERGÍA, S.A.</t>
  </si>
  <si>
    <t>HELIOELEC ENERGIA ELECTRICA, S.L.</t>
  </si>
  <si>
    <t>V3J INGENIERIA Y SERVICIOS, S.L.</t>
  </si>
  <si>
    <t>BULB ENERGIA IBERICA SL</t>
  </si>
  <si>
    <t>ENERGÍAS DE PANTICOSA COMERCIALIZADORA, S.L.</t>
  </si>
  <si>
    <t>VIESGO ENERGíA, S.L.</t>
  </si>
  <si>
    <t>CAPITAL ENERGY COMERCIALIZADORA, S.L.U</t>
  </si>
  <si>
    <t>WIND TO MARKET, S.A.</t>
  </si>
  <si>
    <t>CATGAS ENERGIA SA</t>
  </si>
  <si>
    <t>IBERDROLA GENERACION ESPAÑA, S.A.U.</t>
  </si>
  <si>
    <t>CEPSA COMERCIAL PETROLEO S.A.</t>
  </si>
  <si>
    <t>ENERGYA VM GESTIÓN DE ENERGÍA, S.L.U.</t>
  </si>
  <si>
    <t>https://gdo.cnmc.es/CNE/resumenGdo.do?anio=2016</t>
  </si>
  <si>
    <t>CIMA ENERGIA COMERCIALIZADORA SL</t>
  </si>
  <si>
    <t>IBERELECTRICA COMERCIALIZADORA, S.L.</t>
  </si>
  <si>
    <t>VIESGO ENERGÍA, S.L.</t>
  </si>
  <si>
    <t>COMERCIALIZADORA DE ELECTRICIDAD Y GAS DEL MEDITERRÁNEO S.L</t>
  </si>
  <si>
    <t>COMERCIALIZADORA DE ENERGIA DIRECTA SL</t>
  </si>
  <si>
    <t>HELIOELEC ENERGÍA ELECTRICA, S.L.</t>
  </si>
  <si>
    <t>INDEXO ENERGIA, S.L.</t>
  </si>
  <si>
    <t>COMERCIALIZADORA ELECTRICA DE CADIZ, S.A.U</t>
  </si>
  <si>
    <t>ETERNAL ENERGY S.L.</t>
  </si>
  <si>
    <t>INER ENERGIA CASTILLA LA MANCHA, S.L.</t>
  </si>
  <si>
    <t>https://gdo.cnmc.es/CNE/resumenGdo.do?anio=2017</t>
  </si>
  <si>
    <t>COMERCIALIZADORA ELECTRICA DEL SURESTE</t>
  </si>
  <si>
    <t>COMERCIALIZADORA ELECTRICA TALAYUELAS S.L</t>
  </si>
  <si>
    <t>IBERCOEN ENERGÍA, S.A.</t>
  </si>
  <si>
    <t>INTEGRACION EUROPEA DE ENERGIA SUR, S.L.</t>
  </si>
  <si>
    <t>FACTOR INTEGRAL TRADING SERVICES SAU</t>
  </si>
  <si>
    <t>COMERCIALIZADORA LERSA, S.L.</t>
  </si>
  <si>
    <t>FAIN ENERGÍA, S.L.</t>
  </si>
  <si>
    <t>COMERCIALIZADORA TORRES ENERGIA, S.L.</t>
  </si>
  <si>
    <t>LA UNION ELECTRO INDUSTRIAL, S.L.U.</t>
  </si>
  <si>
    <t>CONECTA ENERGIA VERDE, S.L.</t>
  </si>
  <si>
    <t>FORTIA ENERGÍA, S.L.</t>
  </si>
  <si>
    <t>LEDESMA COMERCIALIZADORA ELÉCTRICA, S.L.</t>
  </si>
  <si>
    <t>CONECTA2 ENERGIA, S.L.</t>
  </si>
  <si>
    <t>COOP VALENCIANA ELECTRODISTRIBUIDORA DE FUERZA Y ALUMBRADO SERRALLO</t>
  </si>
  <si>
    <t>FOX ENERGÍA S.A</t>
  </si>
  <si>
    <t>INER ENERGÍA CASTILLA LA MANCHA, S.L.</t>
  </si>
  <si>
    <t>MEGARA ENERGÍA SOCIEDAD COOPERATIVA CYL</t>
  </si>
  <si>
    <t>COOPERATIVA ELECTRICA DE CASTELLAR, S.C.V (COMERC)</t>
  </si>
  <si>
    <t>MULTIENERGÍA VERDE, S.L.</t>
  </si>
  <si>
    <t>COX ENERGÍA COMERCIALIZADORA ESPAÑA S.L.U.</t>
  </si>
  <si>
    <t>INNOVA DESARROLLO Y EFICIENCIA ENERGÉTICA, S.L.</t>
  </si>
  <si>
    <t>NABALIA ENERGIA 2000, S.A.</t>
  </si>
  <si>
    <t>CYE ENERGIA SL</t>
  </si>
  <si>
    <t>DAIMUZ ENERGÍA S.L.</t>
  </si>
  <si>
    <t>INTEGRACION EUROPEA DE ENERGÍA SUR, S.L.</t>
  </si>
  <si>
    <t>DOMESTICA GAS Y ELECTRICIDAD SLU</t>
  </si>
  <si>
    <t>INTELIGENCIA PARA EL AHORRO ENERGÉTICO, S.L.</t>
  </si>
  <si>
    <t>GASILUZ ECO ENERCIA S.L.</t>
  </si>
  <si>
    <t>EKILUZ ENERGÍA COMERCIALIZADORA, S.L.</t>
  </si>
  <si>
    <t>KISHOA, S.L.</t>
  </si>
  <si>
    <t>ELECNOVA SIGLO XXI SL</t>
  </si>
  <si>
    <t>LA CORRIENTE SOCIEDAD COOPERATIVA</t>
  </si>
  <si>
    <t>ELECTED ENERGY, S.L -</t>
  </si>
  <si>
    <t>ELECTRA AVELLANA COMERCIAL, S.L</t>
  </si>
  <si>
    <t>GESTINER INGENIEROS, S.L.</t>
  </si>
  <si>
    <t>LOOP ELECTRICIDAD Y GAS S.L.</t>
  </si>
  <si>
    <t>ELECTRA ENERGIA, S.A.</t>
  </si>
  <si>
    <t>LUX FORUM SL</t>
  </si>
  <si>
    <t>ELECTRICA DE CHERA, SCV</t>
  </si>
  <si>
    <t>ELECTRICA DE GUADASSUAR COOP V</t>
  </si>
  <si>
    <t>REMICA COMERCIALIZADORA, S.A.U.</t>
  </si>
  <si>
    <t>GRUPO ENERGALICIA, S.A.</t>
  </si>
  <si>
    <t>ELECTRICA DE SOT DE CHERA SCV</t>
  </si>
  <si>
    <t>RESPIRA ENERGIA, S.A.</t>
  </si>
  <si>
    <t>ELECTRICA DE VINALESA SOCIEDAD COOPERATIVA VALENCIANA</t>
  </si>
  <si>
    <t>HANWHA ENERGY RETAIL SPAIN SL</t>
  </si>
  <si>
    <t>NATURGY RENOVABLES, S.L.U.</t>
  </si>
  <si>
    <t xml:space="preserve">RESPIRA ENERGÍA ESPAÑA, S.L. </t>
  </si>
  <si>
    <t>NEOWATIO, S.L.</t>
  </si>
  <si>
    <t>RTOTAL GAS Y ELECTRICIDAD ESPA¿A,
S.A.U.</t>
  </si>
  <si>
    <t>ELÉCTRICA VAQUER ENERGIA, S.A</t>
  </si>
  <si>
    <t>HELIOELEC ENERGÍA ELÉCTRICA, S.L.</t>
  </si>
  <si>
    <t>ELEGA ENERGIA SL</t>
  </si>
  <si>
    <t>SHELL ESPA¿A, S.A.</t>
  </si>
  <si>
    <t>ELEVA 2 COMERCIALIZADORA, S.L</t>
  </si>
  <si>
    <t>HIDROELÉCTRICA DEL CANTÁBRICO, S.A.</t>
  </si>
  <si>
    <t>E-LUZ ENERGY SOLUTIONS, S.L.</t>
  </si>
  <si>
    <t>STIN, S.A.</t>
  </si>
  <si>
    <t>HIDROELÉCTRICA LUMYMEY, S.L.</t>
  </si>
  <si>
    <t>SUMINISTRADORA ELECTRICA VIENTOS ALISIOS DE LANZAROTE S.L.</t>
  </si>
  <si>
    <t>ENDI ENERGY TRADING SL</t>
  </si>
  <si>
    <t>HOLALUZ-CLIDOM, S.A.</t>
  </si>
  <si>
    <t>OVO ENERGY SPAIN, S.L.</t>
  </si>
  <si>
    <t>SUNAIR ONE HOME, S.L.</t>
  </si>
  <si>
    <t>ENERGÍA ECOLÓGICA ECONÓMICA, S.L.</t>
  </si>
  <si>
    <t>ENERGÍA GRAFENO S.L.</t>
  </si>
  <si>
    <t>TELEFONICA SOLUCIONES DE INFORMATICA Y COMUNICACIONES DE ESPAÑA, S.A.U.</t>
  </si>
  <si>
    <t>ENERGÍA LIBRE COMERCIALIZADORA, S.L.</t>
  </si>
  <si>
    <t>POTENZIA COMERCIALIZADORA, S.L.</t>
  </si>
  <si>
    <t>ENERGIA NORDICA GAS Y ELECTRICIDAD</t>
  </si>
  <si>
    <t>TOTAL GAS Y ELECTRICIDAD ESPA¿A S.A.U.</t>
  </si>
  <si>
    <t>PULSAR SERVICIOS ENERGÉTICOS</t>
  </si>
  <si>
    <t>TRACTAMENT I SELECCI¿ DE RESIDUS, S.A.</t>
  </si>
  <si>
    <t>ENERGY INTERSOL 15, S.L.</t>
  </si>
  <si>
    <t>EPRESA ENERGÍA S.A.</t>
  </si>
  <si>
    <t>INSIGNIA ENERGÍA, S.L.</t>
  </si>
  <si>
    <t>ESCANDINAVA DE ELECTRICIDAD, S.L.U</t>
  </si>
  <si>
    <t>REPSOL COMERCIALIZADORA DE ELECTRICIDAD Y GAS, S.L.U.</t>
  </si>
  <si>
    <t>ESTABANELL IMPULSA, S.A.U.</t>
  </si>
  <si>
    <t>INTELIGENCIA PARA EL AHORRO ENERGÉTICO S.L.</t>
  </si>
  <si>
    <t>RESPIRA ENERGÍA, S.A.</t>
  </si>
  <si>
    <t>VIRTUS GLOBAL ENERGY SL</t>
  </si>
  <si>
    <t>FEED ENERGÍA, S.L.</t>
  </si>
  <si>
    <t>ROFEICA ENERGÍA, S.A</t>
  </si>
  <si>
    <t>VIVE ENERGÍA ELÉCTRICA, S.A</t>
  </si>
  <si>
    <t>FORZA  VILALTA GREEN ENERGY, S.L.</t>
  </si>
  <si>
    <t>KIPIN ENERGY SL</t>
  </si>
  <si>
    <t>WATIO WHOLESALE, S.L.</t>
  </si>
  <si>
    <t>GAOLANIA SERVICIOS SL</t>
  </si>
  <si>
    <t>SHELL ESPAÑA, S.A.</t>
  </si>
  <si>
    <t>GEO ALTERNATIVA S.L.</t>
  </si>
  <si>
    <t>https://gdo.cnmc.es/CNE/resumenGdo.do?anio=2018</t>
  </si>
  <si>
    <t>GEOATLANTER SA</t>
  </si>
  <si>
    <t>SUMINISTRADORA ELECTRICA VIENTOS ALISIOS DE LANZAROTE, S.L.</t>
  </si>
  <si>
    <t>LOVE ENERGY, S.L.</t>
  </si>
  <si>
    <t>LUCE CAPITAL GROUP SL</t>
  </si>
  <si>
    <t>GREEN POWER SUPPLY, S.L.U.</t>
  </si>
  <si>
    <t>GURBTEC ENERGIA, S.L.</t>
  </si>
  <si>
    <t>LUZ SOLIDARIA S.L.</t>
  </si>
  <si>
    <t>MASQLUZ 2020, S.L.</t>
  </si>
  <si>
    <t>TERUGAS ENERGY, S.L.</t>
  </si>
  <si>
    <t>MENTA ENERGÍA COMERCIALIZADORA SL</t>
  </si>
  <si>
    <t>THE ENERGY HOUSE GROUP, S.L.</t>
  </si>
  <si>
    <t>HELIOS ENERGÍA INTELIGENTE, S.L.</t>
  </si>
  <si>
    <t>HIDROELÉCTRICA EL CARMEN ENERGÍA, S.L</t>
  </si>
  <si>
    <t>TOTAL GAS Y ELECTRICIDAD ESPAÑA, S.A.U.</t>
  </si>
  <si>
    <t>HIDROELÉCTRICA LUMYMEY S.L.U.</t>
  </si>
  <si>
    <t>TRACTAMENT I SELECCIÓ DE RESIDUS, S.A.</t>
  </si>
  <si>
    <t>IBERELECTRICA COMERCIALIZADORA, SL</t>
  </si>
  <si>
    <t>IM3 ENERGIA SL</t>
  </si>
  <si>
    <t>INDEXO ENERGIA SL</t>
  </si>
  <si>
    <t>NEOWATIO S.L.</t>
  </si>
  <si>
    <t>VIRTUS GLOBAL ENERGY, S.L.</t>
  </si>
  <si>
    <t>VISALIA ENERGÍA, S.L.</t>
  </si>
  <si>
    <t>IRIS ENERGÍA EFICIENTE S.A.</t>
  </si>
  <si>
    <t>VIVE ENERGÍA ELÉCTRICA, S.A.</t>
  </si>
  <si>
    <t>JUAN ENERGY, S.L.</t>
  </si>
  <si>
    <t>VIVO ENERGÍA FUTURA, S.A.</t>
  </si>
  <si>
    <t>KILOWATIOS VERDES S.L.</t>
  </si>
  <si>
    <t>VÓLTICO ENERGÍA, S.L.</t>
  </si>
  <si>
    <t>LA UNIÓN ELECTRO INDUSTRIAL, S.L.U</t>
  </si>
  <si>
    <t>OVO ENERGY SPAIN S.L.</t>
  </si>
  <si>
    <t>LIBERA ENERGIAS RENOVABLES, S.L</t>
  </si>
  <si>
    <t>LIDERA COMERCIALIZADORA ENERGIA, S.L.</t>
  </si>
  <si>
    <t>https://gdo.cnmc.es/CNE/resumenGdo.do?anio=2019</t>
  </si>
  <si>
    <t>LOOP ELECTRICIDAD Y GAS, S.L</t>
  </si>
  <si>
    <t>MEGARA ENERGIA SOC. COOP</t>
  </si>
  <si>
    <t>RA&amp;AN ELÉCTRICA SL</t>
  </si>
  <si>
    <t>MULTIENERGIA VERDE, S.L.</t>
  </si>
  <si>
    <t>NABALIA ENERGIA 2000 S.A</t>
  </si>
  <si>
    <t>NATURGY RENOVABLES, S.LU.</t>
  </si>
  <si>
    <t>NINOBE SERVICIOS ENERGÉTICOS, SL</t>
  </si>
  <si>
    <t>NOSA ENERXIA SCG</t>
  </si>
  <si>
    <t>NUEVA COMERCIALIZADORA ESPAÑOLA SL</t>
  </si>
  <si>
    <t>OHMIO ELECTRA, S.L.</t>
  </si>
  <si>
    <t>PEPEENERGY, S.L.</t>
  </si>
  <si>
    <t>SIMPLES ENERGÍA DE ESPAÑA, S.L.</t>
  </si>
  <si>
    <t>PLANETGY SL</t>
  </si>
  <si>
    <t>SISTEMAS URBANOS DE ENERGÍAS RENOVABLES SOCIEDAD LIMITADA</t>
  </si>
  <si>
    <t>PLENA ENERGIA RENOVABLE, S.L.</t>
  </si>
  <si>
    <t>SOLABRIA, S.COOP</t>
  </si>
  <si>
    <t>PROT ENERGIA COMERCIALIZACION, S.L</t>
  </si>
  <si>
    <t>SOLELEC IBÉRICA, S.L.</t>
  </si>
  <si>
    <t>RELUZCA ENERGÍA, S..L.</t>
  </si>
  <si>
    <t>RENOVAE CONSULTING, S.L.</t>
  </si>
  <si>
    <t>RESPIRA ENERGÍA ESPAÑA, S.L.</t>
  </si>
  <si>
    <t>SUNAIR ONE CANARIAS, S.L.</t>
  </si>
  <si>
    <t>RESPIRA ENERGÍA S.A</t>
  </si>
  <si>
    <t>ROMA ENERGÍAS S.L.</t>
  </si>
  <si>
    <t>SOLABRIA S.COOP. - ENERPLUS S.C.</t>
  </si>
  <si>
    <t>SOM ENERGIA SCCL</t>
  </si>
  <si>
    <t>STIN S.A</t>
  </si>
  <si>
    <t>TENSINA DE ENERGÍA Y SERVICIOS, S.L.</t>
  </si>
  <si>
    <t>SUMINISTROS ESPECIALES ALGINETENSES S.COOP V.</t>
  </si>
  <si>
    <t>SUNAIR ONE ENERGY S.L</t>
  </si>
  <si>
    <t>TOTAL GAS Y ELECTRICIDAD ESPAÑA S.A.U.</t>
  </si>
  <si>
    <t>SUNAIR ONE HOME S.L</t>
  </si>
  <si>
    <t>TAMECO ENERGIA, S.L.U.</t>
  </si>
  <si>
    <t>UMEME ENERGÍA SOCIEDAD LIMITADA</t>
  </si>
  <si>
    <t>UNIELECTRICA ENERGIA, S.A</t>
  </si>
  <si>
    <t>V3J INGENIERÍA Y SERVICIOS, S.L.</t>
  </si>
  <si>
    <t>VILLAR MIR ENERGÍA, S.L.</t>
  </si>
  <si>
    <t>VIVO ENERGIA FUTURA S.A</t>
  </si>
  <si>
    <t>VÓLTICO ENERGÍA SL</t>
  </si>
  <si>
    <t>VISALIA ENERGÍA S.L.</t>
  </si>
  <si>
    <t>V3J INGENIERIA Y SERVICIOS, S.L</t>
  </si>
  <si>
    <t>VITA CAPITAL TRADING SL</t>
  </si>
  <si>
    <t>WOMBBAT ENERGY S.L</t>
  </si>
  <si>
    <t>ZULUX ENERGIA SL</t>
  </si>
  <si>
    <t>VIVO ENERGÍA FUTURA S.A</t>
  </si>
  <si>
    <t>ZULUX ENERGÍA SL</t>
  </si>
  <si>
    <t>https://gdo.cnmc.es/CNE/resumenGdo.do?anio=2020</t>
  </si>
  <si>
    <t xml:space="preserve">                                                                  REVISIONES DE LA CALCULADORA DE HUELLA DE CARBONO</t>
  </si>
  <si>
    <t>Versión</t>
  </si>
  <si>
    <t>Fecha de publicación en la web</t>
  </si>
  <si>
    <t>Revisiones</t>
  </si>
  <si>
    <t>V26</t>
  </si>
  <si>
    <t>Corrección de la contribución del uso de lubricantes en el factor de emisión de las gasolinas para transporte por carretera.</t>
  </si>
  <si>
    <t>V25</t>
  </si>
  <si>
    <t>Corrección de los factores de emisión de los gasóleos de automoción.
Se añaden otros combustibles en determinados sectores.</t>
  </si>
  <si>
    <t>V24</t>
  </si>
  <si>
    <r>
      <t xml:space="preserve">Corrección datos PCA.
Corrección cálculo de los ratios de emisiones en </t>
    </r>
    <r>
      <rPr>
        <i/>
        <sz val="11"/>
        <rFont val="Arial Narrow"/>
        <family val="2"/>
      </rPr>
      <t>9. Informe final. Resultados</t>
    </r>
    <r>
      <rPr>
        <sz val="11"/>
        <rFont val="Arial Narrow"/>
        <family val="2"/>
      </rPr>
      <t>.</t>
    </r>
  </si>
  <si>
    <t>V23</t>
  </si>
  <si>
    <r>
      <t>Se incluyen emisiones de CH</t>
    </r>
    <r>
      <rPr>
        <vertAlign val="subscript"/>
        <sz val="11"/>
        <rFont val="Arial Narrow"/>
        <family val="2"/>
      </rPr>
      <t>4</t>
    </r>
    <r>
      <rPr>
        <sz val="11"/>
        <rFont val="Arial Narrow"/>
        <family val="2"/>
      </rPr>
      <t xml:space="preserve"> y N</t>
    </r>
    <r>
      <rPr>
        <vertAlign val="subscript"/>
        <sz val="11"/>
        <rFont val="Arial Narrow"/>
        <family val="2"/>
      </rPr>
      <t>2</t>
    </r>
    <r>
      <rPr>
        <sz val="11"/>
        <rFont val="Arial Narrow"/>
        <family val="2"/>
      </rPr>
      <t>O.
Se revisan y actualizan las fuentes de algunos de los factores de emisión CO</t>
    </r>
    <r>
      <rPr>
        <vertAlign val="subscript"/>
        <sz val="11"/>
        <rFont val="Arial Narrow"/>
        <family val="2"/>
      </rPr>
      <t>2</t>
    </r>
    <r>
      <rPr>
        <sz val="11"/>
        <rFont val="Arial Narrow"/>
        <family val="2"/>
      </rPr>
      <t xml:space="preserve"> considerados anteriormente.
Se modifica el desglose de actividades emisoras consideradas.</t>
    </r>
  </si>
  <si>
    <t>V22</t>
  </si>
  <si>
    <r>
      <t>Pestaña "</t>
    </r>
    <r>
      <rPr>
        <b/>
        <sz val="11"/>
        <rFont val="Arial Narrow"/>
        <family val="2"/>
      </rPr>
      <t>Factores de emisión</t>
    </r>
    <r>
      <rPr>
        <sz val="11"/>
        <rFont val="Arial Narrow"/>
        <family val="2"/>
      </rPr>
      <t>": se incorporan los factores de emisión expresados en kgCO</t>
    </r>
    <r>
      <rPr>
        <vertAlign val="subscript"/>
        <sz val="11"/>
        <rFont val="Arial Narrow"/>
        <family val="2"/>
      </rPr>
      <t>2</t>
    </r>
    <r>
      <rPr>
        <sz val="11"/>
        <rFont val="Arial Narrow"/>
        <family val="2"/>
      </rPr>
      <t>/kg combustible para el CNG y el LNG para el transporte por carretera y se corrige el valor del factor de mix eléctrico de 2020 para la comercializadora Total Gas y Electricidad España, S.A.U.</t>
    </r>
  </si>
  <si>
    <t>V21</t>
  </si>
  <si>
    <r>
      <t>Pestaña "</t>
    </r>
    <r>
      <rPr>
        <b/>
        <sz val="11"/>
        <rFont val="Arial Narrow"/>
        <family val="2"/>
      </rPr>
      <t>Fluorados</t>
    </r>
    <r>
      <rPr>
        <sz val="11"/>
        <rFont val="Arial Narrow"/>
        <family val="2"/>
      </rPr>
      <t>": se añade el gas SF</t>
    </r>
    <r>
      <rPr>
        <vertAlign val="subscript"/>
        <sz val="11"/>
        <rFont val="Arial Narrow"/>
        <family val="2"/>
      </rPr>
      <t>6</t>
    </r>
    <r>
      <rPr>
        <sz val="11"/>
        <rFont val="Arial Narrow"/>
        <family val="2"/>
      </rPr>
      <t>.
Pestaña "</t>
    </r>
    <r>
      <rPr>
        <b/>
        <sz val="11"/>
        <rFont val="Arial Narrow"/>
        <family val="2"/>
      </rPr>
      <t>Electricidad</t>
    </r>
    <r>
      <rPr>
        <sz val="11"/>
        <rFont val="Arial Narrow"/>
        <family val="2"/>
      </rPr>
      <t>": se diferencian los dos tipos de garantías de origen de la electricidad, las GdO procedentes de fuentes de energía renovable y las GdO de sistemas de cogeneración de alta eficiencia.
Pestaña "</t>
    </r>
    <r>
      <rPr>
        <b/>
        <sz val="11"/>
        <rFont val="Arial Narrow"/>
        <family val="2"/>
      </rPr>
      <t>Resultados</t>
    </r>
    <r>
      <rPr>
        <sz val="11"/>
        <rFont val="Arial Narrow"/>
        <family val="2"/>
      </rPr>
      <t>": corrección del resultado de emisiones de alcance 2 incluyendo los vehículos eléctricos. Se redondea a dos decimales el resultado de huella de carbono de alcance 1+2.
Pestaña "</t>
    </r>
    <r>
      <rPr>
        <b/>
        <sz val="11"/>
        <rFont val="Arial Narrow"/>
        <family val="2"/>
      </rPr>
      <t>Factores de emisió</t>
    </r>
    <r>
      <rPr>
        <sz val="11"/>
        <rFont val="Arial Narrow"/>
        <family val="2"/>
      </rPr>
      <t>n": actualización de los valores de los factores de emisión, de las densidades y de los PCI a partir del último Inventario de emisiones de gases de efecto invernadero de España. Años 1990-2019. Se añaden los factores de los mix eléctricos según comercializadoras del año 2020.
Pestaña "</t>
    </r>
    <r>
      <rPr>
        <b/>
        <sz val="11"/>
        <rFont val="Arial Narrow"/>
        <family val="2"/>
      </rPr>
      <t>Observaciones</t>
    </r>
    <r>
      <rPr>
        <sz val="11"/>
        <rFont val="Arial Narrow"/>
        <family val="2"/>
      </rPr>
      <t>": el factor de emisión del gas natural se expresa en kgCO</t>
    </r>
    <r>
      <rPr>
        <vertAlign val="subscript"/>
        <sz val="11"/>
        <rFont val="Arial Narrow"/>
        <family val="2"/>
      </rPr>
      <t>2</t>
    </r>
    <r>
      <rPr>
        <sz val="11"/>
        <rFont val="Arial Narrow"/>
        <family val="2"/>
      </rPr>
      <t>/kWh</t>
    </r>
    <r>
      <rPr>
        <vertAlign val="subscript"/>
        <sz val="11"/>
        <rFont val="Arial Narrow"/>
        <family val="2"/>
      </rPr>
      <t>PCS</t>
    </r>
    <r>
      <rPr>
        <sz val="11"/>
        <rFont val="Arial Narrow"/>
        <family val="2"/>
      </rPr>
      <t>.</t>
    </r>
  </si>
  <si>
    <t>V20</t>
  </si>
  <si>
    <r>
      <t>Pestaña "</t>
    </r>
    <r>
      <rPr>
        <b/>
        <sz val="11"/>
        <rFont val="Arial Narrow"/>
        <family val="2"/>
      </rPr>
      <t>Resultados</t>
    </r>
    <r>
      <rPr>
        <sz val="11"/>
        <rFont val="Arial Narrow"/>
        <family val="2"/>
      </rPr>
      <t>": corrección del resultado de emisiones de alcance 2 incluyendo los vehículos eléctricos.</t>
    </r>
  </si>
  <si>
    <t>V19</t>
  </si>
  <si>
    <r>
      <t>Pestaña "</t>
    </r>
    <r>
      <rPr>
        <b/>
        <sz val="11"/>
        <rFont val="Arial Narrow"/>
        <family val="2"/>
      </rPr>
      <t>Factores de emisión</t>
    </r>
    <r>
      <rPr>
        <sz val="11"/>
        <rFont val="Arial Narrow"/>
        <family val="2"/>
      </rPr>
      <t>": corrección del factor de emisión del gas natural expresado en kgCO</t>
    </r>
    <r>
      <rPr>
        <vertAlign val="subscript"/>
        <sz val="11"/>
        <rFont val="Arial Narrow"/>
        <family val="2"/>
      </rPr>
      <t>2</t>
    </r>
    <r>
      <rPr>
        <sz val="11"/>
        <rFont val="Arial Narrow"/>
        <family val="2"/>
      </rPr>
      <t>/kWh</t>
    </r>
    <r>
      <rPr>
        <vertAlign val="subscript"/>
        <sz val="11"/>
        <rFont val="Arial Narrow"/>
        <family val="2"/>
      </rPr>
      <t>PCS</t>
    </r>
    <r>
      <rPr>
        <sz val="11"/>
        <rFont val="Arial Narrow"/>
        <family val="2"/>
      </rPr>
      <t>.</t>
    </r>
  </si>
  <si>
    <t>V18</t>
  </si>
  <si>
    <r>
      <t>Pestañas "</t>
    </r>
    <r>
      <rPr>
        <b/>
        <sz val="11"/>
        <rFont val="Arial Narrow"/>
        <family val="2"/>
      </rPr>
      <t>Combustibles fósiles</t>
    </r>
    <r>
      <rPr>
        <sz val="11"/>
        <rFont val="Arial Narrow"/>
        <family val="2"/>
      </rPr>
      <t>" y "</t>
    </r>
    <r>
      <rPr>
        <b/>
        <sz val="11"/>
        <rFont val="Arial Narrow"/>
        <family val="2"/>
      </rPr>
      <t>Factores de emisión</t>
    </r>
    <r>
      <rPr>
        <sz val="11"/>
        <rFont val="Arial Narrow"/>
        <family val="2"/>
      </rPr>
      <t>": corrección del factor de emisión del gasóleo B para toda la serie histórica en base a la densidad especificada en el Real Decreto 1088/2010 y sin aplicar los objetivos obligatorios mínimos de biocarburantes en cómputo anual considerados en el Real Decreto 1085/2015 que afectarían únicamente al gasóleo A. El factor de emisión del gas natural se expresa en PCS empleando un factor de conversión para el paso de PCS a PCI de 0,901 (</t>
    </r>
    <r>
      <rPr>
        <i/>
        <sz val="11"/>
        <rFont val="Arial Narrow"/>
        <family val="2"/>
      </rPr>
      <t>Inventario Nacional de Emisiones de España</t>
    </r>
    <r>
      <rPr>
        <sz val="11"/>
        <rFont val="Arial Narrow"/>
        <family val="2"/>
      </rPr>
      <t>).
Pestaña "</t>
    </r>
    <r>
      <rPr>
        <b/>
        <sz val="11"/>
        <rFont val="Arial Narrow"/>
        <family val="2"/>
      </rPr>
      <t xml:space="preserve">Fluorados": </t>
    </r>
    <r>
      <rPr>
        <sz val="11"/>
        <rFont val="Arial Narrow"/>
        <family val="2"/>
      </rPr>
      <t>se añaden los preparados R-452A y R-453A.</t>
    </r>
  </si>
  <si>
    <t>V17</t>
  </si>
  <si>
    <r>
      <t>Pestaña "</t>
    </r>
    <r>
      <rPr>
        <b/>
        <sz val="11"/>
        <rFont val="Arial Narrow"/>
        <family val="2"/>
      </rPr>
      <t>Factores de emisión</t>
    </r>
    <r>
      <rPr>
        <sz val="11"/>
        <rFont val="Arial Narrow"/>
        <family val="2"/>
      </rPr>
      <t xml:space="preserve">": actualización de los valores de los factores de emisión y de los PCI a partir del </t>
    </r>
    <r>
      <rPr>
        <i/>
        <sz val="11"/>
        <rFont val="Arial Narrow"/>
        <family val="2"/>
      </rPr>
      <t>Inventario de emisiones de gases de efecto invernadero de España. Años 1990-2018</t>
    </r>
    <r>
      <rPr>
        <sz val="11"/>
        <rFont val="Arial Narrow"/>
        <family val="2"/>
      </rPr>
      <t xml:space="preserve"> y los factores de los mix eléctricos de las comercializadoras de electricidad publicados por la Comisión Nacional de los Mercados y la Competencia.
Pestaña </t>
    </r>
    <r>
      <rPr>
        <b/>
        <sz val="11"/>
        <rFont val="Arial Narrow"/>
        <family val="2"/>
      </rPr>
      <t>"Combustibles fósiles"</t>
    </r>
    <r>
      <rPr>
        <sz val="11"/>
        <rFont val="Arial Narrow"/>
        <family val="2"/>
      </rPr>
      <t>: se actualiza la denominación de los combustibles en base a la nueva normativa europea sobre etiquetado para carburantes y vehículos.</t>
    </r>
  </si>
  <si>
    <t>V16</t>
  </si>
  <si>
    <r>
      <t xml:space="preserve">Pestaña </t>
    </r>
    <r>
      <rPr>
        <b/>
        <sz val="11"/>
        <rFont val="Arial Narrow"/>
        <family val="2"/>
      </rPr>
      <t>"Fluorados"</t>
    </r>
    <r>
      <rPr>
        <sz val="11"/>
        <rFont val="Arial Narrow"/>
        <family val="2"/>
      </rPr>
      <t>: corrección de los PCG de los preparados HFC-152a y R-413A.</t>
    </r>
  </si>
  <si>
    <t>V15</t>
  </si>
  <si>
    <r>
      <t>Pestaña "</t>
    </r>
    <r>
      <rPr>
        <b/>
        <sz val="11"/>
        <rFont val="Arial Narrow"/>
        <family val="2"/>
      </rPr>
      <t>Electricidad</t>
    </r>
    <r>
      <rPr>
        <sz val="11"/>
        <rFont val="Arial Narrow"/>
        <family val="2"/>
      </rPr>
      <t>":  las Garantías de Origen de la electricidad (GdO) a las que se refiere esta calculadora son las que acreditan que la energía eléctrica generada proviene de fuentes renovables.</t>
    </r>
  </si>
  <si>
    <t>V14</t>
  </si>
  <si>
    <r>
      <t>Pestaña "</t>
    </r>
    <r>
      <rPr>
        <b/>
        <sz val="11"/>
        <rFont val="Arial Narrow"/>
        <family val="2"/>
      </rPr>
      <t>Factores de emisión</t>
    </r>
    <r>
      <rPr>
        <sz val="11"/>
        <rFont val="Arial Narrow"/>
        <family val="2"/>
      </rPr>
      <t xml:space="preserve">": actualización de los valores de los factores de emisión y de los PCI a partir del </t>
    </r>
    <r>
      <rPr>
        <i/>
        <sz val="11"/>
        <rFont val="Arial Narrow"/>
        <family val="2"/>
      </rPr>
      <t>Inventario de emisiones de gases de efecto invernadero de España. Años 1990-2017</t>
    </r>
    <r>
      <rPr>
        <sz val="11"/>
        <rFont val="Arial Narrow"/>
        <family val="2"/>
      </rPr>
      <t xml:space="preserve"> y los factores de los mix eléctricos de las comercializadoras de electricidad publicados por la Comisión Nacional de los Mercados y la Competencia.</t>
    </r>
  </si>
  <si>
    <t>V13</t>
  </si>
  <si>
    <r>
      <t xml:space="preserve">Pestaña </t>
    </r>
    <r>
      <rPr>
        <b/>
        <sz val="11"/>
        <rFont val="Arial Narrow"/>
        <family val="2"/>
      </rPr>
      <t>"Combustibles fósiles"</t>
    </r>
    <r>
      <rPr>
        <sz val="11"/>
        <rFont val="Arial Narrow"/>
        <family val="2"/>
      </rPr>
      <t xml:space="preserve"> y pestaña</t>
    </r>
    <r>
      <rPr>
        <b/>
        <sz val="11"/>
        <rFont val="Arial Narrow"/>
        <family val="2"/>
      </rPr>
      <t xml:space="preserve"> "Electricidad"</t>
    </r>
    <r>
      <rPr>
        <sz val="11"/>
        <rFont val="Arial Narrow"/>
        <family val="2"/>
      </rPr>
      <t>: se engloba la electricidad consumida por vehículos eléctricos y/o híbridos enchufables en las emisiones indirectas de alcance 2.</t>
    </r>
  </si>
  <si>
    <t>V12</t>
  </si>
  <si>
    <r>
      <t xml:space="preserve">Pestaña </t>
    </r>
    <r>
      <rPr>
        <b/>
        <sz val="11"/>
        <rFont val="Arial Narrow"/>
        <family val="2"/>
      </rPr>
      <t>"Combustibles fósiles"</t>
    </r>
    <r>
      <rPr>
        <sz val="11"/>
        <rFont val="Arial Narrow"/>
        <family val="2"/>
      </rPr>
      <t>: se corrige error de multiplicación que se producía a partir de la fila 10 en "</t>
    </r>
    <r>
      <rPr>
        <i/>
        <sz val="11"/>
        <rFont val="Arial Narrow"/>
        <family val="2"/>
      </rPr>
      <t>Consumo de combustibles en instalaciones fijas</t>
    </r>
    <r>
      <rPr>
        <sz val="11"/>
        <rFont val="Arial Narrow"/>
        <family val="2"/>
      </rPr>
      <t>". En "</t>
    </r>
    <r>
      <rPr>
        <i/>
        <sz val="11"/>
        <rFont val="Arial Narrow"/>
        <family val="2"/>
      </rPr>
      <t>Consumo de combustibles en desplazamientos</t>
    </r>
    <r>
      <rPr>
        <sz val="11"/>
        <rFont val="Arial Narrow"/>
        <family val="2"/>
      </rPr>
      <t xml:space="preserve">", se añade el combustible B7.
Pestaña </t>
    </r>
    <r>
      <rPr>
        <b/>
        <sz val="11"/>
        <rFont val="Arial Narrow"/>
        <family val="2"/>
      </rPr>
      <t>"Fluorados"</t>
    </r>
    <r>
      <rPr>
        <sz val="11"/>
        <rFont val="Arial Narrow"/>
        <family val="2"/>
      </rPr>
      <t>: se añade el preparado R-449A.</t>
    </r>
  </si>
  <si>
    <t>V11</t>
  </si>
  <si>
    <r>
      <t xml:space="preserve">Pestaña </t>
    </r>
    <r>
      <rPr>
        <b/>
        <sz val="11"/>
        <rFont val="Arial Narrow"/>
        <family val="2"/>
      </rPr>
      <t>"Factores de emisión"</t>
    </r>
    <r>
      <rPr>
        <sz val="11"/>
        <rFont val="Arial Narrow"/>
        <family val="2"/>
      </rPr>
      <t>: se incorporan los factores de emisión para el año 2017 y se añade el gasóleo B como posible combustible de instalaciones fijas. Se corrigen los valores del PCG de los preparados R-407B, R-407F y R-442A.</t>
    </r>
  </si>
  <si>
    <t>V10</t>
  </si>
  <si>
    <r>
      <t xml:space="preserve">Pestaña </t>
    </r>
    <r>
      <rPr>
        <b/>
        <sz val="11"/>
        <rFont val="Arial Narrow"/>
        <family val="2"/>
      </rPr>
      <t>"Fluorados"</t>
    </r>
    <r>
      <rPr>
        <sz val="11"/>
        <rFont val="Arial Narrow"/>
        <family val="2"/>
      </rPr>
      <t xml:space="preserve">: inclusión de posibilidad de introducir 0,0 kg de refrigerante recargado.
Pestaña </t>
    </r>
    <r>
      <rPr>
        <b/>
        <sz val="11"/>
        <rFont val="Arial Narrow"/>
        <family val="2"/>
      </rPr>
      <t>"Factores de emisión"</t>
    </r>
    <r>
      <rPr>
        <sz val="11"/>
        <rFont val="Arial Narrow"/>
        <family val="2"/>
      </rPr>
      <t xml:space="preserve">: se dan por definitivos los factores de los mix eléctricos de las comercializadoras que disponen de GdO y que han estado operativas durante el año 2016. </t>
    </r>
  </si>
  <si>
    <t>V9</t>
  </si>
  <si>
    <r>
      <t xml:space="preserve">Pestaña </t>
    </r>
    <r>
      <rPr>
        <b/>
        <sz val="11"/>
        <rFont val="Arial Narrow"/>
        <family val="2"/>
      </rPr>
      <t>"Datos generales de la organización"</t>
    </r>
    <r>
      <rPr>
        <sz val="11"/>
        <rFont val="Arial Narrow"/>
        <family val="2"/>
      </rPr>
      <t xml:space="preserve">: inclusión de un año más.
Pestaña </t>
    </r>
    <r>
      <rPr>
        <b/>
        <sz val="11"/>
        <rFont val="Arial Narrow"/>
        <family val="2"/>
      </rPr>
      <t>"Resultados"</t>
    </r>
    <r>
      <rPr>
        <sz val="11"/>
        <rFont val="Arial Narrow"/>
        <family val="2"/>
      </rPr>
      <t xml:space="preserve">: inclusión de un año más para la comparación de la media del ratio de emisiones de dos trienios.
Pestaña </t>
    </r>
    <r>
      <rPr>
        <b/>
        <sz val="11"/>
        <rFont val="Arial Narrow"/>
        <family val="2"/>
      </rPr>
      <t>"Factores de emisión"</t>
    </r>
    <r>
      <rPr>
        <sz val="11"/>
        <rFont val="Arial Narrow"/>
        <family val="2"/>
      </rPr>
      <t xml:space="preserve">: corrección del PCG del R-417A, incorporación de los factores de emisión para el año 2016 (los factores de los mix eléctricos son provisionales) y actualización de los factores de emisión y los PCI para toda serie la histórica en base a las </t>
    </r>
    <r>
      <rPr>
        <i/>
        <sz val="11"/>
        <rFont val="Arial Narrow"/>
        <family val="2"/>
      </rPr>
      <t>Directrices del IPCC para los Inventarios nacionales de gases de efecto invernadero de 2006</t>
    </r>
    <r>
      <rPr>
        <sz val="11"/>
        <rFont val="Arial Narrow"/>
        <family val="2"/>
      </rPr>
      <t>.</t>
    </r>
  </si>
  <si>
    <t>V8</t>
  </si>
  <si>
    <r>
      <t xml:space="preserve">Pestaña </t>
    </r>
    <r>
      <rPr>
        <b/>
        <sz val="11"/>
        <rFont val="Arial Narrow"/>
        <family val="2"/>
      </rPr>
      <t>"Factores de emisión"</t>
    </r>
    <r>
      <rPr>
        <sz val="11"/>
        <rFont val="Arial Narrow"/>
        <family val="2"/>
      </rPr>
      <t>: corrección de los factores de emisión del gas natural, el GNC y el GNL.</t>
    </r>
  </si>
  <si>
    <t>V7</t>
  </si>
  <si>
    <r>
      <t xml:space="preserve">Pestaña </t>
    </r>
    <r>
      <rPr>
        <b/>
        <sz val="11"/>
        <rFont val="Arial Narrow"/>
        <family val="2"/>
      </rPr>
      <t>"Factores de emisión"</t>
    </r>
    <r>
      <rPr>
        <sz val="11"/>
        <rFont val="Arial Narrow"/>
        <family val="2"/>
      </rPr>
      <t xml:space="preserve">: corrección de los factores de emisión y de los PCI de 2015 en función de las correcciones publicadas por el </t>
    </r>
    <r>
      <rPr>
        <i/>
        <sz val="11"/>
        <rFont val="Arial Narrow"/>
        <family val="2"/>
      </rPr>
      <t xml:space="preserve">Inventario de emisiones de gases de efecto invernadero de España. Años 1990-2014.
</t>
    </r>
    <r>
      <rPr>
        <sz val="11"/>
        <rFont val="Arial Narrow"/>
        <family val="2"/>
      </rPr>
      <t>Actualizaciones en base a las</t>
    </r>
    <r>
      <rPr>
        <i/>
        <sz val="11"/>
        <rFont val="Arial Narrow"/>
        <family val="2"/>
      </rPr>
      <t xml:space="preserve"> Directrices del IPCC para los Inventarios nacionales de gases de efecto invernadero de 2006.</t>
    </r>
  </si>
  <si>
    <t>V6</t>
  </si>
  <si>
    <r>
      <t>Pestaña</t>
    </r>
    <r>
      <rPr>
        <b/>
        <sz val="11"/>
        <rFont val="Arial Narrow"/>
        <family val="2"/>
      </rPr>
      <t xml:space="preserve"> "Combustibles fósiles"</t>
    </r>
    <r>
      <rPr>
        <sz val="11"/>
        <rFont val="Arial Narrow"/>
        <family val="2"/>
      </rPr>
      <t xml:space="preserve">: en el apartado "Desplazamientos - Opción B1", corrección de una de las celdas en la que no aparecía el factor de emisión correspondiente al combustible seleccionado.
Pestaña </t>
    </r>
    <r>
      <rPr>
        <b/>
        <sz val="11"/>
        <rFont val="Arial Narrow"/>
        <family val="2"/>
      </rPr>
      <t>"Fluorados</t>
    </r>
    <r>
      <rPr>
        <sz val="11"/>
        <rFont val="Arial Narrow"/>
        <family val="2"/>
      </rPr>
      <t xml:space="preserve">": se añade una nota relativa al momento en que se registran las emisiones de gases fluorados.
Pestaña </t>
    </r>
    <r>
      <rPr>
        <b/>
        <sz val="11"/>
        <rFont val="Arial Narrow"/>
        <family val="2"/>
      </rPr>
      <t>"Factores de emisión"</t>
    </r>
    <r>
      <rPr>
        <sz val="11"/>
        <rFont val="Arial Narrow"/>
        <family val="2"/>
      </rPr>
      <t xml:space="preserve">: actualización de los valores de los factores de emisión y de los PCI a partir del último </t>
    </r>
    <r>
      <rPr>
        <i/>
        <sz val="11"/>
        <rFont val="Arial Narrow"/>
        <family val="2"/>
      </rPr>
      <t xml:space="preserve">Inventario de emisiones de gases de efecto invernadero de España. Años 1990-2014. </t>
    </r>
    <r>
      <rPr>
        <sz val="11"/>
        <rFont val="Arial Narrow"/>
        <family val="2"/>
      </rPr>
      <t>Se añaden los factores de los mix eléctricos según comercializadoras del año 2015.</t>
    </r>
  </si>
  <si>
    <t>V5</t>
  </si>
  <si>
    <r>
      <t>Pestaña</t>
    </r>
    <r>
      <rPr>
        <b/>
        <sz val="11"/>
        <rFont val="Arial Narrow"/>
        <family val="2"/>
      </rPr>
      <t xml:space="preserve"> "Factores de emisión"</t>
    </r>
    <r>
      <rPr>
        <sz val="11"/>
        <rFont val="Arial Narrow"/>
        <family val="2"/>
      </rPr>
      <t>: actualización de los valores de los factores de emisión y de los PCI a partir del último</t>
    </r>
    <r>
      <rPr>
        <i/>
        <sz val="11"/>
        <rFont val="Arial Narrow"/>
        <family val="2"/>
      </rPr>
      <t xml:space="preserve"> Inventario de emisiones de gases de efecto invernadero de España. Años 1990-2012.</t>
    </r>
  </si>
  <si>
    <t>V4</t>
  </si>
  <si>
    <r>
      <t>Pestaña</t>
    </r>
    <r>
      <rPr>
        <b/>
        <sz val="11"/>
        <rFont val="Arial Narrow"/>
        <family val="2"/>
      </rPr>
      <t xml:space="preserve"> "Factores de emisión"</t>
    </r>
    <r>
      <rPr>
        <sz val="11"/>
        <rFont val="Arial Narrow"/>
        <family val="2"/>
      </rPr>
      <t xml:space="preserve">: corrección del valor del mix eléctrico en el año 2014 para las comercializadoras: Enérgya VM Gestión de energía, S.L.U. e Iberdrola Clientes, S.A.U.
</t>
    </r>
    <r>
      <rPr>
        <b/>
        <sz val="11"/>
        <rFont val="Arial Narrow"/>
        <family val="2"/>
      </rPr>
      <t xml:space="preserve">Unidades </t>
    </r>
    <r>
      <rPr>
        <sz val="11"/>
        <rFont val="Arial Narrow"/>
        <family val="2"/>
      </rPr>
      <t>en las que se expresan los resultados (t CO</t>
    </r>
    <r>
      <rPr>
        <vertAlign val="subscript"/>
        <sz val="11"/>
        <rFont val="Arial Narrow"/>
        <family val="2"/>
      </rPr>
      <t>2</t>
    </r>
    <r>
      <rPr>
        <sz val="11"/>
        <rFont val="Arial Narrow"/>
        <family val="2"/>
      </rPr>
      <t xml:space="preserve"> - t CO</t>
    </r>
    <r>
      <rPr>
        <vertAlign val="subscript"/>
        <sz val="11"/>
        <rFont val="Arial Narrow"/>
        <family val="2"/>
      </rPr>
      <t>2</t>
    </r>
    <r>
      <rPr>
        <sz val="11"/>
        <rFont val="Arial Narrow"/>
        <family val="2"/>
      </rPr>
      <t xml:space="preserve"> eq)</t>
    </r>
  </si>
  <si>
    <t>V3</t>
  </si>
  <si>
    <r>
      <t xml:space="preserve">Pestaña </t>
    </r>
    <r>
      <rPr>
        <b/>
        <sz val="11"/>
        <rFont val="Arial Narrow"/>
        <family val="2"/>
      </rPr>
      <t>"Datos generales organización"</t>
    </r>
    <r>
      <rPr>
        <sz val="11"/>
        <rFont val="Arial Narrow"/>
        <family val="2"/>
      </rPr>
      <t xml:space="preserve">: se solicita un único índice de actividad y, de forma independiente y voluntaria, se solicitan los valores de superficie y nº de empleados de la organización.
Pestaña </t>
    </r>
    <r>
      <rPr>
        <b/>
        <sz val="11"/>
        <rFont val="Arial Narrow"/>
        <family val="2"/>
      </rPr>
      <t>"Combustibles fósiles"</t>
    </r>
    <r>
      <rPr>
        <sz val="11"/>
        <rFont val="Arial Narrow"/>
        <family val="2"/>
      </rPr>
      <t>: se limita a 3 el número de decimales de los factores de emisión y se corrigen las unidades en las que se expresan los resultados.
Pestaña "</t>
    </r>
    <r>
      <rPr>
        <b/>
        <sz val="11"/>
        <rFont val="Arial Narrow"/>
        <family val="2"/>
      </rPr>
      <t>Fluorados</t>
    </r>
    <r>
      <rPr>
        <sz val="11"/>
        <rFont val="Arial Narrow"/>
        <family val="2"/>
      </rPr>
      <t>": corrección del valor del PCG del preparado R407 C.
Pestaña "</t>
    </r>
    <r>
      <rPr>
        <b/>
        <sz val="11"/>
        <rFont val="Arial Narrow"/>
        <family val="2"/>
      </rPr>
      <t>Electricidad</t>
    </r>
    <r>
      <rPr>
        <sz val="11"/>
        <rFont val="Arial Narrow"/>
        <family val="2"/>
      </rPr>
      <t>": se incluye la opción "</t>
    </r>
    <r>
      <rPr>
        <i/>
        <sz val="11"/>
        <rFont val="Arial Narrow"/>
        <family val="2"/>
      </rPr>
      <t>Otras</t>
    </r>
    <r>
      <rPr>
        <sz val="11"/>
        <rFont val="Arial Narrow"/>
        <family val="2"/>
      </rPr>
      <t>" en el listado de las comercializadoras de electricidad y se modifica el orden de las columnas.
Pestaña "</t>
    </r>
    <r>
      <rPr>
        <b/>
        <sz val="11"/>
        <rFont val="Arial Narrow"/>
        <family val="2"/>
      </rPr>
      <t>Resultados</t>
    </r>
    <r>
      <rPr>
        <sz val="11"/>
        <rFont val="Arial Narrow"/>
        <family val="2"/>
      </rPr>
      <t>": se modifican las unidades en que se expresan los valores relativos.
Pestaña "</t>
    </r>
    <r>
      <rPr>
        <b/>
        <sz val="11"/>
        <rFont val="Arial Narrow"/>
        <family val="2"/>
      </rPr>
      <t>Factores de emisión</t>
    </r>
    <r>
      <rPr>
        <sz val="11"/>
        <rFont val="Arial Narrow"/>
        <family val="2"/>
      </rPr>
      <t>": se incluyen los factores relativos al año 2014.
Se ofrece la opción de desglosar la información por</t>
    </r>
    <r>
      <rPr>
        <b/>
        <sz val="11"/>
        <rFont val="Arial Narrow"/>
        <family val="2"/>
      </rPr>
      <t xml:space="preserve"> sedes</t>
    </r>
    <r>
      <rPr>
        <sz val="11"/>
        <rFont val="Arial Narrow"/>
        <family val="2"/>
      </rPr>
      <t xml:space="preserve"> en cuyo caso pueden obtenerse los resultados también desglosados.
Permite calcular la huella de carbono para el año </t>
    </r>
    <r>
      <rPr>
        <b/>
        <sz val="11"/>
        <rFont val="Arial Narrow"/>
        <family val="2"/>
      </rPr>
      <t>2014</t>
    </r>
    <r>
      <rPr>
        <sz val="11"/>
        <rFont val="Arial Narrow"/>
        <family val="2"/>
      </rPr>
      <t>.</t>
    </r>
  </si>
  <si>
    <t>V2</t>
  </si>
  <si>
    <r>
      <t>Pestaña "</t>
    </r>
    <r>
      <rPr>
        <b/>
        <sz val="11"/>
        <rFont val="Arial Narrow"/>
        <family val="2"/>
      </rPr>
      <t>Resultados</t>
    </r>
    <r>
      <rPr>
        <sz val="11"/>
        <rFont val="Arial Narrow"/>
        <family val="2"/>
      </rPr>
      <t>": se modifica el número de decimales en que se expresan los resultados.
Pestaña "</t>
    </r>
    <r>
      <rPr>
        <b/>
        <sz val="11"/>
        <rFont val="Arial Narrow"/>
        <family val="2"/>
      </rPr>
      <t>Factores de Emisión</t>
    </r>
    <r>
      <rPr>
        <sz val="11"/>
        <rFont val="Arial Narrow"/>
        <family val="2"/>
      </rPr>
      <t>": se sustituyen los valores de los Potenciales de calentamiento global de los preparados más comunes indicados en el Tercer Informe de Evaluación del IPCC, por los que aparecen en el Cuarto Informe de Evaluación del IPCC.
Pestaña</t>
    </r>
    <r>
      <rPr>
        <b/>
        <sz val="11"/>
        <rFont val="Arial Narrow"/>
        <family val="2"/>
      </rPr>
      <t xml:space="preserve"> "Revisiones calculadora"</t>
    </r>
    <r>
      <rPr>
        <sz val="11"/>
        <rFont val="Arial Narrow"/>
        <family val="2"/>
      </rPr>
      <t>: Se añade esta pestaña que anteriormente no existía.</t>
    </r>
  </si>
  <si>
    <t>V1</t>
  </si>
  <si>
    <r>
      <t>Pestaña</t>
    </r>
    <r>
      <rPr>
        <b/>
        <sz val="11"/>
        <rFont val="Arial Narrow"/>
        <family val="2"/>
      </rPr>
      <t xml:space="preserve"> "Resultados"</t>
    </r>
    <r>
      <rPr>
        <sz val="11"/>
        <rFont val="Arial Narrow"/>
        <family val="2"/>
      </rPr>
      <t>: corrección de las unidades en las que se expresan las emisiones totales derivadas de las fugas de gases fluorados.</t>
    </r>
  </si>
  <si>
    <t>V0</t>
  </si>
  <si>
    <t>Año</t>
  </si>
  <si>
    <t>TipoOrg</t>
  </si>
  <si>
    <t>Sector</t>
  </si>
  <si>
    <t>GWP 5th AR</t>
  </si>
  <si>
    <t>Micro</t>
  </si>
  <si>
    <t>A.- Agricultura, ganadería, silvicultura y pesca</t>
  </si>
  <si>
    <t>CH4</t>
  </si>
  <si>
    <t>Pequeña</t>
  </si>
  <si>
    <t>B.- Industrias extractivas</t>
  </si>
  <si>
    <t>N2O</t>
  </si>
  <si>
    <t>Mediana</t>
  </si>
  <si>
    <t>C.- Industria manufacturera</t>
  </si>
  <si>
    <t>Gran empresa</t>
  </si>
  <si>
    <t>D.- Suministro de energía eléctrica, gas, vapor y aire acondicionado</t>
  </si>
  <si>
    <t>Administración</t>
  </si>
  <si>
    <t>E.- Suministro de agua, actividades de saneamiento, gestión de residuos y descontaminación</t>
  </si>
  <si>
    <t>Entidad sin ánimo de lucro</t>
  </si>
  <si>
    <t>F.- Construcción</t>
  </si>
  <si>
    <t>G.- Comercio al por mayor y al por menor; reparación de vehículos de motor y motocicletas</t>
  </si>
  <si>
    <t>H.- Transporte y almacenamiento</t>
  </si>
  <si>
    <t>I.- Hostelería</t>
  </si>
  <si>
    <t>J.- Información y comunicaciones</t>
  </si>
  <si>
    <t>K.- Actividades financieras y de seguros</t>
  </si>
  <si>
    <t>L.- Actividades inmobiliarias</t>
  </si>
  <si>
    <t>M.- Actividades profesionales, científicas y técnicas</t>
  </si>
  <si>
    <t>N.- Actividades administrativas y servicios auxiliares</t>
  </si>
  <si>
    <t>O.- Administración pública y defensa; seguridad social obligatoria</t>
  </si>
  <si>
    <t>P.- Educación</t>
  </si>
  <si>
    <t>Q.- Actividades sanitarias y de servicios sociales</t>
  </si>
  <si>
    <t>R.- Actividades artísticas, recreativas y de entretenimiento</t>
  </si>
  <si>
    <t>S.- Otros servicios</t>
  </si>
  <si>
    <t>T.- Actividades de los hogares como empleadores de personal doméstico; actividades de los hogares como productores de bienes y servicios para uso propio</t>
  </si>
  <si>
    <t>U.- Actividades de organizaciones y organismos extraterritoriales</t>
  </si>
  <si>
    <t>Nombre organización</t>
  </si>
  <si>
    <t>2.</t>
  </si>
  <si>
    <t>A.    INSTALACIONES FIJAS NO LEY 1/2005</t>
  </si>
  <si>
    <t>CO2 (kg)</t>
  </si>
  <si>
    <t>CH4 (g)</t>
  </si>
  <si>
    <t>N2O (g)</t>
  </si>
  <si>
    <t>CO2e (kg)</t>
  </si>
  <si>
    <t>Resultado Instalaciones fijas A</t>
  </si>
  <si>
    <t>GENÉRICO</t>
  </si>
  <si>
    <t>CO2 (kg/ud)</t>
  </si>
  <si>
    <t>CH4 (g/ud)</t>
  </si>
  <si>
    <t>N2O (g/ud)</t>
  </si>
  <si>
    <t>CO2 (kg/l)</t>
  </si>
  <si>
    <t>CH4 (g/l)</t>
  </si>
  <si>
    <t>N2O (g/l)</t>
  </si>
  <si>
    <t>2007CO2 (kg/ud)</t>
  </si>
  <si>
    <t>2007CH4 (g/ud)</t>
  </si>
  <si>
    <t>2007N2O (g/ud)</t>
  </si>
  <si>
    <t>2008CO2 (kg/ud)</t>
  </si>
  <si>
    <t>2008CH4 (g/ud)</t>
  </si>
  <si>
    <t>2008N2O (g/ud)</t>
  </si>
  <si>
    <t>2009CO2 (kg/ud)</t>
  </si>
  <si>
    <t>2009CH4 (g/ud)</t>
  </si>
  <si>
    <t>2009N2O (g/ud)</t>
  </si>
  <si>
    <t>2010CO2 (kg/ud)</t>
  </si>
  <si>
    <t>2010CH4 (g/ud)</t>
  </si>
  <si>
    <t>2010N2O (g/ud)</t>
  </si>
  <si>
    <t>2011CO2 (kg/ud)</t>
  </si>
  <si>
    <t>2011CH4 (g/ud)</t>
  </si>
  <si>
    <t>2011N2O (g/ud)</t>
  </si>
  <si>
    <t>2012CO2 (kg/ud)</t>
  </si>
  <si>
    <t>2012CH4 (g/ud)</t>
  </si>
  <si>
    <t>2012N2O (g/ud)</t>
  </si>
  <si>
    <t>2013CO2 (kg/ud)</t>
  </si>
  <si>
    <t>2013CH4 (g/ud)</t>
  </si>
  <si>
    <t>2013N2O (g/ud)</t>
  </si>
  <si>
    <t>2014CO2 (kg/ud)</t>
  </si>
  <si>
    <t>2014CH4 (g/ud)</t>
  </si>
  <si>
    <t>2014N2O (g/ud)</t>
  </si>
  <si>
    <t>2015CO2 (kg/ud)</t>
  </si>
  <si>
    <t>2015CH4 (g/ud)</t>
  </si>
  <si>
    <t>2015N2O (g/ud)</t>
  </si>
  <si>
    <t>2016CO2 (kg/ud)</t>
  </si>
  <si>
    <t>2016CH4 (g/ud)</t>
  </si>
  <si>
    <t>2016N2O (g/ud)</t>
  </si>
  <si>
    <t>2017CO2 (kg/ud)</t>
  </si>
  <si>
    <t>2017CH4 (g/ud)</t>
  </si>
  <si>
    <t>2017N2O (g/ud)</t>
  </si>
  <si>
    <t>2018CO2 (kg/ud)</t>
  </si>
  <si>
    <t>2018CH4 (g/ud)</t>
  </si>
  <si>
    <t>2018N2O (g/ud)</t>
  </si>
  <si>
    <t>2019CO2 (kg/ud)</t>
  </si>
  <si>
    <t>2019CH4 (g/ud)</t>
  </si>
  <si>
    <t>2019N2O (g/ud)</t>
  </si>
  <si>
    <t>2020CO2 (kg/ud)</t>
  </si>
  <si>
    <t>2020CH4 (g/ud)</t>
  </si>
  <si>
    <t>2020N2O (g/ud)</t>
  </si>
  <si>
    <t>2021CO2 (kg/ud)</t>
  </si>
  <si>
    <t>2021CH4 (g/ud)</t>
  </si>
  <si>
    <t>2021N2O (g/ud)</t>
  </si>
  <si>
    <t>2022CO2 (kg/l)</t>
  </si>
  <si>
    <t>2022CH4 (g/l)</t>
  </si>
  <si>
    <t>2022N2O (g/l)</t>
  </si>
  <si>
    <t>Gas natural (kWhPCS)*</t>
  </si>
  <si>
    <t>Otro (ud)</t>
  </si>
  <si>
    <t>SECTOR AGRÍCOLA</t>
  </si>
  <si>
    <t>Biogás (kg)</t>
  </si>
  <si>
    <t>Queroseno (l)</t>
  </si>
  <si>
    <t>Desplegables</t>
  </si>
  <si>
    <t>Comb_fijas</t>
  </si>
  <si>
    <t>Faltaría desplegablepara fijas de sector agrícola</t>
  </si>
  <si>
    <t>Cálculos</t>
  </si>
  <si>
    <t>No se contabilizan las emisiones de CO2 de la biomasa al considerarse de origen biogénico</t>
  </si>
  <si>
    <r>
      <t>Edificio / Sede</t>
    </r>
    <r>
      <rPr>
        <b/>
        <vertAlign val="superscript"/>
        <sz val="10"/>
        <rFont val="Arial Narrow"/>
        <family val="2"/>
      </rPr>
      <t xml:space="preserve"> (1)</t>
    </r>
  </si>
  <si>
    <r>
      <t xml:space="preserve"> Tipo de Combustible </t>
    </r>
    <r>
      <rPr>
        <b/>
        <vertAlign val="superscript"/>
        <sz val="10"/>
        <color indexed="9"/>
        <rFont val="Arial Narrow"/>
        <family val="2"/>
      </rPr>
      <t>(2)</t>
    </r>
  </si>
  <si>
    <t>FE Por defecto</t>
  </si>
  <si>
    <t>FE Otros</t>
  </si>
  <si>
    <t>Emisiones</t>
  </si>
  <si>
    <r>
      <t>kg CO</t>
    </r>
    <r>
      <rPr>
        <b/>
        <vertAlign val="subscript"/>
        <sz val="10"/>
        <rFont val="Calibri"/>
        <family val="2"/>
        <scheme val="minor"/>
      </rPr>
      <t>2</t>
    </r>
  </si>
  <si>
    <r>
      <t>g CH</t>
    </r>
    <r>
      <rPr>
        <b/>
        <vertAlign val="subscript"/>
        <sz val="10"/>
        <rFont val="Calibri"/>
        <family val="2"/>
        <scheme val="minor"/>
      </rPr>
      <t>4</t>
    </r>
  </si>
  <si>
    <r>
      <t>g N</t>
    </r>
    <r>
      <rPr>
        <b/>
        <vertAlign val="subscript"/>
        <sz val="10"/>
        <rFont val="Calibri"/>
        <family val="2"/>
        <scheme val="minor"/>
      </rPr>
      <t>2</t>
    </r>
    <r>
      <rPr>
        <b/>
        <sz val="10"/>
        <rFont val="Calibri"/>
        <family val="2"/>
        <scheme val="minor"/>
      </rPr>
      <t>O</t>
    </r>
  </si>
  <si>
    <r>
      <t>kg CO</t>
    </r>
    <r>
      <rPr>
        <b/>
        <vertAlign val="subscript"/>
        <sz val="10"/>
        <rFont val="Calibri"/>
        <family val="2"/>
        <scheme val="minor"/>
      </rPr>
      <t>2</t>
    </r>
    <r>
      <rPr>
        <b/>
        <sz val="10"/>
        <rFont val="Calibri"/>
        <family val="2"/>
        <scheme val="minor"/>
      </rPr>
      <t>e</t>
    </r>
  </si>
  <si>
    <t>emisiones</t>
  </si>
  <si>
    <t>B.    INSTALACIONES FIJAS SUJETAS LEY 1/2005</t>
  </si>
  <si>
    <t>Resultado Instalaciones fijas B</t>
  </si>
  <si>
    <t>Categoría_actividades</t>
  </si>
  <si>
    <t>1. Combustión en instalaciones (PTN &gt; 20 MW)</t>
  </si>
  <si>
    <t>2. Refinería de petróleo</t>
  </si>
  <si>
    <t>3. Producción de coque</t>
  </si>
  <si>
    <t>4. Calcinación o sinterización, incluida la peletización, de minerales metálicos, incluido el mineral sulfuroso</t>
  </si>
  <si>
    <t>5. Producción de arrabio o de acero (instalaciones colada continua &gt; de 2,5 t/h)</t>
  </si>
  <si>
    <t>6. Producción o transformación de metales férreos (PTN &gt; 20 MW)</t>
  </si>
  <si>
    <t xml:space="preserve">7. Producción de aluminio primario </t>
  </si>
  <si>
    <t>8. Producción de aluminio secundario (PTN &gt; 20 MW)</t>
  </si>
  <si>
    <t>9. Producción o transformación de metales no férreos (PTN &gt; 20 MW)</t>
  </si>
  <si>
    <t>10. Fabricación de cemento sin pulverizar («clinker») con producción &gt; 50 t/día</t>
  </si>
  <si>
    <t>11. Producción de cal o calcinación de dolomita o magnesita (producción &gt; 50 t/día)</t>
  </si>
  <si>
    <t>12. Fabricación de vidrio incluida la fibra de vidrio (capacidad de fusión &gt; 20 t/día)</t>
  </si>
  <si>
    <t>13. Fabricación de productos cerámicos (producción &gt; 75 t/día)</t>
  </si>
  <si>
    <t>14. Fabricación de material aislante de lana mineral utilizando cristal, roca o escoria (producción &gt; 20 t/día)</t>
  </si>
  <si>
    <t>15. Secado o calcinación de yeso o producción de placas de yeso laminado y otros productos de yeso (PTN &gt;20 MW)</t>
  </si>
  <si>
    <t>16. Fabricación de pasta de papel</t>
  </si>
  <si>
    <t>17. Papel o cartón (producción &gt; 20 t/día)</t>
  </si>
  <si>
    <t>18. Producción de negro de humo</t>
  </si>
  <si>
    <t>19. Producción de ácido nítrico</t>
  </si>
  <si>
    <t>20. Producción de ácido adípico</t>
  </si>
  <si>
    <t>21. Producción de ácido de glioxal y ácido glioxílico</t>
  </si>
  <si>
    <t>22. Producción de amoníaco</t>
  </si>
  <si>
    <t>23. Fabricación de productos químicos orgánicos en bruto (producción &gt; 100 t/día)</t>
  </si>
  <si>
    <t>24. Producción de hidrógeno (H2) y gas de síntesis (producción &gt; 25 t/día)</t>
  </si>
  <si>
    <t>25. Producción de carbonato sódico (Na2CO3) y bicarbonato de sodio (NaHCO3)</t>
  </si>
  <si>
    <t>26. Captura de gases de efecto invernadero (Directiva 2009/31/CE)</t>
  </si>
  <si>
    <t>27. Transporte de gases de efecto invernadero (Directiva 2009/31/CE)</t>
  </si>
  <si>
    <t>28. Almacenamiento geológico de gases de efecto invernadero (Directiva 2009/31/CE)</t>
  </si>
  <si>
    <t>29. Aviación</t>
  </si>
  <si>
    <t>3.</t>
  </si>
  <si>
    <t>A.    TRANSPORTE POR CARRETERA (ELECTRICIDAD EN OTRA PESTAÑA)</t>
  </si>
  <si>
    <t>Opción A.1 (Combustible consumido)</t>
  </si>
  <si>
    <t>3.1</t>
  </si>
  <si>
    <t>Resultado Transporte A1</t>
  </si>
  <si>
    <t>Inclusión de "BIO" y de LUBRICANTES 3.a</t>
  </si>
  <si>
    <t xml:space="preserve">Se consideran los mismos FE de lubricantes para todos loa años </t>
  </si>
  <si>
    <t>Hay tres periodos:</t>
  </si>
  <si>
    <t>2007-2010: La ley no exige descuentos "BIO"</t>
  </si>
  <si>
    <t>2011-2018: Se aplican descuentos mínimos exigidos por la legislación</t>
  </si>
  <si>
    <t>2019 en adelante: Se dan valores específicos según el etiquetado</t>
  </si>
  <si>
    <t>La ley no exige descuentos "BIO"</t>
  </si>
  <si>
    <t>Se aplican descuentos mínimos exigidos por la legislación</t>
  </si>
  <si>
    <t>Se dan valores específicos según el etiquetado</t>
  </si>
  <si>
    <r>
      <t>E5 (</t>
    </r>
    <r>
      <rPr>
        <sz val="10"/>
        <color theme="1"/>
        <rFont val="Calibri"/>
        <family val="2"/>
        <scheme val="minor"/>
      </rPr>
      <t>l)</t>
    </r>
  </si>
  <si>
    <r>
      <t>E10 (</t>
    </r>
    <r>
      <rPr>
        <sz val="10"/>
        <color theme="1"/>
        <rFont val="Calibri"/>
        <family val="2"/>
        <scheme val="minor"/>
      </rPr>
      <t>l)</t>
    </r>
  </si>
  <si>
    <r>
      <t>E85 (</t>
    </r>
    <r>
      <rPr>
        <sz val="10"/>
        <color theme="1"/>
        <rFont val="Calibri"/>
        <family val="2"/>
        <scheme val="minor"/>
      </rPr>
      <t>l)</t>
    </r>
  </si>
  <si>
    <r>
      <t>E100 (</t>
    </r>
    <r>
      <rPr>
        <sz val="10"/>
        <color theme="1"/>
        <rFont val="Calibri"/>
        <family val="2"/>
        <scheme val="minor"/>
      </rPr>
      <t>l)</t>
    </r>
  </si>
  <si>
    <r>
      <t>Gasóleo (</t>
    </r>
    <r>
      <rPr>
        <sz val="10"/>
        <color theme="1"/>
        <rFont val="Calibri"/>
        <family val="2"/>
        <scheme val="minor"/>
      </rPr>
      <t>l)</t>
    </r>
  </si>
  <si>
    <r>
      <t>B7 (</t>
    </r>
    <r>
      <rPr>
        <sz val="10"/>
        <color theme="1"/>
        <rFont val="Calibri"/>
        <family val="2"/>
        <scheme val="minor"/>
      </rPr>
      <t>l)</t>
    </r>
  </si>
  <si>
    <r>
      <t>B10 (</t>
    </r>
    <r>
      <rPr>
        <sz val="10"/>
        <color theme="1"/>
        <rFont val="Calibri"/>
        <family val="2"/>
        <scheme val="minor"/>
      </rPr>
      <t>l)</t>
    </r>
  </si>
  <si>
    <r>
      <t>B20 (</t>
    </r>
    <r>
      <rPr>
        <sz val="10"/>
        <color theme="1"/>
        <rFont val="Calibri"/>
        <family val="2"/>
        <scheme val="minor"/>
      </rPr>
      <t>l)</t>
    </r>
  </si>
  <si>
    <r>
      <t>B30 (</t>
    </r>
    <r>
      <rPr>
        <sz val="10"/>
        <color theme="1"/>
        <rFont val="Calibri"/>
        <family val="2"/>
        <scheme val="minor"/>
      </rPr>
      <t>l)</t>
    </r>
  </si>
  <si>
    <r>
      <t>B100 (</t>
    </r>
    <r>
      <rPr>
        <sz val="10"/>
        <color theme="1"/>
        <rFont val="Calibri"/>
        <family val="2"/>
        <scheme val="minor"/>
      </rPr>
      <t>l)</t>
    </r>
  </si>
  <si>
    <r>
      <t xml:space="preserve">Desplegables </t>
    </r>
    <r>
      <rPr>
        <i/>
        <sz val="11"/>
        <color theme="1"/>
        <rFont val="Calibri"/>
        <family val="2"/>
        <scheme val="minor"/>
      </rPr>
      <t>(diferentes según año)</t>
    </r>
  </si>
  <si>
    <t>Categoría_Veh</t>
  </si>
  <si>
    <t>Aux</t>
  </si>
  <si>
    <t>Turismos</t>
  </si>
  <si>
    <t>Vehículos comerciales ligeros</t>
  </si>
  <si>
    <t>Autobuses / autocares</t>
  </si>
  <si>
    <t>Motocicletas y ciclomotores</t>
  </si>
  <si>
    <t>Sede</t>
  </si>
  <si>
    <t>Tipo vehículo</t>
  </si>
  <si>
    <t>Tipo combustible</t>
  </si>
  <si>
    <t>Cantidad comb.</t>
  </si>
  <si>
    <t>Opción A.2 (km recorridos y modelo de coche)</t>
  </si>
  <si>
    <t>No hay dato de otros GEI</t>
  </si>
  <si>
    <t>3.2</t>
  </si>
  <si>
    <t>Resultado Transporte A2</t>
  </si>
  <si>
    <t>Modelo de coche</t>
  </si>
  <si>
    <r>
      <t>Valor medio g CO</t>
    </r>
    <r>
      <rPr>
        <vertAlign val="subscript"/>
        <sz val="10"/>
        <rFont val="Calibri"/>
        <family val="2"/>
        <scheme val="minor"/>
      </rPr>
      <t>2</t>
    </r>
    <r>
      <rPr>
        <sz val="10"/>
        <rFont val="Calibri"/>
        <family val="2"/>
        <scheme val="minor"/>
      </rPr>
      <t xml:space="preserve">/km IDAE </t>
    </r>
    <r>
      <rPr>
        <vertAlign val="superscript"/>
        <sz val="10"/>
        <rFont val="Calibri"/>
        <family val="2"/>
        <scheme val="minor"/>
      </rPr>
      <t>(10)</t>
    </r>
  </si>
  <si>
    <t xml:space="preserve">Emisiones parciales A.2 </t>
  </si>
  <si>
    <t xml:space="preserve">B.    TRANSPORTE FERROVIARIO, MARÍTIMO Y AÉREO </t>
  </si>
  <si>
    <t>Resultado Ferrov/Marít/Aér</t>
  </si>
  <si>
    <t>¿¿¿¿no consideramos parte bio???</t>
  </si>
  <si>
    <t>2007CO2 (kg/l)</t>
  </si>
  <si>
    <t>Transporte ferroviario</t>
  </si>
  <si>
    <t>Transporte marítimo</t>
  </si>
  <si>
    <t>Transporte aéreo</t>
  </si>
  <si>
    <t>Gasolina para aviación (l)</t>
  </si>
  <si>
    <r>
      <t>Desplegables</t>
    </r>
    <r>
      <rPr>
        <i/>
        <sz val="11"/>
        <color theme="1"/>
        <rFont val="Calibri"/>
        <family val="2"/>
        <scheme val="minor"/>
      </rPr>
      <t xml:space="preserve"> (los mismos para todos los años)</t>
    </r>
  </si>
  <si>
    <t>Transporte Ferroviario</t>
  </si>
  <si>
    <t>Transporte Marítimo</t>
  </si>
  <si>
    <t>Transporte Aéreo</t>
  </si>
  <si>
    <t>Combustible_No_Carr_1</t>
  </si>
  <si>
    <t>Combustible_No_Carr_2</t>
  </si>
  <si>
    <t>Combustible_No_Carr_3</t>
  </si>
  <si>
    <t>Tipo transporte</t>
  </si>
  <si>
    <t>Combustible</t>
  </si>
  <si>
    <t>Consumo</t>
  </si>
  <si>
    <t>Resultado Maquinaria</t>
  </si>
  <si>
    <t>Se aplican descuentos mínimos exigidos por la legislación (y en gasóleo se tiene en cuenta en los FAME)</t>
  </si>
  <si>
    <t>Redondear 3 unidades</t>
  </si>
  <si>
    <t>Maquinaria agrícola</t>
  </si>
  <si>
    <t>Maquinaria forestal</t>
  </si>
  <si>
    <t>Maquinaria comercial, institucional e industrial</t>
  </si>
  <si>
    <t>Tipo_Maquinaria</t>
  </si>
  <si>
    <t>Combustible_Maq_1</t>
  </si>
  <si>
    <t>Combustible_Maq_2</t>
  </si>
  <si>
    <t>Combustible_Maq_3</t>
  </si>
  <si>
    <t>Tipo de maquinaria</t>
  </si>
  <si>
    <t>4.</t>
  </si>
  <si>
    <t xml:space="preserve"> A.    EQUIPOS DE CLIMATIZACIÓN / REFRIGERACIÓN</t>
  </si>
  <si>
    <t>Resultado fugitivas "climatización"</t>
  </si>
  <si>
    <t>Solo se muestra el resultado de CO2e</t>
  </si>
  <si>
    <t>Factores de emisión y desplegables</t>
  </si>
  <si>
    <t>Gas</t>
  </si>
  <si>
    <t>PCA AR4</t>
  </si>
  <si>
    <t>PCAs AR5</t>
  </si>
  <si>
    <t>R-600 (butano)</t>
  </si>
  <si>
    <t>Otro</t>
  </si>
  <si>
    <t>Edificio /sede</t>
  </si>
  <si>
    <t>Otros PCA</t>
  </si>
  <si>
    <t>Recarga</t>
  </si>
  <si>
    <t xml:space="preserve"> B.    OTROS</t>
  </si>
  <si>
    <t>Resultado fugitivas "Otros"</t>
  </si>
  <si>
    <t>CO2</t>
  </si>
  <si>
    <t>SF6</t>
  </si>
  <si>
    <t>NF3</t>
  </si>
  <si>
    <t>C2F6(PFC-116)</t>
  </si>
  <si>
    <t>C3F8 (PFC-218)</t>
  </si>
  <si>
    <t>Uso</t>
  </si>
  <si>
    <t>5.</t>
  </si>
  <si>
    <t>Resultado emisiones de proceso</t>
  </si>
  <si>
    <t>Sector_Industrial</t>
  </si>
  <si>
    <t>Producción de cemento</t>
  </si>
  <si>
    <t>Producción de cal</t>
  </si>
  <si>
    <t>Producción de vidrio (descarbonatación)</t>
  </si>
  <si>
    <t>Producción cerámica (baldosas, ladrillos y tejas)</t>
  </si>
  <si>
    <t>Otros usos de carbonato sódico (calcinación)</t>
  </si>
  <si>
    <t>Fabricación de magnesitas no metalúrgica</t>
  </si>
  <si>
    <t>Producción de amoniaco</t>
  </si>
  <si>
    <t>Producción de ácido nítrico</t>
  </si>
  <si>
    <t>Producción de caprolactama</t>
  </si>
  <si>
    <t>Producción de carburos</t>
  </si>
  <si>
    <t>Producción de carbonato sódico</t>
  </si>
  <si>
    <t>Industria petroquímica y negro de humo</t>
  </si>
  <si>
    <t>Producción</t>
  </si>
  <si>
    <t>6.</t>
  </si>
  <si>
    <t>Resultado información adicional</t>
  </si>
  <si>
    <t>Lista tipo 
de ER</t>
  </si>
  <si>
    <t>No considero la biomasa porque se engloba en instalaciones fijas</t>
  </si>
  <si>
    <t>Eólica</t>
  </si>
  <si>
    <t>Geotérmica</t>
  </si>
  <si>
    <t>Hidráulica</t>
  </si>
  <si>
    <t>Solar</t>
  </si>
  <si>
    <t>7.</t>
  </si>
  <si>
    <t>Emisiones indirectas por energía comprada: electricidad y otros</t>
  </si>
  <si>
    <t>Resultado electricidad edificios</t>
  </si>
  <si>
    <t>Factores de emisión y cálculos</t>
  </si>
  <si>
    <t>Extenderla en AP;AQ</t>
  </si>
  <si>
    <t>Extender formula</t>
  </si>
  <si>
    <t>Añadir nuevo año</t>
  </si>
  <si>
    <t>Comercializadora escogida</t>
  </si>
  <si>
    <t>¿GdO?</t>
  </si>
  <si>
    <t>Consumo (kWh)</t>
  </si>
  <si>
    <t>Fórmula FE</t>
  </si>
  <si>
    <t>Fórmula Emisiones</t>
  </si>
  <si>
    <t>Fórmula Comercializadoras por año</t>
  </si>
  <si>
    <t>Fórmula Mix Comercializadoras por año</t>
  </si>
  <si>
    <t>Comercializadoras2007</t>
  </si>
  <si>
    <t>Mix 2007</t>
  </si>
  <si>
    <t>Comercializadoras2008</t>
  </si>
  <si>
    <t>Mix 2008</t>
  </si>
  <si>
    <t>Comercializadoras2009</t>
  </si>
  <si>
    <t>Mix 2009</t>
  </si>
  <si>
    <t>Comercializadoras2010</t>
  </si>
  <si>
    <t>Mix 2010</t>
  </si>
  <si>
    <t>Comercializadoras2011</t>
  </si>
  <si>
    <t>Mix 2011</t>
  </si>
  <si>
    <t>Comercializadoras2012</t>
  </si>
  <si>
    <t>Mix 2012</t>
  </si>
  <si>
    <t>Comercializadoras2013</t>
  </si>
  <si>
    <t>Mix 2013</t>
  </si>
  <si>
    <t>Comercializadoras2014</t>
  </si>
  <si>
    <t>Mix 2014</t>
  </si>
  <si>
    <t>Comercializadoras2015</t>
  </si>
  <si>
    <t>Mix 2015</t>
  </si>
  <si>
    <t>Comercializadoras2016</t>
  </si>
  <si>
    <t>Mix 2016</t>
  </si>
  <si>
    <t>Comercializadoras2017</t>
  </si>
  <si>
    <t>Mix 2017</t>
  </si>
  <si>
    <t>Comercializadoras2018</t>
  </si>
  <si>
    <t>Mix 2018</t>
  </si>
  <si>
    <t>Comercializadoras2019</t>
  </si>
  <si>
    <t>Mix 2019</t>
  </si>
  <si>
    <t>Comercializadoras2020</t>
  </si>
  <si>
    <t>Mix 2020</t>
  </si>
  <si>
    <t>Comercializadoras2021</t>
  </si>
  <si>
    <t>Mix 2021</t>
  </si>
  <si>
    <t>Varias comercializadoras</t>
  </si>
  <si>
    <t>Otras</t>
  </si>
  <si>
    <t>A partir de V26 se permite poner "Otras" y GdO</t>
  </si>
  <si>
    <t>Aux despl GdO</t>
  </si>
  <si>
    <t>GdO_1</t>
  </si>
  <si>
    <t>GdO_2</t>
  </si>
  <si>
    <t>No</t>
  </si>
  <si>
    <t>GdO energía renovable</t>
  </si>
  <si>
    <t>GdO cogeneración de alta eficiencia</t>
  </si>
  <si>
    <t>DISA ENERGÍA ELECTRICA, S.L.U.</t>
  </si>
  <si>
    <t>GdO "varias" y "otras" (solo se despliega "No")</t>
  </si>
  <si>
    <t>GdO genérico, si se indica una comercializadora concreta (se despliegan las tres opciones)</t>
  </si>
  <si>
    <t>ELECTRA ALTO MIÑO COMERCIALIZADORA DE ENERGÍA, S.L.U.</t>
  </si>
  <si>
    <t>FE Mix GdO para todos los años</t>
  </si>
  <si>
    <t>RTOTAL GAS Y ELECTRICIDAD ESPAÑA, S.A.U.</t>
  </si>
  <si>
    <t>Resultado electricidad vehículos</t>
  </si>
  <si>
    <t>Resultado calor/vapor/aire comp</t>
  </si>
  <si>
    <t>Cálculos y desplegables</t>
  </si>
  <si>
    <t>FE</t>
  </si>
  <si>
    <t>Tipo_Energía</t>
  </si>
  <si>
    <t>Calor</t>
  </si>
  <si>
    <t>Vapor</t>
  </si>
  <si>
    <t>Frío</t>
  </si>
  <si>
    <t>Aire comprimido</t>
  </si>
  <si>
    <t>8.</t>
  </si>
  <si>
    <t>6_Resultados</t>
  </si>
  <si>
    <t>Sector actividad</t>
  </si>
  <si>
    <t>Emisiones dir. (alcance 1)</t>
  </si>
  <si>
    <t>Emisiones ind. electricidad (alcance 2)</t>
  </si>
  <si>
    <t>Resultado huella 1+2</t>
  </si>
  <si>
    <t>Instalaciones fijas - no Ley 1/2005</t>
  </si>
  <si>
    <t>Instalaciones fijas - Ley 1/2005</t>
  </si>
  <si>
    <t>Emisiones fugitivas - climatización y refrigeración</t>
  </si>
  <si>
    <t>Emisiones fugitivas - otros</t>
  </si>
  <si>
    <t>Información adicional - biomasa</t>
  </si>
  <si>
    <t>Calor, vapor, aire comprimido</t>
  </si>
  <si>
    <r>
      <t>kg CO</t>
    </r>
    <r>
      <rPr>
        <vertAlign val="subscript"/>
        <sz val="11"/>
        <rFont val="Arial Narrow"/>
        <family val="2"/>
      </rPr>
      <t>2</t>
    </r>
  </si>
  <si>
    <r>
      <t>g CH</t>
    </r>
    <r>
      <rPr>
        <vertAlign val="subscript"/>
        <sz val="11"/>
        <rFont val="Arial Narrow"/>
        <family val="2"/>
      </rPr>
      <t>4</t>
    </r>
  </si>
  <si>
    <r>
      <t>g N</t>
    </r>
    <r>
      <rPr>
        <vertAlign val="subscript"/>
        <sz val="11"/>
        <rFont val="Arial Narrow"/>
        <family val="2"/>
      </rPr>
      <t>2</t>
    </r>
    <r>
      <rPr>
        <sz val="11"/>
        <rFont val="Arial Narrow"/>
        <family val="2"/>
      </rPr>
      <t>O</t>
    </r>
  </si>
  <si>
    <r>
      <t>kg CO</t>
    </r>
    <r>
      <rPr>
        <vertAlign val="subscript"/>
        <sz val="11"/>
        <rFont val="Arial Narrow"/>
        <family val="2"/>
      </rPr>
      <t>2</t>
    </r>
    <r>
      <rPr>
        <sz val="11"/>
        <rFont val="Arial Narrow"/>
        <family val="2"/>
      </rPr>
      <t>e</t>
    </r>
  </si>
  <si>
    <t xml:space="preserve"> % DIRECTAS</t>
  </si>
  <si>
    <t>Fugitivas - climatización, refrigeración y otros</t>
  </si>
  <si>
    <t xml:space="preserve"> % INDIRECTAS</t>
  </si>
  <si>
    <t>EMISIONES INDIRECTAS (ELECTRICIDAD)</t>
  </si>
  <si>
    <t>Año de cálc.</t>
  </si>
  <si>
    <t>Índice de actividad</t>
  </si>
  <si>
    <t>redondear a 2 decimales</t>
  </si>
  <si>
    <t>m2</t>
  </si>
  <si>
    <t>empleados</t>
  </si>
  <si>
    <t>Emisiones absolutas (t CO2)</t>
  </si>
  <si>
    <t>Emisiones relativas (t CO2/ud)</t>
  </si>
  <si>
    <t>redondear a 4 decimales</t>
  </si>
  <si>
    <t>Emisiones relativas (t CO2/m2)</t>
  </si>
  <si>
    <t>Emisiones relativas (t CO2/empleado)</t>
  </si>
  <si>
    <t>Evolución</t>
  </si>
  <si>
    <t>Promedio ratio trienio (a-3, a-2, a-1)</t>
  </si>
  <si>
    <t>Promedio ratio trienio (a-2, a-1, a)</t>
  </si>
  <si>
    <t>Aumento</t>
  </si>
  <si>
    <t>Reducción</t>
  </si>
  <si>
    <t>Celda vacía</t>
  </si>
  <si>
    <t>Resultados por sedes</t>
  </si>
  <si>
    <t xml:space="preserve">Nombre sede </t>
  </si>
  <si>
    <t>Nombres únicos</t>
  </si>
  <si>
    <t>Unión nombres únicos</t>
  </si>
  <si>
    <t>No extender</t>
  </si>
  <si>
    <t>Extender desde aquí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</si>
</sst>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 _€_-;\-* #,##0.00\ _€_-;_-* &quot;-&quot;??\ _€_-;_-@_-"/>
    <numFmt numFmtId="164" formatCode="#,##0.000"/>
    <numFmt numFmtId="165" formatCode="0.000"/>
    <numFmt numFmtId="166" formatCode="0.0"/>
    <numFmt numFmtId="167" formatCode="#,##0.0"/>
    <numFmt numFmtId="168" formatCode="#,##0.0000"/>
    <numFmt numFmtId="169" formatCode="0.0000"/>
    <numFmt numFmtId="170" formatCode="0.0%"/>
  </numFmts>
  <fonts count="208">
    <font>
      <sz val="11"/>
      <color theme="1"/>
      <name val="Calibri"/>
      <family val="2"/>
      <scheme val="minor"/>
    </font>
    <font>
      <sz val="11"/>
      <color indexed="8"/>
      <name val="Calibri"/>
      <family val="2"/>
    </font>
    <font>
      <sz val="11"/>
      <color indexed="8"/>
      <name val="Calibri"/>
      <family val="2"/>
    </font>
    <font>
      <sz val="8"/>
      <name val="Calibri"/>
      <family val="2"/>
    </font>
    <font>
      <u/>
      <sz val="11"/>
      <color indexed="12"/>
      <name val="Calibri"/>
      <family val="2"/>
    </font>
    <font>
      <b/>
      <sz val="14"/>
      <name val="Arial Narrow"/>
      <family val="2"/>
    </font>
    <font>
      <sz val="10"/>
      <name val="Arial Narrow"/>
      <family val="2"/>
    </font>
    <font>
      <b/>
      <sz val="14"/>
      <color indexed="9"/>
      <name val="Arial Narrow"/>
      <family val="2"/>
    </font>
    <font>
      <b/>
      <sz val="11"/>
      <color indexed="9"/>
      <name val="Arial Narrow"/>
      <family val="2"/>
    </font>
    <font>
      <b/>
      <vertAlign val="subscript"/>
      <sz val="11"/>
      <color indexed="9"/>
      <name val="Arial Narrow"/>
      <family val="2"/>
    </font>
    <font>
      <b/>
      <sz val="11"/>
      <name val="Arial Narrow"/>
      <family val="2"/>
    </font>
    <font>
      <sz val="11"/>
      <name val="Arial Narrow"/>
      <family val="2"/>
    </font>
    <font>
      <b/>
      <sz val="10"/>
      <name val="Arial Narrow"/>
      <family val="2"/>
    </font>
    <font>
      <sz val="11"/>
      <color indexed="8"/>
      <name val="Arial Narrow"/>
      <family val="2"/>
    </font>
    <font>
      <u/>
      <sz val="11"/>
      <color indexed="12"/>
      <name val="Arial Narrow"/>
      <family val="2"/>
    </font>
    <font>
      <sz val="11"/>
      <color indexed="10"/>
      <name val="Arial Narrow"/>
      <family val="2"/>
    </font>
    <font>
      <b/>
      <vertAlign val="superscript"/>
      <sz val="11"/>
      <color indexed="9"/>
      <name val="Arial Narrow"/>
      <family val="2"/>
    </font>
    <font>
      <vertAlign val="subscript"/>
      <sz val="11"/>
      <color indexed="8"/>
      <name val="Arial Narrow"/>
      <family val="2"/>
    </font>
    <font>
      <vertAlign val="subscript"/>
      <sz val="11"/>
      <name val="Arial Narrow"/>
      <family val="2"/>
    </font>
    <font>
      <b/>
      <sz val="11"/>
      <color indexed="8"/>
      <name val="Arial Narrow"/>
      <family val="2"/>
    </font>
    <font>
      <b/>
      <sz val="10"/>
      <color indexed="9"/>
      <name val="Arial Narrow"/>
      <family val="2"/>
    </font>
    <font>
      <sz val="10"/>
      <color indexed="8"/>
      <name val="Arial Narrow"/>
      <family val="2"/>
    </font>
    <font>
      <b/>
      <sz val="18"/>
      <color indexed="8"/>
      <name val="Arial Narrow"/>
      <family val="2"/>
    </font>
    <font>
      <b/>
      <sz val="12"/>
      <color indexed="9"/>
      <name val="Arial Narrow"/>
      <family val="2"/>
    </font>
    <font>
      <b/>
      <sz val="10"/>
      <color indexed="8"/>
      <name val="Arial Narrow"/>
      <family val="2"/>
    </font>
    <font>
      <b/>
      <vertAlign val="superscript"/>
      <sz val="10"/>
      <color indexed="9"/>
      <name val="Arial Narrow"/>
      <family val="2"/>
    </font>
    <font>
      <b/>
      <vertAlign val="subscript"/>
      <sz val="10"/>
      <color indexed="9"/>
      <name val="Arial Narrow"/>
      <family val="2"/>
    </font>
    <font>
      <b/>
      <sz val="14"/>
      <color indexed="9"/>
      <name val="Arial Narrow"/>
      <family val="2"/>
    </font>
    <font>
      <sz val="11"/>
      <color indexed="23"/>
      <name val="Arial Narrow"/>
      <family val="2"/>
    </font>
    <font>
      <sz val="10"/>
      <color indexed="23"/>
      <name val="Arial Narrow"/>
      <family val="2"/>
    </font>
    <font>
      <sz val="14"/>
      <color indexed="8"/>
      <name val="Arial Narrow"/>
      <family val="2"/>
    </font>
    <font>
      <b/>
      <sz val="14"/>
      <color indexed="8"/>
      <name val="Arial Narrow"/>
      <family val="2"/>
    </font>
    <font>
      <b/>
      <sz val="11"/>
      <color indexed="23"/>
      <name val="Arial Narrow"/>
      <family val="2"/>
    </font>
    <font>
      <b/>
      <sz val="10"/>
      <color indexed="23"/>
      <name val="Arial Narrow"/>
      <family val="2"/>
    </font>
    <font>
      <b/>
      <sz val="11"/>
      <color indexed="30"/>
      <name val="Arial Narrow"/>
      <family val="2"/>
    </font>
    <font>
      <i/>
      <sz val="11"/>
      <name val="Arial Narrow"/>
      <family val="2"/>
    </font>
    <font>
      <b/>
      <sz val="10"/>
      <color indexed="12"/>
      <name val="Arial Narrow"/>
      <family val="2"/>
    </font>
    <font>
      <sz val="8"/>
      <color indexed="8"/>
      <name val="Arial Narrow"/>
      <family val="2"/>
    </font>
    <font>
      <u/>
      <sz val="11"/>
      <color indexed="27"/>
      <name val="Calibri"/>
      <family val="2"/>
    </font>
    <font>
      <b/>
      <sz val="10"/>
      <color indexed="22"/>
      <name val="Arial Narrow"/>
      <family val="2"/>
    </font>
    <font>
      <b/>
      <sz val="10"/>
      <color indexed="30"/>
      <name val="Arial Narrow"/>
      <family val="2"/>
    </font>
    <font>
      <b/>
      <sz val="11"/>
      <color indexed="22"/>
      <name val="Arial Narrow"/>
      <family val="2"/>
    </font>
    <font>
      <sz val="10"/>
      <color indexed="8"/>
      <name val="Arial Narrow"/>
      <family val="2"/>
    </font>
    <font>
      <b/>
      <sz val="14"/>
      <color indexed="23"/>
      <name val="Arial Narrow"/>
      <family val="2"/>
    </font>
    <font>
      <sz val="10"/>
      <color indexed="27"/>
      <name val="Arial Narrow"/>
      <family val="2"/>
    </font>
    <font>
      <b/>
      <sz val="14"/>
      <color indexed="30"/>
      <name val="Arial Narrow"/>
      <family val="2"/>
    </font>
    <font>
      <sz val="11"/>
      <color indexed="30"/>
      <name val="Arial Narrow"/>
      <family val="2"/>
    </font>
    <font>
      <b/>
      <sz val="12"/>
      <color indexed="23"/>
      <name val="Arial Narrow"/>
      <family val="2"/>
    </font>
    <font>
      <b/>
      <sz val="11"/>
      <color indexed="30"/>
      <name val="Calibri"/>
      <family val="2"/>
    </font>
    <font>
      <sz val="11"/>
      <color indexed="27"/>
      <name val="Calibri"/>
      <family val="2"/>
    </font>
    <font>
      <sz val="11"/>
      <color indexed="27"/>
      <name val="Arial Narrow"/>
      <family val="2"/>
    </font>
    <font>
      <sz val="14"/>
      <color indexed="23"/>
      <name val="Arial Narrow"/>
      <family val="2"/>
    </font>
    <font>
      <b/>
      <sz val="20"/>
      <color indexed="9"/>
      <name val="Arial Narrow"/>
      <family val="2"/>
    </font>
    <font>
      <sz val="11"/>
      <color indexed="10"/>
      <name val="Calibri"/>
      <family val="2"/>
    </font>
    <font>
      <sz val="10"/>
      <color indexed="9"/>
      <name val="Arial Narrow"/>
      <family val="2"/>
    </font>
    <font>
      <b/>
      <sz val="22"/>
      <color indexed="62"/>
      <name val="Arial Narrow"/>
      <family val="2"/>
    </font>
    <font>
      <b/>
      <sz val="10"/>
      <color indexed="23"/>
      <name val="Calibri"/>
      <family val="2"/>
    </font>
    <font>
      <b/>
      <sz val="9"/>
      <color indexed="9"/>
      <name val="Arial Narrow"/>
      <family val="2"/>
    </font>
    <font>
      <b/>
      <sz val="8"/>
      <color indexed="9"/>
      <name val="Arial Narrow"/>
      <family val="2"/>
    </font>
    <font>
      <sz val="6"/>
      <color indexed="8"/>
      <name val="Arial Narrow"/>
      <family val="2"/>
    </font>
    <font>
      <sz val="11"/>
      <color indexed="62"/>
      <name val="Calibri"/>
      <family val="2"/>
    </font>
    <font>
      <sz val="10"/>
      <color indexed="10"/>
      <name val="Arial Narrow"/>
      <family val="2"/>
    </font>
    <font>
      <sz val="10"/>
      <color indexed="27"/>
      <name val="Calibri"/>
      <family val="2"/>
    </font>
    <font>
      <sz val="10"/>
      <name val="Arial"/>
      <family val="2"/>
    </font>
    <font>
      <sz val="10"/>
      <name val="Verdana"/>
      <family val="2"/>
    </font>
    <font>
      <b/>
      <sz val="11"/>
      <color indexed="30"/>
      <name val="Arial Narrow"/>
      <family val="2"/>
    </font>
    <font>
      <sz val="11"/>
      <color indexed="27"/>
      <name val="Arial Narrow"/>
      <family val="2"/>
    </font>
    <font>
      <sz val="10"/>
      <color indexed="50"/>
      <name val="Arial Narrow"/>
      <family val="2"/>
    </font>
    <font>
      <b/>
      <sz val="10"/>
      <color indexed="50"/>
      <name val="Arial Narrow"/>
      <family val="2"/>
    </font>
    <font>
      <sz val="10"/>
      <color indexed="8"/>
      <name val="Calibri"/>
      <family val="2"/>
    </font>
    <font>
      <sz val="18"/>
      <color indexed="60"/>
      <name val="Arial Narrow"/>
      <family val="2"/>
    </font>
    <font>
      <sz val="10"/>
      <color indexed="8"/>
      <name val="Arial"/>
      <family val="2"/>
    </font>
    <font>
      <sz val="10"/>
      <color indexed="56"/>
      <name val="Arial Narrow"/>
      <family val="2"/>
    </font>
    <font>
      <vertAlign val="superscript"/>
      <sz val="10"/>
      <color indexed="56"/>
      <name val="Arial Narrow"/>
      <family val="2"/>
    </font>
    <font>
      <b/>
      <vertAlign val="subscript"/>
      <sz val="9"/>
      <color indexed="9"/>
      <name val="Arial Narrow"/>
      <family val="2"/>
    </font>
    <font>
      <sz val="9"/>
      <name val="Arial Narrow"/>
      <family val="2"/>
    </font>
    <font>
      <b/>
      <vertAlign val="subscript"/>
      <sz val="14"/>
      <color indexed="8"/>
      <name val="Arial Narrow"/>
      <family val="2"/>
    </font>
    <font>
      <b/>
      <sz val="11"/>
      <color theme="1"/>
      <name val="Calibri"/>
      <family val="2"/>
      <scheme val="minor"/>
    </font>
    <font>
      <sz val="10"/>
      <color rgb="FFCCFFFF"/>
      <name val="Arial Narrow"/>
      <family val="2"/>
    </font>
    <font>
      <sz val="11"/>
      <color rgb="FFCCFFFF"/>
      <name val="Arial Narrow"/>
      <family val="2"/>
    </font>
    <font>
      <b/>
      <sz val="10"/>
      <color rgb="FFCCFFFF"/>
      <name val="Arial Narrow"/>
      <family val="2"/>
    </font>
    <font>
      <b/>
      <sz val="11"/>
      <color rgb="FFCCFFFF"/>
      <name val="Arial Narrow"/>
      <family val="2"/>
    </font>
    <font>
      <b/>
      <sz val="14"/>
      <color rgb="FF0066CC"/>
      <name val="Arial Narrow"/>
      <family val="2"/>
    </font>
    <font>
      <b/>
      <sz val="10"/>
      <color theme="3"/>
      <name val="Arial Narrow"/>
      <family val="2"/>
    </font>
    <font>
      <sz val="11"/>
      <color theme="3"/>
      <name val="Arial Narrow"/>
      <family val="2"/>
    </font>
    <font>
      <sz val="10"/>
      <color theme="1"/>
      <name val="Arial Narrow"/>
      <family val="2"/>
    </font>
    <font>
      <b/>
      <sz val="11"/>
      <color theme="3"/>
      <name val="Arial Narrow"/>
      <family val="2"/>
    </font>
    <font>
      <sz val="10"/>
      <color theme="3"/>
      <name val="Arial Narrow"/>
      <family val="2"/>
    </font>
    <font>
      <sz val="9"/>
      <color theme="1"/>
      <name val="Calibri"/>
      <family val="2"/>
      <scheme val="minor"/>
    </font>
    <font>
      <sz val="11"/>
      <color rgb="FFCCFFFF"/>
      <name val="Calibri"/>
      <family val="2"/>
      <scheme val="minor"/>
    </font>
    <font>
      <sz val="10"/>
      <color rgb="FFFF0000"/>
      <name val="Arial Narrow"/>
      <family val="2"/>
    </font>
    <font>
      <b/>
      <sz val="11"/>
      <color rgb="FFFF0000"/>
      <name val="Arial Narrow"/>
      <family val="2"/>
    </font>
    <font>
      <b/>
      <sz val="14"/>
      <color rgb="FFCCFFFF"/>
      <name val="Arial Narrow"/>
      <family val="2"/>
    </font>
    <font>
      <b/>
      <sz val="12"/>
      <color theme="3"/>
      <name val="Arial Narrow"/>
      <family val="2"/>
    </font>
    <font>
      <b/>
      <sz val="16"/>
      <color rgb="FFCCFFFF"/>
      <name val="Calibri"/>
      <family val="2"/>
      <scheme val="minor"/>
    </font>
    <font>
      <b/>
      <sz val="10"/>
      <color theme="0"/>
      <name val="Arial Narrow"/>
      <family val="2"/>
    </font>
    <font>
      <b/>
      <sz val="14"/>
      <color theme="3"/>
      <name val="Arial Narrow"/>
      <family val="2"/>
    </font>
    <font>
      <i/>
      <sz val="11"/>
      <color theme="3"/>
      <name val="Arial Narrow"/>
      <family val="2"/>
    </font>
    <font>
      <b/>
      <sz val="11"/>
      <color theme="0"/>
      <name val="Arial Narrow"/>
      <family val="2"/>
    </font>
    <font>
      <b/>
      <vertAlign val="superscript"/>
      <sz val="10"/>
      <color theme="0"/>
      <name val="Arial Narrow"/>
      <family val="2"/>
    </font>
    <font>
      <sz val="9"/>
      <color indexed="8"/>
      <name val="Arial Narrow"/>
      <family val="2"/>
    </font>
    <font>
      <sz val="9"/>
      <color theme="3"/>
      <name val="Arial Narrow"/>
      <family val="2"/>
    </font>
    <font>
      <sz val="11"/>
      <color indexed="56"/>
      <name val="Arial Narrow"/>
      <family val="2"/>
    </font>
    <font>
      <u/>
      <sz val="11"/>
      <color theme="3"/>
      <name val="Arial Narrow"/>
      <family val="2"/>
    </font>
    <font>
      <i/>
      <sz val="9"/>
      <color theme="3"/>
      <name val="Arial Narrow"/>
      <family val="2"/>
    </font>
    <font>
      <sz val="11"/>
      <color theme="4"/>
      <name val="Arial Narrow"/>
      <family val="2"/>
    </font>
    <font>
      <i/>
      <sz val="11"/>
      <color indexed="56"/>
      <name val="Arial Narrow"/>
      <family val="2"/>
    </font>
    <font>
      <sz val="11"/>
      <color rgb="FFFF0000"/>
      <name val="Arial Narrow"/>
      <family val="2"/>
    </font>
    <font>
      <sz val="11"/>
      <color rgb="FFF60000"/>
      <name val="Arial Narrow"/>
      <family val="2"/>
    </font>
    <font>
      <sz val="12"/>
      <color theme="3"/>
      <name val="Arial Narrow"/>
      <family val="2"/>
    </font>
    <font>
      <sz val="12"/>
      <color indexed="23"/>
      <name val="Arial Narrow"/>
      <family val="2"/>
    </font>
    <font>
      <sz val="12"/>
      <color theme="4" tint="-0.249977111117893"/>
      <name val="Arial Narrow"/>
      <family val="2"/>
    </font>
    <font>
      <vertAlign val="subscript"/>
      <sz val="10"/>
      <color theme="3"/>
      <name val="Arial Narrow"/>
      <family val="2"/>
    </font>
    <font>
      <vertAlign val="subscript"/>
      <sz val="10"/>
      <color indexed="56"/>
      <name val="Arial Narrow"/>
      <family val="2"/>
    </font>
    <font>
      <sz val="11"/>
      <color rgb="FFFF0000"/>
      <name val="Calibri"/>
      <family val="2"/>
      <scheme val="minor"/>
    </font>
    <font>
      <sz val="11"/>
      <name val="Calibri"/>
      <family val="2"/>
      <scheme val="minor"/>
    </font>
    <font>
      <b/>
      <sz val="11"/>
      <color theme="0" tint="-0.499984740745262"/>
      <name val="Arial Narrow"/>
      <family val="2"/>
    </font>
    <font>
      <b/>
      <i/>
      <sz val="13"/>
      <color rgb="FF0070C0"/>
      <name val="Arial Narrow"/>
      <family val="2"/>
    </font>
    <font>
      <b/>
      <i/>
      <vertAlign val="subscript"/>
      <sz val="13"/>
      <color rgb="FF0070C0"/>
      <name val="Arial Narrow"/>
      <family val="2"/>
    </font>
    <font>
      <b/>
      <i/>
      <u/>
      <sz val="13"/>
      <color rgb="FF0070C0"/>
      <name val="Arial Narrow"/>
      <family val="2"/>
    </font>
    <font>
      <b/>
      <vertAlign val="subscript"/>
      <sz val="11"/>
      <color rgb="FFCCFFFF"/>
      <name val="Arial Narrow"/>
      <family val="2"/>
    </font>
    <font>
      <b/>
      <i/>
      <sz val="13"/>
      <color theme="0" tint="-0.499984740745262"/>
      <name val="Arial Narrow"/>
      <family val="2"/>
    </font>
    <font>
      <sz val="11"/>
      <color theme="4" tint="-0.249977111117893"/>
      <name val="Arial Narrow"/>
      <family val="2"/>
    </font>
    <font>
      <u/>
      <sz val="11"/>
      <color theme="1"/>
      <name val="Calibri"/>
      <family val="2"/>
      <scheme val="minor"/>
    </font>
    <font>
      <sz val="9"/>
      <color indexed="81"/>
      <name val="Tahoma"/>
      <family val="2"/>
    </font>
    <font>
      <vertAlign val="superscript"/>
      <sz val="10"/>
      <color theme="3"/>
      <name val="Arial Narrow"/>
      <family val="2"/>
    </font>
    <font>
      <b/>
      <sz val="12"/>
      <color rgb="FFFFFF00"/>
      <name val="Arial Narrow"/>
      <family val="2"/>
    </font>
    <font>
      <sz val="11"/>
      <color theme="0" tint="-0.499984740745262"/>
      <name val="Calibri"/>
      <family val="2"/>
      <scheme val="minor"/>
    </font>
    <font>
      <sz val="10"/>
      <color theme="1"/>
      <name val="Calibri"/>
      <family val="2"/>
      <scheme val="minor"/>
    </font>
    <font>
      <b/>
      <sz val="9"/>
      <color indexed="81"/>
      <name val="Tahoma"/>
      <family val="2"/>
    </font>
    <font>
      <b/>
      <sz val="11"/>
      <name val="Calibri"/>
      <family val="2"/>
      <scheme val="minor"/>
    </font>
    <font>
      <sz val="14"/>
      <color theme="1"/>
      <name val="Calibri"/>
      <family val="2"/>
      <scheme val="minor"/>
    </font>
    <font>
      <u/>
      <sz val="11"/>
      <name val="Calibri"/>
      <family val="2"/>
      <scheme val="minor"/>
    </font>
    <font>
      <i/>
      <u/>
      <sz val="11"/>
      <color theme="1"/>
      <name val="Calibri"/>
      <family val="2"/>
      <scheme val="minor"/>
    </font>
    <font>
      <b/>
      <sz val="12"/>
      <color rgb="FF0066CC"/>
      <name val="Arial Narrow"/>
      <family val="2"/>
    </font>
    <font>
      <b/>
      <sz val="8"/>
      <name val="Arial Narrow"/>
      <family val="2"/>
    </font>
    <font>
      <b/>
      <sz val="12"/>
      <color theme="0"/>
      <name val="Arial Narrow"/>
      <family val="2"/>
    </font>
    <font>
      <b/>
      <i/>
      <sz val="11"/>
      <color rgb="FF0066CC"/>
      <name val="Arial Narrow"/>
      <family val="2"/>
    </font>
    <font>
      <sz val="11"/>
      <color rgb="FF1F497D"/>
      <name val="Arial Narrow"/>
      <family val="2"/>
    </font>
    <font>
      <sz val="14"/>
      <color theme="0"/>
      <name val="Calibri"/>
      <family val="2"/>
      <scheme val="minor"/>
    </font>
    <font>
      <i/>
      <sz val="11"/>
      <color theme="1"/>
      <name val="Calibri"/>
      <family val="2"/>
      <scheme val="minor"/>
    </font>
    <font>
      <sz val="10"/>
      <name val="Calibri"/>
      <family val="2"/>
      <scheme val="minor"/>
    </font>
    <font>
      <b/>
      <sz val="11"/>
      <color indexed="9"/>
      <name val="Calibri"/>
      <family val="2"/>
      <scheme val="minor"/>
    </font>
    <font>
      <b/>
      <sz val="11"/>
      <color rgb="FFFF0000"/>
      <name val="Calibri"/>
      <family val="2"/>
      <scheme val="minor"/>
    </font>
    <font>
      <sz val="9"/>
      <name val="Calibri"/>
      <family val="2"/>
      <scheme val="minor"/>
    </font>
    <font>
      <b/>
      <u/>
      <sz val="11"/>
      <name val="Calibri"/>
      <family val="2"/>
      <scheme val="minor"/>
    </font>
    <font>
      <i/>
      <sz val="11"/>
      <name val="Calibri"/>
      <family val="2"/>
      <scheme val="minor"/>
    </font>
    <font>
      <sz val="14"/>
      <name val="Calibri"/>
      <family val="2"/>
      <scheme val="minor"/>
    </font>
    <font>
      <b/>
      <sz val="14"/>
      <color theme="0"/>
      <name val="Calibri"/>
      <family val="2"/>
      <scheme val="minor"/>
    </font>
    <font>
      <b/>
      <sz val="11"/>
      <color theme="0" tint="-0.499984740745262"/>
      <name val="Calibri"/>
      <family val="2"/>
      <scheme val="minor"/>
    </font>
    <font>
      <b/>
      <sz val="16"/>
      <color theme="0"/>
      <name val="Calibri"/>
      <family val="2"/>
      <scheme val="minor"/>
    </font>
    <font>
      <b/>
      <sz val="10"/>
      <name val="Calibri"/>
      <family val="2"/>
      <scheme val="minor"/>
    </font>
    <font>
      <i/>
      <u/>
      <sz val="11"/>
      <name val="Calibri"/>
      <family val="2"/>
      <scheme val="minor"/>
    </font>
    <font>
      <sz val="11"/>
      <color indexed="8"/>
      <name val="Calibri"/>
      <family val="2"/>
      <scheme val="minor"/>
    </font>
    <font>
      <u/>
      <sz val="11"/>
      <color theme="10"/>
      <name val="Calibri"/>
      <family val="2"/>
      <scheme val="minor"/>
    </font>
    <font>
      <b/>
      <sz val="12"/>
      <color theme="0"/>
      <name val="Calibri"/>
      <family val="2"/>
      <scheme val="minor"/>
    </font>
    <font>
      <b/>
      <i/>
      <u/>
      <sz val="12"/>
      <color theme="3" tint="0.39997558519241921"/>
      <name val="Calibri"/>
      <family val="2"/>
      <scheme val="minor"/>
    </font>
    <font>
      <b/>
      <vertAlign val="subscript"/>
      <sz val="10"/>
      <name val="Calibri"/>
      <family val="2"/>
      <scheme val="minor"/>
    </font>
    <font>
      <i/>
      <sz val="10"/>
      <name val="Calibri"/>
      <family val="2"/>
      <scheme val="minor"/>
    </font>
    <font>
      <i/>
      <sz val="10"/>
      <color theme="1"/>
      <name val="Calibri"/>
      <family val="2"/>
      <scheme val="minor"/>
    </font>
    <font>
      <sz val="11"/>
      <color theme="1"/>
      <name val="Calibri"/>
      <family val="2"/>
      <scheme val="minor"/>
    </font>
    <font>
      <b/>
      <vertAlign val="superscript"/>
      <sz val="10"/>
      <name val="Arial Narrow"/>
      <family val="2"/>
    </font>
    <font>
      <vertAlign val="subscript"/>
      <sz val="10"/>
      <name val="Calibri"/>
      <family val="2"/>
      <scheme val="minor"/>
    </font>
    <font>
      <vertAlign val="superscript"/>
      <sz val="10"/>
      <name val="Calibri"/>
      <family val="2"/>
      <scheme val="minor"/>
    </font>
    <font>
      <sz val="11"/>
      <color indexed="9"/>
      <name val="Arial Narrow"/>
      <family val="2"/>
    </font>
    <font>
      <sz val="12"/>
      <name val="Arial Narrow"/>
      <family val="2"/>
    </font>
    <font>
      <vertAlign val="superscript"/>
      <sz val="11"/>
      <color theme="3"/>
      <name val="Arial Narrow"/>
      <family val="2"/>
    </font>
    <font>
      <b/>
      <vertAlign val="subscript"/>
      <sz val="11"/>
      <color theme="0"/>
      <name val="Arial Narrow"/>
      <family val="2"/>
    </font>
    <font>
      <b/>
      <sz val="9"/>
      <color theme="0"/>
      <name val="Arial Narrow"/>
      <family val="2"/>
    </font>
    <font>
      <b/>
      <vertAlign val="subscript"/>
      <sz val="9"/>
      <color theme="0"/>
      <name val="Arial Narrow"/>
      <family val="2"/>
    </font>
    <font>
      <u/>
      <sz val="11"/>
      <color rgb="FF1F497D"/>
      <name val="Arial Narrow"/>
      <family val="2"/>
    </font>
    <font>
      <sz val="12"/>
      <name val="Calibri"/>
      <family val="2"/>
      <scheme val="minor"/>
    </font>
    <font>
      <sz val="11"/>
      <color theme="1"/>
      <name val="Arial Narrow"/>
      <family val="2"/>
    </font>
    <font>
      <b/>
      <sz val="14"/>
      <color rgb="FF0070C0"/>
      <name val="Arial Narrow"/>
      <family val="2"/>
    </font>
    <font>
      <sz val="10"/>
      <color rgb="FF000000"/>
      <name val="Arial Narrow"/>
      <family val="2"/>
    </font>
    <font>
      <vertAlign val="subscript"/>
      <sz val="10"/>
      <color theme="1"/>
      <name val="Arial Narrow"/>
      <family val="2"/>
    </font>
    <font>
      <u/>
      <vertAlign val="subscript"/>
      <sz val="11"/>
      <color theme="3"/>
      <name val="Arial Narrow"/>
      <family val="2"/>
    </font>
    <font>
      <u/>
      <sz val="11"/>
      <color theme="4"/>
      <name val="Arial Narrow"/>
      <family val="2"/>
    </font>
    <font>
      <vertAlign val="subscript"/>
      <sz val="10"/>
      <color rgb="FF000000"/>
      <name val="Arial Narrow"/>
      <family val="2"/>
    </font>
    <font>
      <vertAlign val="subscript"/>
      <sz val="11"/>
      <color theme="3"/>
      <name val="Arial Narrow"/>
      <family val="2"/>
    </font>
    <font>
      <vertAlign val="subscript"/>
      <sz val="10"/>
      <name val="Arial Narrow"/>
      <family val="2"/>
    </font>
    <font>
      <sz val="8"/>
      <name val="Arial Narrow"/>
      <family val="2"/>
    </font>
    <font>
      <vertAlign val="subscript"/>
      <sz val="9"/>
      <name val="Arial Narrow"/>
      <family val="2"/>
    </font>
    <font>
      <b/>
      <sz val="9"/>
      <color theme="0" tint="-0.499984740745262"/>
      <name val="Arial Narrow"/>
      <family val="2"/>
    </font>
    <font>
      <vertAlign val="superscript"/>
      <sz val="9"/>
      <color theme="3"/>
      <name val="Arial Narrow"/>
      <family val="2"/>
    </font>
    <font>
      <vertAlign val="subscript"/>
      <sz val="9"/>
      <color theme="3"/>
      <name val="Arial Narrow"/>
      <family val="2"/>
    </font>
    <font>
      <sz val="10"/>
      <color theme="1" tint="0.499984740745262"/>
      <name val="Arial Narrow"/>
      <family val="2"/>
    </font>
    <font>
      <u/>
      <sz val="10"/>
      <color rgb="FF0070C0"/>
      <name val="Arial Narrow"/>
      <family val="2"/>
    </font>
    <font>
      <i/>
      <sz val="10"/>
      <color theme="3"/>
      <name val="Arial Narrow"/>
      <family val="2"/>
    </font>
    <font>
      <sz val="10"/>
      <color rgb="FF1F497D"/>
      <name val="Arial Narrow"/>
      <family val="2"/>
    </font>
    <font>
      <vertAlign val="superscript"/>
      <sz val="10"/>
      <color rgb="FF1F497D"/>
      <name val="Arial Narrow"/>
      <family val="2"/>
    </font>
    <font>
      <vertAlign val="subscript"/>
      <sz val="10"/>
      <color rgb="FF1F497D"/>
      <name val="Arial Narrow"/>
      <family val="2"/>
    </font>
    <font>
      <u/>
      <sz val="10"/>
      <color indexed="12"/>
      <name val="Calibri"/>
      <family val="2"/>
    </font>
    <font>
      <u/>
      <sz val="10"/>
      <color indexed="12"/>
      <name val="Arial Narrow"/>
      <family val="2"/>
    </font>
    <font>
      <i/>
      <sz val="12"/>
      <color theme="3"/>
      <name val="Arial Narrow"/>
      <family val="2"/>
    </font>
    <font>
      <u/>
      <sz val="12"/>
      <color rgb="FF0070C0"/>
      <name val="Arial Narrow"/>
      <family val="2"/>
    </font>
    <font>
      <b/>
      <i/>
      <u/>
      <sz val="12"/>
      <color rgb="FF0070C0"/>
      <name val="Arial Narrow"/>
      <family val="2"/>
    </font>
    <font>
      <i/>
      <vertAlign val="subscript"/>
      <sz val="12"/>
      <color theme="3"/>
      <name val="Arial Narrow"/>
      <family val="2"/>
    </font>
    <font>
      <sz val="10"/>
      <color rgb="FF0000FF"/>
      <name val="Arial Narrow"/>
      <family val="2"/>
    </font>
    <font>
      <u/>
      <sz val="10"/>
      <color rgb="FF0000FF"/>
      <name val="Arial Narrow"/>
      <family val="2"/>
    </font>
    <font>
      <sz val="11"/>
      <color rgb="FF0000FF"/>
      <name val="Arial Narrow"/>
      <family val="2"/>
    </font>
    <font>
      <u/>
      <sz val="11"/>
      <color rgb="FF0000FF"/>
      <name val="Arial Narrow"/>
      <family val="2"/>
    </font>
    <font>
      <sz val="10"/>
      <color theme="1"/>
      <name val="Arial"/>
      <family val="2"/>
    </font>
    <font>
      <b/>
      <u/>
      <sz val="16"/>
      <name val="Calibri"/>
      <family val="2"/>
      <scheme val="minor"/>
    </font>
    <font>
      <i/>
      <sz val="9"/>
      <name val="Calibri"/>
      <family val="2"/>
      <scheme val="minor"/>
    </font>
    <font>
      <u/>
      <sz val="10"/>
      <color theme="1"/>
      <name val="Calibri"/>
      <family val="2"/>
      <scheme val="minor"/>
    </font>
    <font>
      <sz val="7"/>
      <color theme="1"/>
      <name val="Calibri"/>
      <family val="2"/>
      <scheme val="minor"/>
    </font>
    <font>
      <i/>
      <sz val="13"/>
      <color rgb="FF0070C0"/>
      <name val="Arial Narrow"/>
      <family val="2"/>
    </font>
  </fonts>
  <fills count="50">
    <fill>
      <patternFill patternType="none"/>
    </fill>
    <fill>
      <patternFill patternType="gray125"/>
    </fill>
    <fill>
      <patternFill patternType="solid">
        <fgColor indexed="47"/>
      </patternFill>
    </fill>
    <fill>
      <patternFill patternType="solid">
        <fgColor indexed="27"/>
        <bgColor indexed="64"/>
      </patternFill>
    </fill>
    <fill>
      <patternFill patternType="solid">
        <fgColor indexed="30"/>
        <bgColor indexed="64"/>
      </patternFill>
    </fill>
    <fill>
      <patternFill patternType="solid">
        <fgColor indexed="23"/>
        <bgColor indexed="64"/>
      </patternFill>
    </fill>
    <fill>
      <patternFill patternType="solid">
        <fgColor indexed="22"/>
        <bgColor indexed="64"/>
      </patternFill>
    </fill>
    <fill>
      <patternFill patternType="solid">
        <fgColor indexed="27"/>
        <bgColor indexed="9"/>
      </patternFill>
    </fill>
    <fill>
      <patternFill patternType="solid">
        <fgColor indexed="65"/>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indexed="55"/>
        <bgColor indexed="64"/>
      </patternFill>
    </fill>
    <fill>
      <patternFill patternType="solid">
        <fgColor indexed="9"/>
        <bgColor indexed="41"/>
      </patternFill>
    </fill>
    <fill>
      <patternFill patternType="solid">
        <fgColor indexed="30"/>
        <bgColor indexed="41"/>
      </patternFill>
    </fill>
    <fill>
      <patternFill patternType="solid">
        <fgColor indexed="55"/>
        <bgColor indexed="41"/>
      </patternFill>
    </fill>
    <fill>
      <patternFill patternType="solid">
        <fgColor indexed="55"/>
        <bgColor indexed="48"/>
      </patternFill>
    </fill>
    <fill>
      <patternFill patternType="solid">
        <fgColor indexed="60"/>
        <bgColor indexed="64"/>
      </patternFill>
    </fill>
    <fill>
      <patternFill patternType="solid">
        <fgColor rgb="FFCCFF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EFCD8"/>
        <bgColor indexed="64"/>
      </patternFill>
    </fill>
    <fill>
      <patternFill patternType="solid">
        <fgColor rgb="FF0066CC"/>
        <bgColor indexed="64"/>
      </patternFill>
    </fill>
    <fill>
      <patternFill patternType="solid">
        <fgColor rgb="FF0066CC"/>
        <bgColor indexed="48"/>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969696"/>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0070C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2F2F2"/>
        <bgColor indexed="64"/>
      </patternFill>
    </fill>
    <fill>
      <patternFill patternType="solid">
        <fgColor theme="4" tint="0.79998168889431442"/>
        <bgColor indexed="48"/>
      </patternFill>
    </fill>
    <fill>
      <patternFill patternType="solid">
        <fgColor rgb="FF969696"/>
        <bgColor indexed="48"/>
      </patternFill>
    </fill>
    <fill>
      <patternFill patternType="solid">
        <fgColor rgb="FF99CCFF"/>
        <bgColor indexed="64"/>
      </patternFill>
    </fill>
    <fill>
      <patternFill patternType="solid">
        <fgColor theme="7" tint="-0.249977111117893"/>
        <bgColor indexed="64"/>
      </patternFill>
    </fill>
    <fill>
      <patternFill patternType="solid">
        <fgColor theme="5" tint="-0.249977111117893"/>
        <bgColor indexed="64"/>
      </patternFill>
    </fill>
  </fills>
  <borders count="181">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right style="thin">
        <color indexed="9"/>
      </right>
      <top/>
      <bottom/>
      <diagonal/>
    </border>
    <border>
      <left/>
      <right style="thin">
        <color indexed="55"/>
      </right>
      <top/>
      <bottom/>
      <diagonal/>
    </border>
    <border>
      <left style="thin">
        <color indexed="55"/>
      </left>
      <right/>
      <top style="thin">
        <color indexed="55"/>
      </top>
      <bottom/>
      <diagonal/>
    </border>
    <border>
      <left style="thin">
        <color indexed="23"/>
      </left>
      <right/>
      <top style="thin">
        <color indexed="23"/>
      </top>
      <bottom style="thin">
        <color indexed="23"/>
      </bottom>
      <diagonal/>
    </border>
    <border>
      <left style="thin">
        <color indexed="9"/>
      </left>
      <right style="thin">
        <color indexed="23"/>
      </right>
      <top style="thin">
        <color indexed="23"/>
      </top>
      <bottom style="thin">
        <color indexed="23"/>
      </bottom>
      <diagonal/>
    </border>
    <border>
      <left/>
      <right style="thin">
        <color indexed="22"/>
      </right>
      <top/>
      <bottom/>
      <diagonal/>
    </border>
    <border>
      <left/>
      <right/>
      <top style="thin">
        <color indexed="23"/>
      </top>
      <bottom style="thin">
        <color indexed="23"/>
      </bottom>
      <diagonal/>
    </border>
    <border>
      <left style="thin">
        <color indexed="27"/>
      </left>
      <right style="thin">
        <color indexed="27"/>
      </right>
      <top style="thin">
        <color indexed="27"/>
      </top>
      <bottom style="thin">
        <color indexed="27"/>
      </bottom>
      <diagonal/>
    </border>
    <border>
      <left style="thin">
        <color indexed="64"/>
      </left>
      <right style="thin">
        <color indexed="64"/>
      </right>
      <top style="thin">
        <color indexed="64"/>
      </top>
      <bottom style="thin">
        <color indexed="23"/>
      </bottom>
      <diagonal/>
    </border>
    <border>
      <left/>
      <right style="thin">
        <color indexed="9"/>
      </right>
      <top style="thin">
        <color indexed="23"/>
      </top>
      <bottom style="thin">
        <color indexed="23"/>
      </bottom>
      <diagonal/>
    </border>
    <border>
      <left style="thin">
        <color indexed="9"/>
      </left>
      <right/>
      <top/>
      <bottom/>
      <diagonal/>
    </border>
    <border>
      <left/>
      <right style="thin">
        <color indexed="55"/>
      </right>
      <top style="thin">
        <color indexed="55"/>
      </top>
      <bottom style="thin">
        <color indexed="55"/>
      </bottom>
      <diagonal/>
    </border>
    <border>
      <left style="thin">
        <color theme="0"/>
      </left>
      <right style="thin">
        <color theme="0"/>
      </right>
      <top style="thin">
        <color theme="0"/>
      </top>
      <bottom style="thin">
        <color theme="0"/>
      </bottom>
      <diagonal/>
    </border>
    <border>
      <left style="thin">
        <color theme="0"/>
      </left>
      <right style="thin">
        <color theme="0" tint="-0.499984740745262"/>
      </right>
      <top style="thin">
        <color theme="0" tint="-0.499984740745262"/>
      </top>
      <bottom style="thin">
        <color theme="0"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tint="-0.499984740745262"/>
      </left>
      <right/>
      <top style="thin">
        <color theme="0"/>
      </top>
      <bottom style="thin">
        <color theme="0" tint="-0.499984740745262"/>
      </bottom>
      <diagonal/>
    </border>
    <border>
      <left/>
      <right/>
      <top style="thin">
        <color theme="0"/>
      </top>
      <bottom style="thin">
        <color theme="0" tint="-0.499984740745262"/>
      </bottom>
      <diagonal/>
    </border>
    <border>
      <left/>
      <right style="thin">
        <color theme="0" tint="-0.499984740745262"/>
      </right>
      <top style="thin">
        <color theme="0"/>
      </top>
      <bottom style="thin">
        <color theme="0" tint="-0.499984740745262"/>
      </bottom>
      <diagonal/>
    </border>
    <border>
      <left style="thin">
        <color indexed="23"/>
      </left>
      <right/>
      <top style="thin">
        <color theme="0"/>
      </top>
      <bottom style="thin">
        <color indexed="23"/>
      </bottom>
      <diagonal/>
    </border>
    <border>
      <left/>
      <right/>
      <top style="thin">
        <color theme="0"/>
      </top>
      <bottom style="thin">
        <color indexed="23"/>
      </bottom>
      <diagonal/>
    </border>
    <border>
      <left/>
      <right style="thin">
        <color indexed="23"/>
      </right>
      <top style="thin">
        <color theme="0"/>
      </top>
      <bottom style="thin">
        <color indexed="23"/>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tint="-0.499984740745262"/>
      </left>
      <right style="thin">
        <color indexed="23"/>
      </right>
      <top style="thin">
        <color theme="0" tint="-0.499984740745262"/>
      </top>
      <bottom style="thin">
        <color theme="0" tint="-0.499984740745262"/>
      </bottom>
      <diagonal/>
    </border>
    <border>
      <left style="thin">
        <color indexed="23"/>
      </left>
      <right style="thin">
        <color indexed="23"/>
      </right>
      <top style="thin">
        <color theme="0" tint="-0.499984740745262"/>
      </top>
      <bottom style="thin">
        <color theme="0" tint="-0.499984740745262"/>
      </bottom>
      <diagonal/>
    </border>
    <border>
      <left style="thin">
        <color indexed="23"/>
      </left>
      <right style="thin">
        <color theme="0" tint="-0.499984740745262"/>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right>
      <top style="thin">
        <color indexed="23"/>
      </top>
      <bottom style="thin">
        <color indexed="23"/>
      </bottom>
      <diagonal/>
    </border>
    <border>
      <left style="thin">
        <color theme="0"/>
      </left>
      <right style="thin">
        <color indexed="23"/>
      </right>
      <top style="thin">
        <color indexed="23"/>
      </top>
      <bottom style="thin">
        <color indexed="23"/>
      </bottom>
      <diagonal/>
    </border>
    <border>
      <left style="thin">
        <color theme="0"/>
      </left>
      <right style="thin">
        <color theme="0"/>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tint="-0.499984740745262"/>
      </left>
      <right style="thin">
        <color theme="0" tint="-0.499984740745262"/>
      </right>
      <top style="thin">
        <color theme="0" tint="-0.499984740745262"/>
      </top>
      <bottom style="thin">
        <color indexed="23"/>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indexed="55"/>
      </right>
      <top style="thin">
        <color theme="0" tint="-0.499984740745262"/>
      </top>
      <bottom style="thin">
        <color theme="0" tint="-0.499984740745262"/>
      </bottom>
      <diagonal/>
    </border>
    <border>
      <left style="thin">
        <color indexed="55"/>
      </left>
      <right style="thin">
        <color indexed="9"/>
      </right>
      <top style="thin">
        <color theme="0" tint="-0.499984740745262"/>
      </top>
      <bottom style="thin">
        <color theme="0" tint="-0.499984740745262"/>
      </bottom>
      <diagonal/>
    </border>
    <border>
      <left style="thin">
        <color theme="0" tint="-0.499984740745262"/>
      </left>
      <right style="thin">
        <color indexed="55"/>
      </right>
      <top style="thin">
        <color theme="0" tint="-0.499984740745262"/>
      </top>
      <bottom style="thin">
        <color indexed="9"/>
      </bottom>
      <diagonal/>
    </border>
    <border>
      <left style="thin">
        <color indexed="55"/>
      </left>
      <right style="thin">
        <color indexed="55"/>
      </right>
      <top style="thin">
        <color theme="0" tint="-0.499984740745262"/>
      </top>
      <bottom style="thin">
        <color indexed="9"/>
      </bottom>
      <diagonal/>
    </border>
    <border>
      <left style="thin">
        <color indexed="55"/>
      </left>
      <right/>
      <top style="thin">
        <color theme="0" tint="-0.499984740745262"/>
      </top>
      <bottom style="thin">
        <color indexed="9"/>
      </bottom>
      <diagonal/>
    </border>
    <border>
      <left/>
      <right style="thin">
        <color theme="0"/>
      </right>
      <top style="thin">
        <color theme="0" tint="-0.499984740745262"/>
      </top>
      <bottom style="thin">
        <color theme="0" tint="-0.499984740745262"/>
      </bottom>
      <diagonal/>
    </border>
    <border>
      <left/>
      <right style="thin">
        <color indexed="27"/>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left>
      <right style="thin">
        <color indexed="9"/>
      </right>
      <top style="thin">
        <color theme="0" tint="-0.499984740745262"/>
      </top>
      <bottom style="thin">
        <color indexed="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right>
      <top style="thin">
        <color theme="0" tint="-0.499984740745262"/>
      </top>
      <bottom/>
      <diagonal/>
    </border>
    <border>
      <left style="thin">
        <color theme="0" tint="-0.499984740745262"/>
      </left>
      <right style="thin">
        <color theme="0"/>
      </right>
      <top/>
      <bottom/>
      <diagonal/>
    </border>
    <border>
      <left style="thin">
        <color theme="0" tint="-0.499984740745262"/>
      </left>
      <right/>
      <top/>
      <bottom/>
      <diagonal/>
    </border>
    <border>
      <left style="thin">
        <color theme="0"/>
      </left>
      <right/>
      <top/>
      <bottom/>
      <diagonal/>
    </border>
    <border>
      <left/>
      <right style="thin">
        <color indexed="64"/>
      </right>
      <top style="thin">
        <color indexed="64"/>
      </top>
      <bottom/>
      <diagonal/>
    </border>
    <border>
      <left/>
      <right style="thin">
        <color indexed="64"/>
      </right>
      <top/>
      <bottom/>
      <diagonal/>
    </border>
    <border>
      <left style="thin">
        <color theme="0" tint="-0.34998626667073579"/>
      </left>
      <right/>
      <top style="thin">
        <color theme="0" tint="-0.34998626667073579"/>
      </top>
      <bottom/>
      <diagonal/>
    </border>
    <border>
      <left style="thin">
        <color theme="0"/>
      </left>
      <right style="thin">
        <color theme="0"/>
      </right>
      <top style="thin">
        <color theme="0" tint="-0.34998626667073579"/>
      </top>
      <bottom/>
      <diagonal/>
    </border>
    <border>
      <left style="thin">
        <color theme="0"/>
      </left>
      <right style="thin">
        <color theme="0"/>
      </right>
      <top style="thin">
        <color theme="0" tint="-0.34998626667073579"/>
      </top>
      <bottom style="thin">
        <color theme="0"/>
      </bottom>
      <diagonal/>
    </border>
    <border>
      <left style="thin">
        <color theme="0" tint="-0.34998626667073579"/>
      </left>
      <right/>
      <top/>
      <bottom style="thin">
        <color theme="0" tint="-0.34998626667073579"/>
      </bottom>
      <diagonal/>
    </border>
    <border>
      <left style="thin">
        <color theme="0"/>
      </left>
      <right style="thin">
        <color theme="0"/>
      </right>
      <top/>
      <bottom style="thin">
        <color theme="0" tint="-0.34998626667073579"/>
      </bottom>
      <diagonal/>
    </border>
    <border>
      <left style="thin">
        <color theme="0"/>
      </left>
      <right style="thin">
        <color theme="0"/>
      </right>
      <top style="thin">
        <color theme="0"/>
      </top>
      <bottom style="thin">
        <color theme="0" tint="-0.34998626667073579"/>
      </bottom>
      <diagonal/>
    </border>
    <border>
      <left style="thin">
        <color indexed="9"/>
      </left>
      <right style="thin">
        <color indexed="9"/>
      </right>
      <top style="thin">
        <color indexed="9"/>
      </top>
      <bottom style="thin">
        <color theme="0" tint="-0.34998626667073579"/>
      </bottom>
      <diagonal/>
    </border>
    <border>
      <left/>
      <right style="thin">
        <color theme="0"/>
      </right>
      <top/>
      <bottom/>
      <diagonal/>
    </border>
    <border>
      <left style="thin">
        <color indexed="64"/>
      </left>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left>
      <right style="thin">
        <color theme="0"/>
      </right>
      <top style="thin">
        <color theme="0" tint="-0.499984740745262"/>
      </top>
      <bottom style="thin">
        <color theme="0" tint="-0.499984740745262"/>
      </bottom>
      <diagonal/>
    </border>
    <border>
      <left style="thin">
        <color indexed="9"/>
      </left>
      <right/>
      <top style="thin">
        <color theme="0" tint="-0.499984740745262"/>
      </top>
      <bottom style="thin">
        <color indexed="9"/>
      </bottom>
      <diagonal/>
    </border>
    <border>
      <left style="thin">
        <color theme="0" tint="-0.499984740745262"/>
      </left>
      <right style="thin">
        <color theme="0" tint="-0.499984740745262"/>
      </right>
      <top style="thin">
        <color theme="0" tint="-0.499984740745262"/>
      </top>
      <bottom style="thin">
        <color indexed="55"/>
      </bottom>
      <diagonal/>
    </border>
    <border>
      <left style="thin">
        <color theme="0" tint="-0.499984740745262"/>
      </left>
      <right style="thin">
        <color theme="0" tint="-0.499984740745262"/>
      </right>
      <top style="thin">
        <color indexed="55"/>
      </top>
      <bottom style="thin">
        <color indexed="55"/>
      </bottom>
      <diagonal/>
    </border>
    <border>
      <left style="thin">
        <color theme="0" tint="-0.499984740745262"/>
      </left>
      <right style="thin">
        <color theme="0" tint="-0.499984740745262"/>
      </right>
      <top style="thin">
        <color indexed="55"/>
      </top>
      <bottom style="thin">
        <color theme="0" tint="-0.499984740745262"/>
      </bottom>
      <diagonal/>
    </border>
    <border>
      <left style="thin">
        <color indexed="9"/>
      </left>
      <right style="thin">
        <color theme="0" tint="-0.499984740745262"/>
      </right>
      <top style="thin">
        <color theme="0" tint="-0.499984740745262"/>
      </top>
      <bottom style="thin">
        <color theme="0" tint="-0.499984740745262"/>
      </bottom>
      <diagonal/>
    </border>
    <border>
      <left style="thin">
        <color indexed="9"/>
      </left>
      <right style="thin">
        <color theme="0"/>
      </right>
      <top style="thin">
        <color theme="0" tint="-0.499984740745262"/>
      </top>
      <bottom style="thin">
        <color theme="0" tint="-0.499984740745262"/>
      </bottom>
      <diagonal/>
    </border>
    <border>
      <left/>
      <right style="thin">
        <color theme="0" tint="-0.499984740745262"/>
      </right>
      <top style="thin">
        <color theme="0"/>
      </top>
      <bottom style="thin">
        <color theme="0"/>
      </bottom>
      <diagonal/>
    </border>
    <border>
      <left style="thin">
        <color theme="0" tint="-0.499984740745262"/>
      </left>
      <right style="thin">
        <color theme="0"/>
      </right>
      <top/>
      <bottom style="thin">
        <color theme="0" tint="-0.499984740745262"/>
      </bottom>
      <diagonal/>
    </border>
    <border>
      <left style="thin">
        <color indexed="64"/>
      </left>
      <right style="thin">
        <color indexed="55"/>
      </right>
      <top style="thin">
        <color indexed="64"/>
      </top>
      <bottom style="thin">
        <color indexed="64"/>
      </bottom>
      <diagonal/>
    </border>
    <border>
      <left style="thin">
        <color indexed="9"/>
      </left>
      <right style="thin">
        <color indexed="9"/>
      </right>
      <top style="thin">
        <color indexed="9"/>
      </top>
      <bottom/>
      <diagonal/>
    </border>
    <border>
      <left style="thin">
        <color indexed="23"/>
      </left>
      <right style="thin">
        <color indexed="23"/>
      </right>
      <top/>
      <bottom style="thin">
        <color indexed="23"/>
      </bottom>
      <diagonal/>
    </border>
    <border>
      <left style="thin">
        <color theme="0"/>
      </left>
      <right/>
      <top style="thin">
        <color theme="0" tint="-0.34998626667073579"/>
      </top>
      <bottom style="thin">
        <color indexed="9"/>
      </bottom>
      <diagonal/>
    </border>
    <border>
      <left/>
      <right/>
      <top style="thin">
        <color theme="0" tint="-0.34998626667073579"/>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theme="0"/>
      </left>
      <right style="thin">
        <color theme="0" tint="-0.34998626667073579"/>
      </right>
      <top/>
      <bottom/>
      <diagonal/>
    </border>
    <border>
      <left style="thin">
        <color indexed="9"/>
      </left>
      <right/>
      <top style="thin">
        <color indexed="9"/>
      </top>
      <bottom style="thin">
        <color theme="0" tint="-0.34998626667073579"/>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style="thin">
        <color indexed="9"/>
      </right>
      <top style="thin">
        <color theme="0" tint="-0.499984740745262"/>
      </top>
      <bottom/>
      <diagonal/>
    </border>
    <border>
      <left style="thin">
        <color indexed="9"/>
      </left>
      <right style="thin">
        <color theme="0" tint="-0.499984740745262"/>
      </right>
      <top style="thin">
        <color theme="0" tint="-0.499984740745262"/>
      </top>
      <bottom/>
      <diagonal/>
    </border>
    <border>
      <left style="thin">
        <color theme="0"/>
      </left>
      <right style="thin">
        <color indexed="9"/>
      </right>
      <top style="thin">
        <color theme="0"/>
      </top>
      <bottom style="thin">
        <color theme="0"/>
      </bottom>
      <diagonal/>
    </border>
    <border>
      <left style="thin">
        <color indexed="9"/>
      </left>
      <right style="thin">
        <color theme="0" tint="-0.499984740745262"/>
      </right>
      <top style="thin">
        <color theme="0"/>
      </top>
      <bottom style="thin">
        <color theme="0"/>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theme="0" tint="-0.499984740745262"/>
      </left>
      <right/>
      <top style="thin">
        <color indexed="55"/>
      </top>
      <bottom style="thin">
        <color indexed="55"/>
      </bottom>
      <diagonal/>
    </border>
    <border>
      <left/>
      <right/>
      <top style="thin">
        <color indexed="55"/>
      </top>
      <bottom style="thin">
        <color indexed="55"/>
      </bottom>
      <diagonal/>
    </border>
    <border>
      <left/>
      <right style="thin">
        <color theme="0" tint="-0.499984740745262"/>
      </right>
      <top style="thin">
        <color indexed="55"/>
      </top>
      <bottom style="thin">
        <color indexed="55"/>
      </bottom>
      <diagonal/>
    </border>
    <border>
      <left style="thin">
        <color theme="0" tint="-0.499984740745262"/>
      </left>
      <right/>
      <top style="thin">
        <color indexed="55"/>
      </top>
      <bottom/>
      <diagonal/>
    </border>
    <border>
      <left/>
      <right/>
      <top style="thin">
        <color indexed="55"/>
      </top>
      <bottom/>
      <diagonal/>
    </border>
    <border>
      <left style="thin">
        <color theme="0" tint="-0.499984740745262"/>
      </left>
      <right/>
      <top/>
      <bottom style="thin">
        <color indexed="55"/>
      </bottom>
      <diagonal/>
    </border>
    <border>
      <left/>
      <right style="thin">
        <color theme="0" tint="-0.499984740745262"/>
      </right>
      <top style="thin">
        <color indexed="55"/>
      </top>
      <bottom/>
      <diagonal/>
    </border>
    <border>
      <left/>
      <right style="thin">
        <color theme="0" tint="-0.499984740745262"/>
      </right>
      <top/>
      <bottom style="thin">
        <color indexed="55"/>
      </bottom>
      <diagonal/>
    </border>
    <border>
      <left style="thin">
        <color theme="0" tint="-0.499984740745262"/>
      </left>
      <right style="thin">
        <color indexed="23"/>
      </right>
      <top/>
      <bottom style="thin">
        <color theme="0" tint="-0.499984740745262"/>
      </bottom>
      <diagonal/>
    </border>
    <border>
      <left style="thin">
        <color indexed="23"/>
      </left>
      <right style="thin">
        <color indexed="23"/>
      </right>
      <top/>
      <bottom style="thin">
        <color theme="0" tint="-0.499984740745262"/>
      </bottom>
      <diagonal/>
    </border>
    <border>
      <left style="thin">
        <color indexed="23"/>
      </left>
      <right style="thin">
        <color theme="0" tint="-0.499984740745262"/>
      </right>
      <top/>
      <bottom style="thin">
        <color theme="0" tint="-0.499984740745262"/>
      </bottom>
      <diagonal/>
    </border>
    <border>
      <left/>
      <right/>
      <top style="thin">
        <color indexed="23"/>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499984740745262"/>
      </left>
      <right/>
      <top style="thin">
        <color theme="0" tint="-0.499984740745262"/>
      </top>
      <bottom style="thin">
        <color indexed="23"/>
      </bottom>
      <diagonal/>
    </border>
    <border>
      <left/>
      <right/>
      <top style="thin">
        <color theme="0" tint="-0.499984740745262"/>
      </top>
      <bottom/>
      <diagonal/>
    </border>
    <border>
      <left/>
      <right/>
      <top/>
      <bottom style="thin">
        <color theme="0" tint="-0.499984740745262"/>
      </bottom>
      <diagonal/>
    </border>
    <border>
      <left style="thin">
        <color indexed="23"/>
      </left>
      <right/>
      <top style="thin">
        <color theme="0" tint="-0.499984740745262"/>
      </top>
      <bottom style="thin">
        <color indexed="23"/>
      </bottom>
      <diagonal/>
    </border>
    <border>
      <left/>
      <right/>
      <top style="thin">
        <color theme="0" tint="-0.499984740745262"/>
      </top>
      <bottom style="thin">
        <color indexed="23"/>
      </bottom>
      <diagonal/>
    </border>
    <border>
      <left/>
      <right style="thin">
        <color indexed="23"/>
      </right>
      <top style="thin">
        <color theme="0" tint="-0.499984740745262"/>
      </top>
      <bottom style="thin">
        <color indexed="23"/>
      </bottom>
      <diagonal/>
    </border>
    <border>
      <left style="medium">
        <color indexed="64"/>
      </left>
      <right style="thin">
        <color auto="1"/>
      </right>
      <top style="medium">
        <color indexed="64"/>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right style="thin">
        <color indexed="23"/>
      </right>
      <top/>
      <bottom style="thin">
        <color indexed="23"/>
      </bottom>
      <diagonal/>
    </border>
    <border>
      <left style="thin">
        <color indexed="23"/>
      </left>
      <right/>
      <top/>
      <bottom style="thin">
        <color indexed="23"/>
      </bottom>
      <diagonal/>
    </border>
    <border>
      <left/>
      <right/>
      <top/>
      <bottom style="thin">
        <color indexed="23"/>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theme="0"/>
      </left>
      <right style="thin">
        <color indexed="9"/>
      </right>
      <top/>
      <bottom style="thin">
        <color indexed="9"/>
      </bottom>
      <diagonal/>
    </border>
    <border>
      <left style="thin">
        <color indexed="23"/>
      </left>
      <right/>
      <top style="thin">
        <color indexed="9"/>
      </top>
      <bottom style="thin">
        <color indexed="23"/>
      </bottom>
      <diagonal/>
    </border>
    <border>
      <left/>
      <right style="thin">
        <color indexed="23"/>
      </right>
      <top style="thin">
        <color indexed="9"/>
      </top>
      <bottom style="thin">
        <color indexed="23"/>
      </bottom>
      <diagonal/>
    </border>
    <border>
      <left/>
      <right/>
      <top/>
      <bottom style="thin">
        <color indexed="55"/>
      </bottom>
      <diagonal/>
    </border>
    <border>
      <left style="thin">
        <color theme="0" tint="-0.499984740745262"/>
      </left>
      <right style="thin">
        <color indexed="55"/>
      </right>
      <top style="thin">
        <color indexed="9"/>
      </top>
      <bottom style="thin">
        <color theme="0" tint="-0.499984740745262"/>
      </bottom>
      <diagonal/>
    </border>
    <border>
      <left style="thin">
        <color indexed="55"/>
      </left>
      <right style="thin">
        <color indexed="55"/>
      </right>
      <top style="thin">
        <color indexed="9"/>
      </top>
      <bottom style="thin">
        <color theme="0" tint="-0.499984740745262"/>
      </bottom>
      <diagonal/>
    </border>
    <border>
      <left style="thin">
        <color indexed="55"/>
      </left>
      <right/>
      <top style="thin">
        <color indexed="9"/>
      </top>
      <bottom style="thin">
        <color theme="0" tint="-0.499984740745262"/>
      </bottom>
      <diagonal/>
    </border>
    <border>
      <left style="thin">
        <color theme="0"/>
      </left>
      <right style="thin">
        <color indexed="9"/>
      </right>
      <top style="thin">
        <color indexed="9"/>
      </top>
      <bottom style="thin">
        <color indexed="9"/>
      </bottom>
      <diagonal/>
    </border>
    <border>
      <left style="thin">
        <color theme="0"/>
      </left>
      <right style="thin">
        <color indexed="9"/>
      </right>
      <top style="thin">
        <color indexed="9"/>
      </top>
      <bottom/>
      <diagonal/>
    </border>
    <border>
      <left style="thin">
        <color theme="0"/>
      </left>
      <right style="thin">
        <color indexed="9"/>
      </right>
      <top style="thin">
        <color indexed="9"/>
      </top>
      <bottom style="thin">
        <color theme="0" tint="-0.499984740745262"/>
      </bottom>
      <diagonal/>
    </border>
    <border>
      <left style="thin">
        <color indexed="9"/>
      </left>
      <right style="thin">
        <color theme="0" tint="-0.499984740745262"/>
      </right>
      <top style="thin">
        <color indexed="9"/>
      </top>
      <bottom style="thin">
        <color theme="0" tint="-0.499984740745262"/>
      </bottom>
      <diagonal/>
    </border>
    <border>
      <left/>
      <right style="thin">
        <color indexed="55"/>
      </right>
      <top style="thin">
        <color indexed="55"/>
      </top>
      <bottom/>
      <diagonal/>
    </border>
    <border>
      <left style="thin">
        <color indexed="55"/>
      </left>
      <right/>
      <top/>
      <bottom/>
      <diagonal/>
    </border>
    <border>
      <left style="thin">
        <color indexed="55"/>
      </left>
      <right/>
      <top/>
      <bottom style="thin">
        <color indexed="55"/>
      </bottom>
      <diagonal/>
    </border>
    <border>
      <left/>
      <right style="thin">
        <color indexed="55"/>
      </right>
      <top/>
      <bottom style="thin">
        <color indexed="55"/>
      </bottom>
      <diagonal/>
    </border>
    <border>
      <left style="thin">
        <color indexed="23"/>
      </left>
      <right style="thin">
        <color indexed="23"/>
      </right>
      <top style="thin">
        <color indexed="9"/>
      </top>
      <bottom style="thin">
        <color indexed="23"/>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s>
  <cellStyleXfs count="14">
    <xf numFmtId="0" fontId="0" fillId="0" borderId="0"/>
    <xf numFmtId="0" fontId="4" fillId="0" borderId="0" applyNumberFormat="0" applyFill="0" applyBorder="0" applyAlignment="0" applyProtection="0">
      <alignment vertical="top"/>
      <protection locked="0"/>
    </xf>
    <xf numFmtId="0" fontId="60" fillId="2" borderId="1" applyNumberFormat="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63" fillId="0" borderId="0"/>
    <xf numFmtId="0" fontId="71" fillId="0" borderId="0"/>
    <xf numFmtId="0" fontId="63" fillId="0" borderId="0"/>
    <xf numFmtId="0" fontId="71" fillId="0" borderId="0"/>
    <xf numFmtId="0" fontId="64" fillId="0" borderId="0"/>
    <xf numFmtId="0" fontId="63" fillId="0" borderId="0"/>
    <xf numFmtId="0" fontId="154" fillId="0" borderId="0" applyNumberFormat="0" applyFill="0" applyBorder="0" applyAlignment="0" applyProtection="0"/>
  </cellStyleXfs>
  <cellXfs count="1046">
    <xf numFmtId="0" fontId="0" fillId="0" borderId="0" xfId="0"/>
    <xf numFmtId="0" fontId="13" fillId="3" borderId="0" xfId="0" applyFont="1" applyFill="1"/>
    <xf numFmtId="0" fontId="6" fillId="3" borderId="0" xfId="0" applyFont="1" applyFill="1" applyAlignment="1">
      <alignment horizontal="left"/>
    </xf>
    <xf numFmtId="0" fontId="38" fillId="3" borderId="0" xfId="1" applyFont="1" applyFill="1" applyBorder="1" applyAlignment="1" applyProtection="1">
      <alignment horizontal="left" indent="1"/>
    </xf>
    <xf numFmtId="0" fontId="39" fillId="4" borderId="2" xfId="1" applyFont="1" applyFill="1" applyBorder="1" applyAlignment="1" applyProtection="1">
      <alignment vertical="center"/>
    </xf>
    <xf numFmtId="0" fontId="41" fillId="5" borderId="0" xfId="1" applyFont="1" applyFill="1" applyBorder="1" applyAlignment="1" applyProtection="1">
      <alignment vertical="center"/>
    </xf>
    <xf numFmtId="0" fontId="40" fillId="6" borderId="0" xfId="1" applyFont="1" applyFill="1" applyBorder="1" applyAlignment="1" applyProtection="1">
      <alignment horizontal="left" vertical="center"/>
    </xf>
    <xf numFmtId="0" fontId="6" fillId="5" borderId="0" xfId="0" applyFont="1" applyFill="1" applyAlignment="1">
      <alignment horizontal="left"/>
    </xf>
    <xf numFmtId="0" fontId="13" fillId="3" borderId="0" xfId="0" applyFont="1" applyFill="1" applyAlignment="1">
      <alignment horizontal="left"/>
    </xf>
    <xf numFmtId="0" fontId="0" fillId="4" borderId="0" xfId="0" applyFill="1"/>
    <xf numFmtId="0" fontId="0" fillId="5" borderId="0" xfId="0" applyFill="1"/>
    <xf numFmtId="0" fontId="0" fillId="6" borderId="0" xfId="0" applyFill="1"/>
    <xf numFmtId="0" fontId="6" fillId="3" borderId="0" xfId="0" applyFont="1" applyFill="1" applyAlignment="1">
      <alignment horizontal="right"/>
    </xf>
    <xf numFmtId="0" fontId="10" fillId="3" borderId="0" xfId="0" applyFont="1" applyFill="1" applyAlignment="1">
      <alignment vertical="center" wrapText="1"/>
    </xf>
    <xf numFmtId="0" fontId="10" fillId="7" borderId="0" xfId="0" applyFont="1" applyFill="1" applyAlignment="1">
      <alignment vertical="center" wrapText="1"/>
    </xf>
    <xf numFmtId="0" fontId="10" fillId="3" borderId="0" xfId="0" applyFont="1" applyFill="1" applyAlignment="1">
      <alignment horizontal="left" vertical="center" wrapText="1"/>
    </xf>
    <xf numFmtId="0" fontId="40" fillId="6" borderId="0" xfId="0" applyFont="1" applyFill="1"/>
    <xf numFmtId="0" fontId="6" fillId="3" borderId="0" xfId="0" applyFont="1" applyFill="1"/>
    <xf numFmtId="0" fontId="6" fillId="6" borderId="0" xfId="0" applyFont="1" applyFill="1" applyAlignment="1">
      <alignment horizontal="right"/>
    </xf>
    <xf numFmtId="0" fontId="6" fillId="5" borderId="0" xfId="0" applyFont="1" applyFill="1" applyAlignment="1">
      <alignment horizontal="right"/>
    </xf>
    <xf numFmtId="0" fontId="15" fillId="3" borderId="0" xfId="0" applyFont="1" applyFill="1" applyAlignment="1">
      <alignment vertical="center" wrapText="1"/>
    </xf>
    <xf numFmtId="0" fontId="13" fillId="8" borderId="0" xfId="0" applyFont="1" applyFill="1"/>
    <xf numFmtId="0" fontId="6" fillId="8" borderId="0" xfId="0" applyFont="1" applyFill="1"/>
    <xf numFmtId="0" fontId="0" fillId="3" borderId="0" xfId="0" applyFill="1"/>
    <xf numFmtId="0" fontId="42" fillId="6" borderId="0" xfId="0" applyFont="1" applyFill="1"/>
    <xf numFmtId="0" fontId="21" fillId="3" borderId="0" xfId="0" applyFont="1" applyFill="1"/>
    <xf numFmtId="0" fontId="27" fillId="3" borderId="0" xfId="0" applyFont="1" applyFill="1"/>
    <xf numFmtId="0" fontId="22" fillId="3" borderId="0" xfId="0" applyFont="1" applyFill="1" applyAlignment="1">
      <alignment vertical="center" wrapText="1"/>
    </xf>
    <xf numFmtId="0" fontId="7" fillId="4" borderId="0" xfId="0" applyFont="1" applyFill="1" applyAlignment="1">
      <alignment vertical="center"/>
    </xf>
    <xf numFmtId="0" fontId="30" fillId="3" borderId="0" xfId="0" applyFont="1" applyFill="1"/>
    <xf numFmtId="0" fontId="45" fillId="3" borderId="0" xfId="0" applyFont="1" applyFill="1"/>
    <xf numFmtId="0" fontId="45" fillId="3" borderId="0" xfId="1" applyFont="1" applyFill="1" applyBorder="1" applyAlignment="1" applyProtection="1"/>
    <xf numFmtId="0" fontId="31" fillId="3" borderId="0" xfId="0" applyFont="1" applyFill="1" applyAlignment="1">
      <alignment vertical="center" wrapText="1"/>
    </xf>
    <xf numFmtId="0" fontId="46" fillId="3" borderId="0" xfId="0" applyFont="1" applyFill="1"/>
    <xf numFmtId="0" fontId="19" fillId="3" borderId="0" xfId="0" applyFont="1" applyFill="1" applyAlignment="1">
      <alignment horizontal="left" vertical="center"/>
    </xf>
    <xf numFmtId="0" fontId="10" fillId="3" borderId="0" xfId="0" applyFont="1" applyFill="1" applyAlignment="1">
      <alignment horizontal="left" vertical="center" wrapText="1" indent="1"/>
    </xf>
    <xf numFmtId="0" fontId="13" fillId="3" borderId="0" xfId="0" applyFont="1" applyFill="1" applyAlignment="1">
      <alignment horizontal="center" vertical="center"/>
    </xf>
    <xf numFmtId="167" fontId="13" fillId="3" borderId="0" xfId="0" applyNumberFormat="1" applyFont="1" applyFill="1" applyAlignment="1">
      <alignment horizontal="center" vertical="center"/>
    </xf>
    <xf numFmtId="0" fontId="48" fillId="3" borderId="0" xfId="0" applyFont="1" applyFill="1"/>
    <xf numFmtId="0" fontId="36" fillId="3" borderId="0" xfId="0" applyFont="1" applyFill="1" applyAlignment="1">
      <alignment vertical="center" wrapText="1"/>
    </xf>
    <xf numFmtId="0" fontId="13" fillId="3" borderId="0" xfId="0" applyFont="1" applyFill="1" applyAlignment="1">
      <alignment horizontal="center"/>
    </xf>
    <xf numFmtId="0" fontId="50" fillId="3" borderId="0" xfId="0" applyFont="1" applyFill="1"/>
    <xf numFmtId="0" fontId="0" fillId="3" borderId="0" xfId="0" applyFill="1" applyAlignment="1">
      <alignment horizontal="justify" vertical="center"/>
    </xf>
    <xf numFmtId="0" fontId="44" fillId="3" borderId="0" xfId="0" applyFont="1" applyFill="1"/>
    <xf numFmtId="0" fontId="50" fillId="3" borderId="0" xfId="0" applyFont="1" applyFill="1" applyAlignment="1">
      <alignment vertical="center" wrapText="1"/>
    </xf>
    <xf numFmtId="0" fontId="54" fillId="3" borderId="0" xfId="0" applyFont="1" applyFill="1"/>
    <xf numFmtId="0" fontId="40" fillId="6" borderId="0" xfId="1" applyFont="1" applyFill="1" applyBorder="1" applyAlignment="1" applyProtection="1">
      <alignment vertical="center"/>
    </xf>
    <xf numFmtId="0" fontId="32" fillId="3" borderId="0" xfId="0" applyFont="1" applyFill="1" applyAlignment="1">
      <alignment horizontal="left" vertical="center" wrapText="1"/>
    </xf>
    <xf numFmtId="0" fontId="55" fillId="3" borderId="0" xfId="0" applyFont="1" applyFill="1" applyAlignment="1">
      <alignment horizontal="center" vertical="center"/>
    </xf>
    <xf numFmtId="0" fontId="32" fillId="3" borderId="0" xfId="0" applyFont="1" applyFill="1" applyAlignment="1">
      <alignment vertical="center" wrapText="1"/>
    </xf>
    <xf numFmtId="0" fontId="53" fillId="3" borderId="0" xfId="0" applyFont="1" applyFill="1"/>
    <xf numFmtId="0" fontId="34" fillId="5" borderId="0" xfId="1" applyFont="1" applyFill="1" applyBorder="1" applyAlignment="1" applyProtection="1">
      <alignment vertical="center"/>
    </xf>
    <xf numFmtId="0" fontId="32" fillId="3" borderId="0" xfId="0" applyFont="1" applyFill="1" applyAlignment="1">
      <alignment horizontal="right"/>
    </xf>
    <xf numFmtId="0" fontId="29" fillId="3" borderId="0" xfId="0" applyFont="1" applyFill="1"/>
    <xf numFmtId="0" fontId="33" fillId="4" borderId="5" xfId="0" applyFont="1" applyFill="1" applyBorder="1"/>
    <xf numFmtId="0" fontId="34" fillId="6" borderId="0" xfId="0" applyFont="1" applyFill="1"/>
    <xf numFmtId="0" fontId="33" fillId="14" borderId="5" xfId="0" applyFont="1" applyFill="1" applyBorder="1"/>
    <xf numFmtId="0" fontId="11" fillId="3" borderId="0" xfId="0" applyFont="1" applyFill="1"/>
    <xf numFmtId="0" fontId="49" fillId="6" borderId="0" xfId="0" applyFont="1" applyFill="1"/>
    <xf numFmtId="0" fontId="49" fillId="5" borderId="0" xfId="0" applyFont="1" applyFill="1"/>
    <xf numFmtId="0" fontId="15" fillId="3" borderId="0" xfId="0" applyFont="1" applyFill="1"/>
    <xf numFmtId="4" fontId="51" fillId="4" borderId="0" xfId="0" applyNumberFormat="1" applyFont="1" applyFill="1"/>
    <xf numFmtId="4" fontId="32" fillId="3" borderId="0" xfId="0" applyNumberFormat="1" applyFont="1" applyFill="1" applyAlignment="1">
      <alignment horizontal="right" vertical="center" wrapText="1"/>
    </xf>
    <xf numFmtId="4" fontId="29" fillId="4" borderId="0" xfId="0" applyNumberFormat="1" applyFont="1" applyFill="1"/>
    <xf numFmtId="4" fontId="13" fillId="3" borderId="0" xfId="0" applyNumberFormat="1" applyFont="1" applyFill="1"/>
    <xf numFmtId="4" fontId="51" fillId="14" borderId="0" xfId="0" applyNumberFormat="1" applyFont="1" applyFill="1"/>
    <xf numFmtId="4" fontId="29" fillId="14" borderId="0" xfId="0" applyNumberFormat="1" applyFont="1" applyFill="1"/>
    <xf numFmtId="4" fontId="6" fillId="3" borderId="0" xfId="0" applyNumberFormat="1" applyFont="1" applyFill="1"/>
    <xf numFmtId="1" fontId="13" fillId="13" borderId="2" xfId="0" applyNumberFormat="1" applyFont="1" applyFill="1" applyBorder="1" applyAlignment="1">
      <alignment horizontal="center" vertical="center"/>
    </xf>
    <xf numFmtId="0" fontId="13" fillId="0" borderId="2" xfId="0" applyFont="1" applyBorder="1" applyAlignment="1">
      <alignment horizontal="left" vertical="center"/>
    </xf>
    <xf numFmtId="0" fontId="14" fillId="3" borderId="0" xfId="1" applyFont="1" applyFill="1" applyBorder="1" applyAlignment="1" applyProtection="1"/>
    <xf numFmtId="0" fontId="65" fillId="3" borderId="0" xfId="0" applyFont="1" applyFill="1"/>
    <xf numFmtId="0" fontId="65" fillId="3" borderId="0" xfId="0" applyFont="1" applyFill="1" applyAlignment="1">
      <alignment horizontal="center" vertical="center" wrapText="1"/>
    </xf>
    <xf numFmtId="168" fontId="33" fillId="15" borderId="0" xfId="0" applyNumberFormat="1" applyFont="1" applyFill="1" applyAlignment="1">
      <alignment vertical="center"/>
    </xf>
    <xf numFmtId="0" fontId="66" fillId="3" borderId="0" xfId="0" applyFont="1" applyFill="1"/>
    <xf numFmtId="0" fontId="0" fillId="3" borderId="0" xfId="0" applyFill="1" applyAlignment="1">
      <alignment horizontal="center"/>
    </xf>
    <xf numFmtId="0" fontId="10" fillId="3" borderId="0" xfId="0" applyFont="1" applyFill="1" applyAlignment="1">
      <alignment horizontal="center" vertical="center" wrapText="1"/>
    </xf>
    <xf numFmtId="0" fontId="43" fillId="14" borderId="0" xfId="0" applyFont="1" applyFill="1" applyAlignment="1">
      <alignment horizontal="left" vertical="center" wrapText="1"/>
    </xf>
    <xf numFmtId="0" fontId="69" fillId="6" borderId="0" xfId="0" applyFont="1" applyFill="1" applyAlignment="1">
      <alignment horizontal="left" vertical="center"/>
    </xf>
    <xf numFmtId="0" fontId="69" fillId="5" borderId="0" xfId="0" applyFont="1" applyFill="1" applyAlignment="1">
      <alignment horizontal="left" vertical="center"/>
    </xf>
    <xf numFmtId="0" fontId="21" fillId="3" borderId="0" xfId="0" applyFont="1" applyFill="1" applyAlignment="1">
      <alignment horizontal="left" vertical="center"/>
    </xf>
    <xf numFmtId="0" fontId="6" fillId="3" borderId="0" xfId="0" applyFont="1" applyFill="1" applyAlignment="1">
      <alignment horizontal="left" vertical="center"/>
    </xf>
    <xf numFmtId="0" fontId="44" fillId="3" borderId="0" xfId="0" applyFont="1" applyFill="1" applyAlignment="1">
      <alignment horizontal="left" vertical="center"/>
    </xf>
    <xf numFmtId="0" fontId="62" fillId="6" borderId="0" xfId="0" applyFont="1" applyFill="1" applyAlignment="1">
      <alignment horizontal="left" vertical="center"/>
    </xf>
    <xf numFmtId="0" fontId="62" fillId="5" borderId="0" xfId="0" applyFont="1" applyFill="1" applyAlignment="1">
      <alignment horizontal="left" vertical="center"/>
    </xf>
    <xf numFmtId="0" fontId="61" fillId="3" borderId="0" xfId="0" applyFont="1" applyFill="1" applyAlignment="1">
      <alignment horizontal="left" vertical="center"/>
    </xf>
    <xf numFmtId="0" fontId="70" fillId="3" borderId="0" xfId="0" applyFont="1" applyFill="1"/>
    <xf numFmtId="0" fontId="11" fillId="3" borderId="10" xfId="0" applyFont="1" applyFill="1" applyBorder="1"/>
    <xf numFmtId="0" fontId="6" fillId="3" borderId="10" xfId="0" applyFont="1" applyFill="1" applyBorder="1" applyAlignment="1">
      <alignment horizontal="right"/>
    </xf>
    <xf numFmtId="0" fontId="20" fillId="4" borderId="0" xfId="0" applyFont="1" applyFill="1" applyAlignment="1">
      <alignment horizontal="right" vertical="center"/>
    </xf>
    <xf numFmtId="0" fontId="20" fillId="14" borderId="0" xfId="0" applyFont="1" applyFill="1" applyAlignment="1">
      <alignment horizontal="right" vertical="center"/>
    </xf>
    <xf numFmtId="167" fontId="54" fillId="4" borderId="0" xfId="0" applyNumberFormat="1" applyFont="1" applyFill="1" applyAlignment="1">
      <alignment horizontal="right"/>
    </xf>
    <xf numFmtId="0" fontId="68" fillId="4" borderId="0" xfId="0" applyFont="1" applyFill="1" applyAlignment="1">
      <alignment horizontal="right" vertical="center"/>
    </xf>
    <xf numFmtId="167" fontId="54" fillId="14" borderId="0" xfId="0" applyNumberFormat="1" applyFont="1" applyFill="1" applyAlignment="1">
      <alignment horizontal="right"/>
    </xf>
    <xf numFmtId="0" fontId="6" fillId="3" borderId="10" xfId="0" applyFont="1" applyFill="1" applyBorder="1" applyAlignment="1">
      <alignment horizontal="left" vertical="center"/>
    </xf>
    <xf numFmtId="0" fontId="78" fillId="20" borderId="0" xfId="0" applyFont="1" applyFill="1" applyAlignment="1">
      <alignment horizontal="left" vertical="center"/>
    </xf>
    <xf numFmtId="0" fontId="79" fillId="20" borderId="0" xfId="0" applyFont="1" applyFill="1"/>
    <xf numFmtId="0" fontId="78" fillId="20" borderId="0" xfId="0" applyFont="1" applyFill="1"/>
    <xf numFmtId="4" fontId="80" fillId="20" borderId="0" xfId="0" applyNumberFormat="1" applyFont="1" applyFill="1" applyAlignment="1">
      <alignment vertical="center" wrapText="1"/>
    </xf>
    <xf numFmtId="167" fontId="80" fillId="20" borderId="0" xfId="0" applyNumberFormat="1" applyFont="1" applyFill="1" applyAlignment="1">
      <alignment horizontal="left" vertical="center" wrapText="1"/>
    </xf>
    <xf numFmtId="0" fontId="81" fillId="20" borderId="0" xfId="0" applyFont="1" applyFill="1" applyAlignment="1">
      <alignment vertical="center" wrapText="1"/>
    </xf>
    <xf numFmtId="0" fontId="80" fillId="20" borderId="0" xfId="0" applyFont="1" applyFill="1" applyAlignment="1">
      <alignment vertical="center" wrapText="1"/>
    </xf>
    <xf numFmtId="4" fontId="80" fillId="20" borderId="0" xfId="0" applyNumberFormat="1" applyFont="1" applyFill="1" applyAlignment="1">
      <alignment horizontal="right" vertical="center" wrapText="1"/>
    </xf>
    <xf numFmtId="4" fontId="81" fillId="20" borderId="0" xfId="0" applyNumberFormat="1" applyFont="1" applyFill="1" applyAlignment="1">
      <alignment horizontal="right" vertical="center" wrapText="1"/>
    </xf>
    <xf numFmtId="167" fontId="81" fillId="20" borderId="0" xfId="0" applyNumberFormat="1" applyFont="1" applyFill="1" applyAlignment="1">
      <alignment horizontal="center" vertical="center" wrapText="1"/>
    </xf>
    <xf numFmtId="0" fontId="80" fillId="20" borderId="0" xfId="0" applyFont="1" applyFill="1" applyAlignment="1">
      <alignment vertical="center"/>
    </xf>
    <xf numFmtId="0" fontId="43" fillId="3" borderId="0" xfId="0" applyFont="1" applyFill="1" applyAlignment="1">
      <alignment horizontal="left"/>
    </xf>
    <xf numFmtId="14" fontId="11" fillId="9" borderId="6" xfId="0" applyNumberFormat="1" applyFont="1" applyFill="1" applyBorder="1" applyAlignment="1">
      <alignment horizontal="center" vertical="center"/>
    </xf>
    <xf numFmtId="0" fontId="21" fillId="9" borderId="9" xfId="0" applyFont="1" applyFill="1" applyBorder="1" applyAlignment="1">
      <alignment horizontal="left"/>
    </xf>
    <xf numFmtId="0" fontId="21" fillId="9" borderId="2" xfId="0" applyFont="1" applyFill="1" applyBorder="1" applyAlignment="1">
      <alignment horizontal="left"/>
    </xf>
    <xf numFmtId="0" fontId="21" fillId="9" borderId="9" xfId="0" applyFont="1" applyFill="1" applyBorder="1"/>
    <xf numFmtId="14" fontId="11" fillId="9" borderId="6" xfId="0" applyNumberFormat="1" applyFont="1" applyFill="1" applyBorder="1" applyAlignment="1">
      <alignment horizontal="center"/>
    </xf>
    <xf numFmtId="0" fontId="83" fillId="3" borderId="0" xfId="0" applyFont="1" applyFill="1" applyAlignment="1">
      <alignment horizontal="left" vertical="top"/>
    </xf>
    <xf numFmtId="0" fontId="84" fillId="3" borderId="0" xfId="0" applyFont="1" applyFill="1"/>
    <xf numFmtId="0" fontId="77" fillId="0" borderId="0" xfId="0" applyFont="1"/>
    <xf numFmtId="0" fontId="56" fillId="3" borderId="0" xfId="0" applyFont="1" applyFill="1" applyAlignment="1">
      <alignment horizontal="left" vertical="center"/>
    </xf>
    <xf numFmtId="0" fontId="56" fillId="3" borderId="0" xfId="0" applyFont="1" applyFill="1" applyAlignment="1">
      <alignment horizontal="center" vertical="center"/>
    </xf>
    <xf numFmtId="0" fontId="8" fillId="4" borderId="15" xfId="0" applyFont="1" applyFill="1" applyBorder="1" applyAlignment="1">
      <alignment horizontal="center" vertical="center"/>
    </xf>
    <xf numFmtId="0" fontId="88" fillId="0" borderId="0" xfId="0" applyFont="1"/>
    <xf numFmtId="0" fontId="59" fillId="9" borderId="6" xfId="0" applyFont="1" applyFill="1" applyBorder="1"/>
    <xf numFmtId="0" fontId="59" fillId="9" borderId="9" xfId="0" applyFont="1" applyFill="1" applyBorder="1"/>
    <xf numFmtId="0" fontId="59" fillId="9" borderId="2" xfId="0" applyFont="1" applyFill="1" applyBorder="1"/>
    <xf numFmtId="0" fontId="8" fillId="4" borderId="15" xfId="0" applyFont="1" applyFill="1" applyBorder="1" applyAlignment="1">
      <alignment horizontal="center" vertical="center" wrapText="1"/>
    </xf>
    <xf numFmtId="0" fontId="89" fillId="3" borderId="0" xfId="0" applyFont="1" applyFill="1"/>
    <xf numFmtId="168" fontId="81" fillId="3" borderId="0" xfId="0" applyNumberFormat="1" applyFont="1" applyFill="1" applyAlignment="1">
      <alignment vertical="center" wrapText="1"/>
    </xf>
    <xf numFmtId="0" fontId="81" fillId="3" borderId="0" xfId="0" applyFont="1" applyFill="1" applyAlignment="1">
      <alignment vertical="center" wrapText="1"/>
    </xf>
    <xf numFmtId="0" fontId="8" fillId="25" borderId="15" xfId="0" applyFont="1" applyFill="1" applyBorder="1" applyAlignment="1">
      <alignment horizontal="center" vertical="center" wrapText="1"/>
    </xf>
    <xf numFmtId="0" fontId="23" fillId="4" borderId="15"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31" fillId="0" borderId="2" xfId="0" applyFont="1" applyBorder="1" applyAlignment="1">
      <alignment horizontal="left" vertical="center"/>
    </xf>
    <xf numFmtId="1" fontId="5" fillId="0" borderId="2" xfId="0" applyNumberFormat="1" applyFont="1" applyBorder="1" applyAlignment="1">
      <alignment horizontal="center" vertical="center"/>
    </xf>
    <xf numFmtId="49" fontId="56" fillId="3" borderId="0" xfId="0" applyNumberFormat="1" applyFont="1" applyFill="1" applyAlignment="1">
      <alignment horizontal="left" vertical="center"/>
    </xf>
    <xf numFmtId="49" fontId="56" fillId="3" borderId="0" xfId="0" applyNumberFormat="1" applyFont="1" applyFill="1" applyAlignment="1">
      <alignment horizontal="center" vertical="center"/>
    </xf>
    <xf numFmtId="0" fontId="91" fillId="3" borderId="0" xfId="0" applyFont="1" applyFill="1" applyAlignment="1">
      <alignment vertical="center" wrapText="1"/>
    </xf>
    <xf numFmtId="1" fontId="19" fillId="30" borderId="2" xfId="0" applyNumberFormat="1" applyFont="1" applyFill="1" applyBorder="1" applyAlignment="1">
      <alignment horizontal="center" vertical="center"/>
    </xf>
    <xf numFmtId="1" fontId="79" fillId="3" borderId="0" xfId="0" applyNumberFormat="1" applyFont="1" applyFill="1"/>
    <xf numFmtId="0" fontId="92" fillId="20" borderId="0" xfId="0" applyFont="1" applyFill="1" applyAlignment="1">
      <alignment horizontal="left"/>
    </xf>
    <xf numFmtId="2" fontId="79" fillId="20" borderId="0" xfId="0" applyNumberFormat="1" applyFont="1" applyFill="1" applyAlignment="1">
      <alignment vertical="center"/>
    </xf>
    <xf numFmtId="0" fontId="90" fillId="3" borderId="0" xfId="0" applyFont="1" applyFill="1"/>
    <xf numFmtId="14" fontId="11" fillId="0" borderId="6" xfId="0" applyNumberFormat="1" applyFont="1" applyBorder="1" applyAlignment="1">
      <alignment horizontal="center" vertical="center"/>
    </xf>
    <xf numFmtId="10" fontId="94" fillId="20" borderId="0" xfId="0" applyNumberFormat="1" applyFont="1" applyFill="1" applyAlignment="1">
      <alignment vertical="center"/>
    </xf>
    <xf numFmtId="0" fontId="100" fillId="3" borderId="0" xfId="0" applyFont="1" applyFill="1"/>
    <xf numFmtId="0" fontId="87" fillId="3" borderId="0" xfId="0" applyFont="1" applyFill="1" applyAlignment="1">
      <alignment horizontal="left" indent="1"/>
    </xf>
    <xf numFmtId="0" fontId="59" fillId="0" borderId="9" xfId="0" applyFont="1" applyBorder="1" applyAlignment="1">
      <alignment horizontal="left"/>
    </xf>
    <xf numFmtId="0" fontId="21" fillId="0" borderId="2" xfId="0" applyFont="1" applyBorder="1" applyAlignment="1">
      <alignment horizontal="left"/>
    </xf>
    <xf numFmtId="0" fontId="59" fillId="0" borderId="39" xfId="0" applyFont="1" applyBorder="1" applyAlignment="1">
      <alignment horizontal="left"/>
    </xf>
    <xf numFmtId="0" fontId="21" fillId="0" borderId="40" xfId="0" applyFont="1" applyBorder="1" applyAlignment="1">
      <alignment horizontal="left"/>
    </xf>
    <xf numFmtId="0" fontId="21" fillId="4" borderId="0" xfId="0" applyFont="1" applyFill="1"/>
    <xf numFmtId="0" fontId="21" fillId="6" borderId="0" xfId="0" applyFont="1" applyFill="1"/>
    <xf numFmtId="0" fontId="6" fillId="3" borderId="0" xfId="0" applyFont="1" applyFill="1" applyAlignment="1">
      <alignment horizontal="left" vertical="center" wrapText="1"/>
    </xf>
    <xf numFmtId="0" fontId="29" fillId="3" borderId="0" xfId="0" applyFont="1" applyFill="1" applyAlignment="1">
      <alignment horizontal="right"/>
    </xf>
    <xf numFmtId="0" fontId="6" fillId="3" borderId="0" xfId="0" applyFont="1" applyFill="1" applyAlignment="1">
      <alignment horizontal="center"/>
    </xf>
    <xf numFmtId="0" fontId="11" fillId="3" borderId="0" xfId="0" applyFont="1" applyFill="1" applyAlignment="1">
      <alignment horizontal="right"/>
    </xf>
    <xf numFmtId="0" fontId="32" fillId="3" borderId="0" xfId="0" applyFont="1" applyFill="1" applyAlignment="1">
      <alignment horizontal="left" vertical="center" indent="3"/>
    </xf>
    <xf numFmtId="0" fontId="15" fillId="3" borderId="0" xfId="0" applyFont="1" applyFill="1" applyAlignment="1">
      <alignment horizontal="right" vertical="center" wrapText="1"/>
    </xf>
    <xf numFmtId="0" fontId="50" fillId="20" borderId="0" xfId="0" applyFont="1" applyFill="1"/>
    <xf numFmtId="0" fontId="11" fillId="20" borderId="0" xfId="0" applyFont="1" applyFill="1"/>
    <xf numFmtId="0" fontId="6" fillId="20" borderId="0" xfId="0" applyFont="1" applyFill="1"/>
    <xf numFmtId="0" fontId="13" fillId="20" borderId="0" xfId="0" applyFont="1" applyFill="1"/>
    <xf numFmtId="14" fontId="11" fillId="33" borderId="6" xfId="0" applyNumberFormat="1" applyFont="1" applyFill="1" applyBorder="1" applyAlignment="1">
      <alignment horizontal="center" vertical="center"/>
    </xf>
    <xf numFmtId="0" fontId="86" fillId="3" borderId="0" xfId="0" applyFont="1" applyFill="1"/>
    <xf numFmtId="0" fontId="84" fillId="3" borderId="0" xfId="0" applyFont="1" applyFill="1" applyAlignment="1">
      <alignment vertical="top" wrapText="1"/>
    </xf>
    <xf numFmtId="0" fontId="104" fillId="3" borderId="0" xfId="0" applyFont="1" applyFill="1"/>
    <xf numFmtId="0" fontId="110" fillId="3" borderId="0" xfId="0" applyFont="1" applyFill="1" applyAlignment="1">
      <alignment horizontal="left" vertical="center" indent="2"/>
    </xf>
    <xf numFmtId="0" fontId="28" fillId="3" borderId="0" xfId="0" applyFont="1" applyFill="1" applyAlignment="1">
      <alignment vertical="center" wrapText="1"/>
    </xf>
    <xf numFmtId="0" fontId="111" fillId="3" borderId="0" xfId="0" applyFont="1" applyFill="1" applyAlignment="1">
      <alignment horizontal="left" vertical="center"/>
    </xf>
    <xf numFmtId="0" fontId="111" fillId="3" borderId="0" xfId="0" applyFont="1" applyFill="1"/>
    <xf numFmtId="4" fontId="21" fillId="13" borderId="6" xfId="0" applyNumberFormat="1" applyFont="1" applyFill="1" applyBorder="1" applyAlignment="1">
      <alignment horizontal="center" vertical="center"/>
    </xf>
    <xf numFmtId="0" fontId="114" fillId="3" borderId="0" xfId="0" applyFont="1" applyFill="1"/>
    <xf numFmtId="4" fontId="0" fillId="3" borderId="0" xfId="0" applyNumberFormat="1" applyFill="1"/>
    <xf numFmtId="4" fontId="0" fillId="3" borderId="0" xfId="0" applyNumberFormat="1" applyFill="1" applyAlignment="1">
      <alignment horizontal="center"/>
    </xf>
    <xf numFmtId="4" fontId="13" fillId="13" borderId="9" xfId="0" applyNumberFormat="1" applyFont="1" applyFill="1" applyBorder="1" applyAlignment="1">
      <alignment horizontal="right" vertical="center"/>
    </xf>
    <xf numFmtId="4" fontId="11" fillId="13" borderId="12" xfId="0" applyNumberFormat="1" applyFont="1" applyFill="1" applyBorder="1" applyAlignment="1">
      <alignment horizontal="right" vertical="center" wrapText="1"/>
    </xf>
    <xf numFmtId="4" fontId="5" fillId="0" borderId="12" xfId="0" applyNumberFormat="1" applyFont="1" applyBorder="1" applyAlignment="1">
      <alignment horizontal="right" vertical="center" wrapText="1"/>
    </xf>
    <xf numFmtId="0" fontId="114" fillId="0" borderId="0" xfId="0" applyFont="1"/>
    <xf numFmtId="0" fontId="78" fillId="3" borderId="10" xfId="0" applyFont="1" applyFill="1" applyBorder="1" applyAlignment="1">
      <alignment horizontal="right"/>
    </xf>
    <xf numFmtId="0" fontId="117" fillId="20" borderId="0" xfId="0" applyFont="1" applyFill="1" applyAlignment="1">
      <alignment vertical="top" wrapText="1"/>
    </xf>
    <xf numFmtId="0" fontId="117" fillId="20" borderId="0" xfId="0" applyFont="1" applyFill="1" applyAlignment="1">
      <alignment vertical="center" wrapText="1"/>
    </xf>
    <xf numFmtId="0" fontId="83" fillId="3" borderId="0" xfId="0" applyFont="1" applyFill="1" applyAlignment="1">
      <alignment horizontal="right" vertical="top"/>
    </xf>
    <xf numFmtId="0" fontId="84" fillId="3" borderId="0" xfId="0" applyFont="1" applyFill="1" applyAlignment="1">
      <alignment horizontal="right"/>
    </xf>
    <xf numFmtId="0" fontId="79" fillId="20" borderId="0" xfId="0" applyFont="1" applyFill="1" applyAlignment="1">
      <alignment horizontal="right"/>
    </xf>
    <xf numFmtId="0" fontId="83" fillId="3" borderId="0" xfId="0" applyFont="1" applyFill="1" applyAlignment="1">
      <alignment horizontal="right"/>
    </xf>
    <xf numFmtId="0" fontId="123" fillId="0" borderId="0" xfId="0" applyFont="1"/>
    <xf numFmtId="0" fontId="59" fillId="9" borderId="2" xfId="0" applyFont="1" applyFill="1" applyBorder="1" applyAlignment="1">
      <alignment horizontal="left"/>
    </xf>
    <xf numFmtId="0" fontId="59" fillId="33" borderId="9" xfId="0" applyFont="1" applyFill="1" applyBorder="1" applyAlignment="1">
      <alignment horizontal="left"/>
    </xf>
    <xf numFmtId="0" fontId="0" fillId="37" borderId="0" xfId="0" applyFill="1" applyAlignment="1">
      <alignment horizontal="left" vertical="center"/>
    </xf>
    <xf numFmtId="0" fontId="59" fillId="0" borderId="6" xfId="0" applyFont="1" applyBorder="1" applyAlignment="1">
      <alignment horizontal="left"/>
    </xf>
    <xf numFmtId="0" fontId="34" fillId="3" borderId="0" xfId="0" applyFont="1" applyFill="1"/>
    <xf numFmtId="0" fontId="6" fillId="3" borderId="0" xfId="0" applyFont="1" applyFill="1" applyAlignment="1">
      <alignment horizontal="left" vertical="top"/>
    </xf>
    <xf numFmtId="0" fontId="127" fillId="0" borderId="0" xfId="0" applyFont="1"/>
    <xf numFmtId="9" fontId="127" fillId="0" borderId="0" xfId="0" applyNumberFormat="1" applyFont="1"/>
    <xf numFmtId="0" fontId="72" fillId="20" borderId="0" xfId="0" applyFont="1" applyFill="1" applyAlignment="1">
      <alignment horizontal="left" vertical="top" wrapText="1" indent="2"/>
    </xf>
    <xf numFmtId="0" fontId="0" fillId="34" borderId="0" xfId="0" applyFill="1"/>
    <xf numFmtId="0" fontId="131" fillId="0" borderId="0" xfId="0" applyFont="1"/>
    <xf numFmtId="0" fontId="84" fillId="3" borderId="0" xfId="0" applyFont="1" applyFill="1" applyAlignment="1">
      <alignment horizontal="left" vertical="center" wrapText="1"/>
    </xf>
    <xf numFmtId="0" fontId="6" fillId="3" borderId="0" xfId="0" applyFont="1" applyFill="1" applyAlignment="1">
      <alignment horizontal="right" vertical="top"/>
    </xf>
    <xf numFmtId="0" fontId="109" fillId="3" borderId="0" xfId="0" applyFont="1" applyFill="1" applyAlignment="1">
      <alignment vertical="center" wrapText="1"/>
    </xf>
    <xf numFmtId="0" fontId="109" fillId="3" borderId="0" xfId="0" applyFont="1" applyFill="1" applyAlignment="1">
      <alignment vertical="center"/>
    </xf>
    <xf numFmtId="0" fontId="93" fillId="3" borderId="0" xfId="0" applyFont="1" applyFill="1" applyAlignment="1">
      <alignment vertical="center"/>
    </xf>
    <xf numFmtId="0" fontId="109" fillId="3" borderId="0" xfId="0" applyFont="1" applyFill="1" applyAlignment="1">
      <alignment vertical="top" wrapText="1"/>
    </xf>
    <xf numFmtId="0" fontId="134" fillId="3" borderId="0" xfId="0" applyFont="1" applyFill="1" applyAlignment="1">
      <alignment horizontal="left" vertical="center" indent="2"/>
    </xf>
    <xf numFmtId="0" fontId="109" fillId="3" borderId="0" xfId="0" applyFont="1" applyFill="1" applyAlignment="1">
      <alignment horizontal="left" vertical="top" indent="5"/>
    </xf>
    <xf numFmtId="0" fontId="109" fillId="20" borderId="0" xfId="0" applyFont="1" applyFill="1" applyAlignment="1">
      <alignment vertical="top" wrapText="1"/>
    </xf>
    <xf numFmtId="0" fontId="136" fillId="4" borderId="0" xfId="0" applyFont="1" applyFill="1" applyAlignment="1">
      <alignment vertical="center"/>
    </xf>
    <xf numFmtId="0" fontId="137" fillId="3" borderId="0" xfId="0" applyFont="1" applyFill="1" applyAlignment="1">
      <alignment horizontal="left" vertical="center"/>
    </xf>
    <xf numFmtId="0" fontId="72" fillId="20" borderId="0" xfId="0" applyFont="1" applyFill="1" applyAlignment="1">
      <alignment vertical="top" wrapText="1"/>
    </xf>
    <xf numFmtId="0" fontId="20" fillId="18" borderId="70" xfId="0" applyFont="1" applyFill="1" applyBorder="1" applyAlignment="1">
      <alignment horizontal="center" vertical="center" wrapText="1"/>
    </xf>
    <xf numFmtId="0" fontId="57" fillId="14" borderId="71" xfId="0" applyFont="1" applyFill="1" applyBorder="1" applyAlignment="1">
      <alignment horizontal="center" vertical="center" wrapText="1"/>
    </xf>
    <xf numFmtId="0" fontId="23" fillId="4" borderId="0" xfId="0" applyFont="1" applyFill="1" applyAlignment="1">
      <alignment vertical="center"/>
    </xf>
    <xf numFmtId="0" fontId="108" fillId="3" borderId="0" xfId="0" applyFont="1" applyFill="1" applyAlignment="1">
      <alignment vertical="center" wrapText="1"/>
    </xf>
    <xf numFmtId="0" fontId="84" fillId="20" borderId="0" xfId="0" applyFont="1" applyFill="1" applyAlignment="1">
      <alignment vertical="top" wrapText="1"/>
    </xf>
    <xf numFmtId="0" fontId="139" fillId="25" borderId="0" xfId="0" applyFont="1" applyFill="1"/>
    <xf numFmtId="0" fontId="0" fillId="0" borderId="64" xfId="0" applyBorder="1"/>
    <xf numFmtId="9" fontId="0" fillId="0" borderId="0" xfId="0" applyNumberFormat="1"/>
    <xf numFmtId="2" fontId="0" fillId="0" borderId="0" xfId="0" applyNumberFormat="1"/>
    <xf numFmtId="2" fontId="0" fillId="0" borderId="0" xfId="0" applyNumberFormat="1" applyAlignment="1">
      <alignment horizontal="right"/>
    </xf>
    <xf numFmtId="0" fontId="0" fillId="0" borderId="63" xfId="0" applyBorder="1"/>
    <xf numFmtId="0" fontId="115" fillId="0" borderId="0" xfId="0" applyFont="1"/>
    <xf numFmtId="0" fontId="115" fillId="0" borderId="0" xfId="0" applyFont="1" applyAlignment="1">
      <alignment horizontal="left"/>
    </xf>
    <xf numFmtId="0" fontId="115" fillId="0" borderId="0" xfId="0" applyFont="1" applyAlignment="1">
      <alignment vertical="center"/>
    </xf>
    <xf numFmtId="169" fontId="0" fillId="0" borderId="0" xfId="0" applyNumberFormat="1"/>
    <xf numFmtId="0" fontId="115" fillId="0" borderId="0" xfId="0" applyFont="1" applyAlignment="1">
      <alignment horizontal="center" vertical="center"/>
    </xf>
    <xf numFmtId="0" fontId="115" fillId="29" borderId="0" xfId="0" applyFont="1" applyFill="1" applyAlignment="1">
      <alignment horizontal="center" vertical="center"/>
    </xf>
    <xf numFmtId="0" fontId="0" fillId="29" borderId="0" xfId="0" applyFill="1"/>
    <xf numFmtId="0" fontId="115" fillId="28" borderId="0" xfId="0" applyFont="1" applyFill="1" applyAlignment="1">
      <alignment horizontal="center"/>
    </xf>
    <xf numFmtId="0" fontId="0" fillId="28" borderId="0" xfId="0" applyFill="1"/>
    <xf numFmtId="0" fontId="115" fillId="0" borderId="0" xfId="0" applyFont="1" applyAlignment="1">
      <alignment horizontal="center"/>
    </xf>
    <xf numFmtId="0" fontId="143" fillId="0" borderId="0" xfId="0" applyFont="1"/>
    <xf numFmtId="0" fontId="115" fillId="0" borderId="6" xfId="0" applyFont="1" applyBorder="1"/>
    <xf numFmtId="2" fontId="115" fillId="0" borderId="6" xfId="0" applyNumberFormat="1" applyFont="1" applyBorder="1"/>
    <xf numFmtId="4" fontId="115" fillId="0" borderId="11" xfId="0" applyNumberFormat="1" applyFont="1" applyBorder="1" applyAlignment="1">
      <alignment horizontal="center"/>
    </xf>
    <xf numFmtId="0" fontId="115" fillId="33" borderId="6" xfId="0" applyFont="1" applyFill="1" applyBorder="1"/>
    <xf numFmtId="4" fontId="115" fillId="33" borderId="11" xfId="0" applyNumberFormat="1" applyFont="1" applyFill="1" applyBorder="1" applyAlignment="1">
      <alignment horizontal="center"/>
    </xf>
    <xf numFmtId="0" fontId="132" fillId="0" borderId="0" xfId="7" applyFont="1"/>
    <xf numFmtId="0" fontId="115" fillId="0" borderId="0" xfId="1" applyFont="1" applyBorder="1" applyAlignment="1" applyProtection="1">
      <alignment horizontal="left" vertical="center"/>
    </xf>
    <xf numFmtId="0" fontId="115" fillId="0" borderId="0" xfId="7" applyFont="1"/>
    <xf numFmtId="0" fontId="145" fillId="0" borderId="0" xfId="7" applyFont="1"/>
    <xf numFmtId="0" fontId="115" fillId="0" borderId="0" xfId="7" applyFont="1" applyAlignment="1">
      <alignment horizontal="center" vertical="center" wrapText="1"/>
    </xf>
    <xf numFmtId="0" fontId="115" fillId="0" borderId="0" xfId="7" applyFont="1" applyAlignment="1">
      <alignment horizontal="left" indent="2"/>
    </xf>
    <xf numFmtId="0" fontId="115" fillId="41" borderId="0" xfId="7" applyFont="1" applyFill="1"/>
    <xf numFmtId="0" fontId="115" fillId="41" borderId="0" xfId="7" applyFont="1" applyFill="1" applyAlignment="1">
      <alignment horizontal="center" vertical="center" wrapText="1"/>
    </xf>
    <xf numFmtId="0" fontId="147" fillId="0" borderId="0" xfId="7" applyFont="1"/>
    <xf numFmtId="0" fontId="146" fillId="41" borderId="0" xfId="7" applyFont="1" applyFill="1"/>
    <xf numFmtId="167" fontId="115" fillId="0" borderId="0" xfId="0" applyNumberFormat="1" applyFont="1" applyAlignment="1">
      <alignment horizontal="right" vertical="center"/>
    </xf>
    <xf numFmtId="0" fontId="148" fillId="25" borderId="0" xfId="0" applyFont="1" applyFill="1"/>
    <xf numFmtId="0" fontId="130" fillId="0" borderId="0" xfId="7" applyFont="1"/>
    <xf numFmtId="0" fontId="149" fillId="0" borderId="0" xfId="0" applyFont="1"/>
    <xf numFmtId="9" fontId="149" fillId="0" borderId="0" xfId="0" applyNumberFormat="1" applyFont="1"/>
    <xf numFmtId="0" fontId="150" fillId="25" borderId="0" xfId="0" applyFont="1" applyFill="1"/>
    <xf numFmtId="0" fontId="146" fillId="37" borderId="0" xfId="7" applyFont="1" applyFill="1"/>
    <xf numFmtId="0" fontId="115" fillId="37" borderId="0" xfId="7" applyFont="1" applyFill="1"/>
    <xf numFmtId="0" fontId="115" fillId="37" borderId="0" xfId="7" applyFont="1" applyFill="1" applyAlignment="1">
      <alignment horizontal="center" vertical="center" wrapText="1"/>
    </xf>
    <xf numFmtId="0" fontId="146" fillId="43" borderId="0" xfId="7" applyFont="1" applyFill="1"/>
    <xf numFmtId="0" fontId="115" fillId="43" borderId="0" xfId="7" applyFont="1" applyFill="1"/>
    <xf numFmtId="0" fontId="115" fillId="43" borderId="0" xfId="7" applyFont="1" applyFill="1" applyAlignment="1">
      <alignment horizontal="center" vertical="center" wrapText="1"/>
    </xf>
    <xf numFmtId="0" fontId="109" fillId="3" borderId="0" xfId="0" applyFont="1" applyFill="1" applyAlignment="1">
      <alignment horizontal="left" vertical="center" wrapText="1"/>
    </xf>
    <xf numFmtId="168" fontId="115" fillId="0" borderId="0" xfId="7" applyNumberFormat="1" applyFont="1" applyAlignment="1">
      <alignment horizontal="right"/>
    </xf>
    <xf numFmtId="168" fontId="115" fillId="0" borderId="0" xfId="7" applyNumberFormat="1" applyFont="1"/>
    <xf numFmtId="0" fontId="140" fillId="0" borderId="0" xfId="0" applyFont="1"/>
    <xf numFmtId="0" fontId="133" fillId="0" borderId="0" xfId="0" applyFont="1"/>
    <xf numFmtId="0" fontId="152" fillId="0" borderId="0" xfId="7" applyFont="1"/>
    <xf numFmtId="0" fontId="146" fillId="38" borderId="74" xfId="7" applyFont="1" applyFill="1" applyBorder="1" applyAlignment="1">
      <alignment horizontal="left" vertical="center"/>
    </xf>
    <xf numFmtId="165" fontId="0" fillId="0" borderId="0" xfId="0" applyNumberFormat="1"/>
    <xf numFmtId="0" fontId="153" fillId="9" borderId="6" xfId="0" applyFont="1" applyFill="1" applyBorder="1"/>
    <xf numFmtId="0" fontId="153" fillId="9" borderId="6" xfId="0" applyFont="1" applyFill="1" applyBorder="1" applyAlignment="1">
      <alignment horizontal="left"/>
    </xf>
    <xf numFmtId="2" fontId="115" fillId="0" borderId="6" xfId="0" applyNumberFormat="1" applyFont="1" applyBorder="1" applyAlignment="1">
      <alignment horizontal="right" vertical="center"/>
    </xf>
    <xf numFmtId="0" fontId="140" fillId="37" borderId="0" xfId="0" applyFont="1" applyFill="1" applyAlignment="1">
      <alignment horizontal="left" vertical="center"/>
    </xf>
    <xf numFmtId="0" fontId="144" fillId="0" borderId="0" xfId="7" applyFont="1"/>
    <xf numFmtId="0" fontId="101" fillId="20" borderId="0" xfId="0" applyFont="1" applyFill="1" applyAlignment="1">
      <alignment horizontal="left" vertical="top" wrapText="1" indent="1"/>
    </xf>
    <xf numFmtId="0" fontId="155" fillId="42" borderId="0" xfId="0" applyFont="1" applyFill="1" applyAlignment="1">
      <alignment vertical="center"/>
    </xf>
    <xf numFmtId="0" fontId="156" fillId="0" borderId="0" xfId="0" applyFont="1" applyAlignment="1">
      <alignment vertical="center"/>
    </xf>
    <xf numFmtId="0" fontId="0" fillId="0" borderId="0" xfId="0" applyAlignment="1">
      <alignment horizontal="right"/>
    </xf>
    <xf numFmtId="0" fontId="128" fillId="0" borderId="0" xfId="0" applyFont="1"/>
    <xf numFmtId="3" fontId="128" fillId="0" borderId="0" xfId="0" applyNumberFormat="1" applyFont="1"/>
    <xf numFmtId="3" fontId="0" fillId="0" borderId="0" xfId="0" applyNumberFormat="1" applyAlignment="1">
      <alignment horizontal="right"/>
    </xf>
    <xf numFmtId="0" fontId="158" fillId="37" borderId="0" xfId="7" applyFont="1" applyFill="1"/>
    <xf numFmtId="0" fontId="158" fillId="41" borderId="0" xfId="7" applyFont="1" applyFill="1"/>
    <xf numFmtId="0" fontId="158" fillId="43" borderId="0" xfId="7" applyFont="1" applyFill="1"/>
    <xf numFmtId="2" fontId="115" fillId="0" borderId="0" xfId="0" applyNumberFormat="1" applyFont="1" applyAlignment="1">
      <alignment horizontal="right" vertical="center"/>
    </xf>
    <xf numFmtId="0" fontId="115" fillId="34" borderId="0" xfId="0" applyFont="1" applyFill="1"/>
    <xf numFmtId="4" fontId="115" fillId="34" borderId="0" xfId="0" applyNumberFormat="1" applyFont="1" applyFill="1" applyAlignment="1">
      <alignment horizontal="center"/>
    </xf>
    <xf numFmtId="0" fontId="115" fillId="0" borderId="64" xfId="0" applyFont="1" applyBorder="1"/>
    <xf numFmtId="1" fontId="115" fillId="0" borderId="64" xfId="0" applyNumberFormat="1" applyFont="1" applyBorder="1"/>
    <xf numFmtId="4" fontId="115" fillId="0" borderId="0" xfId="7" applyNumberFormat="1" applyFont="1"/>
    <xf numFmtId="165" fontId="115" fillId="0" borderId="0" xfId="0" applyNumberFormat="1" applyFont="1" applyAlignment="1">
      <alignment horizontal="left" vertical="center"/>
    </xf>
    <xf numFmtId="3" fontId="115" fillId="0" borderId="0" xfId="0" applyNumberFormat="1" applyFont="1" applyAlignment="1">
      <alignment horizontal="left" vertical="center"/>
    </xf>
    <xf numFmtId="4" fontId="0" fillId="0" borderId="0" xfId="0" applyNumberFormat="1" applyAlignment="1">
      <alignment horizontal="right"/>
    </xf>
    <xf numFmtId="0" fontId="0" fillId="0" borderId="75" xfId="0" applyBorder="1"/>
    <xf numFmtId="0" fontId="0" fillId="0" borderId="76" xfId="0" applyBorder="1"/>
    <xf numFmtId="4" fontId="0" fillId="0" borderId="77" xfId="0" applyNumberFormat="1" applyBorder="1"/>
    <xf numFmtId="4" fontId="0" fillId="0" borderId="78" xfId="0" applyNumberFormat="1" applyBorder="1"/>
    <xf numFmtId="0" fontId="0" fillId="38" borderId="80" xfId="0" applyFill="1" applyBorder="1"/>
    <xf numFmtId="0" fontId="57" fillId="14" borderId="26" xfId="0" applyFont="1" applyFill="1" applyBorder="1" applyAlignment="1">
      <alignment horizontal="center" vertical="center" wrapText="1"/>
    </xf>
    <xf numFmtId="0" fontId="21" fillId="0" borderId="79" xfId="0" applyFont="1" applyBorder="1"/>
    <xf numFmtId="0" fontId="115" fillId="30" borderId="80" xfId="0" applyFont="1" applyFill="1" applyBorder="1" applyAlignment="1">
      <alignment horizontal="right" vertical="center"/>
    </xf>
    <xf numFmtId="0" fontId="115" fillId="37" borderId="80" xfId="0" applyFont="1" applyFill="1" applyBorder="1" applyAlignment="1">
      <alignment horizontal="right" vertical="center"/>
    </xf>
    <xf numFmtId="4" fontId="8" fillId="14" borderId="86" xfId="0" applyNumberFormat="1" applyFont="1" applyFill="1" applyBorder="1" applyAlignment="1">
      <alignment horizontal="center" vertical="center" wrapText="1"/>
    </xf>
    <xf numFmtId="4" fontId="8" fillId="14" borderId="16" xfId="0" applyNumberFormat="1" applyFont="1" applyFill="1" applyBorder="1" applyAlignment="1">
      <alignment horizontal="center" vertical="center" wrapText="1"/>
    </xf>
    <xf numFmtId="4" fontId="8" fillId="14" borderId="85" xfId="0" applyNumberFormat="1" applyFont="1" applyFill="1" applyBorder="1" applyAlignment="1">
      <alignment horizontal="center" vertical="center" wrapText="1"/>
    </xf>
    <xf numFmtId="4" fontId="29" fillId="33" borderId="88" xfId="0" applyNumberFormat="1" applyFont="1" applyFill="1" applyBorder="1" applyAlignment="1">
      <alignment vertical="center" wrapText="1"/>
    </xf>
    <xf numFmtId="4" fontId="28" fillId="33" borderId="88" xfId="0" applyNumberFormat="1" applyFont="1" applyFill="1" applyBorder="1" applyAlignment="1">
      <alignment vertical="center" wrapText="1"/>
    </xf>
    <xf numFmtId="4" fontId="28" fillId="33" borderId="89" xfId="0" applyNumberFormat="1" applyFont="1" applyFill="1" applyBorder="1" applyAlignment="1">
      <alignment vertical="center" wrapText="1"/>
    </xf>
    <xf numFmtId="4" fontId="33" fillId="33" borderId="88" xfId="0" applyNumberFormat="1" applyFont="1" applyFill="1" applyBorder="1" applyAlignment="1">
      <alignment vertical="center" wrapText="1"/>
    </xf>
    <xf numFmtId="4" fontId="29" fillId="9" borderId="90" xfId="0" applyNumberFormat="1" applyFont="1" applyFill="1" applyBorder="1" applyAlignment="1">
      <alignment horizontal="right" vertical="center" wrapText="1"/>
    </xf>
    <xf numFmtId="4" fontId="164" fillId="14" borderId="92" xfId="0" applyNumberFormat="1" applyFont="1" applyFill="1" applyBorder="1" applyAlignment="1">
      <alignment vertical="center" wrapText="1"/>
    </xf>
    <xf numFmtId="4" fontId="8" fillId="25" borderId="85" xfId="0" applyNumberFormat="1" applyFont="1" applyFill="1" applyBorder="1" applyAlignment="1">
      <alignment horizontal="center" vertical="center" wrapText="1"/>
    </xf>
    <xf numFmtId="4" fontId="8" fillId="25" borderId="86" xfId="0" applyNumberFormat="1" applyFont="1" applyFill="1" applyBorder="1" applyAlignment="1">
      <alignment horizontal="center" vertical="center" wrapText="1"/>
    </xf>
    <xf numFmtId="4" fontId="8" fillId="25" borderId="92" xfId="0" applyNumberFormat="1" applyFont="1" applyFill="1" applyBorder="1" applyAlignment="1">
      <alignment vertical="center" wrapText="1"/>
    </xf>
    <xf numFmtId="4" fontId="116" fillId="0" borderId="58" xfId="0" applyNumberFormat="1" applyFont="1" applyBorder="1" applyAlignment="1">
      <alignment vertical="center" wrapText="1"/>
    </xf>
    <xf numFmtId="4" fontId="8" fillId="25" borderId="91" xfId="0" applyNumberFormat="1" applyFont="1" applyFill="1" applyBorder="1" applyAlignment="1">
      <alignment vertical="center" wrapText="1"/>
    </xf>
    <xf numFmtId="4" fontId="11" fillId="0" borderId="80" xfId="0" applyNumberFormat="1" applyFont="1" applyBorder="1" applyAlignment="1">
      <alignment horizontal="center" vertical="center" wrapText="1"/>
    </xf>
    <xf numFmtId="4" fontId="115" fillId="33" borderId="80" xfId="0" applyNumberFormat="1" applyFont="1" applyFill="1" applyBorder="1" applyAlignment="1">
      <alignment vertical="center" wrapText="1"/>
    </xf>
    <xf numFmtId="4" fontId="115" fillId="33" borderId="80" xfId="0" applyNumberFormat="1" applyFont="1" applyFill="1" applyBorder="1" applyAlignment="1">
      <alignment horizontal="right" vertical="center" wrapText="1"/>
    </xf>
    <xf numFmtId="4" fontId="130" fillId="33" borderId="80" xfId="0" applyNumberFormat="1" applyFont="1" applyFill="1" applyBorder="1" applyAlignment="1">
      <alignment vertical="center" wrapText="1"/>
    </xf>
    <xf numFmtId="4" fontId="115" fillId="33" borderId="58" xfId="0" applyNumberFormat="1" applyFont="1" applyFill="1" applyBorder="1" applyAlignment="1">
      <alignment vertical="center" wrapText="1"/>
    </xf>
    <xf numFmtId="4" fontId="115" fillId="33" borderId="88" xfId="0" applyNumberFormat="1" applyFont="1" applyFill="1" applyBorder="1" applyAlignment="1">
      <alignment vertical="center" wrapText="1"/>
    </xf>
    <xf numFmtId="4" fontId="130" fillId="0" borderId="16" xfId="0" applyNumberFormat="1" applyFont="1" applyBorder="1" applyAlignment="1">
      <alignment horizontal="right" vertical="center" wrapText="1"/>
    </xf>
    <xf numFmtId="4" fontId="130" fillId="33" borderId="88" xfId="0" applyNumberFormat="1" applyFont="1" applyFill="1" applyBorder="1" applyAlignment="1">
      <alignment vertical="center" wrapText="1"/>
    </xf>
    <xf numFmtId="4" fontId="130" fillId="0" borderId="51" xfId="0" applyNumberFormat="1" applyFont="1" applyBorder="1" applyAlignment="1">
      <alignment horizontal="right" vertical="center" wrapText="1"/>
    </xf>
    <xf numFmtId="4" fontId="130" fillId="0" borderId="92" xfId="0" applyNumberFormat="1" applyFont="1" applyBorder="1" applyAlignment="1">
      <alignment horizontal="right" vertical="center" wrapText="1"/>
    </xf>
    <xf numFmtId="170" fontId="115" fillId="33" borderId="80" xfId="0" applyNumberFormat="1" applyFont="1" applyFill="1" applyBorder="1" applyAlignment="1">
      <alignment vertical="center" wrapText="1"/>
    </xf>
    <xf numFmtId="4" fontId="115" fillId="0" borderId="64" xfId="0" applyNumberFormat="1" applyFont="1" applyBorder="1"/>
    <xf numFmtId="167" fontId="54" fillId="14" borderId="4" xfId="0" applyNumberFormat="1" applyFont="1" applyFill="1" applyBorder="1" applyAlignment="1">
      <alignment horizontal="left"/>
    </xf>
    <xf numFmtId="167" fontId="54" fillId="4" borderId="4" xfId="0" applyNumberFormat="1" applyFont="1" applyFill="1" applyBorder="1"/>
    <xf numFmtId="167" fontId="67" fillId="4" borderId="4" xfId="0" applyNumberFormat="1" applyFont="1" applyFill="1" applyBorder="1"/>
    <xf numFmtId="4" fontId="8" fillId="25" borderId="16" xfId="0" applyNumberFormat="1" applyFont="1" applyFill="1" applyBorder="1" applyAlignment="1">
      <alignment horizontal="center" vertical="center" wrapText="1"/>
    </xf>
    <xf numFmtId="167" fontId="80" fillId="20" borderId="0" xfId="0" applyNumberFormat="1" applyFont="1" applyFill="1" applyAlignment="1">
      <alignment vertical="center" wrapText="1"/>
    </xf>
    <xf numFmtId="0" fontId="107" fillId="20" borderId="0" xfId="0" applyFont="1" applyFill="1"/>
    <xf numFmtId="0" fontId="84" fillId="3" borderId="0" xfId="0" applyFont="1" applyFill="1" applyAlignment="1">
      <alignment horizontal="left" wrapText="1"/>
    </xf>
    <xf numFmtId="0" fontId="96" fillId="3" borderId="0" xfId="0" applyFont="1" applyFill="1" applyAlignment="1">
      <alignment horizontal="left" vertical="top"/>
    </xf>
    <xf numFmtId="0" fontId="11" fillId="11" borderId="0" xfId="0" applyFont="1" applyFill="1" applyAlignment="1">
      <alignment horizontal="center" vertical="center" wrapText="1"/>
    </xf>
    <xf numFmtId="0" fontId="13" fillId="12" borderId="0" xfId="0" applyFont="1" applyFill="1" applyAlignment="1">
      <alignment horizontal="center"/>
    </xf>
    <xf numFmtId="0" fontId="13" fillId="4" borderId="0" xfId="0" applyFont="1" applyFill="1" applyAlignment="1">
      <alignment horizontal="center"/>
    </xf>
    <xf numFmtId="0" fontId="13" fillId="3" borderId="0" xfId="0" applyFont="1" applyFill="1" applyAlignment="1">
      <alignment vertical="center"/>
    </xf>
    <xf numFmtId="0" fontId="82" fillId="3" borderId="0" xfId="0" applyFont="1" applyFill="1" applyAlignment="1">
      <alignment vertical="center"/>
    </xf>
    <xf numFmtId="0" fontId="96" fillId="3" borderId="0" xfId="0" applyFont="1" applyFill="1" applyAlignment="1">
      <alignment horizontal="left"/>
    </xf>
    <xf numFmtId="0" fontId="59" fillId="9" borderId="6" xfId="0" applyFont="1" applyFill="1" applyBorder="1" applyAlignment="1">
      <alignment horizontal="left"/>
    </xf>
    <xf numFmtId="0" fontId="59" fillId="9" borderId="9" xfId="0" applyFont="1" applyFill="1" applyBorder="1" applyAlignment="1">
      <alignment horizontal="left"/>
    </xf>
    <xf numFmtId="0" fontId="141" fillId="38" borderId="82" xfId="0" applyFont="1" applyFill="1" applyBorder="1" applyAlignment="1">
      <alignment horizontal="left" vertical="center"/>
    </xf>
    <xf numFmtId="0" fontId="141" fillId="38" borderId="80" xfId="0" applyFont="1" applyFill="1" applyBorder="1" applyAlignment="1">
      <alignment horizontal="left" vertical="center"/>
    </xf>
    <xf numFmtId="164" fontId="115" fillId="0" borderId="80" xfId="7" applyNumberFormat="1" applyFont="1" applyBorder="1"/>
    <xf numFmtId="164" fontId="115" fillId="0" borderId="80" xfId="7" applyNumberFormat="1" applyFont="1" applyBorder="1" applyAlignment="1">
      <alignment horizontal="right"/>
    </xf>
    <xf numFmtId="0" fontId="0" fillId="0" borderId="80" xfId="0" applyBorder="1" applyAlignment="1">
      <alignment horizontal="right"/>
    </xf>
    <xf numFmtId="0" fontId="171" fillId="34" borderId="0" xfId="0" applyFont="1" applyFill="1" applyAlignment="1">
      <alignment horizontal="left" vertical="center"/>
    </xf>
    <xf numFmtId="4" fontId="12" fillId="0" borderId="79" xfId="0" applyNumberFormat="1" applyFont="1" applyBorder="1" applyAlignment="1">
      <alignment horizontal="right"/>
    </xf>
    <xf numFmtId="4" fontId="6" fillId="36" borderId="97" xfId="0" applyNumberFormat="1" applyFont="1" applyFill="1" applyBorder="1" applyAlignment="1">
      <alignment horizontal="right" vertical="center"/>
    </xf>
    <xf numFmtId="0" fontId="6" fillId="20" borderId="0" xfId="0" applyFont="1" applyFill="1" applyAlignment="1">
      <alignment horizontal="right"/>
    </xf>
    <xf numFmtId="0" fontId="21" fillId="20" borderId="0" xfId="0" applyFont="1" applyFill="1"/>
    <xf numFmtId="0" fontId="0" fillId="20" borderId="0" xfId="0" applyFill="1"/>
    <xf numFmtId="0" fontId="57" fillId="14" borderId="104" xfId="0" applyFont="1" applyFill="1" applyBorder="1" applyAlignment="1">
      <alignment horizontal="center" vertical="center" wrapText="1"/>
    </xf>
    <xf numFmtId="0" fontId="84" fillId="3" borderId="0" xfId="0" applyFont="1" applyFill="1" applyAlignment="1">
      <alignment horizontal="left"/>
    </xf>
    <xf numFmtId="0" fontId="84" fillId="3" borderId="0" xfId="0" applyFont="1" applyFill="1" applyAlignment="1">
      <alignment vertical="top"/>
    </xf>
    <xf numFmtId="0" fontId="84" fillId="3" borderId="0" xfId="0" applyFont="1" applyFill="1" applyAlignment="1">
      <alignment wrapText="1"/>
    </xf>
    <xf numFmtId="0" fontId="84" fillId="20" borderId="0" xfId="0" applyFont="1" applyFill="1"/>
    <xf numFmtId="0" fontId="13" fillId="21" borderId="30" xfId="0" applyFont="1" applyFill="1" applyBorder="1"/>
    <xf numFmtId="0" fontId="13" fillId="21" borderId="20" xfId="0" applyFont="1" applyFill="1" applyBorder="1"/>
    <xf numFmtId="0" fontId="19" fillId="21" borderId="20" xfId="0" applyFont="1" applyFill="1" applyBorder="1"/>
    <xf numFmtId="0" fontId="13" fillId="21" borderId="44" xfId="0" applyFont="1" applyFill="1" applyBorder="1"/>
    <xf numFmtId="0" fontId="84" fillId="20" borderId="0" xfId="0" applyFont="1" applyFill="1" applyAlignment="1">
      <alignment horizontal="left" wrapText="1"/>
    </xf>
    <xf numFmtId="0" fontId="173" fillId="3" borderId="0" xfId="0" applyFont="1" applyFill="1"/>
    <xf numFmtId="0" fontId="172" fillId="4" borderId="0" xfId="0" applyFont="1" applyFill="1"/>
    <xf numFmtId="0" fontId="172" fillId="5" borderId="0" xfId="0" applyFont="1" applyFill="1"/>
    <xf numFmtId="0" fontId="172" fillId="6" borderId="0" xfId="0" applyFont="1" applyFill="1"/>
    <xf numFmtId="0" fontId="172" fillId="3" borderId="0" xfId="0" applyFont="1" applyFill="1"/>
    <xf numFmtId="0" fontId="103" fillId="3" borderId="0" xfId="0" applyFont="1" applyFill="1"/>
    <xf numFmtId="0" fontId="84" fillId="3" borderId="0" xfId="0" applyFont="1" applyFill="1" applyAlignment="1">
      <alignment horizontal="left" indent="1"/>
    </xf>
    <xf numFmtId="0" fontId="84" fillId="3" borderId="0" xfId="0" applyFont="1" applyFill="1" applyAlignment="1">
      <alignment horizontal="left" indent="2"/>
    </xf>
    <xf numFmtId="0" fontId="84" fillId="3" borderId="0" xfId="0" applyFont="1" applyFill="1" applyAlignment="1">
      <alignment horizontal="left" indent="3"/>
    </xf>
    <xf numFmtId="0" fontId="84" fillId="3" borderId="0" xfId="0" applyFont="1" applyFill="1" applyAlignment="1">
      <alignment horizontal="left" indent="4"/>
    </xf>
    <xf numFmtId="0" fontId="84" fillId="3" borderId="0" xfId="0" applyFont="1" applyFill="1" applyAlignment="1">
      <alignment horizontal="left" indent="5"/>
    </xf>
    <xf numFmtId="0" fontId="84" fillId="3" borderId="0" xfId="0" applyFont="1" applyFill="1" applyAlignment="1">
      <alignment horizontal="left" indent="9"/>
    </xf>
    <xf numFmtId="165" fontId="6" fillId="0" borderId="58" xfId="0" applyNumberFormat="1" applyFont="1" applyBorder="1"/>
    <xf numFmtId="0" fontId="6" fillId="21" borderId="105" xfId="0" applyFont="1" applyFill="1" applyBorder="1" applyAlignment="1">
      <alignment horizontal="left" vertical="center" wrapText="1"/>
    </xf>
    <xf numFmtId="0" fontId="6" fillId="21" borderId="58" xfId="0" applyFont="1" applyFill="1" applyBorder="1" applyAlignment="1">
      <alignment horizontal="left" vertical="center" wrapText="1"/>
    </xf>
    <xf numFmtId="0" fontId="6" fillId="21" borderId="106" xfId="0" applyFont="1" applyFill="1" applyBorder="1" applyAlignment="1">
      <alignment horizontal="left" vertical="center" wrapText="1"/>
    </xf>
    <xf numFmtId="0" fontId="6" fillId="21" borderId="107" xfId="0" applyFont="1" applyFill="1" applyBorder="1" applyAlignment="1">
      <alignment horizontal="left" vertical="center" wrapText="1"/>
    </xf>
    <xf numFmtId="164" fontId="6" fillId="0" borderId="58" xfId="12" applyNumberFormat="1" applyFont="1" applyBorder="1" applyAlignment="1">
      <alignment horizontal="right" vertical="center"/>
    </xf>
    <xf numFmtId="0" fontId="177" fillId="3" borderId="0" xfId="0" applyFont="1" applyFill="1"/>
    <xf numFmtId="0" fontId="97" fillId="3" borderId="0" xfId="0" applyFont="1" applyFill="1" applyAlignment="1">
      <alignment horizontal="left" indent="2"/>
    </xf>
    <xf numFmtId="0" fontId="103" fillId="3" borderId="0" xfId="0" applyFont="1" applyFill="1" applyAlignment="1">
      <alignment horizontal="left"/>
    </xf>
    <xf numFmtId="0" fontId="97" fillId="3" borderId="0" xfId="0" applyFont="1" applyFill="1" applyAlignment="1">
      <alignment horizontal="left" indent="3"/>
    </xf>
    <xf numFmtId="0" fontId="85" fillId="21" borderId="106" xfId="0" applyFont="1" applyFill="1" applyBorder="1" applyAlignment="1">
      <alignment horizontal="center" vertical="center"/>
    </xf>
    <xf numFmtId="164" fontId="6" fillId="0" borderId="58" xfId="12" applyNumberFormat="1" applyFont="1" applyBorder="1"/>
    <xf numFmtId="0" fontId="6" fillId="21" borderId="107" xfId="0" applyFont="1" applyFill="1" applyBorder="1" applyAlignment="1">
      <alignment horizontal="center" vertical="center" wrapText="1"/>
    </xf>
    <xf numFmtId="0" fontId="174" fillId="0" borderId="58" xfId="0" applyFont="1" applyBorder="1" applyAlignment="1">
      <alignment vertical="center"/>
    </xf>
    <xf numFmtId="3" fontId="174" fillId="0" borderId="58" xfId="0" applyNumberFormat="1" applyFont="1" applyBorder="1" applyAlignment="1">
      <alignment horizontal="right" vertical="center"/>
    </xf>
    <xf numFmtId="0" fontId="174" fillId="0" borderId="58" xfId="0" applyFont="1" applyBorder="1" applyAlignment="1">
      <alignment horizontal="right" vertical="center"/>
    </xf>
    <xf numFmtId="0" fontId="85" fillId="0" borderId="58" xfId="0" applyFont="1" applyBorder="1" applyAlignment="1">
      <alignment horizontal="right" vertical="center"/>
    </xf>
    <xf numFmtId="0" fontId="174" fillId="0" borderId="58" xfId="0" applyFont="1" applyBorder="1" applyAlignment="1">
      <alignment horizontal="right" vertical="center" wrapText="1"/>
    </xf>
    <xf numFmtId="3" fontId="174" fillId="0" borderId="58" xfId="0" applyNumberFormat="1" applyFont="1" applyBorder="1" applyAlignment="1">
      <alignment horizontal="right" vertical="center" wrapText="1"/>
    </xf>
    <xf numFmtId="2" fontId="6" fillId="0" borderId="6" xfId="0" applyNumberFormat="1" applyFont="1" applyBorder="1" applyAlignment="1">
      <alignment vertical="center"/>
    </xf>
    <xf numFmtId="0" fontId="6" fillId="0" borderId="7" xfId="0" applyFont="1" applyBorder="1" applyAlignment="1">
      <alignment vertical="center"/>
    </xf>
    <xf numFmtId="0" fontId="87" fillId="3" borderId="0" xfId="0" applyFont="1" applyFill="1"/>
    <xf numFmtId="2" fontId="6" fillId="33" borderId="6" xfId="0" applyNumberFormat="1" applyFont="1" applyFill="1" applyBorder="1" applyAlignment="1">
      <alignment vertical="center"/>
    </xf>
    <xf numFmtId="0" fontId="96" fillId="20" borderId="0" xfId="0" applyFont="1" applyFill="1"/>
    <xf numFmtId="0" fontId="96" fillId="3" borderId="0" xfId="0" applyFont="1" applyFill="1"/>
    <xf numFmtId="0" fontId="96" fillId="20" borderId="0" xfId="0" applyFont="1" applyFill="1" applyAlignment="1">
      <alignment horizontal="left"/>
    </xf>
    <xf numFmtId="4" fontId="29" fillId="33" borderId="58" xfId="0" applyNumberFormat="1" applyFont="1" applyFill="1" applyBorder="1" applyAlignment="1">
      <alignment horizontal="right" vertical="center" wrapText="1"/>
    </xf>
    <xf numFmtId="0" fontId="183" fillId="20" borderId="0" xfId="0" applyFont="1" applyFill="1" applyAlignment="1">
      <alignment vertical="center"/>
    </xf>
    <xf numFmtId="0" fontId="101" fillId="20" borderId="0" xfId="0" applyFont="1" applyFill="1" applyAlignment="1">
      <alignment vertical="top" wrapText="1"/>
    </xf>
    <xf numFmtId="4" fontId="32" fillId="33" borderId="88" xfId="0" applyNumberFormat="1" applyFont="1" applyFill="1" applyBorder="1" applyAlignment="1">
      <alignment vertical="center" wrapText="1"/>
    </xf>
    <xf numFmtId="4" fontId="81" fillId="20" borderId="0" xfId="0" applyNumberFormat="1" applyFont="1" applyFill="1" applyAlignment="1">
      <alignment vertical="center" wrapText="1"/>
    </xf>
    <xf numFmtId="167" fontId="81" fillId="20" borderId="0" xfId="0" applyNumberFormat="1" applyFont="1" applyFill="1" applyAlignment="1">
      <alignment horizontal="left" vertical="center" wrapText="1"/>
    </xf>
    <xf numFmtId="4" fontId="29" fillId="33" borderId="88" xfId="0" applyNumberFormat="1" applyFont="1" applyFill="1" applyBorder="1" applyAlignment="1">
      <alignment horizontal="right" vertical="center" wrapText="1"/>
    </xf>
    <xf numFmtId="0" fontId="0" fillId="0" borderId="112" xfId="0" applyBorder="1"/>
    <xf numFmtId="0" fontId="165" fillId="0" borderId="113" xfId="0" applyFont="1" applyBorder="1" applyAlignment="1">
      <alignment vertical="center" wrapText="1"/>
    </xf>
    <xf numFmtId="4" fontId="115" fillId="33" borderId="106" xfId="0" applyNumberFormat="1" applyFont="1" applyFill="1" applyBorder="1" applyAlignment="1">
      <alignment vertical="center" wrapText="1"/>
    </xf>
    <xf numFmtId="4" fontId="75" fillId="0" borderId="80" xfId="0" applyNumberFormat="1" applyFont="1" applyBorder="1" applyAlignment="1">
      <alignment horizontal="center" vertical="center" wrapText="1"/>
    </xf>
    <xf numFmtId="0" fontId="186" fillId="20" borderId="0" xfId="0" applyFont="1" applyFill="1"/>
    <xf numFmtId="4" fontId="116" fillId="0" borderId="58" xfId="0" applyNumberFormat="1" applyFont="1" applyBorder="1" applyAlignment="1">
      <alignment horizontal="right" vertical="center" wrapText="1"/>
    </xf>
    <xf numFmtId="4" fontId="8" fillId="14" borderId="16" xfId="0" applyNumberFormat="1" applyFont="1" applyFill="1" applyBorder="1" applyAlignment="1">
      <alignment vertical="center" wrapText="1"/>
    </xf>
    <xf numFmtId="0" fontId="34" fillId="33" borderId="97" xfId="0" applyFont="1" applyFill="1" applyBorder="1" applyAlignment="1">
      <alignment horizontal="center" vertical="center"/>
    </xf>
    <xf numFmtId="0" fontId="23" fillId="4" borderId="72" xfId="0" applyFont="1" applyFill="1" applyBorder="1" applyAlignment="1">
      <alignment horizontal="center" vertical="center" wrapText="1"/>
    </xf>
    <xf numFmtId="0" fontId="23" fillId="4" borderId="62" xfId="0" applyFont="1" applyFill="1" applyBorder="1" applyAlignment="1">
      <alignment horizontal="center" vertical="center" wrapText="1"/>
    </xf>
    <xf numFmtId="0" fontId="87" fillId="20" borderId="0" xfId="1" applyFont="1" applyFill="1" applyBorder="1" applyAlignment="1" applyProtection="1">
      <alignment horizontal="left" vertical="top"/>
    </xf>
    <xf numFmtId="0" fontId="126" fillId="4" borderId="0" xfId="0" applyFont="1" applyFill="1" applyAlignment="1">
      <alignment vertical="center"/>
    </xf>
    <xf numFmtId="0" fontId="84" fillId="20" borderId="0" xfId="1" applyFont="1" applyFill="1" applyAlignment="1" applyProtection="1">
      <alignment horizontal="left" vertical="top" wrapText="1"/>
    </xf>
    <xf numFmtId="0" fontId="84" fillId="3" borderId="0" xfId="0" applyFont="1" applyFill="1" applyAlignment="1">
      <alignment vertical="center" wrapText="1"/>
    </xf>
    <xf numFmtId="0" fontId="87" fillId="20" borderId="0" xfId="1" applyFont="1" applyFill="1" applyBorder="1" applyAlignment="1" applyProtection="1">
      <alignment horizontal="left" vertical="top" wrapText="1"/>
    </xf>
    <xf numFmtId="0" fontId="84" fillId="3" borderId="0" xfId="0" applyFont="1" applyFill="1" applyAlignment="1">
      <alignment vertical="center"/>
    </xf>
    <xf numFmtId="0" fontId="84" fillId="3" borderId="0" xfId="0" applyFont="1" applyFill="1" applyAlignment="1">
      <alignment horizontal="left" vertical="top" indent="5"/>
    </xf>
    <xf numFmtId="0" fontId="84" fillId="3" borderId="0" xfId="0" applyFont="1" applyFill="1" applyAlignment="1">
      <alignment horizontal="left" vertical="top"/>
    </xf>
    <xf numFmtId="0" fontId="84" fillId="3" borderId="0" xfId="0" applyFont="1" applyFill="1" applyAlignment="1">
      <alignment horizontal="left" vertical="top" indent="1"/>
    </xf>
    <xf numFmtId="0" fontId="192" fillId="3" borderId="0" xfId="1" applyFont="1" applyFill="1" applyBorder="1" applyAlignment="1" applyProtection="1"/>
    <xf numFmtId="0" fontId="87" fillId="3" borderId="0" xfId="0" applyFont="1" applyFill="1" applyAlignment="1">
      <alignment vertical="top"/>
    </xf>
    <xf numFmtId="0" fontId="86" fillId="3" borderId="0" xfId="0" applyFont="1" applyFill="1" applyAlignment="1">
      <alignment vertical="center"/>
    </xf>
    <xf numFmtId="0" fontId="11" fillId="3" borderId="0" xfId="0" applyFont="1" applyFill="1" applyAlignment="1">
      <alignment horizontal="left"/>
    </xf>
    <xf numFmtId="4" fontId="6" fillId="47" borderId="97" xfId="0" applyNumberFormat="1" applyFont="1" applyFill="1" applyBorder="1" applyAlignment="1">
      <alignment horizontal="right" vertical="center" wrapText="1"/>
    </xf>
    <xf numFmtId="4" fontId="6" fillId="25" borderId="97" xfId="0" applyNumberFormat="1" applyFont="1" applyFill="1" applyBorder="1" applyAlignment="1">
      <alignment horizontal="right" vertical="center"/>
    </xf>
    <xf numFmtId="4" fontId="6" fillId="47" borderId="97" xfId="0" applyNumberFormat="1" applyFont="1" applyFill="1" applyBorder="1" applyAlignment="1">
      <alignment horizontal="right" vertical="center"/>
    </xf>
    <xf numFmtId="4" fontId="12" fillId="0" borderId="97" xfId="0" applyNumberFormat="1" applyFont="1" applyBorder="1" applyAlignment="1">
      <alignment horizontal="right" vertical="center"/>
    </xf>
    <xf numFmtId="0" fontId="146" fillId="38" borderId="81" xfId="7" applyFont="1" applyFill="1" applyBorder="1" applyAlignment="1">
      <alignment horizontal="left" vertical="center"/>
    </xf>
    <xf numFmtId="0" fontId="0" fillId="0" borderId="81" xfId="0" applyBorder="1"/>
    <xf numFmtId="1" fontId="47" fillId="0" borderId="14" xfId="0" applyNumberFormat="1" applyFont="1" applyBorder="1" applyAlignment="1">
      <alignment vertical="center" wrapText="1"/>
    </xf>
    <xf numFmtId="10" fontId="92" fillId="20" borderId="0" xfId="0" applyNumberFormat="1" applyFont="1" applyFill="1" applyAlignment="1">
      <alignment vertical="center"/>
    </xf>
    <xf numFmtId="0" fontId="0" fillId="0" borderId="126" xfId="0" applyBorder="1"/>
    <xf numFmtId="10" fontId="0" fillId="0" borderId="127" xfId="0" applyNumberFormat="1" applyBorder="1"/>
    <xf numFmtId="3" fontId="13" fillId="3" borderId="0" xfId="0" applyNumberFormat="1" applyFont="1" applyFill="1" applyAlignment="1">
      <alignment horizontal="center" vertical="center"/>
    </xf>
    <xf numFmtId="0" fontId="84" fillId="3" borderId="0" xfId="0" applyFont="1" applyFill="1" applyAlignment="1">
      <alignment horizontal="left" vertical="top" wrapText="1"/>
    </xf>
    <xf numFmtId="0" fontId="103" fillId="3" borderId="0" xfId="0" applyFont="1" applyFill="1" applyAlignment="1">
      <alignment horizontal="left" vertical="top" wrapText="1"/>
    </xf>
    <xf numFmtId="165" fontId="87" fillId="3" borderId="0" xfId="0" applyNumberFormat="1" applyFont="1" applyFill="1"/>
    <xf numFmtId="165" fontId="78" fillId="20" borderId="0" xfId="0" applyNumberFormat="1" applyFont="1" applyFill="1"/>
    <xf numFmtId="0" fontId="86" fillId="20" borderId="0" xfId="0" applyFont="1" applyFill="1" applyAlignment="1">
      <alignment horizontal="left" vertical="center" indent="2"/>
    </xf>
    <xf numFmtId="0" fontId="32" fillId="20" borderId="0" xfId="0" applyFont="1" applyFill="1" applyAlignment="1">
      <alignment horizontal="left" vertical="center" indent="3"/>
    </xf>
    <xf numFmtId="166" fontId="6" fillId="33" borderId="131" xfId="0" applyNumberFormat="1" applyFont="1" applyFill="1" applyBorder="1" applyAlignment="1">
      <alignment horizontal="right" vertical="center" wrapText="1"/>
    </xf>
    <xf numFmtId="166" fontId="6" fillId="33" borderId="132" xfId="0" applyNumberFormat="1" applyFont="1" applyFill="1" applyBorder="1" applyAlignment="1">
      <alignment horizontal="right" vertical="center" wrapText="1"/>
    </xf>
    <xf numFmtId="166" fontId="6" fillId="33" borderId="133" xfId="0" applyNumberFormat="1" applyFont="1" applyFill="1" applyBorder="1" applyAlignment="1">
      <alignment horizontal="right" vertical="center" wrapText="1"/>
    </xf>
    <xf numFmtId="165" fontId="6" fillId="0" borderId="6" xfId="0" applyNumberFormat="1" applyFont="1" applyBorder="1" applyAlignment="1">
      <alignment vertical="center"/>
    </xf>
    <xf numFmtId="0" fontId="103" fillId="20" borderId="0" xfId="0" applyFont="1" applyFill="1"/>
    <xf numFmtId="0" fontId="84" fillId="20" borderId="0" xfId="0" applyFont="1" applyFill="1" applyAlignment="1">
      <alignment horizontal="left" indent="1"/>
    </xf>
    <xf numFmtId="0" fontId="97" fillId="20" borderId="0" xfId="0" applyFont="1" applyFill="1" applyAlignment="1">
      <alignment horizontal="left" indent="2"/>
    </xf>
    <xf numFmtId="0" fontId="172" fillId="20" borderId="0" xfId="0" applyFont="1" applyFill="1"/>
    <xf numFmtId="0" fontId="173" fillId="20" borderId="0" xfId="0" applyFont="1" applyFill="1"/>
    <xf numFmtId="0" fontId="21" fillId="21" borderId="44" xfId="0" applyFont="1" applyFill="1" applyBorder="1" applyAlignment="1">
      <alignment horizontal="center"/>
    </xf>
    <xf numFmtId="0" fontId="21" fillId="21" borderId="128" xfId="0" applyFont="1" applyFill="1" applyBorder="1" applyAlignment="1">
      <alignment horizontal="center"/>
    </xf>
    <xf numFmtId="0" fontId="87" fillId="20" borderId="0" xfId="0" applyFont="1" applyFill="1" applyAlignment="1">
      <alignment vertical="center" wrapText="1"/>
    </xf>
    <xf numFmtId="0" fontId="87" fillId="20" borderId="0" xfId="0" applyFont="1" applyFill="1" applyAlignment="1">
      <alignment vertical="center"/>
    </xf>
    <xf numFmtId="0" fontId="87" fillId="20" borderId="0" xfId="0" applyFont="1" applyFill="1" applyAlignment="1">
      <alignment horizontal="left" vertical="top" indent="2"/>
    </xf>
    <xf numFmtId="0" fontId="72" fillId="20" borderId="0" xfId="0" applyFont="1" applyFill="1" applyAlignment="1">
      <alignment horizontal="left" vertical="top" wrapText="1"/>
    </xf>
    <xf numFmtId="0" fontId="174" fillId="21" borderId="58" xfId="0" applyFont="1" applyFill="1" applyBorder="1" applyAlignment="1">
      <alignment horizontal="center" vertical="center" wrapText="1"/>
    </xf>
    <xf numFmtId="0" fontId="85" fillId="21" borderId="58" xfId="0" applyFont="1" applyFill="1" applyBorder="1" applyAlignment="1">
      <alignment horizontal="center" vertical="center"/>
    </xf>
    <xf numFmtId="0" fontId="181" fillId="21" borderId="36" xfId="0" applyFont="1" applyFill="1" applyBorder="1" applyAlignment="1">
      <alignment vertical="top" wrapText="1"/>
    </xf>
    <xf numFmtId="0" fontId="196" fillId="20" borderId="0" xfId="0" applyFont="1" applyFill="1" applyAlignment="1">
      <alignment vertical="center"/>
    </xf>
    <xf numFmtId="0" fontId="84" fillId="20" borderId="0" xfId="0" applyFont="1" applyFill="1" applyAlignment="1">
      <alignment horizontal="left" vertical="top"/>
    </xf>
    <xf numFmtId="165" fontId="6" fillId="0" borderId="58" xfId="0" applyNumberFormat="1" applyFont="1" applyBorder="1" applyAlignment="1">
      <alignment horizontal="right"/>
    </xf>
    <xf numFmtId="0" fontId="194" fillId="3" borderId="0" xfId="0" applyFont="1" applyFill="1"/>
    <xf numFmtId="0" fontId="189" fillId="20" borderId="0" xfId="0" applyFont="1" applyFill="1" applyAlignment="1">
      <alignment vertical="top" wrapText="1"/>
    </xf>
    <xf numFmtId="0" fontId="189" fillId="20" borderId="0" xfId="0" applyFont="1" applyFill="1" applyAlignment="1">
      <alignment vertical="top"/>
    </xf>
    <xf numFmtId="0" fontId="146" fillId="0" borderId="74" xfId="7" applyFont="1" applyBorder="1" applyAlignment="1">
      <alignment horizontal="left" vertical="center"/>
    </xf>
    <xf numFmtId="0" fontId="13" fillId="0" borderId="30" xfId="0" applyFont="1" applyBorder="1"/>
    <xf numFmtId="4" fontId="130" fillId="0" borderId="80" xfId="0" applyNumberFormat="1" applyFont="1" applyBorder="1" applyAlignment="1">
      <alignment horizontal="right" vertical="center"/>
    </xf>
    <xf numFmtId="0" fontId="0" fillId="0" borderId="80" xfId="0" applyBorder="1"/>
    <xf numFmtId="0" fontId="0" fillId="0" borderId="134" xfId="0" applyBorder="1"/>
    <xf numFmtId="0" fontId="0" fillId="0" borderId="77" xfId="0" applyBorder="1"/>
    <xf numFmtId="3" fontId="0" fillId="0" borderId="78" xfId="0" applyNumberFormat="1" applyBorder="1" applyAlignment="1">
      <alignment horizontal="right"/>
    </xf>
    <xf numFmtId="0" fontId="0" fillId="44" borderId="80" xfId="0" applyFill="1" applyBorder="1"/>
    <xf numFmtId="0" fontId="14" fillId="3" borderId="0" xfId="1" applyFont="1" applyFill="1" applyBorder="1" applyAlignment="1" applyProtection="1">
      <alignment horizontal="left"/>
    </xf>
    <xf numFmtId="4" fontId="130" fillId="0" borderId="0" xfId="0" applyNumberFormat="1" applyFont="1" applyAlignment="1">
      <alignment horizontal="right" vertical="center"/>
    </xf>
    <xf numFmtId="0" fontId="0" fillId="0" borderId="0" xfId="0" applyAlignment="1">
      <alignment horizontal="left"/>
    </xf>
    <xf numFmtId="0" fontId="144" fillId="0" borderId="0" xfId="12" applyFont="1"/>
    <xf numFmtId="0" fontId="203" fillId="0" borderId="0" xfId="12" applyFont="1"/>
    <xf numFmtId="0" fontId="204" fillId="0" borderId="0" xfId="12" applyFont="1"/>
    <xf numFmtId="0" fontId="144" fillId="0" borderId="0" xfId="12" applyFont="1" applyAlignment="1">
      <alignment horizontal="center" vertical="center" wrapText="1"/>
    </xf>
    <xf numFmtId="0" fontId="144" fillId="48" borderId="0" xfId="12" applyFont="1" applyFill="1"/>
    <xf numFmtId="0" fontId="144" fillId="48" borderId="0" xfId="12" applyFont="1" applyFill="1" applyAlignment="1">
      <alignment horizontal="center" vertical="center" wrapText="1"/>
    </xf>
    <xf numFmtId="0" fontId="144" fillId="41" borderId="0" xfId="12" applyFont="1" applyFill="1"/>
    <xf numFmtId="0" fontId="144" fillId="41" borderId="0" xfId="12" applyFont="1" applyFill="1" applyAlignment="1">
      <alignment horizontal="center" vertical="center" wrapText="1"/>
    </xf>
    <xf numFmtId="0" fontId="144" fillId="49" borderId="0" xfId="12" applyFont="1" applyFill="1"/>
    <xf numFmtId="0" fontId="144" fillId="49" borderId="0" xfId="12" applyFont="1" applyFill="1" applyAlignment="1">
      <alignment horizontal="center" vertical="center" wrapText="1"/>
    </xf>
    <xf numFmtId="9" fontId="88" fillId="0" borderId="0" xfId="0" applyNumberFormat="1" applyFont="1"/>
    <xf numFmtId="168" fontId="141" fillId="0" borderId="0" xfId="12" applyNumberFormat="1" applyFont="1"/>
    <xf numFmtId="9" fontId="205" fillId="0" borderId="0" xfId="0" applyNumberFormat="1" applyFont="1"/>
    <xf numFmtId="0" fontId="146" fillId="0" borderId="0" xfId="0" applyFont="1" applyAlignment="1">
      <alignment horizontal="left" vertical="center" indent="1"/>
    </xf>
    <xf numFmtId="9" fontId="128" fillId="0" borderId="0" xfId="0" applyNumberFormat="1" applyFont="1"/>
    <xf numFmtId="9" fontId="206" fillId="0" borderId="0" xfId="0" applyNumberFormat="1" applyFont="1"/>
    <xf numFmtId="0" fontId="75" fillId="20" borderId="0" xfId="12" applyFont="1" applyFill="1"/>
    <xf numFmtId="0" fontId="6" fillId="20" borderId="0" xfId="12" applyFont="1" applyFill="1"/>
    <xf numFmtId="9" fontId="85" fillId="21" borderId="105" xfId="0" applyNumberFormat="1" applyFont="1" applyFill="1" applyBorder="1"/>
    <xf numFmtId="9" fontId="85" fillId="21" borderId="107" xfId="0" applyNumberFormat="1" applyFont="1" applyFill="1" applyBorder="1"/>
    <xf numFmtId="9" fontId="85" fillId="21" borderId="106" xfId="0" applyNumberFormat="1" applyFont="1" applyFill="1" applyBorder="1"/>
    <xf numFmtId="164" fontId="6" fillId="0" borderId="58" xfId="12" applyNumberFormat="1" applyFont="1" applyBorder="1" applyAlignment="1">
      <alignment horizontal="right"/>
    </xf>
    <xf numFmtId="0" fontId="23" fillId="4" borderId="0" xfId="0" applyFont="1" applyFill="1" applyAlignment="1">
      <alignment horizontal="center" vertical="center" wrapText="1"/>
    </xf>
    <xf numFmtId="0" fontId="141" fillId="44" borderId="81" xfId="0" applyFont="1" applyFill="1" applyBorder="1" applyAlignment="1">
      <alignment horizontal="center" vertical="center" wrapText="1"/>
    </xf>
    <xf numFmtId="0" fontId="109" fillId="3" borderId="0" xfId="0" applyFont="1" applyFill="1" applyAlignment="1">
      <alignment horizontal="left" vertical="top" wrapText="1"/>
    </xf>
    <xf numFmtId="0" fontId="45" fillId="21" borderId="0" xfId="0" applyFont="1" applyFill="1" applyAlignment="1">
      <alignment horizontal="left" vertical="top"/>
    </xf>
    <xf numFmtId="0" fontId="45" fillId="21" borderId="0" xfId="0" applyFont="1" applyFill="1" applyAlignment="1">
      <alignment horizontal="center"/>
    </xf>
    <xf numFmtId="0" fontId="109" fillId="3" borderId="0" xfId="1" applyFont="1" applyFill="1" applyBorder="1" applyAlignment="1" applyProtection="1">
      <alignment horizontal="left" vertical="top" wrapText="1"/>
    </xf>
    <xf numFmtId="0" fontId="109" fillId="3" borderId="0" xfId="1" applyFont="1" applyFill="1" applyBorder="1" applyAlignment="1" applyProtection="1">
      <alignment horizontal="left" vertical="top"/>
    </xf>
    <xf numFmtId="0" fontId="52" fillId="4" borderId="0" xfId="0" applyFont="1" applyFill="1" applyAlignment="1">
      <alignment horizontal="center" vertical="center" wrapText="1"/>
    </xf>
    <xf numFmtId="0" fontId="136" fillId="25" borderId="0" xfId="0" applyFont="1" applyFill="1" applyAlignment="1">
      <alignment horizontal="center" vertical="center" wrapText="1"/>
    </xf>
    <xf numFmtId="0" fontId="109" fillId="3" borderId="0" xfId="0" applyFont="1" applyFill="1" applyAlignment="1">
      <alignment horizontal="justify" vertical="center" wrapText="1"/>
    </xf>
    <xf numFmtId="0" fontId="8" fillId="4" borderId="13" xfId="0" applyFont="1" applyFill="1" applyBorder="1" applyAlignment="1">
      <alignment horizontal="center" vertical="center" wrapText="1"/>
    </xf>
    <xf numFmtId="0" fontId="8" fillId="4" borderId="0" xfId="0" applyFont="1" applyFill="1" applyAlignment="1">
      <alignment horizontal="center" vertical="center" wrapText="1"/>
    </xf>
    <xf numFmtId="0" fontId="7" fillId="4" borderId="13" xfId="0" applyFont="1" applyFill="1" applyBorder="1" applyAlignment="1">
      <alignment horizontal="left" vertical="center"/>
    </xf>
    <xf numFmtId="0" fontId="7" fillId="4" borderId="0" xfId="0" applyFont="1" applyFill="1" applyAlignment="1">
      <alignment horizontal="left" vertical="center"/>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19" xfId="0" applyFont="1" applyFill="1" applyBorder="1" applyAlignment="1">
      <alignment horizontal="center" vertical="center"/>
    </xf>
    <xf numFmtId="0" fontId="13" fillId="0" borderId="20" xfId="0" applyFont="1" applyBorder="1" applyAlignment="1">
      <alignment horizontal="center"/>
    </xf>
    <xf numFmtId="0" fontId="13" fillId="0" borderId="21" xfId="0" applyFont="1" applyBorder="1" applyAlignment="1">
      <alignment horizontal="center"/>
    </xf>
    <xf numFmtId="0" fontId="13" fillId="0" borderId="22" xfId="0" applyFont="1" applyBorder="1" applyAlignment="1">
      <alignment horizontal="center"/>
    </xf>
    <xf numFmtId="0" fontId="13" fillId="27" borderId="23" xfId="0" applyFont="1" applyFill="1" applyBorder="1" applyAlignment="1">
      <alignment horizontal="center"/>
    </xf>
    <xf numFmtId="0" fontId="13" fillId="27" borderId="24" xfId="0" applyFont="1" applyFill="1" applyBorder="1" applyAlignment="1">
      <alignment horizontal="center"/>
    </xf>
    <xf numFmtId="0" fontId="13" fillId="27" borderId="25" xfId="0" applyFont="1" applyFill="1" applyBorder="1" applyAlignment="1">
      <alignment horizontal="center"/>
    </xf>
    <xf numFmtId="0" fontId="84" fillId="3" borderId="0" xfId="0" applyFont="1" applyFill="1" applyAlignment="1">
      <alignment horizontal="left" vertical="center" wrapText="1"/>
    </xf>
    <xf numFmtId="0" fontId="84" fillId="3" borderId="0" xfId="0" applyFont="1" applyFill="1" applyAlignment="1">
      <alignment vertical="center" wrapText="1"/>
    </xf>
    <xf numFmtId="0" fontId="13" fillId="21" borderId="53" xfId="0" applyFont="1" applyFill="1" applyBorder="1" applyAlignment="1">
      <alignment horizontal="center" vertical="center"/>
    </xf>
    <xf numFmtId="0" fontId="13" fillId="21" borderId="129" xfId="0" applyFont="1" applyFill="1" applyBorder="1" applyAlignment="1">
      <alignment horizontal="center" vertical="center"/>
    </xf>
    <xf numFmtId="0" fontId="13" fillId="21" borderId="54" xfId="0" applyFont="1" applyFill="1" applyBorder="1" applyAlignment="1">
      <alignment horizontal="center" vertical="center"/>
    </xf>
    <xf numFmtId="0" fontId="13" fillId="21" borderId="55" xfId="0" applyFont="1" applyFill="1" applyBorder="1" applyAlignment="1">
      <alignment horizontal="center" vertical="center"/>
    </xf>
    <xf numFmtId="0" fontId="13" fillId="21" borderId="130" xfId="0" applyFont="1" applyFill="1" applyBorder="1" applyAlignment="1">
      <alignment horizontal="center" vertical="center"/>
    </xf>
    <xf numFmtId="0" fontId="13" fillId="21" borderId="56" xfId="0" applyFont="1" applyFill="1" applyBorder="1" applyAlignment="1">
      <alignment horizontal="center" vertical="center"/>
    </xf>
    <xf numFmtId="0" fontId="84" fillId="3" borderId="0" xfId="0" applyFont="1" applyFill="1" applyAlignment="1">
      <alignment horizontal="left" vertical="top" wrapText="1"/>
    </xf>
    <xf numFmtId="0" fontId="13" fillId="21" borderId="36" xfId="0" applyFont="1" applyFill="1" applyBorder="1" applyAlignment="1">
      <alignment horizontal="center"/>
    </xf>
    <xf numFmtId="0" fontId="13" fillId="21" borderId="38" xfId="0" applyFont="1" applyFill="1" applyBorder="1" applyAlignment="1">
      <alignment horizontal="center"/>
    </xf>
    <xf numFmtId="0" fontId="13" fillId="21" borderId="37" xfId="0" applyFont="1" applyFill="1" applyBorder="1" applyAlignment="1">
      <alignment horizontal="center"/>
    </xf>
    <xf numFmtId="0" fontId="84" fillId="3" borderId="0" xfId="0" applyFont="1" applyFill="1" applyAlignment="1">
      <alignment horizontal="left" wrapText="1"/>
    </xf>
    <xf numFmtId="0" fontId="20" fillId="18" borderId="72" xfId="0" applyFont="1" applyFill="1" applyBorder="1" applyAlignment="1">
      <alignment horizontal="center" vertical="center" wrapText="1"/>
    </xf>
    <xf numFmtId="0" fontId="20" fillId="18" borderId="62" xfId="0" applyFont="1" applyFill="1" applyBorder="1" applyAlignment="1">
      <alignment horizontal="center" vertical="center" wrapText="1"/>
    </xf>
    <xf numFmtId="0" fontId="20" fillId="18" borderId="0" xfId="0" applyFont="1" applyFill="1" applyAlignment="1">
      <alignment horizontal="center" vertical="center" wrapText="1"/>
    </xf>
    <xf numFmtId="0" fontId="20" fillId="18" borderId="3" xfId="0" applyFont="1" applyFill="1" applyBorder="1" applyAlignment="1">
      <alignment horizontal="center" vertical="center" wrapText="1"/>
    </xf>
    <xf numFmtId="0" fontId="57" fillId="18" borderId="13" xfId="0" applyFont="1" applyFill="1" applyBorder="1" applyAlignment="1">
      <alignment horizontal="center" vertical="center" wrapText="1"/>
    </xf>
    <xf numFmtId="0" fontId="20" fillId="18" borderId="13" xfId="0" applyFont="1" applyFill="1" applyBorder="1" applyAlignment="1">
      <alignment horizontal="center" vertical="center" wrapText="1"/>
    </xf>
    <xf numFmtId="0" fontId="20" fillId="18" borderId="100" xfId="0" applyFont="1" applyFill="1" applyBorder="1" applyAlignment="1">
      <alignment horizontal="center" vertical="center" wrapText="1"/>
    </xf>
    <xf numFmtId="0" fontId="20" fillId="18" borderId="101" xfId="0" applyFont="1" applyFill="1" applyBorder="1" applyAlignment="1">
      <alignment horizontal="center" vertical="center" wrapText="1"/>
    </xf>
    <xf numFmtId="0" fontId="20" fillId="18" borderId="102" xfId="0" applyFont="1" applyFill="1" applyBorder="1" applyAlignment="1">
      <alignment horizontal="center" vertical="center" wrapText="1"/>
    </xf>
    <xf numFmtId="0" fontId="72" fillId="20" borderId="0" xfId="0" applyFont="1" applyFill="1" applyAlignment="1">
      <alignment horizontal="left" vertical="top" wrapText="1"/>
    </xf>
    <xf numFmtId="0" fontId="20" fillId="18" borderId="27" xfId="0" applyFont="1" applyFill="1" applyBorder="1" applyAlignment="1">
      <alignment horizontal="center" vertical="center" wrapText="1"/>
    </xf>
    <xf numFmtId="0" fontId="23" fillId="4" borderId="0" xfId="0" applyFont="1" applyFill="1" applyAlignment="1">
      <alignment horizontal="left" vertical="center"/>
    </xf>
    <xf numFmtId="0" fontId="84" fillId="3" borderId="0" xfId="0" applyFont="1" applyFill="1" applyAlignment="1">
      <alignment horizontal="left" vertical="center" wrapText="1" indent="4"/>
    </xf>
    <xf numFmtId="0" fontId="84" fillId="20" borderId="0" xfId="0" applyFont="1" applyFill="1" applyAlignment="1">
      <alignment horizontal="left" vertical="center" wrapText="1" indent="4"/>
    </xf>
    <xf numFmtId="0" fontId="20" fillId="14" borderId="62" xfId="0" applyFont="1" applyFill="1" applyBorder="1" applyAlignment="1">
      <alignment horizontal="center" vertical="center" wrapText="1"/>
    </xf>
    <xf numFmtId="0" fontId="20" fillId="14" borderId="0" xfId="0" applyFont="1" applyFill="1" applyAlignment="1">
      <alignment horizontal="center" vertical="center" wrapText="1"/>
    </xf>
    <xf numFmtId="0" fontId="20" fillId="14" borderId="72" xfId="0" applyFont="1" applyFill="1" applyBorder="1" applyAlignment="1">
      <alignment horizontal="center" vertical="center" wrapText="1"/>
    </xf>
    <xf numFmtId="0" fontId="20" fillId="14" borderId="28" xfId="0" applyFont="1" applyFill="1" applyBorder="1" applyAlignment="1">
      <alignment horizontal="center" vertical="center" wrapText="1"/>
    </xf>
    <xf numFmtId="0" fontId="20" fillId="14" borderId="29" xfId="0" applyFont="1" applyFill="1" applyBorder="1" applyAlignment="1">
      <alignment horizontal="center" vertical="center" wrapText="1"/>
    </xf>
    <xf numFmtId="0" fontId="20" fillId="14" borderId="42" xfId="0" applyFont="1" applyFill="1" applyBorder="1" applyAlignment="1">
      <alignment horizontal="center" vertical="center" wrapText="1"/>
    </xf>
    <xf numFmtId="0" fontId="87" fillId="20" borderId="0" xfId="0" applyFont="1" applyFill="1" applyAlignment="1">
      <alignment horizontal="left" vertical="center" wrapText="1"/>
    </xf>
    <xf numFmtId="0" fontId="20" fillId="18" borderId="41" xfId="0" applyFont="1" applyFill="1" applyBorder="1" applyAlignment="1">
      <alignment horizontal="center" vertical="center" wrapText="1"/>
    </xf>
    <xf numFmtId="0" fontId="20" fillId="18" borderId="15" xfId="0" applyFont="1" applyFill="1" applyBorder="1" applyAlignment="1">
      <alignment horizontal="center" vertical="center" wrapText="1"/>
    </xf>
    <xf numFmtId="0" fontId="20" fillId="18" borderId="26" xfId="0" applyFont="1" applyFill="1" applyBorder="1" applyAlignment="1">
      <alignment horizontal="center" vertical="center" wrapText="1"/>
    </xf>
    <xf numFmtId="0" fontId="20" fillId="14" borderId="41" xfId="0" applyFont="1" applyFill="1" applyBorder="1" applyAlignment="1">
      <alignment horizontal="center" vertical="center" wrapText="1"/>
    </xf>
    <xf numFmtId="0" fontId="20" fillId="14" borderId="15" xfId="0" applyFont="1" applyFill="1" applyBorder="1" applyAlignment="1">
      <alignment horizontal="center" vertical="center" wrapText="1"/>
    </xf>
    <xf numFmtId="0" fontId="20" fillId="14" borderId="26" xfId="0" applyFont="1" applyFill="1" applyBorder="1" applyAlignment="1">
      <alignment horizontal="center" vertical="center" wrapText="1"/>
    </xf>
    <xf numFmtId="0" fontId="193" fillId="20" borderId="0" xfId="1" applyFont="1" applyFill="1" applyBorder="1" applyAlignment="1" applyProtection="1">
      <alignment horizontal="left" vertical="top" wrapText="1"/>
    </xf>
    <xf numFmtId="0" fontId="87" fillId="20" borderId="0" xfId="0" applyFont="1" applyFill="1" applyAlignment="1">
      <alignment horizontal="left" vertical="top" wrapText="1" indent="2"/>
    </xf>
    <xf numFmtId="0" fontId="87" fillId="3" borderId="0" xfId="0" applyFont="1" applyFill="1" applyAlignment="1">
      <alignment horizontal="left" vertical="top" wrapText="1" indent="1"/>
    </xf>
    <xf numFmtId="0" fontId="103" fillId="3" borderId="0" xfId="0" applyFont="1" applyFill="1" applyAlignment="1">
      <alignment horizontal="left" vertical="top" wrapText="1"/>
    </xf>
    <xf numFmtId="0" fontId="103" fillId="3" borderId="0" xfId="1" applyFont="1" applyFill="1" applyBorder="1" applyAlignment="1" applyProtection="1">
      <alignment vertical="top" wrapText="1"/>
    </xf>
    <xf numFmtId="0" fontId="4" fillId="3" borderId="0" xfId="1" applyFill="1" applyBorder="1" applyAlignment="1" applyProtection="1">
      <alignment vertical="top" wrapText="1"/>
    </xf>
    <xf numFmtId="0" fontId="87" fillId="20" borderId="0" xfId="1" applyFont="1" applyFill="1" applyBorder="1" applyAlignment="1" applyProtection="1">
      <alignment horizontal="left" vertical="top" wrapText="1"/>
    </xf>
    <xf numFmtId="4" fontId="12" fillId="9" borderId="6" xfId="0" applyNumberFormat="1" applyFont="1" applyFill="1" applyBorder="1" applyAlignment="1">
      <alignment horizontal="right"/>
    </xf>
    <xf numFmtId="4" fontId="12" fillId="9" borderId="2" xfId="0" applyNumberFormat="1" applyFont="1" applyFill="1" applyBorder="1" applyAlignment="1">
      <alignment horizontal="right"/>
    </xf>
    <xf numFmtId="0" fontId="20" fillId="18" borderId="42" xfId="0" applyFont="1" applyFill="1" applyBorder="1" applyAlignment="1">
      <alignment horizontal="center" vertical="center" wrapText="1"/>
    </xf>
    <xf numFmtId="0" fontId="20" fillId="18" borderId="19" xfId="0" applyFont="1" applyFill="1" applyBorder="1" applyAlignment="1">
      <alignment horizontal="center" vertical="center" wrapText="1"/>
    </xf>
    <xf numFmtId="0" fontId="20" fillId="18" borderId="43" xfId="0" applyFont="1" applyFill="1" applyBorder="1" applyAlignment="1">
      <alignment horizontal="center" vertical="center" wrapText="1"/>
    </xf>
    <xf numFmtId="0" fontId="84" fillId="20" borderId="0" xfId="0" applyFont="1" applyFill="1" applyAlignment="1">
      <alignment horizontal="left" wrapText="1"/>
    </xf>
    <xf numFmtId="0" fontId="84" fillId="20" borderId="0" xfId="0" applyFont="1" applyFill="1" applyAlignment="1">
      <alignment horizontal="left" vertical="top" wrapText="1"/>
    </xf>
    <xf numFmtId="0" fontId="20" fillId="14" borderId="43" xfId="0" applyFont="1" applyFill="1" applyBorder="1" applyAlignment="1">
      <alignment horizontal="center" vertical="center" wrapText="1"/>
    </xf>
    <xf numFmtId="0" fontId="193" fillId="20" borderId="0" xfId="1" applyFont="1" applyFill="1" applyAlignment="1" applyProtection="1">
      <alignment vertical="top" wrapText="1"/>
    </xf>
    <xf numFmtId="0" fontId="192" fillId="20" borderId="0" xfId="1" applyFont="1" applyFill="1" applyAlignment="1" applyProtection="1">
      <alignment vertical="top" wrapText="1"/>
    </xf>
    <xf numFmtId="0" fontId="20" fillId="14" borderId="96" xfId="0" applyFont="1" applyFill="1" applyBorder="1" applyAlignment="1">
      <alignment horizontal="center" vertical="center"/>
    </xf>
    <xf numFmtId="0" fontId="20" fillId="31" borderId="96" xfId="0" applyFont="1" applyFill="1" applyBorder="1" applyAlignment="1">
      <alignment horizontal="center" vertical="center" wrapText="1"/>
    </xf>
    <xf numFmtId="0" fontId="95" fillId="31" borderId="96" xfId="0" applyFont="1" applyFill="1" applyBorder="1" applyAlignment="1">
      <alignment horizontal="center" vertical="center" wrapText="1"/>
    </xf>
    <xf numFmtId="0" fontId="20" fillId="14" borderId="96" xfId="0" applyFont="1" applyFill="1" applyBorder="1" applyAlignment="1">
      <alignment horizontal="center" vertical="center" wrapText="1"/>
    </xf>
    <xf numFmtId="0" fontId="20" fillId="18" borderId="65" xfId="0" applyFont="1" applyFill="1" applyBorder="1" applyAlignment="1">
      <alignment horizontal="center" vertical="center" wrapText="1"/>
    </xf>
    <xf numFmtId="0" fontId="20" fillId="18" borderId="68" xfId="0" applyFont="1" applyFill="1" applyBorder="1" applyAlignment="1">
      <alignment horizontal="center" vertical="center" wrapText="1"/>
    </xf>
    <xf numFmtId="0" fontId="20" fillId="46" borderId="66" xfId="0" applyFont="1" applyFill="1" applyBorder="1" applyAlignment="1">
      <alignment horizontal="center" vertical="center" wrapText="1"/>
    </xf>
    <xf numFmtId="0" fontId="20" fillId="46" borderId="69" xfId="0" applyFont="1" applyFill="1" applyBorder="1" applyAlignment="1">
      <alignment horizontal="center" vertical="center" wrapText="1"/>
    </xf>
    <xf numFmtId="0" fontId="20" fillId="46" borderId="67" xfId="0" applyFont="1" applyFill="1" applyBorder="1" applyAlignment="1">
      <alignment horizontal="center" vertical="center" wrapText="1"/>
    </xf>
    <xf numFmtId="0" fontId="84" fillId="3" borderId="0" xfId="0" applyFont="1" applyFill="1" applyAlignment="1">
      <alignment vertical="top" wrapText="1"/>
    </xf>
    <xf numFmtId="0" fontId="20" fillId="46" borderId="98" xfId="0" applyFont="1" applyFill="1" applyBorder="1" applyAlignment="1">
      <alignment horizontal="center" vertical="center" wrapText="1"/>
    </xf>
    <xf numFmtId="0" fontId="20" fillId="46" borderId="99" xfId="0" applyFont="1" applyFill="1" applyBorder="1" applyAlignment="1">
      <alignment horizontal="center" vertical="center" wrapText="1"/>
    </xf>
    <xf numFmtId="0" fontId="57" fillId="18" borderId="103" xfId="0" applyFont="1" applyFill="1" applyBorder="1" applyAlignment="1">
      <alignment horizontal="center" vertical="center" wrapText="1"/>
    </xf>
    <xf numFmtId="0" fontId="189" fillId="20" borderId="0" xfId="0" applyFont="1" applyFill="1" applyAlignment="1">
      <alignment horizontal="left" vertical="top" wrapText="1"/>
    </xf>
    <xf numFmtId="0" fontId="87" fillId="20" borderId="0" xfId="0" applyFont="1" applyFill="1" applyAlignment="1">
      <alignment horizontal="left" vertical="top" wrapText="1"/>
    </xf>
    <xf numFmtId="0" fontId="95" fillId="18" borderId="42" xfId="0" applyFont="1" applyFill="1" applyBorder="1" applyAlignment="1">
      <alignment horizontal="center" vertical="center" wrapText="1"/>
    </xf>
    <xf numFmtId="0" fontId="95" fillId="18" borderId="43" xfId="0" applyFont="1" applyFill="1" applyBorder="1" applyAlignment="1">
      <alignment horizontal="center" vertical="center" wrapText="1"/>
    </xf>
    <xf numFmtId="0" fontId="95" fillId="18" borderId="41" xfId="0" applyFont="1" applyFill="1" applyBorder="1" applyAlignment="1">
      <alignment horizontal="center" vertical="center" wrapText="1"/>
    </xf>
    <xf numFmtId="0" fontId="95" fillId="18" borderId="26" xfId="0" applyFont="1" applyFill="1" applyBorder="1" applyAlignment="1">
      <alignment horizontal="center" vertical="center" wrapText="1"/>
    </xf>
    <xf numFmtId="0" fontId="95" fillId="18" borderId="72" xfId="0" applyFont="1" applyFill="1" applyBorder="1" applyAlignment="1">
      <alignment horizontal="center" vertical="center" wrapText="1"/>
    </xf>
    <xf numFmtId="0" fontId="95" fillId="18" borderId="27" xfId="0" applyFont="1" applyFill="1" applyBorder="1" applyAlignment="1">
      <alignment horizontal="center" vertical="center" wrapText="1"/>
    </xf>
    <xf numFmtId="0" fontId="95" fillId="18" borderId="62" xfId="0" applyFont="1" applyFill="1" applyBorder="1" applyAlignment="1">
      <alignment horizontal="center" vertical="center" wrapText="1"/>
    </xf>
    <xf numFmtId="0" fontId="138" fillId="3" borderId="0" xfId="0" applyFont="1" applyFill="1" applyAlignment="1">
      <alignment horizontal="left" vertical="top" wrapText="1"/>
    </xf>
    <xf numFmtId="0" fontId="138" fillId="3" borderId="0" xfId="0" applyFont="1" applyFill="1" applyAlignment="1">
      <alignment horizontal="left"/>
    </xf>
    <xf numFmtId="0" fontId="84" fillId="3" borderId="0" xfId="0" applyFont="1" applyFill="1" applyAlignment="1">
      <alignment horizontal="left" vertical="top" wrapText="1" indent="3"/>
    </xf>
    <xf numFmtId="0" fontId="80" fillId="20" borderId="0" xfId="0" applyFont="1" applyFill="1" applyAlignment="1">
      <alignment horizontal="left" vertical="center" wrapText="1"/>
    </xf>
    <xf numFmtId="0" fontId="81" fillId="20" borderId="0" xfId="0" applyFont="1" applyFill="1" applyAlignment="1">
      <alignment horizontal="left" vertical="top" wrapText="1"/>
    </xf>
    <xf numFmtId="0" fontId="80" fillId="20" borderId="0" xfId="0" applyFont="1" applyFill="1" applyAlignment="1">
      <alignment horizontal="left" vertical="center"/>
    </xf>
    <xf numFmtId="0" fontId="20" fillId="14" borderId="53" xfId="0" applyFont="1" applyFill="1" applyBorder="1" applyAlignment="1">
      <alignment horizontal="left" vertical="top" wrapText="1"/>
    </xf>
    <xf numFmtId="0" fontId="20" fillId="14" borderId="61" xfId="0" applyFont="1" applyFill="1" applyBorder="1" applyAlignment="1">
      <alignment horizontal="left" vertical="top" wrapText="1"/>
    </xf>
    <xf numFmtId="0" fontId="20" fillId="14" borderId="55" xfId="0" applyFont="1" applyFill="1" applyBorder="1" applyAlignment="1">
      <alignment horizontal="left" vertical="top" wrapText="1"/>
    </xf>
    <xf numFmtId="0" fontId="32" fillId="0" borderId="117" xfId="0" applyFont="1" applyBorder="1" applyAlignment="1">
      <alignment horizontal="left" vertical="center" wrapText="1"/>
    </xf>
    <xf numFmtId="0" fontId="32" fillId="0" borderId="118" xfId="0" applyFont="1" applyBorder="1" applyAlignment="1">
      <alignment horizontal="left" vertical="center" wrapText="1"/>
    </xf>
    <xf numFmtId="0" fontId="32" fillId="0" borderId="120" xfId="0" applyFont="1" applyBorder="1" applyAlignment="1">
      <alignment horizontal="left" vertical="center" wrapText="1"/>
    </xf>
    <xf numFmtId="0" fontId="32" fillId="0" borderId="119" xfId="0" applyFont="1" applyBorder="1" applyAlignment="1">
      <alignment horizontal="left" vertical="center" wrapText="1"/>
    </xf>
    <xf numFmtId="0" fontId="32" fillId="0" borderId="121" xfId="0" applyFont="1" applyBorder="1" applyAlignment="1">
      <alignment horizontal="left" vertical="center" wrapText="1"/>
    </xf>
    <xf numFmtId="0" fontId="40" fillId="6" borderId="125" xfId="1" applyFont="1" applyFill="1" applyBorder="1" applyAlignment="1" applyProtection="1">
      <alignment horizontal="left" vertical="center"/>
    </xf>
    <xf numFmtId="0" fontId="40" fillId="6" borderId="0" xfId="1" applyFont="1" applyFill="1" applyBorder="1" applyAlignment="1" applyProtection="1">
      <alignment horizontal="left" vertical="center"/>
    </xf>
    <xf numFmtId="0" fontId="82" fillId="3" borderId="0" xfId="0" applyFont="1" applyFill="1" applyAlignment="1">
      <alignment horizontal="right" wrapText="1"/>
    </xf>
    <xf numFmtId="10" fontId="82" fillId="20" borderId="0" xfId="0" applyNumberFormat="1" applyFont="1" applyFill="1" applyAlignment="1">
      <alignment horizontal="left"/>
    </xf>
    <xf numFmtId="0" fontId="8" fillId="25" borderId="45" xfId="0" applyFont="1" applyFill="1" applyBorder="1" applyAlignment="1">
      <alignment horizontal="left" vertical="center" wrapText="1"/>
    </xf>
    <xf numFmtId="0" fontId="121" fillId="20" borderId="0" xfId="0" applyFont="1" applyFill="1" applyAlignment="1">
      <alignment horizontal="left" vertical="center" wrapText="1"/>
    </xf>
    <xf numFmtId="0" fontId="8" fillId="25" borderId="48" xfId="0" applyFont="1" applyFill="1" applyBorder="1" applyAlignment="1">
      <alignment horizontal="left" vertical="center" wrapText="1"/>
    </xf>
    <xf numFmtId="0" fontId="20" fillId="14" borderId="18" xfId="0" applyFont="1" applyFill="1" applyBorder="1" applyAlignment="1">
      <alignment horizontal="left" vertical="center" wrapText="1"/>
    </xf>
    <xf numFmtId="0" fontId="8" fillId="14" borderId="45" xfId="0" applyFont="1" applyFill="1" applyBorder="1" applyAlignment="1">
      <alignment horizontal="left" vertical="center" wrapText="1"/>
    </xf>
    <xf numFmtId="0" fontId="20" fillId="31" borderId="59" xfId="0" applyFont="1" applyFill="1" applyBorder="1" applyAlignment="1">
      <alignment horizontal="left" vertical="top" wrapText="1"/>
    </xf>
    <xf numFmtId="0" fontId="20" fillId="31" borderId="60" xfId="0" applyFont="1" applyFill="1" applyBorder="1" applyAlignment="1">
      <alignment horizontal="left" vertical="top" wrapText="1"/>
    </xf>
    <xf numFmtId="0" fontId="20" fillId="31" borderId="94" xfId="0" applyFont="1" applyFill="1" applyBorder="1" applyAlignment="1">
      <alignment horizontal="left" vertical="top" wrapText="1"/>
    </xf>
    <xf numFmtId="0" fontId="20" fillId="14" borderId="108" xfId="0" applyFont="1" applyFill="1" applyBorder="1" applyAlignment="1">
      <alignment horizontal="left" vertical="center" wrapText="1"/>
    </xf>
    <xf numFmtId="0" fontId="101" fillId="20" borderId="0" xfId="0" applyFont="1" applyFill="1" applyAlignment="1">
      <alignment horizontal="left" vertical="top" wrapText="1"/>
    </xf>
    <xf numFmtId="0" fontId="20" fillId="14" borderId="110" xfId="0" applyFont="1" applyFill="1" applyBorder="1" applyAlignment="1">
      <alignment horizontal="left" vertical="center" wrapText="1"/>
    </xf>
    <xf numFmtId="0" fontId="117" fillId="20" borderId="0" xfId="0" applyFont="1" applyFill="1" applyAlignment="1">
      <alignment horizontal="left" vertical="center" wrapText="1"/>
    </xf>
    <xf numFmtId="0" fontId="117" fillId="20" borderId="52" xfId="0" applyFont="1" applyFill="1" applyBorder="1" applyAlignment="1">
      <alignment horizontal="left" vertical="center" wrapText="1"/>
    </xf>
    <xf numFmtId="0" fontId="72" fillId="20" borderId="0" xfId="0" applyFont="1" applyFill="1" applyAlignment="1">
      <alignment horizontal="left" vertical="top" wrapText="1" indent="1"/>
    </xf>
    <xf numFmtId="0" fontId="6" fillId="21" borderId="58" xfId="0" applyFont="1" applyFill="1" applyBorder="1" applyAlignment="1">
      <alignment horizontal="left" vertical="center"/>
    </xf>
    <xf numFmtId="0" fontId="6" fillId="21" borderId="6" xfId="0" applyFont="1" applyFill="1" applyBorder="1" applyAlignment="1">
      <alignment horizontal="center" vertical="center"/>
    </xf>
    <xf numFmtId="0" fontId="6" fillId="21" borderId="9" xfId="0" applyFont="1" applyFill="1" applyBorder="1" applyAlignment="1">
      <alignment horizontal="center" vertical="center"/>
    </xf>
    <xf numFmtId="0" fontId="6" fillId="21" borderId="2" xfId="0" applyFont="1" applyFill="1" applyBorder="1" applyAlignment="1">
      <alignment horizontal="center" vertical="center"/>
    </xf>
    <xf numFmtId="0" fontId="85" fillId="0" borderId="58" xfId="0" applyFont="1" applyBorder="1" applyAlignment="1">
      <alignment horizontal="left"/>
    </xf>
    <xf numFmtId="0" fontId="14" fillId="3" borderId="0" xfId="1" applyFont="1" applyFill="1" applyBorder="1" applyAlignment="1" applyProtection="1">
      <alignment horizontal="left"/>
    </xf>
    <xf numFmtId="0" fontId="85" fillId="21" borderId="58" xfId="0" applyFont="1" applyFill="1" applyBorder="1" applyAlignment="1">
      <alignment horizontal="center" vertical="center"/>
    </xf>
    <xf numFmtId="0" fontId="85" fillId="21" borderId="36" xfId="0" applyFont="1" applyFill="1" applyBorder="1" applyAlignment="1">
      <alignment horizontal="center" vertical="center"/>
    </xf>
    <xf numFmtId="0" fontId="85" fillId="21" borderId="37" xfId="0" applyFont="1" applyFill="1" applyBorder="1" applyAlignment="1">
      <alignment horizontal="center" vertical="center"/>
    </xf>
    <xf numFmtId="0" fontId="85" fillId="21" borderId="38" xfId="0" applyFont="1" applyFill="1" applyBorder="1" applyAlignment="1">
      <alignment horizontal="center" vertical="center"/>
    </xf>
    <xf numFmtId="0" fontId="14" fillId="3" borderId="0" xfId="1" applyFont="1" applyFill="1" applyBorder="1" applyAlignment="1" applyProtection="1">
      <alignment horizontal="left" indent="4"/>
    </xf>
    <xf numFmtId="0" fontId="174" fillId="21" borderId="58" xfId="0" applyFont="1" applyFill="1" applyBorder="1" applyAlignment="1">
      <alignment horizontal="center" vertical="center" wrapText="1"/>
    </xf>
    <xf numFmtId="0" fontId="96" fillId="20" borderId="0" xfId="0" applyFont="1" applyFill="1" applyAlignment="1">
      <alignment horizontal="left"/>
    </xf>
    <xf numFmtId="0" fontId="84" fillId="3" borderId="0" xfId="0" applyFont="1" applyFill="1" applyAlignment="1">
      <alignment horizontal="left"/>
    </xf>
    <xf numFmtId="0" fontId="14" fillId="3" borderId="0" xfId="1" applyFont="1" applyFill="1" applyBorder="1" applyAlignment="1" applyProtection="1">
      <alignment horizontal="left" indent="5"/>
    </xf>
    <xf numFmtId="0" fontId="14" fillId="3" borderId="0" xfId="1" applyFont="1" applyFill="1" applyBorder="1" applyAlignment="1" applyProtection="1">
      <alignment horizontal="left" indent="3"/>
    </xf>
    <xf numFmtId="0" fontId="85" fillId="21" borderId="58" xfId="0" applyFont="1" applyFill="1" applyBorder="1" applyAlignment="1">
      <alignment horizontal="center" vertical="center" wrapText="1"/>
    </xf>
    <xf numFmtId="0" fontId="174" fillId="0" borderId="58" xfId="0" applyFont="1" applyBorder="1" applyAlignment="1">
      <alignment horizontal="left" vertical="center" wrapText="1"/>
    </xf>
    <xf numFmtId="0" fontId="11" fillId="0" borderId="122" xfId="0" applyFont="1" applyBorder="1" applyAlignment="1">
      <alignment horizontal="left" vertical="center" wrapText="1"/>
    </xf>
    <xf numFmtId="0" fontId="11" fillId="0" borderId="123" xfId="0" applyFont="1" applyBorder="1" applyAlignment="1">
      <alignment horizontal="left" vertical="center" wrapText="1"/>
    </xf>
    <xf numFmtId="0" fontId="11" fillId="0" borderId="124" xfId="0" applyFont="1" applyBorder="1" applyAlignment="1">
      <alignment horizontal="left" vertical="center" wrapText="1"/>
    </xf>
    <xf numFmtId="0" fontId="11" fillId="0" borderId="30" xfId="0" applyFont="1" applyBorder="1" applyAlignment="1">
      <alignment horizontal="left" vertical="center" wrapText="1"/>
    </xf>
    <xf numFmtId="0" fontId="11" fillId="0" borderId="31" xfId="0" applyFont="1" applyBorder="1" applyAlignment="1">
      <alignment horizontal="left" vertical="center" wrapText="1"/>
    </xf>
    <xf numFmtId="0" fontId="11" fillId="0" borderId="32" xfId="0" applyFont="1" applyBorder="1" applyAlignment="1">
      <alignment horizontal="left" vertical="center" wrapText="1"/>
    </xf>
    <xf numFmtId="0" fontId="11" fillId="9" borderId="36" xfId="0" applyFont="1" applyFill="1" applyBorder="1" applyAlignment="1">
      <alignment horizontal="center" vertical="center" wrapText="1"/>
    </xf>
    <xf numFmtId="0" fontId="11" fillId="9" borderId="37" xfId="0" applyFont="1" applyFill="1" applyBorder="1" applyAlignment="1">
      <alignment horizontal="center" vertical="center" wrapText="1"/>
    </xf>
    <xf numFmtId="0" fontId="11" fillId="9" borderId="38" xfId="0" applyFont="1" applyFill="1" applyBorder="1" applyAlignment="1">
      <alignment horizontal="center" vertical="center" wrapText="1"/>
    </xf>
    <xf numFmtId="0" fontId="11" fillId="9" borderId="30" xfId="0" applyFont="1" applyFill="1" applyBorder="1" applyAlignment="1">
      <alignment horizontal="left" vertical="center" wrapText="1"/>
    </xf>
    <xf numFmtId="0" fontId="11" fillId="9" borderId="31" xfId="0" applyFont="1" applyFill="1" applyBorder="1" applyAlignment="1">
      <alignment horizontal="left" vertical="center" wrapText="1"/>
    </xf>
    <xf numFmtId="0" fontId="11" fillId="9" borderId="32" xfId="0" applyFont="1" applyFill="1" applyBorder="1" applyAlignment="1">
      <alignment horizontal="left" vertical="center" wrapText="1"/>
    </xf>
    <xf numFmtId="0" fontId="11" fillId="0" borderId="36" xfId="0" applyFont="1" applyBorder="1" applyAlignment="1">
      <alignment horizontal="left" vertical="center" wrapText="1"/>
    </xf>
    <xf numFmtId="0" fontId="11" fillId="0" borderId="37" xfId="0" applyFont="1" applyBorder="1" applyAlignment="1">
      <alignment horizontal="left" vertical="center" wrapText="1"/>
    </xf>
    <xf numFmtId="0" fontId="11" fillId="0" borderId="38" xfId="0" applyFont="1" applyBorder="1" applyAlignment="1">
      <alignment horizontal="left" vertical="center" wrapText="1"/>
    </xf>
    <xf numFmtId="0" fontId="23" fillId="4" borderId="62" xfId="0" applyFont="1" applyFill="1" applyBorder="1" applyAlignment="1">
      <alignment horizontal="center" vertical="center" wrapText="1"/>
    </xf>
    <xf numFmtId="0" fontId="23" fillId="4" borderId="0" xfId="0" applyFont="1" applyFill="1" applyAlignment="1">
      <alignment horizontal="center" vertical="center" wrapText="1"/>
    </xf>
    <xf numFmtId="0" fontId="11" fillId="9" borderId="36" xfId="0" applyFont="1" applyFill="1" applyBorder="1" applyAlignment="1">
      <alignment wrapText="1"/>
    </xf>
    <xf numFmtId="0" fontId="11" fillId="9" borderId="37" xfId="0" applyFont="1" applyFill="1" applyBorder="1" applyAlignment="1">
      <alignment wrapText="1"/>
    </xf>
    <xf numFmtId="0" fontId="11" fillId="9" borderId="38" xfId="0" applyFont="1" applyFill="1" applyBorder="1" applyAlignment="1">
      <alignment wrapText="1"/>
    </xf>
    <xf numFmtId="14" fontId="11" fillId="9" borderId="6" xfId="0" applyNumberFormat="1" applyFont="1" applyFill="1" applyBorder="1" applyAlignment="1">
      <alignment horizontal="center" vertical="center"/>
    </xf>
    <xf numFmtId="0" fontId="11" fillId="9" borderId="33" xfId="0" applyFont="1" applyFill="1" applyBorder="1" applyAlignment="1">
      <alignment horizontal="left" vertical="center" wrapText="1"/>
    </xf>
    <xf numFmtId="0" fontId="11" fillId="9" borderId="34" xfId="0" applyFont="1" applyFill="1" applyBorder="1" applyAlignment="1">
      <alignment horizontal="left" vertical="center" wrapText="1"/>
    </xf>
    <xf numFmtId="0" fontId="11" fillId="9" borderId="35" xfId="0" applyFont="1" applyFill="1" applyBorder="1" applyAlignment="1">
      <alignment horizontal="left" vertical="center" wrapText="1"/>
    </xf>
    <xf numFmtId="0" fontId="141" fillId="44" borderId="82" xfId="0" applyFont="1" applyFill="1" applyBorder="1" applyAlignment="1">
      <alignment horizontal="center" vertical="center"/>
    </xf>
    <xf numFmtId="0" fontId="141" fillId="44" borderId="83" xfId="0" applyFont="1" applyFill="1" applyBorder="1" applyAlignment="1">
      <alignment horizontal="center" vertical="center"/>
    </xf>
    <xf numFmtId="0" fontId="141" fillId="44" borderId="84" xfId="0" applyFont="1" applyFill="1" applyBorder="1" applyAlignment="1">
      <alignment horizontal="center" vertical="center"/>
    </xf>
    <xf numFmtId="0" fontId="11" fillId="0" borderId="95" xfId="0" applyFont="1" applyBorder="1" applyAlignment="1">
      <alignment horizontal="left" vertical="center" wrapText="1"/>
    </xf>
    <xf numFmtId="0" fontId="141" fillId="44" borderId="81" xfId="0" applyFont="1" applyFill="1" applyBorder="1" applyAlignment="1">
      <alignment horizontal="center" vertical="center" wrapText="1"/>
    </xf>
    <xf numFmtId="0" fontId="13" fillId="10" borderId="139" xfId="0" applyFont="1" applyFill="1" applyBorder="1" applyAlignment="1">
      <alignment horizontal="center" vertical="center"/>
    </xf>
    <xf numFmtId="0" fontId="13" fillId="0" borderId="139" xfId="0" applyFont="1" applyBorder="1"/>
    <xf numFmtId="0" fontId="13" fillId="13" borderId="139" xfId="0" applyFont="1" applyFill="1" applyBorder="1"/>
    <xf numFmtId="0" fontId="28" fillId="3" borderId="0" xfId="0" applyFont="1" applyFill="1"/>
    <xf numFmtId="0" fontId="40" fillId="6" borderId="79" xfId="1" applyFont="1" applyFill="1" applyBorder="1" applyAlignment="1" applyProtection="1">
      <alignment horizontal="left" vertical="center"/>
    </xf>
    <xf numFmtId="0" fontId="13" fillId="27" borderId="140" xfId="0" applyFont="1" applyFill="1" applyBorder="1" applyAlignment="1">
      <alignment horizontal="center" vertical="center"/>
    </xf>
    <xf numFmtId="0" fontId="13" fillId="9" borderId="141" xfId="0" applyFont="1" applyFill="1" applyBorder="1" applyAlignment="1">
      <alignment horizontal="left" vertical="center"/>
    </xf>
    <xf numFmtId="0" fontId="13" fillId="9" borderId="142" xfId="0" applyFont="1" applyFill="1" applyBorder="1" applyAlignment="1">
      <alignment horizontal="left" vertical="center"/>
    </xf>
    <xf numFmtId="0" fontId="13" fillId="9" borderId="140" xfId="0" applyFont="1" applyFill="1" applyBorder="1" applyAlignment="1">
      <alignment horizontal="left" vertical="center"/>
    </xf>
    <xf numFmtId="0" fontId="20" fillId="26" borderId="96" xfId="0" applyFont="1" applyFill="1" applyBorder="1" applyAlignment="1">
      <alignment horizontal="center" vertical="center" wrapText="1"/>
    </xf>
    <xf numFmtId="0" fontId="8" fillId="25" borderId="143" xfId="0" applyFont="1" applyFill="1" applyBorder="1" applyAlignment="1">
      <alignment horizontal="center" vertical="center" wrapText="1"/>
    </xf>
    <xf numFmtId="0" fontId="8" fillId="25" borderId="144" xfId="0" applyFont="1" applyFill="1" applyBorder="1" applyAlignment="1">
      <alignment horizontal="center" vertical="center" wrapText="1"/>
    </xf>
    <xf numFmtId="0" fontId="8" fillId="25" borderId="145" xfId="0" applyFont="1" applyFill="1" applyBorder="1" applyAlignment="1">
      <alignment horizontal="center" vertical="center" wrapText="1"/>
    </xf>
    <xf numFmtId="0" fontId="20" fillId="26" borderId="146" xfId="0" applyFont="1" applyFill="1" applyBorder="1" applyAlignment="1">
      <alignment horizontal="center" vertical="center" wrapText="1"/>
    </xf>
    <xf numFmtId="0" fontId="20" fillId="25" borderId="96" xfId="0" applyFont="1" applyFill="1" applyBorder="1" applyAlignment="1">
      <alignment horizontal="center" vertical="center" wrapText="1"/>
    </xf>
    <xf numFmtId="0" fontId="20" fillId="25" borderId="147" xfId="0" applyFont="1" applyFill="1" applyBorder="1" applyAlignment="1">
      <alignment horizontal="center" vertical="center" wrapText="1"/>
    </xf>
    <xf numFmtId="0" fontId="8" fillId="25" borderId="143" xfId="0" applyFont="1" applyFill="1" applyBorder="1" applyAlignment="1">
      <alignment vertical="center" wrapText="1"/>
    </xf>
    <xf numFmtId="1" fontId="13" fillId="0" borderId="140" xfId="0" applyNumberFormat="1" applyFont="1" applyBorder="1" applyAlignment="1">
      <alignment horizontal="center" vertical="center"/>
    </xf>
    <xf numFmtId="49" fontId="6" fillId="27" borderId="97" xfId="0" applyNumberFormat="1" applyFont="1" applyFill="1" applyBorder="1" applyAlignment="1">
      <alignment horizontal="center" vertical="center"/>
    </xf>
    <xf numFmtId="4" fontId="6" fillId="27" borderId="97" xfId="0" applyNumberFormat="1" applyFont="1" applyFill="1" applyBorder="1" applyAlignment="1">
      <alignment horizontal="center" vertical="center"/>
    </xf>
    <xf numFmtId="0" fontId="8" fillId="25" borderId="143" xfId="0" applyFont="1" applyFill="1" applyBorder="1" applyAlignment="1">
      <alignment horizontal="center" vertical="center" wrapText="1"/>
    </xf>
    <xf numFmtId="167" fontId="21" fillId="13" borderId="79" xfId="0" applyNumberFormat="1" applyFont="1" applyFill="1" applyBorder="1" applyAlignment="1">
      <alignment horizontal="center" vertical="center"/>
    </xf>
    <xf numFmtId="0" fontId="20" fillId="26" borderId="146" xfId="0" applyFont="1" applyFill="1" applyBorder="1" applyAlignment="1">
      <alignment horizontal="center" vertical="center" wrapText="1"/>
    </xf>
    <xf numFmtId="0" fontId="8" fillId="26" borderId="100" xfId="0" applyFont="1" applyFill="1" applyBorder="1" applyAlignment="1">
      <alignment horizontal="center" vertical="center" wrapText="1"/>
    </xf>
    <xf numFmtId="0" fontId="8" fillId="25" borderId="148" xfId="0" applyFont="1" applyFill="1" applyBorder="1" applyAlignment="1">
      <alignment horizontal="center" vertical="center" wrapText="1"/>
    </xf>
    <xf numFmtId="4" fontId="21" fillId="13" borderId="141" xfId="0" applyNumberFormat="1" applyFont="1" applyFill="1" applyBorder="1" applyAlignment="1">
      <alignment horizontal="center" vertical="center"/>
    </xf>
    <xf numFmtId="3" fontId="21" fillId="13" borderId="97" xfId="0" applyNumberFormat="1" applyFont="1" applyFill="1" applyBorder="1" applyAlignment="1">
      <alignment horizontal="center" vertical="center"/>
    </xf>
    <xf numFmtId="4" fontId="21" fillId="13" borderId="79" xfId="0" applyNumberFormat="1" applyFont="1" applyFill="1" applyBorder="1" applyAlignment="1">
      <alignment horizontal="center" vertical="center"/>
    </xf>
    <xf numFmtId="3" fontId="21" fillId="13" borderId="79" xfId="0" applyNumberFormat="1" applyFont="1" applyFill="1" applyBorder="1" applyAlignment="1">
      <alignment horizontal="center" vertical="center"/>
    </xf>
    <xf numFmtId="1" fontId="13" fillId="13" borderId="140" xfId="0" applyNumberFormat="1" applyFont="1" applyFill="1" applyBorder="1" applyAlignment="1">
      <alignment horizontal="center" vertical="center"/>
    </xf>
    <xf numFmtId="4" fontId="21" fillId="13" borderId="97" xfId="0" applyNumberFormat="1" applyFont="1" applyFill="1" applyBorder="1" applyAlignment="1">
      <alignment horizontal="center" vertical="center"/>
    </xf>
    <xf numFmtId="0" fontId="49" fillId="3" borderId="0" xfId="0" applyFont="1" applyFill="1"/>
    <xf numFmtId="166" fontId="6" fillId="0" borderId="79" xfId="0" applyNumberFormat="1" applyFont="1" applyBorder="1" applyAlignment="1">
      <alignment horizontal="right" vertical="center" wrapText="1"/>
    </xf>
    <xf numFmtId="165" fontId="6" fillId="33" borderId="79" xfId="0" applyNumberFormat="1" applyFont="1" applyFill="1" applyBorder="1" applyAlignment="1">
      <alignment horizontal="right" vertical="center" wrapText="1"/>
    </xf>
    <xf numFmtId="166" fontId="6" fillId="33" borderId="79" xfId="0" applyNumberFormat="1" applyFont="1" applyFill="1" applyBorder="1" applyAlignment="1">
      <alignment horizontal="right" vertical="center" wrapText="1"/>
    </xf>
    <xf numFmtId="167" fontId="6" fillId="33" borderId="79" xfId="0" applyNumberFormat="1" applyFont="1" applyFill="1" applyBorder="1" applyAlignment="1">
      <alignment horizontal="right" vertical="center" wrapText="1"/>
    </xf>
    <xf numFmtId="167" fontId="12" fillId="35" borderId="79" xfId="0" applyNumberFormat="1" applyFont="1" applyFill="1" applyBorder="1" applyAlignment="1">
      <alignment horizontal="right" vertical="center" wrapText="1"/>
    </xf>
    <xf numFmtId="0" fontId="20" fillId="14" borderId="143" xfId="0" applyFont="1" applyFill="1" applyBorder="1" applyAlignment="1">
      <alignment horizontal="center" vertical="center" wrapText="1"/>
    </xf>
    <xf numFmtId="0" fontId="20" fillId="14" borderId="144" xfId="0" applyFont="1" applyFill="1" applyBorder="1" applyAlignment="1">
      <alignment horizontal="center" vertical="center" wrapText="1"/>
    </xf>
    <xf numFmtId="0" fontId="20" fillId="14" borderId="145" xfId="0" applyFont="1" applyFill="1" applyBorder="1" applyAlignment="1">
      <alignment horizontal="center" vertical="center" wrapText="1"/>
    </xf>
    <xf numFmtId="0" fontId="57" fillId="14" borderId="96" xfId="0" applyFont="1" applyFill="1" applyBorder="1" applyAlignment="1">
      <alignment horizontal="center" vertical="center" wrapText="1"/>
    </xf>
    <xf numFmtId="0" fontId="6" fillId="8" borderId="97" xfId="0" applyFont="1" applyFill="1" applyBorder="1" applyAlignment="1">
      <alignment horizontal="center" vertical="center" wrapText="1"/>
    </xf>
    <xf numFmtId="0" fontId="6" fillId="30" borderId="97" xfId="0" applyFont="1" applyFill="1" applyBorder="1" applyAlignment="1">
      <alignment horizontal="center" vertical="center" wrapText="1"/>
    </xf>
    <xf numFmtId="167" fontId="6" fillId="8" borderId="141" xfId="0" applyNumberFormat="1" applyFont="1" applyFill="1" applyBorder="1" applyAlignment="1">
      <alignment vertical="center" wrapText="1"/>
    </xf>
    <xf numFmtId="165" fontId="6" fillId="11" borderId="97" xfId="0" applyNumberFormat="1" applyFont="1" applyFill="1" applyBorder="1" applyAlignment="1">
      <alignment horizontal="right" vertical="center" wrapText="1"/>
    </xf>
    <xf numFmtId="165" fontId="6" fillId="0" borderId="97" xfId="0" applyNumberFormat="1" applyFont="1" applyBorder="1" applyAlignment="1">
      <alignment horizontal="right" vertical="center" wrapText="1"/>
    </xf>
    <xf numFmtId="4" fontId="6" fillId="12" borderId="97" xfId="0" applyNumberFormat="1" applyFont="1" applyFill="1" applyBorder="1" applyAlignment="1">
      <alignment horizontal="right" vertical="center"/>
    </xf>
    <xf numFmtId="4" fontId="6" fillId="12" borderId="79" xfId="0" applyNumberFormat="1" applyFont="1" applyFill="1" applyBorder="1" applyAlignment="1">
      <alignment horizontal="right" vertical="center"/>
    </xf>
    <xf numFmtId="0" fontId="6" fillId="8" borderId="6" xfId="0" applyFont="1" applyFill="1" applyBorder="1" applyAlignment="1">
      <alignment horizontal="left" vertical="top" wrapText="1"/>
    </xf>
    <xf numFmtId="0" fontId="6" fillId="8" borderId="9" xfId="0" applyFont="1" applyFill="1" applyBorder="1" applyAlignment="1">
      <alignment horizontal="left" vertical="top" wrapText="1"/>
    </xf>
    <xf numFmtId="0" fontId="6" fillId="8" borderId="2" xfId="0" applyFont="1" applyFill="1" applyBorder="1" applyAlignment="1">
      <alignment horizontal="left" vertical="top" wrapText="1"/>
    </xf>
    <xf numFmtId="0" fontId="6" fillId="8" borderId="6" xfId="0" applyFont="1" applyFill="1" applyBorder="1" applyAlignment="1">
      <alignment horizontal="left" vertical="center" wrapText="1"/>
    </xf>
    <xf numFmtId="0" fontId="6" fillId="8" borderId="9" xfId="0" applyFont="1" applyFill="1" applyBorder="1" applyAlignment="1">
      <alignment horizontal="left" vertical="center" wrapText="1"/>
    </xf>
    <xf numFmtId="0" fontId="6" fillId="8" borderId="2" xfId="0" applyFont="1" applyFill="1" applyBorder="1" applyAlignment="1">
      <alignment horizontal="left" vertical="center" wrapText="1"/>
    </xf>
    <xf numFmtId="4" fontId="6" fillId="0" borderId="79" xfId="0" applyNumberFormat="1" applyFont="1" applyBorder="1" applyAlignment="1">
      <alignment horizontal="right" vertical="center"/>
    </xf>
    <xf numFmtId="0" fontId="21" fillId="0" borderId="97" xfId="0" applyFont="1" applyBorder="1"/>
    <xf numFmtId="167" fontId="6" fillId="0" borderId="97" xfId="0" applyNumberFormat="1" applyFont="1" applyBorder="1" applyAlignment="1">
      <alignment horizontal="right" vertical="center" wrapText="1"/>
    </xf>
    <xf numFmtId="4" fontId="6" fillId="12" borderId="141" xfId="0" applyNumberFormat="1" applyFont="1" applyFill="1" applyBorder="1" applyAlignment="1">
      <alignment horizontal="right" vertical="center"/>
    </xf>
    <xf numFmtId="4" fontId="6" fillId="0" borderId="79" xfId="0" applyNumberFormat="1" applyFont="1" applyBorder="1" applyAlignment="1">
      <alignment horizontal="right"/>
    </xf>
    <xf numFmtId="166" fontId="6" fillId="0" borderId="141" xfId="0" applyNumberFormat="1" applyFont="1" applyBorder="1" applyAlignment="1">
      <alignment horizontal="center" vertical="center" wrapText="1"/>
    </xf>
    <xf numFmtId="166" fontId="6" fillId="0" borderId="140" xfId="0" applyNumberFormat="1" applyFont="1" applyBorder="1" applyAlignment="1">
      <alignment horizontal="center" vertical="center" wrapText="1"/>
    </xf>
    <xf numFmtId="167" fontId="6" fillId="8" borderId="97" xfId="0" applyNumberFormat="1" applyFont="1" applyFill="1" applyBorder="1" applyAlignment="1">
      <alignment horizontal="right" vertical="center" wrapText="1"/>
    </xf>
    <xf numFmtId="2" fontId="6" fillId="8" borderId="141" xfId="0" applyNumberFormat="1" applyFont="1" applyFill="1" applyBorder="1" applyAlignment="1">
      <alignment horizontal="center" vertical="center" wrapText="1"/>
    </xf>
    <xf numFmtId="2" fontId="6" fillId="8" borderId="140" xfId="0" applyNumberFormat="1" applyFont="1" applyFill="1" applyBorder="1" applyAlignment="1">
      <alignment horizontal="center" vertical="center" wrapText="1"/>
    </xf>
    <xf numFmtId="4" fontId="6" fillId="12" borderId="141" xfId="0" applyNumberFormat="1" applyFont="1" applyFill="1" applyBorder="1" applyAlignment="1">
      <alignment horizontal="right" vertical="center"/>
    </xf>
    <xf numFmtId="4" fontId="6" fillId="12" borderId="140" xfId="0" applyNumberFormat="1" applyFont="1" applyFill="1" applyBorder="1" applyAlignment="1">
      <alignment horizontal="right" vertical="center"/>
    </xf>
    <xf numFmtId="166" fontId="6" fillId="0" borderId="149" xfId="0" applyNumberFormat="1" applyFont="1" applyBorder="1" applyAlignment="1">
      <alignment horizontal="center" vertical="center" wrapText="1"/>
    </xf>
    <xf numFmtId="166" fontId="6" fillId="0" borderId="150" xfId="0" applyNumberFormat="1" applyFont="1" applyBorder="1" applyAlignment="1">
      <alignment horizontal="center" vertical="center" wrapText="1"/>
    </xf>
    <xf numFmtId="167" fontId="6" fillId="0" borderId="97" xfId="0" applyNumberFormat="1" applyFont="1" applyBorder="1" applyAlignment="1">
      <alignment horizontal="center" vertical="center" wrapText="1"/>
    </xf>
    <xf numFmtId="0" fontId="6" fillId="0" borderId="97" xfId="0" applyFont="1" applyBorder="1" applyAlignment="1">
      <alignment horizontal="center" vertical="center" wrapText="1"/>
    </xf>
    <xf numFmtId="4" fontId="6" fillId="9" borderId="79" xfId="0" applyNumberFormat="1" applyFont="1" applyFill="1" applyBorder="1" applyAlignment="1">
      <alignment horizontal="right"/>
    </xf>
    <xf numFmtId="4" fontId="12" fillId="9" borderId="79" xfId="0" applyNumberFormat="1" applyFont="1" applyFill="1" applyBorder="1" applyAlignment="1">
      <alignment horizontal="right"/>
    </xf>
    <xf numFmtId="0" fontId="6" fillId="8" borderId="97" xfId="0" applyFont="1" applyFill="1" applyBorder="1" applyAlignment="1">
      <alignment horizontal="center" vertical="top" wrapText="1"/>
    </xf>
    <xf numFmtId="4" fontId="12" fillId="12" borderId="97" xfId="0" applyNumberFormat="1" applyFont="1" applyFill="1" applyBorder="1" applyAlignment="1">
      <alignment horizontal="right" vertical="center"/>
    </xf>
    <xf numFmtId="0" fontId="20" fillId="18" borderId="139" xfId="0" applyFont="1" applyFill="1" applyBorder="1" applyAlignment="1">
      <alignment horizontal="center" vertical="center" wrapText="1"/>
    </xf>
    <xf numFmtId="0" fontId="20" fillId="14" borderId="139" xfId="0" applyFont="1" applyFill="1" applyBorder="1" applyAlignment="1">
      <alignment horizontal="center" vertical="center" wrapText="1"/>
    </xf>
    <xf numFmtId="0" fontId="95" fillId="31" borderId="100" xfId="0" applyFont="1" applyFill="1" applyBorder="1" applyAlignment="1">
      <alignment horizontal="center"/>
    </xf>
    <xf numFmtId="0" fontId="95" fillId="31" borderId="102" xfId="0" applyFont="1" applyFill="1" applyBorder="1" applyAlignment="1">
      <alignment horizontal="center"/>
    </xf>
    <xf numFmtId="0" fontId="20" fillId="14" borderId="139" xfId="0" applyFont="1" applyFill="1" applyBorder="1" applyAlignment="1">
      <alignment horizontal="center" vertical="center"/>
    </xf>
    <xf numFmtId="0" fontId="20" fillId="14" borderId="146" xfId="0" applyFont="1" applyFill="1" applyBorder="1" applyAlignment="1">
      <alignment horizontal="center" vertical="center" wrapText="1"/>
    </xf>
    <xf numFmtId="0" fontId="20" fillId="14" borderId="146" xfId="0" applyFont="1" applyFill="1" applyBorder="1" applyAlignment="1">
      <alignment horizontal="center" vertical="center"/>
    </xf>
    <xf numFmtId="0" fontId="95" fillId="31" borderId="139" xfId="0" applyFont="1" applyFill="1" applyBorder="1" applyAlignment="1">
      <alignment horizontal="center" vertical="center" wrapText="1"/>
    </xf>
    <xf numFmtId="0" fontId="20" fillId="31" borderId="146" xfId="0" applyFont="1" applyFill="1" applyBorder="1" applyAlignment="1">
      <alignment horizontal="center" vertical="center" wrapText="1"/>
    </xf>
    <xf numFmtId="0" fontId="95" fillId="31" borderId="146" xfId="0" applyFont="1" applyFill="1" applyBorder="1" applyAlignment="1">
      <alignment horizontal="center" vertical="center" wrapText="1"/>
    </xf>
    <xf numFmtId="49" fontId="6" fillId="8" borderId="97" xfId="0" applyNumberFormat="1" applyFont="1" applyFill="1" applyBorder="1" applyAlignment="1">
      <alignment horizontal="center" vertical="center" wrapText="1"/>
    </xf>
    <xf numFmtId="0" fontId="75" fillId="9" borderId="97" xfId="0" applyFont="1" applyFill="1" applyBorder="1" applyAlignment="1">
      <alignment horizontal="center" vertical="center" wrapText="1"/>
    </xf>
    <xf numFmtId="3" fontId="6" fillId="9" borderId="97" xfId="0" applyNumberFormat="1" applyFont="1" applyFill="1" applyBorder="1" applyAlignment="1">
      <alignment horizontal="right" vertical="center" wrapText="1"/>
    </xf>
    <xf numFmtId="3" fontId="6" fillId="0" borderId="97" xfId="0" applyNumberFormat="1" applyFont="1" applyBorder="1" applyAlignment="1">
      <alignment horizontal="center" vertical="center" wrapText="1"/>
    </xf>
    <xf numFmtId="0" fontId="21" fillId="0" borderId="97" xfId="0" applyFont="1" applyBorder="1" applyAlignment="1">
      <alignment horizontal="center" vertical="center"/>
    </xf>
    <xf numFmtId="165" fontId="6" fillId="0" borderId="97" xfId="0" applyNumberFormat="1" applyFont="1" applyBorder="1" applyAlignment="1">
      <alignment horizontal="center" vertical="center" wrapText="1"/>
    </xf>
    <xf numFmtId="0" fontId="6" fillId="0" borderId="79" xfId="0" applyFont="1" applyBorder="1" applyAlignment="1">
      <alignment horizontal="center" vertical="center" wrapText="1"/>
    </xf>
    <xf numFmtId="0" fontId="21" fillId="0" borderId="79" xfId="0" applyFont="1" applyBorder="1" applyAlignment="1">
      <alignment horizontal="center" vertical="center"/>
    </xf>
    <xf numFmtId="165" fontId="6" fillId="0" borderId="79" xfId="0" applyNumberFormat="1" applyFont="1" applyBorder="1" applyAlignment="1">
      <alignment horizontal="center" vertical="center" wrapText="1"/>
    </xf>
    <xf numFmtId="0" fontId="6" fillId="8" borderId="97" xfId="0" applyFont="1" applyFill="1" applyBorder="1" applyAlignment="1">
      <alignment horizontal="left" vertical="center" wrapText="1"/>
    </xf>
    <xf numFmtId="0" fontId="6" fillId="8" borderId="97" xfId="0" applyFont="1" applyFill="1" applyBorder="1" applyAlignment="1">
      <alignment vertical="center" wrapText="1"/>
    </xf>
    <xf numFmtId="0" fontId="6" fillId="8" borderId="79" xfId="0" applyFont="1" applyFill="1" applyBorder="1" applyAlignment="1">
      <alignment horizontal="center" vertical="center" wrapText="1"/>
    </xf>
    <xf numFmtId="166" fontId="6" fillId="8" borderId="79" xfId="0" applyNumberFormat="1" applyFont="1" applyFill="1" applyBorder="1" applyAlignment="1">
      <alignment horizontal="right" vertical="center" wrapText="1"/>
    </xf>
    <xf numFmtId="2" fontId="20" fillId="4" borderId="79" xfId="0" applyNumberFormat="1" applyFont="1" applyFill="1" applyBorder="1" applyAlignment="1">
      <alignment horizontal="right"/>
    </xf>
    <xf numFmtId="167" fontId="37" fillId="30" borderId="97" xfId="0" applyNumberFormat="1" applyFont="1" applyFill="1" applyBorder="1" applyAlignment="1">
      <alignment horizontal="left" vertical="center"/>
    </xf>
    <xf numFmtId="0" fontId="21" fillId="8" borderId="141" xfId="0" applyFont="1" applyFill="1" applyBorder="1" applyAlignment="1">
      <alignment horizontal="left" vertical="center"/>
    </xf>
    <xf numFmtId="167" fontId="21" fillId="0" borderId="97" xfId="0" applyNumberFormat="1" applyFont="1" applyBorder="1" applyAlignment="1">
      <alignment horizontal="right" vertical="center"/>
    </xf>
    <xf numFmtId="4" fontId="6" fillId="11" borderId="97" xfId="0" applyNumberFormat="1" applyFont="1" applyFill="1" applyBorder="1" applyAlignment="1">
      <alignment horizontal="right" vertical="center" wrapText="1"/>
    </xf>
    <xf numFmtId="4" fontId="21" fillId="25" borderId="79" xfId="0" applyNumberFormat="1" applyFont="1" applyFill="1" applyBorder="1" applyAlignment="1">
      <alignment horizontal="right" vertical="center"/>
    </xf>
    <xf numFmtId="167" fontId="21" fillId="0" borderId="79" xfId="0" applyNumberFormat="1" applyFont="1" applyBorder="1" applyAlignment="1">
      <alignment horizontal="right" vertical="center"/>
    </xf>
    <xf numFmtId="4" fontId="24" fillId="25" borderId="79" xfId="0" applyNumberFormat="1" applyFont="1" applyFill="1" applyBorder="1" applyAlignment="1">
      <alignment horizontal="right" vertical="center"/>
    </xf>
    <xf numFmtId="4" fontId="21" fillId="25" borderId="97" xfId="0" applyNumberFormat="1" applyFont="1" applyFill="1" applyBorder="1" applyAlignment="1">
      <alignment horizontal="right" vertical="center"/>
    </xf>
    <xf numFmtId="0" fontId="8" fillId="4" borderId="33" xfId="0" applyFont="1" applyFill="1" applyBorder="1" applyAlignment="1">
      <alignment horizontal="right" vertical="center"/>
    </xf>
    <xf numFmtId="0" fontId="8" fillId="4" borderId="35" xfId="0" applyFont="1" applyFill="1" applyBorder="1" applyAlignment="1">
      <alignment horizontal="right" vertical="center"/>
    </xf>
    <xf numFmtId="0" fontId="32" fillId="0" borderId="114" xfId="0" applyFont="1" applyBorder="1" applyAlignment="1">
      <alignment horizontal="left" vertical="center" wrapText="1"/>
    </xf>
    <xf numFmtId="0" fontId="32" fillId="0" borderId="115" xfId="0" applyFont="1" applyBorder="1" applyAlignment="1">
      <alignment horizontal="left" vertical="center" wrapText="1"/>
    </xf>
    <xf numFmtId="0" fontId="32" fillId="0" borderId="116" xfId="0" applyFont="1" applyBorder="1" applyAlignment="1">
      <alignment horizontal="left" vertical="center" wrapText="1"/>
    </xf>
    <xf numFmtId="0" fontId="8" fillId="4" borderId="53" xfId="0" applyFont="1" applyFill="1" applyBorder="1" applyAlignment="1">
      <alignment horizontal="right" vertical="center"/>
    </xf>
    <xf numFmtId="0" fontId="8" fillId="4" borderId="54" xfId="0" applyFont="1" applyFill="1" applyBorder="1" applyAlignment="1">
      <alignment horizontal="right" vertical="center"/>
    </xf>
    <xf numFmtId="0" fontId="8" fillId="4" borderId="55" xfId="0" applyFont="1" applyFill="1" applyBorder="1" applyAlignment="1">
      <alignment horizontal="right" vertical="center"/>
    </xf>
    <xf numFmtId="0" fontId="8" fillId="4" borderId="56" xfId="0" applyFont="1" applyFill="1" applyBorder="1" applyAlignment="1">
      <alignment horizontal="right" vertical="center"/>
    </xf>
    <xf numFmtId="0" fontId="32" fillId="0" borderId="151" xfId="0" applyFont="1" applyBorder="1" applyAlignment="1">
      <alignment horizontal="left" vertical="center" wrapText="1"/>
    </xf>
    <xf numFmtId="0" fontId="8" fillId="4" borderId="36" xfId="0" applyFont="1" applyFill="1" applyBorder="1" applyAlignment="1">
      <alignment horizontal="center" vertical="center"/>
    </xf>
    <xf numFmtId="0" fontId="8" fillId="4" borderId="38" xfId="0" applyFont="1" applyFill="1" applyBorder="1" applyAlignment="1">
      <alignment horizontal="center" vertical="center"/>
    </xf>
    <xf numFmtId="0" fontId="8" fillId="25" borderId="49" xfId="0" applyFont="1" applyFill="1" applyBorder="1" applyAlignment="1">
      <alignment horizontal="left" vertical="center" wrapText="1"/>
    </xf>
    <xf numFmtId="0" fontId="8" fillId="25" borderId="50" xfId="0" applyFont="1" applyFill="1" applyBorder="1" applyAlignment="1">
      <alignment horizontal="left" vertical="center" wrapText="1"/>
    </xf>
    <xf numFmtId="0" fontId="8" fillId="25" borderId="152" xfId="0" applyFont="1" applyFill="1" applyBorder="1" applyAlignment="1">
      <alignment horizontal="left" vertical="center" wrapText="1"/>
    </xf>
    <xf numFmtId="0" fontId="8" fillId="25" borderId="153" xfId="0" applyFont="1" applyFill="1" applyBorder="1" applyAlignment="1">
      <alignment horizontal="left" vertical="center" wrapText="1"/>
    </xf>
    <xf numFmtId="0" fontId="8" fillId="25" borderId="154" xfId="0" applyFont="1" applyFill="1" applyBorder="1" applyAlignment="1">
      <alignment horizontal="left" vertical="center" wrapText="1"/>
    </xf>
    <xf numFmtId="0" fontId="8" fillId="25" borderId="46" xfId="0" applyFont="1" applyFill="1" applyBorder="1" applyAlignment="1">
      <alignment horizontal="left" vertical="center" wrapText="1"/>
    </xf>
    <xf numFmtId="0" fontId="8" fillId="25" borderId="47" xfId="0" applyFont="1" applyFill="1" applyBorder="1" applyAlignment="1">
      <alignment horizontal="left" vertical="center" wrapText="1"/>
    </xf>
    <xf numFmtId="0" fontId="20" fillId="14" borderId="57" xfId="0" applyFont="1" applyFill="1" applyBorder="1" applyAlignment="1">
      <alignment horizontal="left" vertical="center" wrapText="1"/>
    </xf>
    <xf numFmtId="0" fontId="20" fillId="14" borderId="87" xfId="0" applyFont="1" applyFill="1" applyBorder="1" applyAlignment="1">
      <alignment horizontal="left" vertical="center" wrapText="1"/>
    </xf>
    <xf numFmtId="0" fontId="20" fillId="14" borderId="155" xfId="0" applyFont="1" applyFill="1" applyBorder="1" applyAlignment="1">
      <alignment horizontal="left" vertical="center" wrapText="1"/>
    </xf>
    <xf numFmtId="0" fontId="20" fillId="14" borderId="143" xfId="0" applyFont="1" applyFill="1" applyBorder="1" applyAlignment="1">
      <alignment horizontal="left" vertical="center" wrapText="1"/>
    </xf>
    <xf numFmtId="0" fontId="20" fillId="14" borderId="156" xfId="0" applyFont="1" applyFill="1" applyBorder="1" applyAlignment="1">
      <alignment horizontal="left" vertical="center" wrapText="1"/>
    </xf>
    <xf numFmtId="0" fontId="20" fillId="14" borderId="147" xfId="0" applyFont="1" applyFill="1" applyBorder="1" applyAlignment="1">
      <alignment horizontal="left" vertical="center" wrapText="1"/>
    </xf>
    <xf numFmtId="0" fontId="20" fillId="14" borderId="157" xfId="0" applyFont="1" applyFill="1" applyBorder="1" applyAlignment="1">
      <alignment horizontal="left" vertical="center" wrapText="1"/>
    </xf>
    <xf numFmtId="0" fontId="20" fillId="14" borderId="158" xfId="0" applyFont="1" applyFill="1" applyBorder="1" applyAlignment="1">
      <alignment horizontal="left" vertical="center" wrapText="1"/>
    </xf>
    <xf numFmtId="0" fontId="20" fillId="14" borderId="109" xfId="0" applyFont="1" applyFill="1" applyBorder="1" applyAlignment="1">
      <alignment horizontal="left" vertical="center" wrapText="1"/>
    </xf>
    <xf numFmtId="0" fontId="20" fillId="14" borderId="111" xfId="0" applyFont="1" applyFill="1" applyBorder="1" applyAlignment="1">
      <alignment horizontal="left" vertical="center" wrapText="1"/>
    </xf>
    <xf numFmtId="0" fontId="20" fillId="14" borderId="93" xfId="0" applyFont="1" applyFill="1" applyBorder="1" applyAlignment="1">
      <alignment horizontal="left" vertical="center" wrapText="1"/>
    </xf>
    <xf numFmtId="0" fontId="8" fillId="14" borderId="46" xfId="0" applyFont="1" applyFill="1" applyBorder="1" applyAlignment="1">
      <alignment horizontal="left" vertical="center" wrapText="1"/>
    </xf>
    <xf numFmtId="0" fontId="8" fillId="14" borderId="47" xfId="0" applyFont="1" applyFill="1" applyBorder="1" applyAlignment="1">
      <alignment horizontal="left" vertical="center" wrapText="1"/>
    </xf>
    <xf numFmtId="0" fontId="33" fillId="4" borderId="118" xfId="0" applyFont="1" applyFill="1" applyBorder="1"/>
    <xf numFmtId="0" fontId="20" fillId="4" borderId="118" xfId="0" applyFont="1" applyFill="1" applyBorder="1"/>
    <xf numFmtId="0" fontId="20" fillId="4" borderId="159" xfId="0" applyFont="1" applyFill="1" applyBorder="1"/>
    <xf numFmtId="0" fontId="7" fillId="4" borderId="160" xfId="0" applyFont="1" applyFill="1" applyBorder="1" applyAlignment="1">
      <alignment vertical="center" wrapText="1"/>
    </xf>
    <xf numFmtId="167" fontId="20" fillId="16" borderId="4" xfId="0" applyNumberFormat="1" applyFont="1" applyFill="1" applyBorder="1" applyAlignment="1">
      <alignment horizontal="left" vertical="center"/>
    </xf>
    <xf numFmtId="0" fontId="20" fillId="4" borderId="160" xfId="0" applyFont="1" applyFill="1" applyBorder="1" applyAlignment="1">
      <alignment horizontal="center" vertical="center" wrapText="1"/>
    </xf>
    <xf numFmtId="0" fontId="23" fillId="4" borderId="0" xfId="0" applyFont="1" applyFill="1" applyAlignment="1">
      <alignment horizontal="left" vertical="center" wrapText="1"/>
    </xf>
    <xf numFmtId="0" fontId="20" fillId="4" borderId="4" xfId="0" applyFont="1" applyFill="1" applyBorder="1" applyAlignment="1">
      <alignment horizontal="left" vertical="center"/>
    </xf>
    <xf numFmtId="0" fontId="7" fillId="4" borderId="0" xfId="0" applyFont="1" applyFill="1" applyAlignment="1">
      <alignment horizontal="left" vertical="center" wrapText="1"/>
    </xf>
    <xf numFmtId="0" fontId="7" fillId="4" borderId="8" xfId="0" applyFont="1" applyFill="1" applyBorder="1" applyAlignment="1">
      <alignment horizontal="left" vertical="center" wrapText="1"/>
    </xf>
    <xf numFmtId="0" fontId="32" fillId="4" borderId="161" xfId="0" applyFont="1" applyFill="1" applyBorder="1" applyAlignment="1">
      <alignment horizontal="left" vertical="center"/>
    </xf>
    <xf numFmtId="0" fontId="32" fillId="4" borderId="151" xfId="0" applyFont="1" applyFill="1" applyBorder="1" applyAlignment="1">
      <alignment horizontal="left" vertical="center"/>
    </xf>
    <xf numFmtId="4" fontId="32" fillId="4" borderId="151" xfId="0" applyNumberFormat="1" applyFont="1" applyFill="1" applyBorder="1" applyAlignment="1">
      <alignment horizontal="left" vertical="center"/>
    </xf>
    <xf numFmtId="0" fontId="20" fillId="4" borderId="151" xfId="0" applyFont="1" applyFill="1" applyBorder="1" applyAlignment="1">
      <alignment horizontal="left" vertical="center"/>
    </xf>
    <xf numFmtId="0" fontId="20" fillId="4" borderId="162" xfId="0" applyFont="1" applyFill="1" applyBorder="1" applyAlignment="1">
      <alignment horizontal="left" vertical="center"/>
    </xf>
    <xf numFmtId="0" fontId="33" fillId="14" borderId="118" xfId="0" applyFont="1" applyFill="1" applyBorder="1" applyAlignment="1">
      <alignment horizontal="left"/>
    </xf>
    <xf numFmtId="4" fontId="33" fillId="14" borderId="118" xfId="0" applyNumberFormat="1" applyFont="1" applyFill="1" applyBorder="1"/>
    <xf numFmtId="0" fontId="33" fillId="14" borderId="118" xfId="0" applyFont="1" applyFill="1" applyBorder="1" applyAlignment="1">
      <alignment horizontal="right"/>
    </xf>
    <xf numFmtId="0" fontId="33" fillId="14" borderId="159" xfId="0" applyFont="1" applyFill="1" applyBorder="1"/>
    <xf numFmtId="0" fontId="43" fillId="14" borderId="160" xfId="0" applyFont="1" applyFill="1" applyBorder="1" applyAlignment="1">
      <alignment vertical="center" wrapText="1"/>
    </xf>
    <xf numFmtId="0" fontId="23" fillId="14" borderId="0" xfId="0" applyFont="1" applyFill="1" applyAlignment="1">
      <alignment horizontal="left" wrapText="1"/>
    </xf>
    <xf numFmtId="167" fontId="20" fillId="17" borderId="4" xfId="0" applyNumberFormat="1" applyFont="1" applyFill="1" applyBorder="1" applyAlignment="1">
      <alignment horizontal="left" vertical="center"/>
    </xf>
    <xf numFmtId="0" fontId="23" fillId="14" borderId="160" xfId="0" applyFont="1" applyFill="1" applyBorder="1" applyAlignment="1">
      <alignment wrapText="1"/>
    </xf>
    <xf numFmtId="0" fontId="20" fillId="14" borderId="160" xfId="0" applyFont="1" applyFill="1" applyBorder="1" applyAlignment="1">
      <alignment horizontal="center" wrapText="1"/>
    </xf>
    <xf numFmtId="0" fontId="20" fillId="14" borderId="4" xfId="0" applyFont="1" applyFill="1" applyBorder="1" applyAlignment="1">
      <alignment horizontal="left" vertical="center"/>
    </xf>
    <xf numFmtId="0" fontId="7" fillId="14" borderId="160" xfId="0" applyFont="1" applyFill="1" applyBorder="1" applyAlignment="1">
      <alignment horizontal="center" vertical="center" wrapText="1"/>
    </xf>
    <xf numFmtId="0" fontId="7" fillId="14" borderId="0" xfId="0" applyFont="1" applyFill="1" applyAlignment="1">
      <alignment horizontal="left" vertical="center" wrapText="1"/>
    </xf>
    <xf numFmtId="0" fontId="32" fillId="14" borderId="161" xfId="0" applyFont="1" applyFill="1" applyBorder="1" applyAlignment="1">
      <alignment horizontal="left" vertical="center"/>
    </xf>
    <xf numFmtId="0" fontId="32" fillId="14" borderId="151" xfId="0" applyFont="1" applyFill="1" applyBorder="1" applyAlignment="1">
      <alignment horizontal="left" vertical="center"/>
    </xf>
    <xf numFmtId="4" fontId="32" fillId="14" borderId="151" xfId="0" applyNumberFormat="1" applyFont="1" applyFill="1" applyBorder="1" applyAlignment="1">
      <alignment horizontal="left" vertical="center"/>
    </xf>
    <xf numFmtId="0" fontId="20" fillId="14" borderId="151" xfId="0" applyFont="1" applyFill="1" applyBorder="1" applyAlignment="1">
      <alignment horizontal="left" vertical="center"/>
    </xf>
    <xf numFmtId="0" fontId="20" fillId="14" borderId="162" xfId="0" applyFont="1" applyFill="1" applyBorder="1" applyAlignment="1">
      <alignment horizontal="left" vertical="center"/>
    </xf>
    <xf numFmtId="0" fontId="33" fillId="14" borderId="118" xfId="0" applyFont="1" applyFill="1" applyBorder="1"/>
    <xf numFmtId="0" fontId="44" fillId="20" borderId="0" xfId="0" applyFont="1" applyFill="1"/>
    <xf numFmtId="0" fontId="181" fillId="21" borderId="79" xfId="0" applyFont="1" applyFill="1" applyBorder="1" applyAlignment="1">
      <alignment horizontal="center" vertical="center" wrapText="1"/>
    </xf>
    <xf numFmtId="165" fontId="6" fillId="33" borderId="79" xfId="0" applyNumberFormat="1" applyFont="1" applyFill="1" applyBorder="1" applyAlignment="1">
      <alignment horizontal="center"/>
    </xf>
    <xf numFmtId="2" fontId="6" fillId="33" borderId="79" xfId="0" applyNumberFormat="1" applyFont="1" applyFill="1" applyBorder="1" applyAlignment="1">
      <alignment horizontal="center"/>
    </xf>
    <xf numFmtId="2" fontId="6" fillId="0" borderId="79" xfId="0" applyNumberFormat="1" applyFont="1" applyBorder="1" applyAlignment="1">
      <alignment horizontal="center"/>
    </xf>
    <xf numFmtId="2" fontId="6" fillId="9" borderId="79" xfId="0" applyNumberFormat="1" applyFont="1" applyFill="1" applyBorder="1" applyAlignment="1">
      <alignment horizontal="center"/>
    </xf>
    <xf numFmtId="0" fontId="34" fillId="3" borderId="0" xfId="0" applyFont="1" applyFill="1" applyAlignment="1">
      <alignment horizontal="center" vertical="center" wrapText="1"/>
    </xf>
    <xf numFmtId="14" fontId="11" fillId="0" borderId="141" xfId="0" applyNumberFormat="1" applyFont="1" applyBorder="1" applyAlignment="1">
      <alignment horizontal="center" vertical="center"/>
    </xf>
    <xf numFmtId="0" fontId="34" fillId="33" borderId="79" xfId="0" applyFont="1" applyFill="1" applyBorder="1" applyAlignment="1">
      <alignment horizontal="center" vertical="center"/>
    </xf>
    <xf numFmtId="0" fontId="34" fillId="9" borderId="79" xfId="0" applyFont="1" applyFill="1" applyBorder="1" applyAlignment="1">
      <alignment horizontal="center" vertical="center"/>
    </xf>
    <xf numFmtId="0" fontId="34" fillId="9" borderId="79" xfId="0" applyFont="1" applyFill="1" applyBorder="1" applyAlignment="1">
      <alignment horizontal="center" vertical="center"/>
    </xf>
    <xf numFmtId="0" fontId="34" fillId="9" borderId="163" xfId="0" applyFont="1" applyFill="1" applyBorder="1" applyAlignment="1">
      <alignment horizontal="center" vertical="center"/>
    </xf>
    <xf numFmtId="14" fontId="11" fillId="9" borderId="149" xfId="0" applyNumberFormat="1" applyFont="1" applyFill="1" applyBorder="1" applyAlignment="1">
      <alignment horizontal="center"/>
    </xf>
    <xf numFmtId="0" fontId="140" fillId="38" borderId="82" xfId="0" applyFont="1" applyFill="1" applyBorder="1" applyAlignment="1">
      <alignment horizontal="left"/>
    </xf>
    <xf numFmtId="1" fontId="0" fillId="0" borderId="80" xfId="0" applyNumberFormat="1" applyBorder="1"/>
    <xf numFmtId="0" fontId="140" fillId="38" borderId="80" xfId="0" applyFont="1" applyFill="1" applyBorder="1" applyAlignment="1">
      <alignment horizontal="left"/>
    </xf>
    <xf numFmtId="0" fontId="140" fillId="38" borderId="84" xfId="0" applyFont="1" applyFill="1" applyBorder="1" applyAlignment="1">
      <alignment horizontal="left"/>
    </xf>
    <xf numFmtId="0" fontId="0" fillId="0" borderId="164" xfId="0" applyBorder="1" applyAlignment="1">
      <alignment horizontal="left"/>
    </xf>
    <xf numFmtId="0" fontId="0" fillId="0" borderId="164" xfId="0" applyBorder="1"/>
    <xf numFmtId="0" fontId="0" fillId="0" borderId="165" xfId="0" applyBorder="1"/>
    <xf numFmtId="0" fontId="0" fillId="0" borderId="166" xfId="0" applyBorder="1" applyAlignment="1">
      <alignment horizontal="left"/>
    </xf>
    <xf numFmtId="0" fontId="0" fillId="0" borderId="166" xfId="0" applyBorder="1"/>
    <xf numFmtId="0" fontId="0" fillId="0" borderId="82" xfId="0" applyBorder="1"/>
    <xf numFmtId="0" fontId="0" fillId="0" borderId="84" xfId="0" applyBorder="1"/>
    <xf numFmtId="0" fontId="0" fillId="20" borderId="80" xfId="0" applyFill="1" applyBorder="1" applyAlignment="1">
      <alignment horizontal="center" vertical="center"/>
    </xf>
    <xf numFmtId="0" fontId="0" fillId="20" borderId="80" xfId="0" applyFill="1" applyBorder="1"/>
    <xf numFmtId="4" fontId="0" fillId="20" borderId="80" xfId="0" applyNumberFormat="1" applyFill="1" applyBorder="1"/>
    <xf numFmtId="0" fontId="128" fillId="38" borderId="80" xfId="0" applyFont="1" applyFill="1" applyBorder="1" applyAlignment="1">
      <alignment horizontal="center" vertical="center"/>
    </xf>
    <xf numFmtId="0" fontId="128" fillId="22" borderId="80" xfId="0" applyFont="1" applyFill="1" applyBorder="1" applyAlignment="1">
      <alignment horizontal="center" vertical="center"/>
    </xf>
    <xf numFmtId="0" fontId="140" fillId="38" borderId="81" xfId="0" applyFont="1" applyFill="1" applyBorder="1" applyAlignment="1">
      <alignment horizontal="left"/>
    </xf>
    <xf numFmtId="0" fontId="115" fillId="0" borderId="81" xfId="7" applyFont="1" applyBorder="1" applyAlignment="1">
      <alignment horizontal="left" vertical="center"/>
    </xf>
    <xf numFmtId="0" fontId="115" fillId="0" borderId="164" xfId="7" applyFont="1" applyBorder="1" applyAlignment="1">
      <alignment horizontal="left" vertical="center"/>
    </xf>
    <xf numFmtId="0" fontId="115" fillId="0" borderId="166" xfId="7" applyFont="1" applyBorder="1" applyAlignment="1">
      <alignment horizontal="left" vertical="center"/>
    </xf>
    <xf numFmtId="0" fontId="141" fillId="38" borderId="81" xfId="0" applyFont="1" applyFill="1" applyBorder="1" applyAlignment="1">
      <alignment horizontal="center" vertical="center"/>
    </xf>
    <xf numFmtId="0" fontId="141" fillId="38" borderId="82" xfId="0" applyFont="1" applyFill="1" applyBorder="1" applyAlignment="1">
      <alignment horizontal="center" vertical="center"/>
    </xf>
    <xf numFmtId="0" fontId="141" fillId="38" borderId="83" xfId="0" applyFont="1" applyFill="1" applyBorder="1" applyAlignment="1">
      <alignment horizontal="center" vertical="center"/>
    </xf>
    <xf numFmtId="0" fontId="141" fillId="38" borderId="84" xfId="0" applyFont="1" applyFill="1" applyBorder="1" applyAlignment="1">
      <alignment horizontal="center" vertical="center"/>
    </xf>
    <xf numFmtId="0" fontId="141" fillId="38" borderId="166" xfId="0" applyFont="1" applyFill="1" applyBorder="1" applyAlignment="1">
      <alignment horizontal="center" vertical="center"/>
    </xf>
    <xf numFmtId="0" fontId="141" fillId="38" borderId="80" xfId="0" applyFont="1" applyFill="1" applyBorder="1" applyAlignment="1">
      <alignment horizontal="center" vertical="center"/>
    </xf>
    <xf numFmtId="0" fontId="135" fillId="45" borderId="80" xfId="0" applyFont="1" applyFill="1" applyBorder="1" applyAlignment="1">
      <alignment horizontal="center" vertical="center" wrapText="1"/>
    </xf>
    <xf numFmtId="0" fontId="58" fillId="45" borderId="80" xfId="0" applyFont="1" applyFill="1" applyBorder="1" applyAlignment="1">
      <alignment horizontal="center" vertical="top" wrapText="1"/>
    </xf>
    <xf numFmtId="0" fontId="58" fillId="45" borderId="80" xfId="0" applyFont="1" applyFill="1" applyBorder="1" applyAlignment="1">
      <alignment horizontal="center" vertical="center" wrapText="1"/>
    </xf>
    <xf numFmtId="0" fontId="58" fillId="22" borderId="80" xfId="0" applyFont="1" applyFill="1" applyBorder="1" applyAlignment="1">
      <alignment horizontal="center" vertical="center" wrapText="1"/>
    </xf>
    <xf numFmtId="165" fontId="115" fillId="0" borderId="82" xfId="0" applyNumberFormat="1" applyFont="1" applyBorder="1" applyAlignment="1">
      <alignment horizontal="right" vertical="center"/>
    </xf>
    <xf numFmtId="164" fontId="0" fillId="0" borderId="80" xfId="0" applyNumberFormat="1" applyBorder="1"/>
    <xf numFmtId="167" fontId="115" fillId="0" borderId="82" xfId="0" applyNumberFormat="1" applyFont="1" applyBorder="1" applyAlignment="1">
      <alignment horizontal="right" vertical="center"/>
    </xf>
    <xf numFmtId="168" fontId="115" fillId="0" borderId="80" xfId="7" applyNumberFormat="1" applyFont="1" applyBorder="1"/>
    <xf numFmtId="0" fontId="146" fillId="0" borderId="81" xfId="7" applyFont="1" applyBorder="1" applyAlignment="1">
      <alignment horizontal="left" vertical="center"/>
    </xf>
    <xf numFmtId="0" fontId="140" fillId="0" borderId="164" xfId="0" applyFont="1" applyBorder="1" applyAlignment="1">
      <alignment horizontal="left" vertical="center"/>
    </xf>
    <xf numFmtId="0" fontId="140" fillId="0" borderId="166" xfId="0" applyFont="1" applyBorder="1" applyAlignment="1">
      <alignment horizontal="left" vertical="center"/>
    </xf>
    <xf numFmtId="4" fontId="130" fillId="0" borderId="80" xfId="7" applyNumberFormat="1" applyFont="1" applyBorder="1"/>
    <xf numFmtId="4" fontId="0" fillId="20" borderId="166" xfId="0" applyNumberFormat="1" applyFill="1" applyBorder="1"/>
    <xf numFmtId="0" fontId="141" fillId="38" borderId="80" xfId="0" applyFont="1" applyFill="1" applyBorder="1" applyAlignment="1">
      <alignment horizontal="left" vertical="center" wrapText="1"/>
    </xf>
    <xf numFmtId="0" fontId="141" fillId="44" borderId="80" xfId="0" applyFont="1" applyFill="1" applyBorder="1" applyAlignment="1">
      <alignment horizontal="left" vertical="center" wrapText="1"/>
    </xf>
    <xf numFmtId="0" fontId="128" fillId="22" borderId="82" xfId="0" applyFont="1" applyFill="1" applyBorder="1"/>
    <xf numFmtId="168" fontId="115" fillId="0" borderId="80" xfId="7" applyNumberFormat="1" applyFont="1" applyBorder="1" applyAlignment="1">
      <alignment horizontal="right" vertical="center"/>
    </xf>
    <xf numFmtId="168" fontId="115" fillId="0" borderId="80" xfId="7" applyNumberFormat="1" applyFont="1" applyBorder="1" applyAlignment="1">
      <alignment horizontal="right"/>
    </xf>
    <xf numFmtId="168" fontId="144" fillId="0" borderId="80" xfId="7" applyNumberFormat="1" applyFont="1" applyBorder="1"/>
    <xf numFmtId="0" fontId="128" fillId="38" borderId="80" xfId="0" applyFont="1" applyFill="1" applyBorder="1" applyAlignment="1">
      <alignment horizontal="left" vertical="center" wrapText="1"/>
    </xf>
    <xf numFmtId="0" fontId="0" fillId="38" borderId="81" xfId="0" applyFill="1" applyBorder="1" applyAlignment="1">
      <alignment horizontal="center"/>
    </xf>
    <xf numFmtId="0" fontId="140" fillId="0" borderId="167" xfId="0" applyFont="1" applyBorder="1" applyAlignment="1">
      <alignment horizontal="left" vertical="center"/>
    </xf>
    <xf numFmtId="0" fontId="140" fillId="0" borderId="168" xfId="0" applyFont="1" applyBorder="1" applyAlignment="1">
      <alignment horizontal="left" vertical="center"/>
    </xf>
    <xf numFmtId="0" fontId="158" fillId="22" borderId="80" xfId="7" applyFont="1" applyFill="1" applyBorder="1" applyAlignment="1">
      <alignment horizontal="left" vertical="center"/>
    </xf>
    <xf numFmtId="0" fontId="158" fillId="22" borderId="80" xfId="7" applyFont="1" applyFill="1" applyBorder="1" applyAlignment="1">
      <alignment horizontal="right" vertical="center"/>
    </xf>
    <xf numFmtId="0" fontId="159" fillId="38" borderId="166" xfId="0" applyFont="1" applyFill="1" applyBorder="1" applyAlignment="1">
      <alignment horizontal="left"/>
    </xf>
    <xf numFmtId="0" fontId="0" fillId="0" borderId="74" xfId="0" applyBorder="1" applyAlignment="1">
      <alignment horizontal="left"/>
    </xf>
    <xf numFmtId="0" fontId="0" fillId="0" borderId="81" xfId="0" applyBorder="1" applyAlignment="1">
      <alignment horizontal="left"/>
    </xf>
    <xf numFmtId="0" fontId="0" fillId="0" borderId="167" xfId="0" applyBorder="1" applyAlignment="1">
      <alignment horizontal="left"/>
    </xf>
    <xf numFmtId="0" fontId="0" fillId="0" borderId="168" xfId="0" applyBorder="1" applyAlignment="1">
      <alignment horizontal="left"/>
    </xf>
    <xf numFmtId="0" fontId="0" fillId="0" borderId="167" xfId="0" applyBorder="1"/>
    <xf numFmtId="0" fontId="115" fillId="0" borderId="164" xfId="7" applyFont="1" applyBorder="1"/>
    <xf numFmtId="0" fontId="141" fillId="38" borderId="81" xfId="0" applyFont="1" applyFill="1" applyBorder="1" applyAlignment="1">
      <alignment horizontal="center" vertical="center" wrapText="1"/>
    </xf>
    <xf numFmtId="0" fontId="141" fillId="38" borderId="166" xfId="0" applyFont="1" applyFill="1" applyBorder="1" applyAlignment="1">
      <alignment horizontal="center" vertical="center" wrapText="1"/>
    </xf>
    <xf numFmtId="165" fontId="115" fillId="0" borderId="82" xfId="0" applyNumberFormat="1" applyFont="1" applyBorder="1" applyAlignment="1">
      <alignment horizontal="left" vertical="center"/>
    </xf>
    <xf numFmtId="165" fontId="115" fillId="0" borderId="80" xfId="0" applyNumberFormat="1" applyFont="1" applyBorder="1" applyAlignment="1">
      <alignment horizontal="right" vertical="center"/>
    </xf>
    <xf numFmtId="4" fontId="130" fillId="0" borderId="82" xfId="0" applyNumberFormat="1" applyFont="1" applyBorder="1" applyAlignment="1">
      <alignment horizontal="right" vertical="center"/>
    </xf>
    <xf numFmtId="4" fontId="0" fillId="20" borderId="80" xfId="0" applyNumberFormat="1" applyFill="1" applyBorder="1" applyAlignment="1">
      <alignment horizontal="right"/>
    </xf>
    <xf numFmtId="0" fontId="141" fillId="38" borderId="81" xfId="0" applyFont="1" applyFill="1" applyBorder="1" applyAlignment="1">
      <alignment horizontal="center" vertical="center" wrapText="1"/>
    </xf>
    <xf numFmtId="4" fontId="115" fillId="0" borderId="80" xfId="0" applyNumberFormat="1" applyFont="1" applyBorder="1" applyAlignment="1">
      <alignment horizontal="right" vertical="center"/>
    </xf>
    <xf numFmtId="0" fontId="146" fillId="38" borderId="80" xfId="7" applyFont="1" applyFill="1" applyBorder="1" applyAlignment="1">
      <alignment horizontal="left" vertical="center"/>
    </xf>
    <xf numFmtId="0" fontId="160" fillId="22" borderId="80" xfId="0" applyFont="1" applyFill="1" applyBorder="1" applyAlignment="1">
      <alignment horizontal="left" vertical="center"/>
    </xf>
    <xf numFmtId="2" fontId="0" fillId="0" borderId="80" xfId="0" applyNumberFormat="1" applyBorder="1"/>
    <xf numFmtId="0" fontId="140" fillId="38" borderId="80" xfId="0" applyFont="1" applyFill="1" applyBorder="1" applyAlignment="1">
      <alignment horizontal="left" vertical="center"/>
    </xf>
    <xf numFmtId="0" fontId="115" fillId="38" borderId="80" xfId="7" applyFont="1" applyFill="1" applyBorder="1" applyAlignment="1">
      <alignment horizontal="center" vertical="center"/>
    </xf>
    <xf numFmtId="0" fontId="140" fillId="38" borderId="81" xfId="0" applyFont="1" applyFill="1" applyBorder="1" applyAlignment="1">
      <alignment horizontal="left" vertical="center"/>
    </xf>
    <xf numFmtId="0" fontId="0" fillId="34" borderId="81" xfId="0" applyFill="1" applyBorder="1" applyAlignment="1">
      <alignment horizontal="left"/>
    </xf>
    <xf numFmtId="0" fontId="141" fillId="38" borderId="80" xfId="0" applyFont="1" applyFill="1" applyBorder="1" applyAlignment="1">
      <alignment horizontal="center"/>
    </xf>
    <xf numFmtId="0" fontId="0" fillId="0" borderId="80" xfId="0" applyBorder="1" applyAlignment="1">
      <alignment horizontal="left"/>
    </xf>
    <xf numFmtId="9" fontId="128" fillId="38" borderId="81" xfId="0" applyNumberFormat="1" applyFont="1" applyFill="1" applyBorder="1"/>
    <xf numFmtId="168" fontId="141" fillId="0" borderId="80" xfId="12" applyNumberFormat="1" applyFont="1" applyBorder="1"/>
    <xf numFmtId="9" fontId="128" fillId="38" borderId="80" xfId="0" applyNumberFormat="1" applyFont="1" applyFill="1" applyBorder="1"/>
    <xf numFmtId="0" fontId="141" fillId="38" borderId="63" xfId="0" applyFont="1" applyFill="1" applyBorder="1" applyAlignment="1">
      <alignment horizontal="left" vertical="center" wrapText="1"/>
    </xf>
    <xf numFmtId="0" fontId="141" fillId="38" borderId="84" xfId="0" applyFont="1" applyFill="1" applyBorder="1" applyAlignment="1">
      <alignment horizontal="left" vertical="center" wrapText="1"/>
    </xf>
    <xf numFmtId="0" fontId="141" fillId="44" borderId="166" xfId="0" applyFont="1" applyFill="1" applyBorder="1" applyAlignment="1">
      <alignment horizontal="center" vertical="center" wrapText="1"/>
    </xf>
    <xf numFmtId="0" fontId="141" fillId="44" borderId="80" xfId="0" applyFont="1" applyFill="1" applyBorder="1" applyAlignment="1">
      <alignment horizontal="center" vertical="center"/>
    </xf>
    <xf numFmtId="4" fontId="115" fillId="0" borderId="82" xfId="0" applyNumberFormat="1" applyFont="1" applyBorder="1" applyAlignment="1">
      <alignment horizontal="right" vertical="center"/>
    </xf>
    <xf numFmtId="0" fontId="115" fillId="44" borderId="80" xfId="0" applyFont="1" applyFill="1" applyBorder="1" applyAlignment="1">
      <alignment horizontal="center" vertical="center" wrapText="1"/>
    </xf>
    <xf numFmtId="0" fontId="115" fillId="44" borderId="82" xfId="0" applyFont="1" applyFill="1" applyBorder="1" applyAlignment="1">
      <alignment horizontal="center" vertical="center" wrapText="1"/>
    </xf>
    <xf numFmtId="0" fontId="130" fillId="44" borderId="84" xfId="0" applyFont="1" applyFill="1" applyBorder="1" applyAlignment="1">
      <alignment horizontal="center" vertical="center" wrapText="1"/>
    </xf>
    <xf numFmtId="3" fontId="0" fillId="0" borderId="80" xfId="0" applyNumberFormat="1" applyBorder="1"/>
    <xf numFmtId="0" fontId="115" fillId="0" borderId="80" xfId="0" applyFont="1" applyBorder="1" applyAlignment="1">
      <alignment vertical="center"/>
    </xf>
    <xf numFmtId="0" fontId="115" fillId="0" borderId="80" xfId="0" applyFont="1" applyBorder="1" applyAlignment="1">
      <alignment horizontal="right" vertical="center"/>
    </xf>
    <xf numFmtId="3" fontId="0" fillId="0" borderId="81" xfId="0" applyNumberFormat="1" applyBorder="1"/>
    <xf numFmtId="0" fontId="0" fillId="0" borderId="169" xfId="0" applyBorder="1"/>
    <xf numFmtId="3" fontId="0" fillId="0" borderId="170" xfId="0" applyNumberFormat="1" applyBorder="1" applyAlignment="1">
      <alignment horizontal="right"/>
    </xf>
    <xf numFmtId="0" fontId="0" fillId="44" borderId="169" xfId="0" applyFill="1" applyBorder="1"/>
    <xf numFmtId="3" fontId="202" fillId="44" borderId="170" xfId="0" applyNumberFormat="1" applyFont="1" applyFill="1" applyBorder="1"/>
    <xf numFmtId="0" fontId="0" fillId="0" borderId="171" xfId="0" applyBorder="1"/>
    <xf numFmtId="0" fontId="0" fillId="0" borderId="172" xfId="0" applyBorder="1"/>
    <xf numFmtId="3" fontId="0" fillId="0" borderId="173" xfId="0" applyNumberFormat="1" applyBorder="1" applyAlignment="1">
      <alignment horizontal="right"/>
    </xf>
    <xf numFmtId="0" fontId="141" fillId="44" borderId="80" xfId="0" applyFont="1" applyFill="1" applyBorder="1" applyAlignment="1">
      <alignment horizontal="center" vertical="center" wrapText="1"/>
    </xf>
    <xf numFmtId="3" fontId="115" fillId="0" borderId="82" xfId="0" applyNumberFormat="1" applyFont="1" applyBorder="1" applyAlignment="1">
      <alignment horizontal="left" vertical="center"/>
    </xf>
    <xf numFmtId="3" fontId="0" fillId="0" borderId="80" xfId="0" applyNumberFormat="1" applyBorder="1" applyAlignment="1">
      <alignment horizontal="right"/>
    </xf>
    <xf numFmtId="4" fontId="0" fillId="0" borderId="80" xfId="0" applyNumberFormat="1" applyBorder="1" applyAlignment="1">
      <alignment horizontal="right"/>
    </xf>
    <xf numFmtId="0" fontId="141" fillId="38" borderId="80" xfId="0" applyFont="1" applyFill="1" applyBorder="1" applyAlignment="1">
      <alignment horizontal="center" vertical="center" wrapText="1"/>
    </xf>
    <xf numFmtId="0" fontId="0" fillId="0" borderId="80" xfId="0" applyBorder="1" applyAlignment="1">
      <alignment vertical="center" wrapText="1"/>
    </xf>
    <xf numFmtId="3" fontId="0" fillId="0" borderId="80" xfId="0" applyNumberFormat="1" applyBorder="1" applyAlignment="1">
      <alignment vertical="center" wrapText="1"/>
    </xf>
    <xf numFmtId="0" fontId="141" fillId="38" borderId="81" xfId="0" applyFont="1" applyFill="1" applyBorder="1" applyAlignment="1">
      <alignment vertical="center" wrapText="1"/>
    </xf>
    <xf numFmtId="3" fontId="115" fillId="0" borderId="82" xfId="0" applyNumberFormat="1" applyFont="1" applyBorder="1" applyAlignment="1">
      <alignment horizontal="right" vertical="center"/>
    </xf>
    <xf numFmtId="4" fontId="77" fillId="0" borderId="80" xfId="0" applyNumberFormat="1" applyFont="1" applyBorder="1" applyAlignment="1">
      <alignment horizontal="right"/>
    </xf>
    <xf numFmtId="0" fontId="140" fillId="21" borderId="80" xfId="0" applyFont="1" applyFill="1" applyBorder="1" applyAlignment="1">
      <alignment horizontal="center" vertical="center"/>
    </xf>
    <xf numFmtId="0" fontId="115" fillId="0" borderId="164" xfId="0" applyFont="1" applyBorder="1" applyAlignment="1">
      <alignment horizontal="left"/>
    </xf>
    <xf numFmtId="0" fontId="115" fillId="0" borderId="166" xfId="0" applyFont="1" applyBorder="1" applyAlignment="1">
      <alignment horizontal="left"/>
    </xf>
    <xf numFmtId="0" fontId="0" fillId="21" borderId="80" xfId="0" applyFill="1" applyBorder="1" applyAlignment="1">
      <alignment horizontal="center" vertical="center"/>
    </xf>
    <xf numFmtId="0" fontId="0" fillId="21" borderId="80" xfId="0" applyFill="1" applyBorder="1" applyAlignment="1">
      <alignment horizontal="left" vertical="center"/>
    </xf>
    <xf numFmtId="0" fontId="115" fillId="0" borderId="80" xfId="0" applyFont="1" applyBorder="1" applyAlignment="1">
      <alignment horizontal="left"/>
    </xf>
    <xf numFmtId="2" fontId="115" fillId="9" borderId="79" xfId="0" applyNumberFormat="1" applyFont="1" applyFill="1" applyBorder="1" applyAlignment="1">
      <alignment horizontal="right"/>
    </xf>
    <xf numFmtId="2" fontId="115" fillId="0" borderId="79" xfId="0" applyNumberFormat="1" applyFont="1" applyBorder="1" applyAlignment="1">
      <alignment horizontal="center"/>
    </xf>
    <xf numFmtId="3" fontId="115" fillId="0" borderId="80" xfId="0" applyNumberFormat="1" applyFont="1" applyBorder="1" applyAlignment="1">
      <alignment horizontal="right"/>
    </xf>
    <xf numFmtId="165" fontId="115" fillId="0" borderId="80" xfId="0" applyNumberFormat="1" applyFont="1" applyBorder="1" applyAlignment="1">
      <alignment horizontal="left"/>
    </xf>
    <xf numFmtId="4" fontId="115" fillId="0" borderId="80" xfId="0" applyNumberFormat="1" applyFont="1" applyBorder="1" applyAlignment="1">
      <alignment horizontal="right"/>
    </xf>
    <xf numFmtId="0" fontId="115" fillId="0" borderId="80" xfId="0" applyFont="1" applyBorder="1"/>
    <xf numFmtId="4" fontId="130" fillId="0" borderId="135" xfId="0" applyNumberFormat="1" applyFont="1" applyBorder="1"/>
    <xf numFmtId="0" fontId="146" fillId="21" borderId="135" xfId="0" applyFont="1" applyFill="1" applyBorder="1" applyAlignment="1">
      <alignment horizontal="center" vertical="center" wrapText="1"/>
    </xf>
    <xf numFmtId="0" fontId="146" fillId="21" borderId="136" xfId="0" applyFont="1" applyFill="1" applyBorder="1" applyAlignment="1">
      <alignment horizontal="center" vertical="center" wrapText="1"/>
    </xf>
    <xf numFmtId="0" fontId="115" fillId="0" borderId="112" xfId="0" applyFont="1" applyBorder="1" applyAlignment="1">
      <alignment horizontal="left" vertical="top" wrapText="1"/>
    </xf>
    <xf numFmtId="0" fontId="115" fillId="0" borderId="136" xfId="0" applyFont="1" applyBorder="1" applyAlignment="1">
      <alignment horizontal="left" vertical="top" wrapText="1"/>
    </xf>
    <xf numFmtId="0" fontId="115" fillId="0" borderId="164" xfId="0" applyFont="1" applyBorder="1" applyAlignment="1">
      <alignment horizontal="left" vertical="top" wrapText="1"/>
    </xf>
    <xf numFmtId="0" fontId="115" fillId="0" borderId="166" xfId="0" applyFont="1" applyBorder="1" applyAlignment="1">
      <alignment horizontal="left" vertical="top" wrapText="1"/>
    </xf>
    <xf numFmtId="0" fontId="115" fillId="0" borderId="135" xfId="0" applyFont="1" applyBorder="1" applyAlignment="1">
      <alignment horizontal="left" vertical="top" wrapText="1"/>
    </xf>
    <xf numFmtId="0" fontId="115" fillId="33" borderId="135" xfId="0" applyFont="1" applyFill="1" applyBorder="1"/>
    <xf numFmtId="0" fontId="0" fillId="33" borderId="135" xfId="0" applyFill="1" applyBorder="1"/>
    <xf numFmtId="0" fontId="115" fillId="0" borderId="135" xfId="0" applyFont="1" applyBorder="1" applyAlignment="1">
      <alignment horizontal="right"/>
    </xf>
    <xf numFmtId="165" fontId="115" fillId="0" borderId="135" xfId="0" applyNumberFormat="1" applyFont="1" applyBorder="1" applyAlignment="1">
      <alignment horizontal="right"/>
    </xf>
    <xf numFmtId="2" fontId="130" fillId="0" borderId="135" xfId="0" applyNumberFormat="1" applyFont="1" applyBorder="1"/>
    <xf numFmtId="0" fontId="140" fillId="21" borderId="135" xfId="0" applyFont="1" applyFill="1" applyBorder="1" applyAlignment="1">
      <alignment horizontal="left" vertical="center"/>
    </xf>
    <xf numFmtId="0" fontId="115" fillId="0" borderId="136" xfId="0" applyFont="1" applyBorder="1"/>
    <xf numFmtId="2" fontId="115" fillId="0" borderId="135" xfId="0" applyNumberFormat="1" applyFont="1" applyBorder="1" applyAlignment="1">
      <alignment horizontal="left"/>
    </xf>
    <xf numFmtId="0" fontId="115" fillId="0" borderId="164" xfId="0" applyFont="1" applyBorder="1"/>
    <xf numFmtId="0" fontId="115" fillId="0" borderId="166" xfId="0" applyFont="1" applyBorder="1"/>
    <xf numFmtId="0" fontId="0" fillId="0" borderId="73" xfId="0" applyBorder="1"/>
    <xf numFmtId="0" fontId="0" fillId="0" borderId="174" xfId="0" applyBorder="1"/>
    <xf numFmtId="0" fontId="115" fillId="0" borderId="137" xfId="0" applyFont="1" applyBorder="1"/>
    <xf numFmtId="0" fontId="0" fillId="0" borderId="168" xfId="0" applyBorder="1"/>
    <xf numFmtId="0" fontId="0" fillId="0" borderId="175" xfId="0" applyBorder="1"/>
    <xf numFmtId="4" fontId="115" fillId="0" borderId="165" xfId="0" applyNumberFormat="1" applyFont="1" applyBorder="1"/>
    <xf numFmtId="0" fontId="0" fillId="20" borderId="136" xfId="0" applyFill="1" applyBorder="1" applyAlignment="1">
      <alignment horizontal="center" vertical="center"/>
    </xf>
    <xf numFmtId="4" fontId="77" fillId="0" borderId="138" xfId="0" applyNumberFormat="1" applyFont="1" applyBorder="1"/>
    <xf numFmtId="0" fontId="0" fillId="0" borderId="176" xfId="0" applyBorder="1"/>
    <xf numFmtId="0" fontId="0" fillId="0" borderId="113" xfId="0" applyBorder="1"/>
    <xf numFmtId="4" fontId="0" fillId="0" borderId="80" xfId="0" applyNumberFormat="1" applyBorder="1"/>
    <xf numFmtId="4" fontId="0" fillId="0" borderId="170" xfId="0" applyNumberFormat="1" applyBorder="1"/>
    <xf numFmtId="4" fontId="0" fillId="0" borderId="170" xfId="0" applyNumberFormat="1" applyBorder="1" applyAlignment="1">
      <alignment horizontal="right"/>
    </xf>
    <xf numFmtId="0" fontId="0" fillId="0" borderId="177" xfId="0" applyBorder="1"/>
    <xf numFmtId="0" fontId="0" fillId="0" borderId="178" xfId="0" applyBorder="1"/>
    <xf numFmtId="4" fontId="0" fillId="0" borderId="172" xfId="0" applyNumberFormat="1" applyBorder="1"/>
    <xf numFmtId="4" fontId="0" fillId="0" borderId="173" xfId="0" applyNumberFormat="1" applyBorder="1"/>
    <xf numFmtId="0" fontId="11" fillId="0" borderId="136" xfId="0" applyFont="1" applyBorder="1" applyAlignment="1">
      <alignment vertical="top" wrapText="1"/>
    </xf>
    <xf numFmtId="0" fontId="11" fillId="0" borderId="164" xfId="0" applyFont="1" applyBorder="1" applyAlignment="1">
      <alignment vertical="top" wrapText="1"/>
    </xf>
    <xf numFmtId="0" fontId="11" fillId="0" borderId="166" xfId="0" applyFont="1" applyBorder="1" applyAlignment="1">
      <alignment vertical="top" wrapText="1"/>
    </xf>
    <xf numFmtId="0" fontId="165" fillId="0" borderId="138" xfId="0" applyFont="1" applyBorder="1" applyAlignment="1">
      <alignment vertical="center" wrapText="1"/>
    </xf>
    <xf numFmtId="0" fontId="11" fillId="0" borderId="179" xfId="0" applyFont="1" applyBorder="1" applyAlignment="1">
      <alignment horizontal="left" vertical="center" wrapText="1"/>
    </xf>
    <xf numFmtId="0" fontId="11" fillId="0" borderId="180" xfId="0" applyFont="1" applyBorder="1" applyAlignment="1">
      <alignment horizontal="left" vertical="center" wrapText="1"/>
    </xf>
    <xf numFmtId="0" fontId="0" fillId="21" borderId="80" xfId="0" applyFill="1" applyBorder="1"/>
    <xf numFmtId="169" fontId="0" fillId="21" borderId="80" xfId="0" applyNumberFormat="1" applyFill="1" applyBorder="1"/>
    <xf numFmtId="168" fontId="0" fillId="21" borderId="80" xfId="0" applyNumberFormat="1" applyFill="1" applyBorder="1"/>
    <xf numFmtId="169" fontId="0" fillId="0" borderId="80" xfId="0" applyNumberFormat="1" applyBorder="1"/>
    <xf numFmtId="0" fontId="142" fillId="19" borderId="80" xfId="0" applyFont="1" applyFill="1" applyBorder="1" applyAlignment="1">
      <alignment horizontal="right"/>
    </xf>
    <xf numFmtId="10" fontId="142" fillId="19" borderId="80" xfId="0" applyNumberFormat="1" applyFont="1" applyFill="1" applyBorder="1" applyAlignment="1">
      <alignment horizontal="right"/>
    </xf>
    <xf numFmtId="0" fontId="142" fillId="32" borderId="80" xfId="0" applyFont="1" applyFill="1" applyBorder="1" applyAlignment="1">
      <alignment horizontal="right"/>
    </xf>
    <xf numFmtId="10" fontId="142" fillId="32" borderId="80" xfId="0" applyNumberFormat="1" applyFont="1" applyFill="1" applyBorder="1" applyAlignment="1">
      <alignment horizontal="right"/>
    </xf>
    <xf numFmtId="0" fontId="115" fillId="23" borderId="166" xfId="0" applyFont="1" applyFill="1" applyBorder="1" applyAlignment="1">
      <alignment horizontal="right" vertical="center"/>
    </xf>
    <xf numFmtId="0" fontId="115" fillId="23" borderId="80" xfId="0" applyFont="1" applyFill="1" applyBorder="1" applyAlignment="1">
      <alignment horizontal="right" vertical="center"/>
    </xf>
    <xf numFmtId="0" fontId="115" fillId="43" borderId="80" xfId="0" applyFont="1" applyFill="1" applyBorder="1" applyAlignment="1">
      <alignment horizontal="right" vertical="center"/>
    </xf>
    <xf numFmtId="0" fontId="115" fillId="24" borderId="80" xfId="0" applyFont="1" applyFill="1" applyBorder="1" applyAlignment="1">
      <alignment horizontal="right" vertical="center"/>
    </xf>
    <xf numFmtId="0" fontId="115" fillId="28" borderId="80" xfId="0" applyFont="1" applyFill="1" applyBorder="1" applyAlignment="1">
      <alignment horizontal="right" vertical="center"/>
    </xf>
    <xf numFmtId="0" fontId="115" fillId="22" borderId="80" xfId="0" applyFont="1" applyFill="1" applyBorder="1" applyAlignment="1">
      <alignment horizontal="right" vertical="center"/>
    </xf>
    <xf numFmtId="0" fontId="115" fillId="40" borderId="80" xfId="0" applyFont="1" applyFill="1" applyBorder="1" applyAlignment="1">
      <alignment horizontal="right" vertical="center"/>
    </xf>
    <xf numFmtId="0" fontId="115" fillId="39" borderId="80" xfId="0" applyFont="1" applyFill="1" applyBorder="1" applyAlignment="1">
      <alignment horizontal="right" vertical="center"/>
    </xf>
  </cellXfs>
  <cellStyles count="14">
    <cellStyle name="Hipervínculo" xfId="1" builtinId="8"/>
    <cellStyle name="Hipervínculo 2" xfId="13" xr:uid="{00000000-0005-0000-0000-000001000000}"/>
    <cellStyle name="Input" xfId="2" xr:uid="{00000000-0005-0000-0000-000002000000}"/>
    <cellStyle name="Millares 2" xfId="3" xr:uid="{00000000-0005-0000-0000-000003000000}"/>
    <cellStyle name="Millares 2 2" xfId="4" xr:uid="{00000000-0005-0000-0000-000004000000}"/>
    <cellStyle name="Millares 3" xfId="5" xr:uid="{00000000-0005-0000-0000-000005000000}"/>
    <cellStyle name="Millares 3 2" xfId="6" xr:uid="{00000000-0005-0000-0000-000006000000}"/>
    <cellStyle name="Normal" xfId="0" builtinId="0"/>
    <cellStyle name="Normal 2" xfId="7" xr:uid="{00000000-0005-0000-0000-000008000000}"/>
    <cellStyle name="Normal 2 2" xfId="8" xr:uid="{00000000-0005-0000-0000-000009000000}"/>
    <cellStyle name="Normal 2 2 2" xfId="12" xr:uid="{00000000-0005-0000-0000-00000A000000}"/>
    <cellStyle name="Normal 2 3" xfId="9" xr:uid="{00000000-0005-0000-0000-00000B000000}"/>
    <cellStyle name="Normal 2 4" xfId="10" xr:uid="{00000000-0005-0000-0000-00000C000000}"/>
    <cellStyle name="Normal 4" xfId="11" xr:uid="{00000000-0005-0000-0000-00000D000000}"/>
  </cellStyles>
  <dxfs count="1334">
    <dxf>
      <fill>
        <patternFill>
          <bgColor theme="9" tint="0.79998168889431442"/>
        </patternFill>
      </fill>
    </dxf>
    <dxf>
      <fill>
        <patternFill>
          <bgColor theme="5" tint="0.79998168889431442"/>
        </patternFill>
      </fill>
    </dxf>
    <dxf>
      <font>
        <color theme="4" tint="-0.24994659260841701"/>
        <name val="Cambria"/>
        <scheme val="none"/>
      </font>
      <fill>
        <patternFill>
          <bgColor rgb="FFCCFFFF"/>
        </patternFill>
      </fill>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color theme="0"/>
      </font>
      <fill>
        <patternFill>
          <fgColor theme="0"/>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color theme="4" tint="-0.24994659260841701"/>
        <name val="Cambria"/>
        <scheme val="none"/>
      </font>
      <fill>
        <patternFill>
          <bgColor rgb="FFCCFFFF"/>
        </patternFill>
      </fill>
    </dxf>
    <dxf>
      <font>
        <b/>
        <i val="0"/>
        <color theme="0"/>
      </font>
      <fill>
        <patternFill>
          <bgColor rgb="FF0066CC"/>
        </patternFill>
      </fill>
    </dxf>
    <dxf>
      <font>
        <b/>
        <i val="0"/>
        <color theme="0"/>
      </font>
      <fill>
        <patternFill>
          <bgColor rgb="FF0066CC"/>
        </patternFill>
      </fill>
    </dxf>
    <dxf>
      <font>
        <b/>
        <i val="0"/>
        <color theme="0" tint="-0.499984740745262"/>
      </font>
      <fill>
        <patternFill>
          <bgColor theme="0"/>
        </patternFill>
      </fill>
      <border>
        <left/>
        <right style="thin">
          <color theme="0" tint="-0.499984740745262"/>
        </right>
        <top style="thin">
          <color theme="0" tint="-0.499984740745262"/>
        </top>
        <bottom style="thin">
          <color theme="0" tint="-0.499984740745262"/>
        </bottom>
      </border>
    </dxf>
    <dxf>
      <font>
        <color theme="0" tint="-0.499984740745262"/>
      </font>
      <fill>
        <patternFill patternType="none">
          <bgColor indexed="65"/>
        </patternFill>
      </fill>
      <border>
        <top style="thin">
          <color theme="0" tint="-0.499984740745262"/>
        </top>
        <bottom style="thin">
          <color theme="0" tint="-0.499984740745262"/>
        </bottom>
      </border>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0066CC"/>
        </patternFill>
      </fill>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969696"/>
        </patternFill>
      </fill>
      <border>
        <left style="thin">
          <color theme="0"/>
        </left>
        <right style="thin">
          <color theme="0"/>
        </right>
        <top style="thin">
          <color theme="0"/>
        </top>
        <bottom style="thin">
          <color theme="0"/>
        </bottom>
      </border>
    </dxf>
    <dxf>
      <font>
        <b/>
        <i val="0"/>
        <color theme="0"/>
      </font>
      <fill>
        <patternFill>
          <bgColor rgb="FF969696"/>
        </patternFill>
      </fill>
      <border>
        <left/>
        <right style="thin">
          <color theme="0"/>
        </right>
        <top style="thin">
          <color theme="0"/>
        </top>
        <bottom style="thin">
          <color theme="0"/>
        </bottom>
      </border>
    </dxf>
    <dxf>
      <font>
        <b/>
        <i val="0"/>
        <color theme="0"/>
      </font>
      <fill>
        <patternFill>
          <bgColor rgb="FF969696"/>
        </patternFill>
      </fill>
      <border>
        <left style="thin">
          <color theme="0"/>
        </left>
        <right/>
        <top style="thin">
          <color theme="0"/>
        </top>
        <bottom style="thin">
          <color theme="0"/>
        </bottom>
      </border>
    </dxf>
    <dxf>
      <font>
        <b/>
        <i val="0"/>
        <color theme="0"/>
      </font>
      <fill>
        <patternFill>
          <bgColor rgb="FF0066CC"/>
        </patternFill>
      </fill>
    </dxf>
    <dxf>
      <fill>
        <patternFill>
          <bgColor theme="9"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9" tint="0.59996337778862885"/>
        </patternFill>
      </fill>
    </dxf>
    <dxf>
      <fill>
        <patternFill>
          <bgColor theme="0"/>
        </patternFill>
      </fill>
    </dxf>
    <dxf>
      <fill>
        <patternFill>
          <bgColor theme="7" tint="0.79998168889431442"/>
        </patternFill>
      </fill>
    </dxf>
    <dxf>
      <fill>
        <patternFill>
          <bgColor theme="0"/>
        </patternFill>
      </fill>
    </dxf>
    <dxf>
      <fill>
        <patternFill>
          <bgColor theme="0"/>
        </patternFill>
      </fill>
    </dxf>
    <dxf>
      <fill>
        <patternFill>
          <bgColor theme="9" tint="0.59996337778862885"/>
        </patternFill>
      </fill>
    </dxf>
    <dxf>
      <fill>
        <patternFill>
          <bgColor theme="0"/>
        </patternFill>
      </fill>
    </dxf>
    <dxf>
      <fill>
        <patternFill>
          <bgColor theme="9" tint="0.59996337778862885"/>
        </patternFill>
      </fill>
    </dxf>
    <dxf>
      <fill>
        <patternFill>
          <bgColor theme="0"/>
        </patternFill>
      </fill>
    </dxf>
    <dxf>
      <fill>
        <patternFill>
          <bgColor theme="0"/>
        </patternFill>
      </fill>
    </dxf>
    <dxf>
      <fill>
        <patternFill>
          <bgColor theme="7" tint="0.79998168889431442"/>
        </patternFill>
      </fill>
    </dxf>
    <dxf>
      <fill>
        <patternFill>
          <bgColor theme="9" tint="0.59996337778862885"/>
        </patternFill>
      </fill>
    </dxf>
    <dxf>
      <fill>
        <patternFill>
          <bgColor theme="0"/>
        </patternFill>
      </fill>
    </dxf>
    <dxf>
      <fill>
        <patternFill>
          <bgColor theme="9" tint="0.79998168889431442"/>
        </patternFill>
      </fill>
    </dxf>
    <dxf>
      <fill>
        <patternFill>
          <bgColor theme="0"/>
        </patternFill>
      </fill>
    </dxf>
    <dxf>
      <fill>
        <patternFill>
          <bgColor theme="7" tint="0.79998168889431442"/>
        </patternFill>
      </fill>
    </dxf>
    <dxf>
      <fill>
        <patternFill>
          <bgColor theme="0"/>
        </patternFill>
      </fill>
    </dxf>
    <dxf>
      <fill>
        <patternFill>
          <bgColor theme="0"/>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patternFill>
      </fill>
    </dxf>
    <dxf>
      <fill>
        <patternFill>
          <bgColor theme="0"/>
        </patternFill>
      </fill>
    </dxf>
    <dxf>
      <fill>
        <patternFill>
          <bgColor theme="9" tint="0.59996337778862885"/>
        </patternFill>
      </fill>
    </dxf>
    <dxf>
      <fill>
        <patternFill>
          <bgColor theme="9" tint="0.79998168889431442"/>
        </patternFill>
      </fill>
    </dxf>
    <dxf>
      <fill>
        <patternFill>
          <bgColor theme="7" tint="0.79998168889431442"/>
        </patternFill>
      </fill>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ill>
        <patternFill>
          <bgColor theme="7" tint="0.79998168889431442"/>
        </patternFill>
      </fill>
    </dxf>
    <dxf>
      <fill>
        <patternFill>
          <bgColor theme="7" tint="0.79998168889431442"/>
        </patternFill>
      </fill>
    </dxf>
    <dxf>
      <fill>
        <patternFill>
          <bgColor theme="0"/>
        </patternFill>
      </fill>
    </dxf>
    <dxf>
      <fill>
        <patternFill>
          <bgColor theme="9" tint="0.59996337778862885"/>
        </patternFill>
      </fill>
    </dxf>
    <dxf>
      <fill>
        <patternFill>
          <bgColor theme="0"/>
        </patternFill>
      </fill>
    </dxf>
    <dxf>
      <fill>
        <patternFill>
          <bgColor indexed="47"/>
        </patternFill>
      </fill>
    </dxf>
    <dxf>
      <fill>
        <patternFill>
          <bgColor theme="9" tint="0.79998168889431442"/>
        </patternFill>
      </fill>
    </dxf>
    <dxf>
      <fill>
        <patternFill>
          <bgColor indexed="43"/>
        </patternFill>
      </fill>
    </dxf>
    <dxf>
      <fill>
        <patternFill>
          <bgColor theme="9" tint="0.59996337778862885"/>
        </patternFill>
      </fill>
    </dxf>
    <dxf>
      <fill>
        <patternFill>
          <bgColor theme="9"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9" tint="0.59996337778862885"/>
        </patternFill>
      </fill>
    </dxf>
    <dxf>
      <fill>
        <patternFill>
          <bgColor theme="0"/>
        </patternFill>
      </fill>
    </dxf>
    <dxf>
      <fill>
        <patternFill>
          <bgColor indexed="47"/>
        </patternFill>
      </fill>
    </dxf>
    <dxf>
      <fill>
        <patternFill>
          <bgColor indexed="47"/>
        </patternFill>
      </fill>
    </dxf>
    <dxf>
      <fill>
        <patternFill>
          <bgColor theme="9" tint="0.79998168889431442"/>
        </patternFill>
      </fill>
    </dxf>
    <dxf>
      <fill>
        <patternFill>
          <bgColor indexed="43"/>
        </patternFill>
      </fill>
    </dxf>
    <dxf>
      <fill>
        <patternFill>
          <bgColor theme="7"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bgColor theme="9" tint="0.79998168889431442"/>
        </patternFill>
      </fill>
    </dxf>
    <dxf>
      <fill>
        <patternFill patternType="solid">
          <bgColor theme="9"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9" tint="0.59996337778862885"/>
        </patternFill>
      </fill>
    </dxf>
    <dxf>
      <fill>
        <patternFill>
          <bgColor theme="0"/>
        </patternFill>
      </fill>
    </dxf>
    <dxf>
      <fill>
        <patternFill>
          <bgColor theme="0"/>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theme="0"/>
        </patternFill>
      </fill>
    </dxf>
    <dxf>
      <fill>
        <patternFill>
          <bgColor theme="7" tint="0.79998168889431442"/>
        </patternFill>
      </fill>
    </dxf>
    <dxf>
      <fill>
        <patternFill>
          <bgColor indexed="47"/>
        </patternFill>
      </fill>
    </dxf>
    <dxf>
      <fill>
        <patternFill>
          <bgColor theme="9" tint="0.599963377788628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59996337778862885"/>
        </patternFill>
      </fill>
    </dxf>
    <dxf>
      <fill>
        <patternFill>
          <bgColor theme="0"/>
        </patternFill>
      </fill>
    </dxf>
    <dxf>
      <fill>
        <patternFill>
          <bgColor theme="9" tint="0.79998168889431442"/>
        </patternFill>
      </fill>
    </dxf>
    <dxf>
      <fill>
        <patternFill patternType="none">
          <bgColor auto="1"/>
        </patternFill>
      </fill>
    </dxf>
    <dxf>
      <fill>
        <patternFill>
          <bgColor theme="0"/>
        </patternFill>
      </fill>
    </dxf>
    <dxf>
      <fill>
        <patternFill>
          <bgColor theme="0"/>
        </patternFill>
      </fill>
    </dxf>
    <dxf>
      <fill>
        <patternFill patternType="solid">
          <bgColor theme="9"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7" tint="0.79998168889431442"/>
        </patternFill>
      </fill>
    </dxf>
    <dxf>
      <fill>
        <patternFill>
          <bgColor theme="7" tint="0.79998168889431442"/>
        </patternFill>
      </fill>
    </dxf>
    <dxf>
      <fill>
        <patternFill patternType="solid">
          <bgColor theme="0"/>
        </patternFill>
      </fill>
    </dxf>
    <dxf>
      <fill>
        <patternFill>
          <bgColor theme="0"/>
        </patternFill>
      </fill>
    </dxf>
    <dxf>
      <fill>
        <patternFill>
          <bgColor theme="0"/>
        </patternFill>
      </fill>
    </dxf>
    <dxf>
      <fill>
        <patternFill>
          <bgColor theme="9" tint="0.59996337778862885"/>
        </patternFill>
      </fill>
    </dxf>
    <dxf>
      <fill>
        <patternFill>
          <bgColor theme="7" tint="0.79998168889431442"/>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patternType="none">
          <bgColor indexed="65"/>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theme="0"/>
        </patternFill>
      </fill>
    </dxf>
    <dxf>
      <fill>
        <patternFill patternType="none">
          <bgColor indexed="65"/>
        </patternFill>
      </fill>
    </dxf>
    <dxf>
      <fill>
        <patternFill>
          <bgColor theme="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59996337778862885"/>
        </patternFill>
      </fill>
    </dxf>
    <dxf>
      <fill>
        <patternFill>
          <bgColor theme="9" tint="0.79998168889431442"/>
        </patternFill>
      </fill>
    </dxf>
    <dxf>
      <fill>
        <patternFill>
          <bgColor theme="9" tint="0.39994506668294322"/>
        </patternFill>
      </fill>
    </dxf>
    <dxf>
      <fill>
        <patternFill>
          <bgColor rgb="FFCCCCFF"/>
        </patternFill>
      </fill>
    </dxf>
    <dxf>
      <fill>
        <patternFill>
          <bgColor theme="9" tint="0.79998168889431442"/>
        </patternFill>
      </fill>
    </dxf>
  </dxfs>
  <tableStyles count="0" defaultTableStyle="TableStyleMedium9" defaultPivotStyle="PivotStyleLight16"/>
  <colors>
    <mruColors>
      <color rgb="FFCCFFFF"/>
      <color rgb="FFF2F2F2"/>
      <color rgb="FF0000FF"/>
      <color rgb="FF969696"/>
      <color rgb="FF0066CC"/>
      <color rgb="FF99CCFF"/>
      <color rgb="FFC0C0C0"/>
      <color rgb="FF808080"/>
      <color rgb="FFB2B2B2"/>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0" i="0" u="none" strike="noStrike" baseline="0">
                <a:solidFill>
                  <a:schemeClr val="tx1">
                    <a:lumMod val="65000"/>
                    <a:lumOff val="35000"/>
                  </a:schemeClr>
                </a:solidFill>
                <a:latin typeface="Arial Narrow"/>
                <a:ea typeface="Arial Narrow"/>
                <a:cs typeface="Arial Narrow"/>
              </a:defRPr>
            </a:pPr>
            <a:r>
              <a:rPr lang="es-ES" sz="1050" b="0" i="0" u="none" strike="noStrike" baseline="0">
                <a:solidFill>
                  <a:schemeClr val="tx1">
                    <a:lumMod val="65000"/>
                    <a:lumOff val="35000"/>
                  </a:schemeClr>
                </a:solidFill>
                <a:latin typeface="Arial Narrow"/>
              </a:rPr>
              <a:t>HUELLA DE CARBONO DE ALCANCE 1+2</a:t>
            </a:r>
          </a:p>
          <a:p>
            <a:pPr>
              <a:defRPr sz="1050" b="0" i="0" u="none" strike="noStrike" baseline="0">
                <a:solidFill>
                  <a:schemeClr val="tx1">
                    <a:lumMod val="65000"/>
                    <a:lumOff val="35000"/>
                  </a:schemeClr>
                </a:solidFill>
                <a:latin typeface="Arial Narrow"/>
                <a:ea typeface="Arial Narrow"/>
                <a:cs typeface="Arial Narrow"/>
              </a:defRPr>
            </a:pPr>
            <a:r>
              <a:rPr lang="es-ES" sz="1050" b="0" i="0" u="none" strike="noStrike" baseline="0">
                <a:solidFill>
                  <a:schemeClr val="tx1">
                    <a:lumMod val="65000"/>
                    <a:lumOff val="35000"/>
                  </a:schemeClr>
                </a:solidFill>
                <a:latin typeface="Arial Narrow"/>
              </a:rPr>
              <a:t>(t CO</a:t>
            </a:r>
            <a:r>
              <a:rPr lang="es-ES" sz="1050" b="0" i="0" u="none" strike="noStrike" baseline="-25000">
                <a:solidFill>
                  <a:schemeClr val="tx1">
                    <a:lumMod val="65000"/>
                    <a:lumOff val="35000"/>
                  </a:schemeClr>
                </a:solidFill>
                <a:latin typeface="Arial Narrow"/>
              </a:rPr>
              <a:t>2 </a:t>
            </a:r>
            <a:r>
              <a:rPr lang="es-ES" sz="1050" b="0" i="0" u="none" strike="noStrike" baseline="0">
                <a:solidFill>
                  <a:schemeClr val="tx1">
                    <a:lumMod val="65000"/>
                    <a:lumOff val="35000"/>
                  </a:schemeClr>
                </a:solidFill>
                <a:latin typeface="Arial Narrow"/>
              </a:rPr>
              <a:t>e)</a:t>
            </a:r>
          </a:p>
        </c:rich>
      </c:tx>
      <c:layout>
        <c:manualLayout>
          <c:xMode val="edge"/>
          <c:yMode val="edge"/>
          <c:x val="0.33147484224046464"/>
          <c:y val="4.519774011299435E-2"/>
        </c:manualLayout>
      </c:layout>
      <c:overlay val="0"/>
      <c:spPr>
        <a:noFill/>
        <a:ln w="25400">
          <a:noFill/>
        </a:ln>
      </c:spPr>
    </c:title>
    <c:autoTitleDeleted val="0"/>
    <c:plotArea>
      <c:layout>
        <c:manualLayout>
          <c:layoutTarget val="inner"/>
          <c:xMode val="edge"/>
          <c:yMode val="edge"/>
          <c:x val="0.13292664732697887"/>
          <c:y val="0.39855829466457959"/>
          <c:w val="0.82214228484597318"/>
          <c:h val="0.38076256980331863"/>
        </c:manualLayout>
      </c:layout>
      <c:barChart>
        <c:barDir val="col"/>
        <c:grouping val="clustered"/>
        <c:varyColors val="0"/>
        <c:ser>
          <c:idx val="0"/>
          <c:order val="0"/>
          <c:spPr>
            <a:solidFill>
              <a:schemeClr val="accent2">
                <a:lumMod val="60000"/>
                <a:lumOff val="40000"/>
              </a:schemeClr>
            </a:solidFill>
          </c:spPr>
          <c:invertIfNegative val="0"/>
          <c:dPt>
            <c:idx val="0"/>
            <c:invertIfNegative val="0"/>
            <c:bubble3D val="0"/>
            <c:extLst>
              <c:ext xmlns:c16="http://schemas.microsoft.com/office/drawing/2014/chart" uri="{C3380CC4-5D6E-409C-BE32-E72D297353CC}">
                <c16:uniqueId val="{00000001-AF2A-4C97-A595-6F1A5F4AB9E1}"/>
              </c:ext>
            </c:extLst>
          </c:dPt>
          <c:dPt>
            <c:idx val="1"/>
            <c:invertIfNegative val="0"/>
            <c:bubble3D val="0"/>
            <c:spPr>
              <a:solidFill>
                <a:schemeClr val="accent4">
                  <a:lumMod val="60000"/>
                  <a:lumOff val="40000"/>
                </a:schemeClr>
              </a:solidFill>
            </c:spPr>
            <c:extLst>
              <c:ext xmlns:c16="http://schemas.microsoft.com/office/drawing/2014/chart" uri="{C3380CC4-5D6E-409C-BE32-E72D297353CC}">
                <c16:uniqueId val="{00000002-E762-40CC-8666-CED6DD08BF86}"/>
              </c:ext>
            </c:extLst>
          </c:dPt>
          <c:cat>
            <c:strRef>
              <c:f>Datos!$B$1005:$B$1006</c:f>
              <c:strCache>
                <c:ptCount val="2"/>
                <c:pt idx="0">
                  <c:v>Emisiones dir. (alcance 1)</c:v>
                </c:pt>
                <c:pt idx="1">
                  <c:v>Emisiones ind. electricidad (alcance 2)</c:v>
                </c:pt>
              </c:strCache>
            </c:strRef>
          </c:cat>
          <c:val>
            <c:numRef>
              <c:f>Datos!$D$1005:$D$1006</c:f>
              <c:numCache>
                <c:formatCode>#,##0.00</c:formatCode>
                <c:ptCount val="2"/>
                <c:pt idx="0">
                  <c:v>0</c:v>
                </c:pt>
                <c:pt idx="1">
                  <c:v>0</c:v>
                </c:pt>
              </c:numCache>
            </c:numRef>
          </c:val>
          <c:extLst>
            <c:ext xmlns:c16="http://schemas.microsoft.com/office/drawing/2014/chart" uri="{C3380CC4-5D6E-409C-BE32-E72D297353CC}">
              <c16:uniqueId val="{00000002-AF2A-4C97-A595-6F1A5F4AB9E1}"/>
            </c:ext>
          </c:extLst>
        </c:ser>
        <c:dLbls>
          <c:showLegendKey val="0"/>
          <c:showVal val="0"/>
          <c:showCatName val="0"/>
          <c:showSerName val="0"/>
          <c:showPercent val="0"/>
          <c:showBubbleSize val="0"/>
        </c:dLbls>
        <c:gapWidth val="150"/>
        <c:axId val="344222344"/>
        <c:axId val="344221952"/>
      </c:barChart>
      <c:catAx>
        <c:axId val="344222344"/>
        <c:scaling>
          <c:orientation val="minMax"/>
        </c:scaling>
        <c:delete val="0"/>
        <c:axPos val="b"/>
        <c:numFmt formatCode="General" sourceLinked="1"/>
        <c:majorTickMark val="none"/>
        <c:minorTickMark val="none"/>
        <c:tickLblPos val="nextTo"/>
        <c:txPr>
          <a:bodyPr rot="0" vert="horz"/>
          <a:lstStyle/>
          <a:p>
            <a:pPr>
              <a:defRPr sz="1050" b="0" i="0" u="none" strike="noStrike" baseline="0">
                <a:solidFill>
                  <a:schemeClr val="tx1">
                    <a:lumMod val="65000"/>
                    <a:lumOff val="35000"/>
                  </a:schemeClr>
                </a:solidFill>
                <a:latin typeface="Arial Narrow"/>
                <a:ea typeface="Arial Narrow"/>
                <a:cs typeface="Arial Narrow"/>
              </a:defRPr>
            </a:pPr>
            <a:endParaRPr lang="en-US"/>
          </a:p>
        </c:txPr>
        <c:crossAx val="344221952"/>
        <c:crosses val="autoZero"/>
        <c:auto val="1"/>
        <c:lblAlgn val="ctr"/>
        <c:lblOffset val="100"/>
        <c:noMultiLvlLbl val="0"/>
      </c:catAx>
      <c:valAx>
        <c:axId val="344221952"/>
        <c:scaling>
          <c:orientation val="minMax"/>
          <c:min val="0"/>
        </c:scaling>
        <c:delete val="0"/>
        <c:axPos val="l"/>
        <c:majorGridlines>
          <c:spPr>
            <a:ln>
              <a:solidFill>
                <a:schemeClr val="tx1">
                  <a:lumMod val="65000"/>
                  <a:lumOff val="35000"/>
                  <a:alpha val="30000"/>
                </a:schemeClr>
              </a:solidFill>
            </a:ln>
          </c:spPr>
        </c:majorGridlines>
        <c:numFmt formatCode="#,##0.0" sourceLinked="0"/>
        <c:majorTickMark val="none"/>
        <c:minorTickMark val="none"/>
        <c:tickLblPos val="nextTo"/>
        <c:txPr>
          <a:bodyPr rot="0" vert="horz"/>
          <a:lstStyle/>
          <a:p>
            <a:pPr>
              <a:defRPr sz="800" b="0" i="0" u="none" strike="noStrike" baseline="0">
                <a:solidFill>
                  <a:schemeClr val="tx1">
                    <a:lumMod val="65000"/>
                    <a:lumOff val="35000"/>
                  </a:schemeClr>
                </a:solidFill>
                <a:latin typeface="Arial Narrow"/>
                <a:ea typeface="Arial Narrow"/>
                <a:cs typeface="Arial Narrow"/>
              </a:defRPr>
            </a:pPr>
            <a:endParaRPr lang="en-US"/>
          </a:p>
        </c:txPr>
        <c:crossAx val="344222344"/>
        <c:crosses val="autoZero"/>
        <c:crossBetween val="between"/>
      </c:valAx>
    </c:plotArea>
    <c:plotVisOnly val="1"/>
    <c:dispBlanksAs val="gap"/>
    <c:showDLblsOverMax val="0"/>
  </c:chart>
  <c:spPr>
    <a:solidFill>
      <a:schemeClr val="bg1"/>
    </a:solidFill>
  </c:spPr>
  <c:txPr>
    <a:bodyPr/>
    <a:lstStyle/>
    <a:p>
      <a:pPr>
        <a:defRPr sz="105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0" i="0" u="none" strike="noStrike" baseline="0">
                <a:solidFill>
                  <a:schemeClr val="tx1">
                    <a:lumMod val="65000"/>
                    <a:lumOff val="35000"/>
                  </a:schemeClr>
                </a:solidFill>
                <a:latin typeface="Arial Narrow"/>
                <a:ea typeface="Arial Narrow"/>
                <a:cs typeface="Arial Narrow"/>
              </a:defRPr>
            </a:pPr>
            <a:r>
              <a:rPr lang="es-ES" sz="1050" b="0" i="0" u="none" strike="noStrike" baseline="0">
                <a:solidFill>
                  <a:schemeClr val="tx1">
                    <a:lumMod val="65000"/>
                    <a:lumOff val="35000"/>
                  </a:schemeClr>
                </a:solidFill>
                <a:latin typeface="Arial Narrow"/>
              </a:rPr>
              <a:t>HUELLA DE CARBONO DE ALCANCE 1+2</a:t>
            </a:r>
          </a:p>
          <a:p>
            <a:pPr>
              <a:defRPr sz="1050" b="0" i="0" u="none" strike="noStrike" baseline="0">
                <a:solidFill>
                  <a:schemeClr val="tx1">
                    <a:lumMod val="65000"/>
                    <a:lumOff val="35000"/>
                  </a:schemeClr>
                </a:solidFill>
                <a:latin typeface="Arial Narrow"/>
                <a:ea typeface="Arial Narrow"/>
                <a:cs typeface="Arial Narrow"/>
              </a:defRPr>
            </a:pPr>
            <a:r>
              <a:rPr lang="es-ES" sz="1050" b="0" i="0" u="none" strike="noStrike" baseline="0">
                <a:solidFill>
                  <a:schemeClr val="tx1">
                    <a:lumMod val="65000"/>
                    <a:lumOff val="35000"/>
                  </a:schemeClr>
                </a:solidFill>
                <a:latin typeface="Arial Narrow"/>
              </a:rPr>
              <a:t>(t CO</a:t>
            </a:r>
            <a:r>
              <a:rPr lang="es-ES" sz="1050" b="0" i="0" u="none" strike="noStrike" baseline="-25000">
                <a:solidFill>
                  <a:schemeClr val="tx1">
                    <a:lumMod val="65000"/>
                    <a:lumOff val="35000"/>
                  </a:schemeClr>
                </a:solidFill>
                <a:latin typeface="Arial Narrow"/>
              </a:rPr>
              <a:t>2 </a:t>
            </a:r>
            <a:r>
              <a:rPr lang="es-ES" sz="1050" b="0" i="0" u="none" strike="noStrike" baseline="0">
                <a:solidFill>
                  <a:schemeClr val="tx1">
                    <a:lumMod val="65000"/>
                    <a:lumOff val="35000"/>
                  </a:schemeClr>
                </a:solidFill>
                <a:latin typeface="Arial Narrow"/>
              </a:rPr>
              <a:t>eq)</a:t>
            </a:r>
          </a:p>
        </c:rich>
      </c:tx>
      <c:layout>
        <c:manualLayout>
          <c:xMode val="edge"/>
          <c:yMode val="edge"/>
          <c:x val="0.33147484224046464"/>
          <c:y val="4.519774011299435E-2"/>
        </c:manualLayout>
      </c:layout>
      <c:overlay val="0"/>
      <c:spPr>
        <a:noFill/>
        <a:ln w="25400">
          <a:noFill/>
        </a:ln>
      </c:spPr>
    </c:title>
    <c:autoTitleDeleted val="0"/>
    <c:plotArea>
      <c:layout>
        <c:manualLayout>
          <c:layoutTarget val="inner"/>
          <c:xMode val="edge"/>
          <c:yMode val="edge"/>
          <c:x val="0.13292664732697887"/>
          <c:y val="0.39855829466457959"/>
          <c:w val="0.82214228484597318"/>
          <c:h val="0.38076256980331863"/>
        </c:manualLayout>
      </c:layout>
      <c:barChart>
        <c:barDir val="col"/>
        <c:grouping val="clustered"/>
        <c:varyColors val="0"/>
        <c:ser>
          <c:idx val="0"/>
          <c:order val="0"/>
          <c:spPr>
            <a:solidFill>
              <a:schemeClr val="accent2">
                <a:lumMod val="60000"/>
                <a:lumOff val="40000"/>
              </a:schemeClr>
            </a:solidFill>
          </c:spPr>
          <c:invertIfNegative val="0"/>
          <c:dPt>
            <c:idx val="0"/>
            <c:invertIfNegative val="0"/>
            <c:bubble3D val="0"/>
            <c:extLst>
              <c:ext xmlns:c16="http://schemas.microsoft.com/office/drawing/2014/chart" uri="{C3380CC4-5D6E-409C-BE32-E72D297353CC}">
                <c16:uniqueId val="{00000000-D6FC-4F50-8905-987743716A79}"/>
              </c:ext>
            </c:extLst>
          </c:dPt>
          <c:dPt>
            <c:idx val="1"/>
            <c:invertIfNegative val="0"/>
            <c:bubble3D val="0"/>
            <c:spPr>
              <a:solidFill>
                <a:schemeClr val="accent4">
                  <a:lumMod val="60000"/>
                  <a:lumOff val="40000"/>
                </a:schemeClr>
              </a:solidFill>
            </c:spPr>
            <c:extLst>
              <c:ext xmlns:c16="http://schemas.microsoft.com/office/drawing/2014/chart" uri="{C3380CC4-5D6E-409C-BE32-E72D297353CC}">
                <c16:uniqueId val="{00000002-D6FC-4F50-8905-987743716A79}"/>
              </c:ext>
            </c:extLst>
          </c:dPt>
          <c:cat>
            <c:strRef>
              <c:f>Datos!$B$1005:$B$1006</c:f>
              <c:strCache>
                <c:ptCount val="2"/>
                <c:pt idx="0">
                  <c:v>Emisiones dir. (alcance 1)</c:v>
                </c:pt>
                <c:pt idx="1">
                  <c:v>Emisiones ind. electricidad (alcance 2)</c:v>
                </c:pt>
              </c:strCache>
            </c:strRef>
          </c:cat>
          <c:val>
            <c:numRef>
              <c:f>Datos!$D$1005:$D$1006</c:f>
              <c:numCache>
                <c:formatCode>#,##0.00</c:formatCode>
                <c:ptCount val="2"/>
                <c:pt idx="0">
                  <c:v>0</c:v>
                </c:pt>
                <c:pt idx="1">
                  <c:v>0</c:v>
                </c:pt>
              </c:numCache>
            </c:numRef>
          </c:val>
          <c:extLst>
            <c:ext xmlns:c16="http://schemas.microsoft.com/office/drawing/2014/chart" uri="{C3380CC4-5D6E-409C-BE32-E72D297353CC}">
              <c16:uniqueId val="{00000003-D6FC-4F50-8905-987743716A79}"/>
            </c:ext>
          </c:extLst>
        </c:ser>
        <c:dLbls>
          <c:showLegendKey val="0"/>
          <c:showVal val="0"/>
          <c:showCatName val="0"/>
          <c:showSerName val="0"/>
          <c:showPercent val="0"/>
          <c:showBubbleSize val="0"/>
        </c:dLbls>
        <c:gapWidth val="150"/>
        <c:axId val="344222344"/>
        <c:axId val="344221952"/>
      </c:barChart>
      <c:catAx>
        <c:axId val="344222344"/>
        <c:scaling>
          <c:orientation val="minMax"/>
        </c:scaling>
        <c:delete val="0"/>
        <c:axPos val="b"/>
        <c:numFmt formatCode="General" sourceLinked="1"/>
        <c:majorTickMark val="none"/>
        <c:minorTickMark val="none"/>
        <c:tickLblPos val="nextTo"/>
        <c:txPr>
          <a:bodyPr rot="0" vert="horz"/>
          <a:lstStyle/>
          <a:p>
            <a:pPr>
              <a:defRPr sz="1050" b="0" i="0" u="none" strike="noStrike" baseline="0">
                <a:solidFill>
                  <a:schemeClr val="tx1">
                    <a:lumMod val="65000"/>
                    <a:lumOff val="35000"/>
                  </a:schemeClr>
                </a:solidFill>
                <a:latin typeface="Arial Narrow"/>
                <a:ea typeface="Arial Narrow"/>
                <a:cs typeface="Arial Narrow"/>
              </a:defRPr>
            </a:pPr>
            <a:endParaRPr lang="en-US"/>
          </a:p>
        </c:txPr>
        <c:crossAx val="344221952"/>
        <c:crosses val="autoZero"/>
        <c:auto val="1"/>
        <c:lblAlgn val="ctr"/>
        <c:lblOffset val="100"/>
        <c:noMultiLvlLbl val="0"/>
      </c:catAx>
      <c:valAx>
        <c:axId val="344221952"/>
        <c:scaling>
          <c:orientation val="minMax"/>
          <c:min val="0"/>
        </c:scaling>
        <c:delete val="0"/>
        <c:axPos val="l"/>
        <c:majorGridlines>
          <c:spPr>
            <a:ln>
              <a:solidFill>
                <a:schemeClr val="tx1">
                  <a:lumMod val="65000"/>
                  <a:lumOff val="35000"/>
                  <a:alpha val="30000"/>
                </a:schemeClr>
              </a:solidFill>
            </a:ln>
          </c:spPr>
        </c:majorGridlines>
        <c:numFmt formatCode="#,##0.0" sourceLinked="0"/>
        <c:majorTickMark val="none"/>
        <c:minorTickMark val="none"/>
        <c:tickLblPos val="nextTo"/>
        <c:txPr>
          <a:bodyPr rot="0" vert="horz"/>
          <a:lstStyle/>
          <a:p>
            <a:pPr>
              <a:defRPr sz="800" b="0" i="0" u="none" strike="noStrike" baseline="0">
                <a:solidFill>
                  <a:schemeClr val="tx1">
                    <a:lumMod val="65000"/>
                    <a:lumOff val="35000"/>
                  </a:schemeClr>
                </a:solidFill>
                <a:latin typeface="Arial Narrow"/>
                <a:ea typeface="Arial Narrow"/>
                <a:cs typeface="Arial Narrow"/>
              </a:defRPr>
            </a:pPr>
            <a:endParaRPr lang="en-US"/>
          </a:p>
        </c:txPr>
        <c:crossAx val="344222344"/>
        <c:crosses val="autoZero"/>
        <c:crossBetween val="between"/>
      </c:valAx>
    </c:plotArea>
    <c:plotVisOnly val="1"/>
    <c:dispBlanksAs val="gap"/>
    <c:showDLblsOverMax val="0"/>
  </c:chart>
  <c:spPr>
    <a:solidFill>
      <a:schemeClr val="bg1"/>
    </a:solidFill>
  </c:spPr>
  <c:txPr>
    <a:bodyPr/>
    <a:lstStyle/>
    <a:p>
      <a:pPr>
        <a:defRPr sz="105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Arial Narrow"/>
                <a:ea typeface="Arial Narrow"/>
                <a:cs typeface="Arial Narrow"/>
              </a:defRPr>
            </a:pPr>
            <a:r>
              <a:rPr lang="es-ES" sz="1100" b="0" i="0" u="none" strike="noStrike" baseline="0">
                <a:solidFill>
                  <a:srgbClr val="808080"/>
                </a:solidFill>
                <a:latin typeface="Arial Narrow"/>
              </a:rPr>
              <a:t>Evolución del ratio de emisiones </a:t>
            </a:r>
          </a:p>
          <a:p>
            <a:pPr>
              <a:defRPr sz="1100" b="0" i="0" u="none" strike="noStrike" baseline="0">
                <a:solidFill>
                  <a:srgbClr val="000000"/>
                </a:solidFill>
                <a:latin typeface="Arial Narrow"/>
                <a:ea typeface="Arial Narrow"/>
                <a:cs typeface="Arial Narrow"/>
              </a:defRPr>
            </a:pPr>
            <a:r>
              <a:rPr lang="es-ES" sz="1100" b="0" i="0" u="none" strike="noStrike" baseline="0">
                <a:solidFill>
                  <a:srgbClr val="808080"/>
                </a:solidFill>
                <a:latin typeface="Arial Narrow"/>
              </a:rPr>
              <a:t>t CO</a:t>
            </a:r>
            <a:r>
              <a:rPr lang="es-ES" sz="1100" b="0" i="0" u="none" strike="noStrike" baseline="-25000">
                <a:solidFill>
                  <a:srgbClr val="808080"/>
                </a:solidFill>
                <a:latin typeface="Arial Narrow"/>
              </a:rPr>
              <a:t>2</a:t>
            </a:r>
            <a:r>
              <a:rPr lang="es-ES" sz="1100" b="0" i="0" u="none" strike="noStrike" baseline="0">
                <a:solidFill>
                  <a:srgbClr val="808080"/>
                </a:solidFill>
                <a:latin typeface="Arial Narrow"/>
              </a:rPr>
              <a:t>e/ud</a:t>
            </a:r>
          </a:p>
        </c:rich>
      </c:tx>
      <c:overlay val="0"/>
      <c:spPr>
        <a:noFill/>
        <a:ln w="25400">
          <a:noFill/>
        </a:ln>
      </c:spPr>
    </c:title>
    <c:autoTitleDeleted val="0"/>
    <c:plotArea>
      <c:layout/>
      <c:barChart>
        <c:barDir val="col"/>
        <c:grouping val="clustered"/>
        <c:varyColors val="0"/>
        <c:ser>
          <c:idx val="1"/>
          <c:order val="0"/>
          <c:spPr>
            <a:solidFill>
              <a:srgbClr val="0070C0"/>
            </a:solidFill>
          </c:spPr>
          <c:invertIfNegative val="0"/>
          <c:cat>
            <c:strRef>
              <c:f>Datos!$D$1051:$G$1051</c:f>
              <c:strCache>
                <c:ptCount val="4"/>
              </c:strCache>
            </c:strRef>
          </c:cat>
          <c:val>
            <c:numRef>
              <c:f>Datos!$D$1053:$G$1053</c:f>
              <c:numCache>
                <c:formatCode>0.0000</c:formatCode>
                <c:ptCount val="4"/>
                <c:pt idx="0">
                  <c:v>0</c:v>
                </c:pt>
                <c:pt idx="1">
                  <c:v>0</c:v>
                </c:pt>
                <c:pt idx="2">
                  <c:v>0</c:v>
                </c:pt>
                <c:pt idx="3">
                  <c:v>0</c:v>
                </c:pt>
              </c:numCache>
            </c:numRef>
          </c:val>
          <c:extLst>
            <c:ext xmlns:c16="http://schemas.microsoft.com/office/drawing/2014/chart" uri="{C3380CC4-5D6E-409C-BE32-E72D297353CC}">
              <c16:uniqueId val="{00000000-79F5-45F7-A70E-1C0DD3DC80DA}"/>
            </c:ext>
          </c:extLst>
        </c:ser>
        <c:dLbls>
          <c:showLegendKey val="0"/>
          <c:showVal val="0"/>
          <c:showCatName val="0"/>
          <c:showSerName val="0"/>
          <c:showPercent val="0"/>
          <c:showBubbleSize val="0"/>
        </c:dLbls>
        <c:gapWidth val="150"/>
        <c:axId val="344219600"/>
        <c:axId val="344219992"/>
      </c:barChart>
      <c:catAx>
        <c:axId val="344219600"/>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808080"/>
                </a:solidFill>
                <a:latin typeface="Arial Narrow"/>
                <a:ea typeface="Arial Narrow"/>
                <a:cs typeface="Arial Narrow"/>
              </a:defRPr>
            </a:pPr>
            <a:endParaRPr lang="en-US"/>
          </a:p>
        </c:txPr>
        <c:crossAx val="344219992"/>
        <c:crosses val="autoZero"/>
        <c:auto val="1"/>
        <c:lblAlgn val="ctr"/>
        <c:lblOffset val="100"/>
        <c:noMultiLvlLbl val="0"/>
      </c:catAx>
      <c:valAx>
        <c:axId val="344219992"/>
        <c:scaling>
          <c:orientation val="minMax"/>
          <c:min val="0"/>
        </c:scaling>
        <c:delete val="0"/>
        <c:axPos val="l"/>
        <c:majorGridlines>
          <c:spPr>
            <a:ln>
              <a:solidFill>
                <a:schemeClr val="tx1">
                  <a:lumMod val="65000"/>
                  <a:lumOff val="35000"/>
                  <a:alpha val="30000"/>
                </a:schemeClr>
              </a:solidFill>
            </a:ln>
          </c:spPr>
        </c:majorGridlines>
        <c:numFmt formatCode="#,##0.00" sourceLinked="0"/>
        <c:majorTickMark val="none"/>
        <c:minorTickMark val="none"/>
        <c:tickLblPos val="nextTo"/>
        <c:spPr>
          <a:ln w="9525">
            <a:solidFill>
              <a:schemeClr val="bg1">
                <a:lumMod val="50000"/>
              </a:schemeClr>
            </a:solidFill>
          </a:ln>
        </c:spPr>
        <c:txPr>
          <a:bodyPr rot="0" vert="horz"/>
          <a:lstStyle/>
          <a:p>
            <a:pPr>
              <a:defRPr sz="900" b="0" i="0" u="none" strike="noStrike" baseline="0">
                <a:solidFill>
                  <a:srgbClr val="808080"/>
                </a:solidFill>
                <a:latin typeface="Arial Narrow"/>
                <a:ea typeface="Arial Narrow"/>
                <a:cs typeface="Arial Narrow"/>
              </a:defRPr>
            </a:pPr>
            <a:endParaRPr lang="en-US"/>
          </a:p>
        </c:txPr>
        <c:crossAx val="344219600"/>
        <c:crosses val="autoZero"/>
        <c:crossBetween val="between"/>
      </c:valAx>
    </c:plotArea>
    <c:plotVisOnly val="1"/>
    <c:dispBlanksAs val="zero"/>
    <c:showDLblsOverMax val="0"/>
  </c:chart>
  <c:txPr>
    <a:bodyPr/>
    <a:lstStyle/>
    <a:p>
      <a:pPr>
        <a:defRPr sz="10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Arial Narrow"/>
                <a:ea typeface="Arial Narrow"/>
                <a:cs typeface="Arial Narrow"/>
              </a:defRPr>
            </a:pPr>
            <a:r>
              <a:rPr lang="es-ES" sz="1100" b="0" i="0" u="none" strike="noStrike" baseline="0">
                <a:solidFill>
                  <a:srgbClr val="808080"/>
                </a:solidFill>
                <a:latin typeface="Arial Narrow"/>
              </a:rPr>
              <a:t>Comparación media del ratio de emisiones de dos trienios</a:t>
            </a:r>
          </a:p>
          <a:p>
            <a:pPr>
              <a:defRPr sz="1100" b="0" i="0" u="none" strike="noStrike" baseline="0">
                <a:solidFill>
                  <a:srgbClr val="000000"/>
                </a:solidFill>
                <a:latin typeface="Arial Narrow"/>
                <a:ea typeface="Arial Narrow"/>
                <a:cs typeface="Arial Narrow"/>
              </a:defRPr>
            </a:pPr>
            <a:r>
              <a:rPr lang="es-ES" sz="1100" b="0" i="0" u="none" strike="noStrike" baseline="0">
                <a:solidFill>
                  <a:srgbClr val="808080"/>
                </a:solidFill>
                <a:latin typeface="Arial Narrow"/>
              </a:rPr>
              <a:t>a = año de cálculo</a:t>
            </a:r>
          </a:p>
          <a:p>
            <a:pPr>
              <a:defRPr sz="1100" b="0" i="0" u="none" strike="noStrike" baseline="0">
                <a:solidFill>
                  <a:srgbClr val="000000"/>
                </a:solidFill>
                <a:latin typeface="Arial Narrow"/>
                <a:ea typeface="Arial Narrow"/>
                <a:cs typeface="Arial Narrow"/>
              </a:defRPr>
            </a:pPr>
            <a:r>
              <a:rPr lang="es-ES" sz="1100" b="0" i="0" u="none" strike="noStrike" baseline="0">
                <a:solidFill>
                  <a:srgbClr val="808080"/>
                </a:solidFill>
                <a:latin typeface="Arial Narrow"/>
              </a:rPr>
              <a:t>t CO</a:t>
            </a:r>
            <a:r>
              <a:rPr lang="es-ES" sz="1100" b="0" i="0" u="none" strike="noStrike" baseline="-25000">
                <a:solidFill>
                  <a:srgbClr val="808080"/>
                </a:solidFill>
                <a:latin typeface="Arial Narrow"/>
              </a:rPr>
              <a:t>2</a:t>
            </a:r>
            <a:r>
              <a:rPr lang="es-ES" sz="1100" b="0" i="0" u="none" strike="noStrike" baseline="0">
                <a:solidFill>
                  <a:srgbClr val="808080"/>
                </a:solidFill>
                <a:latin typeface="Arial Narrow"/>
              </a:rPr>
              <a:t>e/ud</a:t>
            </a:r>
          </a:p>
        </c:rich>
      </c:tx>
      <c:overlay val="0"/>
      <c:spPr>
        <a:noFill/>
        <a:ln w="25400">
          <a:noFill/>
        </a:ln>
      </c:spPr>
    </c:title>
    <c:autoTitleDeleted val="0"/>
    <c:plotArea>
      <c:layout/>
      <c:lineChart>
        <c:grouping val="standard"/>
        <c:varyColors val="0"/>
        <c:ser>
          <c:idx val="1"/>
          <c:order val="0"/>
          <c:spPr>
            <a:ln w="22225">
              <a:solidFill>
                <a:srgbClr val="0070C0"/>
              </a:solidFill>
            </a:ln>
          </c:spPr>
          <c:marker>
            <c:spPr>
              <a:solidFill>
                <a:schemeClr val="accent1"/>
              </a:solidFill>
              <a:ln>
                <a:noFill/>
              </a:ln>
            </c:spPr>
          </c:marker>
          <c:cat>
            <c:strRef>
              <c:f>Datos!$C$1058:$C$1059</c:f>
              <c:strCache>
                <c:ptCount val="2"/>
                <c:pt idx="0">
                  <c:v>Promedio ratio trienio (a-3, a-2, a-1)</c:v>
                </c:pt>
                <c:pt idx="1">
                  <c:v>Promedio ratio trienio (a-2, a-1, a)</c:v>
                </c:pt>
              </c:strCache>
            </c:strRef>
          </c:cat>
          <c:val>
            <c:numRef>
              <c:f>Datos!$D$1058:$D$1059</c:f>
              <c:numCache>
                <c:formatCode>General</c:formatCode>
                <c:ptCount val="2"/>
                <c:pt idx="0" formatCode="0.0000">
                  <c:v>0</c:v>
                </c:pt>
                <c:pt idx="1">
                  <c:v>0</c:v>
                </c:pt>
              </c:numCache>
            </c:numRef>
          </c:val>
          <c:smooth val="0"/>
          <c:extLst>
            <c:ext xmlns:c16="http://schemas.microsoft.com/office/drawing/2014/chart" uri="{C3380CC4-5D6E-409C-BE32-E72D297353CC}">
              <c16:uniqueId val="{00000000-E4CA-4772-9018-1EC235067837}"/>
            </c:ext>
          </c:extLst>
        </c:ser>
        <c:dLbls>
          <c:showLegendKey val="0"/>
          <c:showVal val="0"/>
          <c:showCatName val="0"/>
          <c:showSerName val="0"/>
          <c:showPercent val="0"/>
          <c:showBubbleSize val="0"/>
        </c:dLbls>
        <c:marker val="1"/>
        <c:smooth val="0"/>
        <c:axId val="344220776"/>
        <c:axId val="344221168"/>
      </c:lineChart>
      <c:catAx>
        <c:axId val="344220776"/>
        <c:scaling>
          <c:orientation val="minMax"/>
        </c:scaling>
        <c:delete val="0"/>
        <c:axPos val="b"/>
        <c:numFmt formatCode="General" sourceLinked="1"/>
        <c:majorTickMark val="none"/>
        <c:minorTickMark val="none"/>
        <c:tickLblPos val="nextTo"/>
        <c:txPr>
          <a:bodyPr rot="0" vert="horz"/>
          <a:lstStyle/>
          <a:p>
            <a:pPr>
              <a:defRPr sz="1050" b="0" i="0" u="none" strike="noStrike" baseline="0">
                <a:solidFill>
                  <a:srgbClr val="808080"/>
                </a:solidFill>
                <a:latin typeface="Arial Narrow"/>
                <a:ea typeface="Arial Narrow"/>
                <a:cs typeface="Arial Narrow"/>
              </a:defRPr>
            </a:pPr>
            <a:endParaRPr lang="en-US"/>
          </a:p>
        </c:txPr>
        <c:crossAx val="344221168"/>
        <c:crosses val="autoZero"/>
        <c:auto val="1"/>
        <c:lblAlgn val="ctr"/>
        <c:lblOffset val="100"/>
        <c:noMultiLvlLbl val="0"/>
      </c:catAx>
      <c:valAx>
        <c:axId val="344221168"/>
        <c:scaling>
          <c:orientation val="minMax"/>
          <c:min val="0"/>
        </c:scaling>
        <c:delete val="0"/>
        <c:axPos val="l"/>
        <c:majorGridlines>
          <c:spPr>
            <a:ln>
              <a:solidFill>
                <a:schemeClr val="tx1">
                  <a:lumMod val="65000"/>
                  <a:lumOff val="35000"/>
                  <a:alpha val="30000"/>
                </a:schemeClr>
              </a:solidFill>
            </a:ln>
          </c:spPr>
        </c:majorGridlines>
        <c:numFmt formatCode="#,##0.00" sourceLinked="0"/>
        <c:majorTickMark val="none"/>
        <c:minorTickMark val="none"/>
        <c:tickLblPos val="nextTo"/>
        <c:spPr>
          <a:ln>
            <a:solidFill>
              <a:schemeClr val="bg1">
                <a:lumMod val="50000"/>
              </a:schemeClr>
            </a:solidFill>
          </a:ln>
        </c:spPr>
        <c:txPr>
          <a:bodyPr rot="0" vert="horz"/>
          <a:lstStyle/>
          <a:p>
            <a:pPr>
              <a:defRPr sz="900" b="0" i="0" u="none" strike="noStrike" baseline="0">
                <a:solidFill>
                  <a:srgbClr val="808080"/>
                </a:solidFill>
                <a:latin typeface="Arial Narrow"/>
                <a:ea typeface="Arial Narrow"/>
                <a:cs typeface="Arial Narrow"/>
              </a:defRPr>
            </a:pPr>
            <a:endParaRPr lang="en-US"/>
          </a:p>
        </c:txPr>
        <c:crossAx val="344220776"/>
        <c:crosses val="autoZero"/>
        <c:crossBetween val="between"/>
      </c:valAx>
    </c:plotArea>
    <c:plotVisOnly val="1"/>
    <c:dispBlanksAs val="zero"/>
    <c:showDLblsOverMax val="0"/>
  </c:chart>
  <c:txPr>
    <a:bodyPr/>
    <a:lstStyle/>
    <a:p>
      <a:pPr>
        <a:defRPr sz="10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Narrow" panose="020B0606020202030204" pitchFamily="34" charset="0"/>
                <a:ea typeface="+mn-ea"/>
                <a:cs typeface="+mn-cs"/>
              </a:defRPr>
            </a:pPr>
            <a:r>
              <a:rPr lang="es-ES" sz="1050"/>
              <a:t>EMISIONES DIRECTAS (ALCANCE 1)</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4826379593176896"/>
          <c:y val="0.28499312039220298"/>
          <c:w val="0.44736996619310732"/>
          <c:h val="0.62807054227240511"/>
        </c:manualLayout>
      </c:layout>
      <c:barChart>
        <c:barDir val="bar"/>
        <c:grouping val="clustered"/>
        <c:varyColors val="0"/>
        <c:ser>
          <c:idx val="0"/>
          <c:order val="0"/>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Datos!$D$1024:$D$1029</c:f>
              <c:strCache>
                <c:ptCount val="6"/>
                <c:pt idx="0">
                  <c:v>Instalaciones fijas</c:v>
                </c:pt>
                <c:pt idx="1">
                  <c:v>Transporte por carretera</c:v>
                </c:pt>
                <c:pt idx="2">
                  <c:v>Transporte ferroviario, marítimo y aéreo</c:v>
                </c:pt>
                <c:pt idx="3">
                  <c:v>Funcionamiento de maquinaria</c:v>
                </c:pt>
                <c:pt idx="4">
                  <c:v>Fugitivas - climatización, refrigeración y otros</c:v>
                </c:pt>
                <c:pt idx="5">
                  <c:v>Proceso</c:v>
                </c:pt>
              </c:strCache>
            </c:strRef>
          </c:cat>
          <c:val>
            <c:numRef>
              <c:f>Datos!$K$1024:$K$1029</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8E4-4454-BFFF-2B4FB8750B1A}"/>
            </c:ext>
          </c:extLst>
        </c:ser>
        <c:dLbls>
          <c:showLegendKey val="0"/>
          <c:showVal val="0"/>
          <c:showCatName val="0"/>
          <c:showSerName val="0"/>
          <c:showPercent val="0"/>
          <c:showBubbleSize val="0"/>
        </c:dLbls>
        <c:gapWidth val="104"/>
        <c:axId val="1979451776"/>
        <c:axId val="1979455520"/>
      </c:barChart>
      <c:catAx>
        <c:axId val="1979451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979455520"/>
        <c:crosses val="autoZero"/>
        <c:auto val="1"/>
        <c:lblAlgn val="ctr"/>
        <c:lblOffset val="100"/>
        <c:noMultiLvlLbl val="0"/>
      </c:catAx>
      <c:valAx>
        <c:axId val="1979455520"/>
        <c:scaling>
          <c:orientation val="minMax"/>
        </c:scaling>
        <c:delete val="1"/>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97945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s-ES" sz="1050" b="0" i="0" baseline="0">
                <a:effectLst/>
              </a:rPr>
              <a:t>EMISIONES INDIRECTAS POR ELECTRICIDAD Y OTRAS (ALCANCE 2)</a:t>
            </a:r>
            <a:endParaRPr lang="es-ES" sz="9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4683410040549032"/>
          <c:y val="0.39795948939084286"/>
          <c:w val="0.45110358010158164"/>
          <c:h val="0.55111441625560409"/>
        </c:manualLayout>
      </c:layout>
      <c:barChart>
        <c:barDir val="bar"/>
        <c:grouping val="clustered"/>
        <c:varyColors val="0"/>
        <c:ser>
          <c:idx val="0"/>
          <c:order val="0"/>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Datos!$D$1032:$D$1034</c:f>
              <c:strCache>
                <c:ptCount val="3"/>
                <c:pt idx="0">
                  <c:v>Electricidad edificios</c:v>
                </c:pt>
                <c:pt idx="1">
                  <c:v>Electricidad vehículos</c:v>
                </c:pt>
                <c:pt idx="2">
                  <c:v>Calor, vapor, frío, aire comprimido</c:v>
                </c:pt>
              </c:strCache>
            </c:strRef>
          </c:cat>
          <c:val>
            <c:numRef>
              <c:f>Datos!$K$1032:$K$1034</c:f>
              <c:numCache>
                <c:formatCode>0.0%</c:formatCode>
                <c:ptCount val="3"/>
                <c:pt idx="0">
                  <c:v>0</c:v>
                </c:pt>
                <c:pt idx="1">
                  <c:v>0</c:v>
                </c:pt>
                <c:pt idx="2">
                  <c:v>0</c:v>
                </c:pt>
              </c:numCache>
            </c:numRef>
          </c:val>
          <c:extLst>
            <c:ext xmlns:c16="http://schemas.microsoft.com/office/drawing/2014/chart" uri="{C3380CC4-5D6E-409C-BE32-E72D297353CC}">
              <c16:uniqueId val="{00000000-7388-460C-9596-DDC5B94B14F9}"/>
            </c:ext>
          </c:extLst>
        </c:ser>
        <c:dLbls>
          <c:showLegendKey val="0"/>
          <c:showVal val="0"/>
          <c:showCatName val="0"/>
          <c:showSerName val="0"/>
          <c:showPercent val="0"/>
          <c:showBubbleSize val="0"/>
        </c:dLbls>
        <c:gapWidth val="104"/>
        <c:axId val="1979446784"/>
        <c:axId val="1979444288"/>
      </c:barChart>
      <c:catAx>
        <c:axId val="19794467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979444288"/>
        <c:crosses val="autoZero"/>
        <c:auto val="1"/>
        <c:lblAlgn val="ctr"/>
        <c:lblOffset val="100"/>
        <c:noMultiLvlLbl val="0"/>
      </c:catAx>
      <c:valAx>
        <c:axId val="1979444288"/>
        <c:scaling>
          <c:orientation val="minMax"/>
          <c:max val="1"/>
        </c:scaling>
        <c:delete val="1"/>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97944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Narrow"/>
                <a:ea typeface="Arial Narrow"/>
                <a:cs typeface="Arial Narrow"/>
              </a:defRPr>
            </a:pPr>
            <a:r>
              <a:rPr lang="es-ES" sz="1100" b="1" i="0" u="none" strike="noStrike" baseline="0">
                <a:solidFill>
                  <a:srgbClr val="808080"/>
                </a:solidFill>
                <a:latin typeface="Arial Narrow"/>
              </a:rPr>
              <a:t>Evolución del ratio de emisiones </a:t>
            </a:r>
          </a:p>
          <a:p>
            <a:pPr>
              <a:defRPr sz="1000" b="0" i="0" u="none" strike="noStrike" baseline="0">
                <a:solidFill>
                  <a:srgbClr val="000000"/>
                </a:solidFill>
                <a:latin typeface="Arial Narrow"/>
                <a:ea typeface="Arial Narrow"/>
                <a:cs typeface="Arial Narrow"/>
              </a:defRPr>
            </a:pPr>
            <a:r>
              <a:rPr lang="es-ES" sz="1000" b="1" i="0" u="none" strike="noStrike" baseline="0">
                <a:solidFill>
                  <a:srgbClr val="808080"/>
                </a:solidFill>
                <a:latin typeface="Arial Narrow"/>
              </a:rPr>
              <a:t>t CO</a:t>
            </a:r>
            <a:r>
              <a:rPr lang="es-ES" sz="1000" b="1" i="0" u="none" strike="noStrike" baseline="-25000">
                <a:solidFill>
                  <a:srgbClr val="808080"/>
                </a:solidFill>
                <a:latin typeface="Arial Narrow"/>
              </a:rPr>
              <a:t>2</a:t>
            </a:r>
            <a:r>
              <a:rPr lang="es-ES" sz="1000" b="1" i="0" u="none" strike="noStrike" baseline="0">
                <a:solidFill>
                  <a:srgbClr val="808080"/>
                </a:solidFill>
                <a:latin typeface="Arial Narrow"/>
              </a:rPr>
              <a:t>eq/ud</a:t>
            </a:r>
          </a:p>
        </c:rich>
      </c:tx>
      <c:overlay val="0"/>
      <c:spPr>
        <a:noFill/>
        <a:ln w="25400">
          <a:noFill/>
        </a:ln>
      </c:spPr>
    </c:title>
    <c:autoTitleDeleted val="0"/>
    <c:plotArea>
      <c:layout/>
      <c:barChart>
        <c:barDir val="col"/>
        <c:grouping val="clustered"/>
        <c:varyColors val="0"/>
        <c:ser>
          <c:idx val="1"/>
          <c:order val="0"/>
          <c:spPr>
            <a:solidFill>
              <a:schemeClr val="accent1"/>
            </a:solidFill>
          </c:spPr>
          <c:invertIfNegative val="0"/>
          <c:cat>
            <c:strRef>
              <c:f>Datos!$D$1051:$G$1051</c:f>
              <c:strCache>
                <c:ptCount val="4"/>
              </c:strCache>
            </c:strRef>
          </c:cat>
          <c:val>
            <c:numRef>
              <c:f>Datos!$D$1053:$G$1053</c:f>
              <c:numCache>
                <c:formatCode>0.0000</c:formatCode>
                <c:ptCount val="4"/>
                <c:pt idx="0">
                  <c:v>0</c:v>
                </c:pt>
                <c:pt idx="1">
                  <c:v>0</c:v>
                </c:pt>
                <c:pt idx="2">
                  <c:v>0</c:v>
                </c:pt>
                <c:pt idx="3">
                  <c:v>0</c:v>
                </c:pt>
              </c:numCache>
            </c:numRef>
          </c:val>
          <c:extLst>
            <c:ext xmlns:c16="http://schemas.microsoft.com/office/drawing/2014/chart" uri="{C3380CC4-5D6E-409C-BE32-E72D297353CC}">
              <c16:uniqueId val="{00000000-8B01-4331-A49D-601971DF581A}"/>
            </c:ext>
          </c:extLst>
        </c:ser>
        <c:dLbls>
          <c:showLegendKey val="0"/>
          <c:showVal val="0"/>
          <c:showCatName val="0"/>
          <c:showSerName val="0"/>
          <c:showPercent val="0"/>
          <c:showBubbleSize val="0"/>
        </c:dLbls>
        <c:gapWidth val="150"/>
        <c:axId val="344219600"/>
        <c:axId val="344219992"/>
      </c:barChart>
      <c:catAx>
        <c:axId val="344219600"/>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808080"/>
                </a:solidFill>
                <a:latin typeface="Arial Narrow"/>
                <a:ea typeface="Arial Narrow"/>
                <a:cs typeface="Arial Narrow"/>
              </a:defRPr>
            </a:pPr>
            <a:endParaRPr lang="en-US"/>
          </a:p>
        </c:txPr>
        <c:crossAx val="344219992"/>
        <c:crosses val="autoZero"/>
        <c:auto val="1"/>
        <c:lblAlgn val="ctr"/>
        <c:lblOffset val="100"/>
        <c:noMultiLvlLbl val="0"/>
      </c:catAx>
      <c:valAx>
        <c:axId val="344219992"/>
        <c:scaling>
          <c:orientation val="minMax"/>
          <c:min val="0"/>
        </c:scaling>
        <c:delete val="0"/>
        <c:axPos val="l"/>
        <c:majorGridlines>
          <c:spPr>
            <a:ln>
              <a:solidFill>
                <a:schemeClr val="tx1">
                  <a:lumMod val="65000"/>
                  <a:lumOff val="35000"/>
                  <a:alpha val="30000"/>
                </a:schemeClr>
              </a:solidFill>
            </a:ln>
          </c:spPr>
        </c:majorGridlines>
        <c:numFmt formatCode="#,##0.00" sourceLinked="0"/>
        <c:majorTickMark val="none"/>
        <c:minorTickMark val="none"/>
        <c:tickLblPos val="nextTo"/>
        <c:spPr>
          <a:ln w="9525">
            <a:solidFill>
              <a:schemeClr val="bg1">
                <a:lumMod val="50000"/>
              </a:schemeClr>
            </a:solidFill>
          </a:ln>
        </c:spPr>
        <c:txPr>
          <a:bodyPr rot="0" vert="horz"/>
          <a:lstStyle/>
          <a:p>
            <a:pPr>
              <a:defRPr sz="900" b="0" i="0" u="none" strike="noStrike" baseline="0">
                <a:solidFill>
                  <a:srgbClr val="808080"/>
                </a:solidFill>
                <a:latin typeface="Arial Narrow"/>
                <a:ea typeface="Arial Narrow"/>
                <a:cs typeface="Arial Narrow"/>
              </a:defRPr>
            </a:pPr>
            <a:endParaRPr lang="en-US"/>
          </a:p>
        </c:txPr>
        <c:crossAx val="344219600"/>
        <c:crosses val="autoZero"/>
        <c:crossBetween val="between"/>
      </c:valAx>
    </c:plotArea>
    <c:plotVisOnly val="1"/>
    <c:dispBlanksAs val="zero"/>
    <c:showDLblsOverMax val="0"/>
  </c:chart>
  <c:txPr>
    <a:bodyPr/>
    <a:lstStyle/>
    <a:p>
      <a:pPr>
        <a:defRPr sz="10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Narrow"/>
                <a:ea typeface="Arial Narrow"/>
                <a:cs typeface="Arial Narrow"/>
              </a:defRPr>
            </a:pPr>
            <a:r>
              <a:rPr lang="es-ES" sz="1200" b="1" i="0" u="none" strike="noStrike" baseline="0">
                <a:solidFill>
                  <a:srgbClr val="808080"/>
                </a:solidFill>
                <a:latin typeface="Arial Narrow"/>
              </a:rPr>
              <a:t>Comparación media del ratio de emisiones de dos trienios</a:t>
            </a:r>
          </a:p>
          <a:p>
            <a:pPr>
              <a:defRPr sz="1000" b="0" i="0" u="none" strike="noStrike" baseline="0">
                <a:solidFill>
                  <a:srgbClr val="000000"/>
                </a:solidFill>
                <a:latin typeface="Arial Narrow"/>
                <a:ea typeface="Arial Narrow"/>
                <a:cs typeface="Arial Narrow"/>
              </a:defRPr>
            </a:pPr>
            <a:r>
              <a:rPr lang="es-ES" sz="1000" b="1" i="0" u="none" strike="noStrike" baseline="0">
                <a:solidFill>
                  <a:srgbClr val="808080"/>
                </a:solidFill>
                <a:latin typeface="Arial Narrow"/>
              </a:rPr>
              <a:t>a = año de cálculo</a:t>
            </a:r>
          </a:p>
          <a:p>
            <a:pPr>
              <a:defRPr sz="1000" b="0" i="0" u="none" strike="noStrike" baseline="0">
                <a:solidFill>
                  <a:srgbClr val="000000"/>
                </a:solidFill>
                <a:latin typeface="Arial Narrow"/>
                <a:ea typeface="Arial Narrow"/>
                <a:cs typeface="Arial Narrow"/>
              </a:defRPr>
            </a:pPr>
            <a:r>
              <a:rPr lang="es-ES" sz="1050" b="1" i="0" u="none" strike="noStrike" baseline="0">
                <a:solidFill>
                  <a:srgbClr val="808080"/>
                </a:solidFill>
                <a:latin typeface="Arial Narrow"/>
              </a:rPr>
              <a:t>t CO</a:t>
            </a:r>
            <a:r>
              <a:rPr lang="es-ES" sz="1050" b="1" i="0" u="none" strike="noStrike" baseline="-25000">
                <a:solidFill>
                  <a:srgbClr val="808080"/>
                </a:solidFill>
                <a:latin typeface="Arial Narrow"/>
              </a:rPr>
              <a:t>2</a:t>
            </a:r>
            <a:r>
              <a:rPr lang="es-ES" sz="1050" b="1" i="0" u="none" strike="noStrike" baseline="0">
                <a:solidFill>
                  <a:srgbClr val="808080"/>
                </a:solidFill>
                <a:latin typeface="Arial Narrow"/>
              </a:rPr>
              <a:t>eq/ud</a:t>
            </a:r>
          </a:p>
        </c:rich>
      </c:tx>
      <c:overlay val="0"/>
      <c:spPr>
        <a:noFill/>
        <a:ln w="25400">
          <a:noFill/>
        </a:ln>
      </c:spPr>
    </c:title>
    <c:autoTitleDeleted val="0"/>
    <c:plotArea>
      <c:layout/>
      <c:lineChart>
        <c:grouping val="standard"/>
        <c:varyColors val="0"/>
        <c:ser>
          <c:idx val="1"/>
          <c:order val="0"/>
          <c:spPr>
            <a:ln w="22225">
              <a:solidFill>
                <a:schemeClr val="accent1"/>
              </a:solidFill>
            </a:ln>
          </c:spPr>
          <c:marker>
            <c:spPr>
              <a:solidFill>
                <a:schemeClr val="accent1"/>
              </a:solidFill>
              <a:ln>
                <a:noFill/>
              </a:ln>
            </c:spPr>
          </c:marker>
          <c:cat>
            <c:strRef>
              <c:f>Datos!$C$1058:$C$1059</c:f>
              <c:strCache>
                <c:ptCount val="2"/>
                <c:pt idx="0">
                  <c:v>Promedio ratio trienio (a-3, a-2, a-1)</c:v>
                </c:pt>
                <c:pt idx="1">
                  <c:v>Promedio ratio trienio (a-2, a-1, a)</c:v>
                </c:pt>
              </c:strCache>
            </c:strRef>
          </c:cat>
          <c:val>
            <c:numRef>
              <c:f>Datos!$D$1058:$D$1059</c:f>
              <c:numCache>
                <c:formatCode>General</c:formatCode>
                <c:ptCount val="2"/>
                <c:pt idx="0" formatCode="0.0000">
                  <c:v>0</c:v>
                </c:pt>
                <c:pt idx="1">
                  <c:v>0</c:v>
                </c:pt>
              </c:numCache>
            </c:numRef>
          </c:val>
          <c:smooth val="0"/>
          <c:extLst>
            <c:ext xmlns:c16="http://schemas.microsoft.com/office/drawing/2014/chart" uri="{C3380CC4-5D6E-409C-BE32-E72D297353CC}">
              <c16:uniqueId val="{00000000-ED7C-43EC-825A-C9532AC9C131}"/>
            </c:ext>
          </c:extLst>
        </c:ser>
        <c:dLbls>
          <c:showLegendKey val="0"/>
          <c:showVal val="0"/>
          <c:showCatName val="0"/>
          <c:showSerName val="0"/>
          <c:showPercent val="0"/>
          <c:showBubbleSize val="0"/>
        </c:dLbls>
        <c:marker val="1"/>
        <c:smooth val="0"/>
        <c:axId val="344220776"/>
        <c:axId val="344221168"/>
      </c:lineChart>
      <c:catAx>
        <c:axId val="344220776"/>
        <c:scaling>
          <c:orientation val="minMax"/>
        </c:scaling>
        <c:delete val="0"/>
        <c:axPos val="b"/>
        <c:numFmt formatCode="General" sourceLinked="1"/>
        <c:majorTickMark val="none"/>
        <c:minorTickMark val="none"/>
        <c:tickLblPos val="nextTo"/>
        <c:txPr>
          <a:bodyPr rot="0" vert="horz"/>
          <a:lstStyle/>
          <a:p>
            <a:pPr>
              <a:defRPr sz="1050" b="0" i="0" u="none" strike="noStrike" baseline="0">
                <a:solidFill>
                  <a:srgbClr val="808080"/>
                </a:solidFill>
                <a:latin typeface="Arial Narrow"/>
                <a:ea typeface="Arial Narrow"/>
                <a:cs typeface="Arial Narrow"/>
              </a:defRPr>
            </a:pPr>
            <a:endParaRPr lang="en-US"/>
          </a:p>
        </c:txPr>
        <c:crossAx val="344221168"/>
        <c:crosses val="autoZero"/>
        <c:auto val="1"/>
        <c:lblAlgn val="ctr"/>
        <c:lblOffset val="100"/>
        <c:noMultiLvlLbl val="0"/>
      </c:catAx>
      <c:valAx>
        <c:axId val="344221168"/>
        <c:scaling>
          <c:orientation val="minMax"/>
          <c:min val="0"/>
        </c:scaling>
        <c:delete val="0"/>
        <c:axPos val="l"/>
        <c:majorGridlines>
          <c:spPr>
            <a:ln>
              <a:solidFill>
                <a:schemeClr val="tx1">
                  <a:lumMod val="65000"/>
                  <a:lumOff val="35000"/>
                  <a:alpha val="30000"/>
                </a:schemeClr>
              </a:solidFill>
            </a:ln>
          </c:spPr>
        </c:majorGridlines>
        <c:numFmt formatCode="#,##0.00" sourceLinked="0"/>
        <c:majorTickMark val="none"/>
        <c:minorTickMark val="none"/>
        <c:tickLblPos val="nextTo"/>
        <c:spPr>
          <a:ln>
            <a:solidFill>
              <a:schemeClr val="bg1">
                <a:lumMod val="50000"/>
              </a:schemeClr>
            </a:solidFill>
          </a:ln>
        </c:spPr>
        <c:txPr>
          <a:bodyPr rot="0" vert="horz"/>
          <a:lstStyle/>
          <a:p>
            <a:pPr>
              <a:defRPr sz="900" b="0" i="0" u="none" strike="noStrike" baseline="0">
                <a:solidFill>
                  <a:srgbClr val="808080"/>
                </a:solidFill>
                <a:latin typeface="Arial Narrow"/>
                <a:ea typeface="Arial Narrow"/>
                <a:cs typeface="Arial Narrow"/>
              </a:defRPr>
            </a:pPr>
            <a:endParaRPr lang="en-US"/>
          </a:p>
        </c:txPr>
        <c:crossAx val="344220776"/>
        <c:crosses val="autoZero"/>
        <c:crossBetween val="between"/>
      </c:valAx>
    </c:plotArea>
    <c:plotVisOnly val="1"/>
    <c:dispBlanksAs val="zero"/>
    <c:showDLblsOverMax val="0"/>
  </c:chart>
  <c:txPr>
    <a:bodyPr/>
    <a:lstStyle/>
    <a:p>
      <a:pPr>
        <a:defRPr sz="10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Narrow" panose="020B0606020202030204" pitchFamily="34" charset="0"/>
                <a:ea typeface="+mn-ea"/>
                <a:cs typeface="+mn-cs"/>
              </a:defRPr>
            </a:pPr>
            <a:r>
              <a:rPr lang="es-ES" sz="1050"/>
              <a:t>EMISIONES DIRECTAS (ALCANCE 1)</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4826379593176896"/>
          <c:y val="0.28499312039220298"/>
          <c:w val="0.44736996619310732"/>
          <c:h val="0.62807054227240511"/>
        </c:manualLayout>
      </c:layout>
      <c:barChart>
        <c:barDir val="bar"/>
        <c:grouping val="clustered"/>
        <c:varyColors val="0"/>
        <c:ser>
          <c:idx val="0"/>
          <c:order val="0"/>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Datos!$D$1024:$D$1029</c:f>
              <c:strCache>
                <c:ptCount val="6"/>
                <c:pt idx="0">
                  <c:v>Instalaciones fijas</c:v>
                </c:pt>
                <c:pt idx="1">
                  <c:v>Transporte por carretera</c:v>
                </c:pt>
                <c:pt idx="2">
                  <c:v>Transporte ferroviario, marítimo y aéreo</c:v>
                </c:pt>
                <c:pt idx="3">
                  <c:v>Funcionamiento de maquinaria</c:v>
                </c:pt>
                <c:pt idx="4">
                  <c:v>Fugitivas - climatización, refrigeración y otros</c:v>
                </c:pt>
                <c:pt idx="5">
                  <c:v>Proceso</c:v>
                </c:pt>
              </c:strCache>
            </c:strRef>
          </c:cat>
          <c:val>
            <c:numRef>
              <c:f>Datos!$K$1024:$K$1029</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D26-43F4-8313-261C88DF9320}"/>
            </c:ext>
          </c:extLst>
        </c:ser>
        <c:dLbls>
          <c:showLegendKey val="0"/>
          <c:showVal val="0"/>
          <c:showCatName val="0"/>
          <c:showSerName val="0"/>
          <c:showPercent val="0"/>
          <c:showBubbleSize val="0"/>
        </c:dLbls>
        <c:gapWidth val="104"/>
        <c:axId val="1979451776"/>
        <c:axId val="1979455520"/>
      </c:barChart>
      <c:catAx>
        <c:axId val="1979451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979455520"/>
        <c:crosses val="autoZero"/>
        <c:auto val="1"/>
        <c:lblAlgn val="ctr"/>
        <c:lblOffset val="100"/>
        <c:noMultiLvlLbl val="0"/>
      </c:catAx>
      <c:valAx>
        <c:axId val="1979455520"/>
        <c:scaling>
          <c:orientation val="minMax"/>
        </c:scaling>
        <c:delete val="1"/>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97945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s-ES" sz="1050" b="0" i="0" baseline="0">
                <a:effectLst/>
              </a:rPr>
              <a:t>EMISIONES INDIRECTAS POR ELECTRICIDAD Y OTRAS (ALCANCE 2)</a:t>
            </a:r>
            <a:endParaRPr lang="es-ES" sz="9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4683410040549032"/>
          <c:y val="0.39795948939084286"/>
          <c:w val="0.45110358010158164"/>
          <c:h val="0.55111441625560409"/>
        </c:manualLayout>
      </c:layout>
      <c:barChart>
        <c:barDir val="bar"/>
        <c:grouping val="clustered"/>
        <c:varyColors val="0"/>
        <c:ser>
          <c:idx val="0"/>
          <c:order val="0"/>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Datos!$D$1032:$D$1034</c:f>
              <c:strCache>
                <c:ptCount val="3"/>
                <c:pt idx="0">
                  <c:v>Electricidad edificios</c:v>
                </c:pt>
                <c:pt idx="1">
                  <c:v>Electricidad vehículos</c:v>
                </c:pt>
                <c:pt idx="2">
                  <c:v>Calor, vapor, frío, aire comprimido</c:v>
                </c:pt>
              </c:strCache>
            </c:strRef>
          </c:cat>
          <c:val>
            <c:numRef>
              <c:f>Datos!$K$1032:$K$1034</c:f>
              <c:numCache>
                <c:formatCode>0.0%</c:formatCode>
                <c:ptCount val="3"/>
                <c:pt idx="0">
                  <c:v>0</c:v>
                </c:pt>
                <c:pt idx="1">
                  <c:v>0</c:v>
                </c:pt>
                <c:pt idx="2">
                  <c:v>0</c:v>
                </c:pt>
              </c:numCache>
            </c:numRef>
          </c:val>
          <c:extLst>
            <c:ext xmlns:c16="http://schemas.microsoft.com/office/drawing/2014/chart" uri="{C3380CC4-5D6E-409C-BE32-E72D297353CC}">
              <c16:uniqueId val="{00000000-D7B1-4268-9B01-AE133310C067}"/>
            </c:ext>
          </c:extLst>
        </c:ser>
        <c:dLbls>
          <c:showLegendKey val="0"/>
          <c:showVal val="0"/>
          <c:showCatName val="0"/>
          <c:showSerName val="0"/>
          <c:showPercent val="0"/>
          <c:showBubbleSize val="0"/>
        </c:dLbls>
        <c:gapWidth val="104"/>
        <c:axId val="1979446784"/>
        <c:axId val="1979444288"/>
      </c:barChart>
      <c:catAx>
        <c:axId val="19794467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979444288"/>
        <c:crosses val="autoZero"/>
        <c:auto val="1"/>
        <c:lblAlgn val="ctr"/>
        <c:lblOffset val="100"/>
        <c:noMultiLvlLbl val="0"/>
      </c:catAx>
      <c:valAx>
        <c:axId val="1979444288"/>
        <c:scaling>
          <c:orientation val="minMax"/>
          <c:max val="1"/>
        </c:scaling>
        <c:delete val="1"/>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97944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10. Factores de emisi&#243;n'!A1"/><Relationship Id="rId7" Type="http://schemas.openxmlformats.org/officeDocument/2006/relationships/chart" Target="../charts/chart3.xml"/><Relationship Id="rId2" Type="http://schemas.openxmlformats.org/officeDocument/2006/relationships/hyperlink" Target="#'8.Electricidad y otras energ&#237;as'!A1"/><Relationship Id="rId1" Type="http://schemas.openxmlformats.org/officeDocument/2006/relationships/image" Target="../media/image3.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2.gif"/><Relationship Id="rId9"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11. Revisiones calculadora'!A1"/><Relationship Id="rId1" Type="http://schemas.openxmlformats.org/officeDocument/2006/relationships/hyperlink" Target="#'9. Informe final. Resultados'!A1"/><Relationship Id="rId4" Type="http://schemas.openxmlformats.org/officeDocument/2006/relationships/image" Target="../media/image2.gif"/></Relationships>
</file>

<file path=xl/drawings/_rels/drawing12.xml.rels><?xml version="1.0" encoding="UTF-8" standalone="yes"?>
<Relationships xmlns="http://schemas.openxmlformats.org/package/2006/relationships"><Relationship Id="rId3" Type="http://schemas.openxmlformats.org/officeDocument/2006/relationships/hyperlink" Target="#'10. Factores de emisi&#243;n'!A1"/><Relationship Id="rId2" Type="http://schemas.openxmlformats.org/officeDocument/2006/relationships/image" Target="../media/image2.gif"/><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4.wmf"/><Relationship Id="rId1" Type="http://schemas.openxmlformats.org/officeDocument/2006/relationships/hyperlink" Target="#'9_Observaciones'!C12"/><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2. Hoja de trabajo. Consumos'!A1"/><Relationship Id="rId1" Type="http://schemas.openxmlformats.org/officeDocument/2006/relationships/hyperlink" Target="#CONTENIDO!A1"/><Relationship Id="rId4" Type="http://schemas.openxmlformats.org/officeDocument/2006/relationships/image" Target="../media/image2.gif"/></Relationships>
</file>

<file path=xl/drawings/_rels/drawing3.xml.rels><?xml version="1.0" encoding="UTF-8" standalone="yes"?>
<Relationships xmlns="http://schemas.openxmlformats.org/package/2006/relationships"><Relationship Id="rId3" Type="http://schemas.openxmlformats.org/officeDocument/2006/relationships/hyperlink" Target="#'1.Datos generales organizaci&#243;n '!A1"/><Relationship Id="rId2" Type="http://schemas.openxmlformats.org/officeDocument/2006/relationships/image" Target="../media/image2.gif"/><Relationship Id="rId1" Type="http://schemas.openxmlformats.org/officeDocument/2006/relationships/image" Target="../media/image3.jpeg"/><Relationship Id="rId4" Type="http://schemas.openxmlformats.org/officeDocument/2006/relationships/hyperlink" Target="#'3. Instalaciones fijas'!A1"/></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2. Hoja de trabajo. Consumos'!A1"/><Relationship Id="rId1" Type="http://schemas.openxmlformats.org/officeDocument/2006/relationships/hyperlink" Target="#'4. Veh&#237;culos y maquinaria'!A1"/><Relationship Id="rId4" Type="http://schemas.openxmlformats.org/officeDocument/2006/relationships/image" Target="../media/image2.gif"/></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3. Instalaciones fijas'!A1"/><Relationship Id="rId1" Type="http://schemas.openxmlformats.org/officeDocument/2006/relationships/hyperlink" Target="#'5. Emisiones Fugitivas'!A1"/><Relationship Id="rId4" Type="http://schemas.openxmlformats.org/officeDocument/2006/relationships/image" Target="../media/image2.gif"/></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hyperlink" Target="#'4. Veh&#237;culos y maquinaria'!A1"/><Relationship Id="rId1" Type="http://schemas.openxmlformats.org/officeDocument/2006/relationships/hyperlink" Target="#'6. Emisiones de proceso'!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5. Emisiones Fugitivas'!A1"/><Relationship Id="rId1" Type="http://schemas.openxmlformats.org/officeDocument/2006/relationships/hyperlink" Target="#'7. Informaci&#243;n adicional'!A1"/><Relationship Id="rId4" Type="http://schemas.openxmlformats.org/officeDocument/2006/relationships/image" Target="../media/image2.gif"/></Relationships>
</file>

<file path=xl/drawings/_rels/drawing8.xml.rels><?xml version="1.0" encoding="UTF-8" standalone="yes"?>
<Relationships xmlns="http://schemas.openxmlformats.org/package/2006/relationships"><Relationship Id="rId3" Type="http://schemas.openxmlformats.org/officeDocument/2006/relationships/hyperlink" Target="#'8.Electricidad y otras energ&#237;as'!A1"/><Relationship Id="rId2" Type="http://schemas.openxmlformats.org/officeDocument/2006/relationships/hyperlink" Target="#'6. Emisiones de proceso'!A1"/><Relationship Id="rId1" Type="http://schemas.openxmlformats.org/officeDocument/2006/relationships/image" Target="../media/image3.jpeg"/><Relationship Id="rId6" Type="http://schemas.openxmlformats.org/officeDocument/2006/relationships/image" Target="../media/image2.gif"/><Relationship Id="rId5" Type="http://schemas.openxmlformats.org/officeDocument/2006/relationships/image" Target="../media/image4.wmf"/><Relationship Id="rId4" Type="http://schemas.openxmlformats.org/officeDocument/2006/relationships/hyperlink" Target="#'9_Observaciones'!C12"/></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9. Informe final. Resultados'!A1"/><Relationship Id="rId1" Type="http://schemas.openxmlformats.org/officeDocument/2006/relationships/hyperlink" Target="#'7. Informaci&#243;n adicional'!A1"/><Relationship Id="rId6" Type="http://schemas.openxmlformats.org/officeDocument/2006/relationships/image" Target="../media/image2.gif"/><Relationship Id="rId5" Type="http://schemas.openxmlformats.org/officeDocument/2006/relationships/image" Target="../media/image4.wmf"/><Relationship Id="rId4" Type="http://schemas.openxmlformats.org/officeDocument/2006/relationships/hyperlink" Target="#'9_Observaciones'!C12"/></Relationships>
</file>

<file path=xl/drawings/drawing1.xml><?xml version="1.0" encoding="utf-8"?>
<xdr:wsDr xmlns:xdr="http://schemas.openxmlformats.org/drawingml/2006/spreadsheetDrawing" xmlns:a="http://schemas.openxmlformats.org/drawingml/2006/main">
  <xdr:twoCellAnchor editAs="absolute">
    <xdr:from>
      <xdr:col>6</xdr:col>
      <xdr:colOff>169253</xdr:colOff>
      <xdr:row>43</xdr:row>
      <xdr:rowOff>504825</xdr:rowOff>
    </xdr:from>
    <xdr:to>
      <xdr:col>10</xdr:col>
      <xdr:colOff>90855</xdr:colOff>
      <xdr:row>48</xdr:row>
      <xdr:rowOff>95252</xdr:rowOff>
    </xdr:to>
    <xdr:sp macro="" textlink="">
      <xdr:nvSpPr>
        <xdr:cNvPr id="2" name="7 Rectángulo redondeado">
          <a:extLst>
            <a:ext uri="{FF2B5EF4-FFF2-40B4-BE49-F238E27FC236}">
              <a16:creationId xmlns:a16="http://schemas.microsoft.com/office/drawing/2014/main" id="{00000000-0008-0000-0000-000002000000}"/>
            </a:ext>
          </a:extLst>
        </xdr:cNvPr>
        <xdr:cNvSpPr/>
      </xdr:nvSpPr>
      <xdr:spPr>
        <a:xfrm>
          <a:off x="4865078" y="9248775"/>
          <a:ext cx="2807677" cy="990602"/>
        </a:xfrm>
        <a:prstGeom prst="roundRect">
          <a:avLst/>
        </a:prstGeom>
        <a:solidFill>
          <a:schemeClr val="lt1">
            <a:alpha val="2000"/>
          </a:schemeClr>
        </a:solidFill>
        <a:ln w="158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ctr"/>
          <a:r>
            <a:rPr lang="es-ES" sz="1200" b="0">
              <a:solidFill>
                <a:srgbClr val="0070C0"/>
              </a:solidFill>
              <a:latin typeface="Arial Narrow" panose="020B0606020202030204" pitchFamily="34" charset="0"/>
              <a:ea typeface="+mn-ea"/>
              <a:cs typeface="+mn-cs"/>
            </a:rPr>
            <a:t>CELDAS QUE SE AUTOCOMPLETAN</a:t>
          </a: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a:p>
          <a:pPr marL="0" indent="0" algn="ctr"/>
          <a:endParaRPr lang="es-ES" sz="1400" b="1">
            <a:solidFill>
              <a:srgbClr val="0099B5"/>
            </a:solidFill>
            <a:latin typeface="Arial Narrow" panose="020B0606020202030204" pitchFamily="34" charset="0"/>
            <a:ea typeface="+mn-ea"/>
            <a:cs typeface="+mn-cs"/>
          </a:endParaRPr>
        </a:p>
      </xdr:txBody>
    </xdr:sp>
    <xdr:clientData/>
  </xdr:twoCellAnchor>
  <xdr:twoCellAnchor editAs="absolute">
    <xdr:from>
      <xdr:col>1</xdr:col>
      <xdr:colOff>269630</xdr:colOff>
      <xdr:row>43</xdr:row>
      <xdr:rowOff>493100</xdr:rowOff>
    </xdr:from>
    <xdr:to>
      <xdr:col>5</xdr:col>
      <xdr:colOff>2460380</xdr:colOff>
      <xdr:row>48</xdr:row>
      <xdr:rowOff>82794</xdr:rowOff>
    </xdr:to>
    <xdr:sp macro="" textlink="">
      <xdr:nvSpPr>
        <xdr:cNvPr id="3" name="1 Rectángulo redondeado">
          <a:extLst>
            <a:ext uri="{FF2B5EF4-FFF2-40B4-BE49-F238E27FC236}">
              <a16:creationId xmlns:a16="http://schemas.microsoft.com/office/drawing/2014/main" id="{00000000-0008-0000-0000-000003000000}"/>
            </a:ext>
          </a:extLst>
        </xdr:cNvPr>
        <xdr:cNvSpPr/>
      </xdr:nvSpPr>
      <xdr:spPr>
        <a:xfrm>
          <a:off x="774455" y="9237050"/>
          <a:ext cx="3771900" cy="989869"/>
        </a:xfrm>
        <a:prstGeom prst="roundRect">
          <a:avLst/>
        </a:prstGeom>
        <a:solidFill>
          <a:schemeClr val="lt1">
            <a:alpha val="2000"/>
          </a:schemeClr>
        </a:solidFill>
        <a:ln w="158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s-ES" sz="1200" b="0">
              <a:solidFill>
                <a:srgbClr val="0070C0"/>
              </a:solidFill>
              <a:latin typeface="Arial Narrow" panose="020B0606020202030204" pitchFamily="34" charset="0"/>
            </a:rPr>
            <a:t>CELDAS</a:t>
          </a:r>
          <a:r>
            <a:rPr lang="es-ES" sz="1200" b="0" baseline="0">
              <a:solidFill>
                <a:srgbClr val="0070C0"/>
              </a:solidFill>
              <a:latin typeface="Arial Narrow" panose="020B0606020202030204" pitchFamily="34" charset="0"/>
            </a:rPr>
            <a:t> A CUMPLIMENTAR</a:t>
          </a:r>
          <a:endParaRPr lang="es-ES" sz="1200" b="0">
            <a:solidFill>
              <a:srgbClr val="0070C0"/>
            </a:solidFill>
            <a:latin typeface="Arial Narrow" panose="020B0606020202030204" pitchFamily="34" charset="0"/>
          </a:endParaRPr>
        </a:p>
      </xdr:txBody>
    </xdr:sp>
    <xdr:clientData/>
  </xdr:twoCellAnchor>
  <xdr:twoCellAnchor editAs="absolute">
    <xdr:from>
      <xdr:col>8</xdr:col>
      <xdr:colOff>2083044</xdr:colOff>
      <xdr:row>0</xdr:row>
      <xdr:rowOff>19050</xdr:rowOff>
    </xdr:from>
    <xdr:to>
      <xdr:col>12</xdr:col>
      <xdr:colOff>8793</xdr:colOff>
      <xdr:row>2</xdr:row>
      <xdr:rowOff>171450</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4169" y="19050"/>
          <a:ext cx="973749"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5</xdr:col>
      <xdr:colOff>701235</xdr:colOff>
      <xdr:row>2</xdr:row>
      <xdr:rowOff>142875</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787210" cy="628650"/>
        </a:xfrm>
        <a:prstGeom prst="rect">
          <a:avLst/>
        </a:prstGeom>
      </xdr:spPr>
    </xdr:pic>
    <xdr:clientData/>
  </xdr:twoCellAnchor>
  <xdr:twoCellAnchor>
    <xdr:from>
      <xdr:col>5</xdr:col>
      <xdr:colOff>2009042</xdr:colOff>
      <xdr:row>9</xdr:row>
      <xdr:rowOff>48358</xdr:rowOff>
    </xdr:from>
    <xdr:to>
      <xdr:col>5</xdr:col>
      <xdr:colOff>2504342</xdr:colOff>
      <xdr:row>9</xdr:row>
      <xdr:rowOff>343633</xdr:rowOff>
    </xdr:to>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4192465" y="2458916"/>
          <a:ext cx="495300" cy="295275"/>
        </a:xfrm>
        <a:prstGeom prst="rect">
          <a:avLst/>
        </a:prstGeom>
        <a:solidFill>
          <a:srgbClr val="0066C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200" b="1">
              <a:solidFill>
                <a:schemeClr val="bg1"/>
              </a:solidFill>
              <a:latin typeface="+mn-lt"/>
            </a:rPr>
            <a:t>V.26</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123825</xdr:colOff>
      <xdr:row>0</xdr:row>
      <xdr:rowOff>47625</xdr:rowOff>
    </xdr:from>
    <xdr:to>
      <xdr:col>17</xdr:col>
      <xdr:colOff>238125</xdr:colOff>
      <xdr:row>0</xdr:row>
      <xdr:rowOff>428625</xdr:rowOff>
    </xdr:to>
    <xdr:pic>
      <xdr:nvPicPr>
        <xdr:cNvPr id="2" name="27 Image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00" y="47625"/>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1047750</xdr:colOff>
      <xdr:row>0</xdr:row>
      <xdr:rowOff>66675</xdr:rowOff>
    </xdr:from>
    <xdr:to>
      <xdr:col>4</xdr:col>
      <xdr:colOff>1047750</xdr:colOff>
      <xdr:row>0</xdr:row>
      <xdr:rowOff>381000</xdr:rowOff>
    </xdr:to>
    <xdr:cxnSp macro="">
      <xdr:nvCxnSpPr>
        <xdr:cNvPr id="3" name="2 Conector recto">
          <a:extLst>
            <a:ext uri="{FF2B5EF4-FFF2-40B4-BE49-F238E27FC236}">
              <a16:creationId xmlns:a16="http://schemas.microsoft.com/office/drawing/2014/main" id="{00000000-0008-0000-0900-000003000000}"/>
            </a:ext>
          </a:extLst>
        </xdr:cNvPr>
        <xdr:cNvCxnSpPr/>
      </xdr:nvCxnSpPr>
      <xdr:spPr>
        <a:xfrm>
          <a:off x="3181350" y="6667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editAs="absolute">
    <xdr:from>
      <xdr:col>2</xdr:col>
      <xdr:colOff>9525</xdr:colOff>
      <xdr:row>0</xdr:row>
      <xdr:rowOff>104775</xdr:rowOff>
    </xdr:from>
    <xdr:to>
      <xdr:col>4</xdr:col>
      <xdr:colOff>19050</xdr:colOff>
      <xdr:row>0</xdr:row>
      <xdr:rowOff>381000</xdr:rowOff>
    </xdr:to>
    <xdr:sp macro="" textlink="">
      <xdr:nvSpPr>
        <xdr:cNvPr id="4" name="3 Flecha derecha">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rot="10800000">
          <a:off x="1828800" y="10477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4</xdr:col>
      <xdr:colOff>104775</xdr:colOff>
      <xdr:row>0</xdr:row>
      <xdr:rowOff>104775</xdr:rowOff>
    </xdr:from>
    <xdr:to>
      <xdr:col>4</xdr:col>
      <xdr:colOff>485775</xdr:colOff>
      <xdr:row>0</xdr:row>
      <xdr:rowOff>381000</xdr:rowOff>
    </xdr:to>
    <xdr:sp macro="" textlink="">
      <xdr:nvSpPr>
        <xdr:cNvPr id="5" name="4 Flecha derecha">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2295525" y="10477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xdr:from>
      <xdr:col>5</xdr:col>
      <xdr:colOff>714375</xdr:colOff>
      <xdr:row>43</xdr:row>
      <xdr:rowOff>1</xdr:rowOff>
    </xdr:from>
    <xdr:to>
      <xdr:col>5</xdr:col>
      <xdr:colOff>828676</xdr:colOff>
      <xdr:row>47</xdr:row>
      <xdr:rowOff>189251</xdr:rowOff>
    </xdr:to>
    <xdr:sp macro="" textlink="">
      <xdr:nvSpPr>
        <xdr:cNvPr id="7" name="7 Abrir llave">
          <a:extLst>
            <a:ext uri="{FF2B5EF4-FFF2-40B4-BE49-F238E27FC236}">
              <a16:creationId xmlns:a16="http://schemas.microsoft.com/office/drawing/2014/main" id="{00000000-0008-0000-0900-000007000000}"/>
            </a:ext>
          </a:extLst>
        </xdr:cNvPr>
        <xdr:cNvSpPr/>
      </xdr:nvSpPr>
      <xdr:spPr>
        <a:xfrm>
          <a:off x="3933825" y="5772151"/>
          <a:ext cx="114301" cy="760750"/>
        </a:xfrm>
        <a:prstGeom prst="leftBrace">
          <a:avLst/>
        </a:prstGeom>
        <a:ln>
          <a:solidFill>
            <a:schemeClr val="bg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es-ES"/>
        </a:p>
      </xdr:txBody>
    </xdr:sp>
    <xdr:clientData/>
  </xdr:twoCellAnchor>
  <xdr:twoCellAnchor>
    <xdr:from>
      <xdr:col>5</xdr:col>
      <xdr:colOff>723900</xdr:colOff>
      <xdr:row>51</xdr:row>
      <xdr:rowOff>1</xdr:rowOff>
    </xdr:from>
    <xdr:to>
      <xdr:col>5</xdr:col>
      <xdr:colOff>838201</xdr:colOff>
      <xdr:row>55</xdr:row>
      <xdr:rowOff>189251</xdr:rowOff>
    </xdr:to>
    <xdr:sp macro="" textlink="">
      <xdr:nvSpPr>
        <xdr:cNvPr id="8" name="8 Abrir llave">
          <a:extLst>
            <a:ext uri="{FF2B5EF4-FFF2-40B4-BE49-F238E27FC236}">
              <a16:creationId xmlns:a16="http://schemas.microsoft.com/office/drawing/2014/main" id="{00000000-0008-0000-0900-000008000000}"/>
            </a:ext>
          </a:extLst>
        </xdr:cNvPr>
        <xdr:cNvSpPr/>
      </xdr:nvSpPr>
      <xdr:spPr>
        <a:xfrm>
          <a:off x="3943350" y="6848476"/>
          <a:ext cx="114301" cy="760750"/>
        </a:xfrm>
        <a:prstGeom prst="leftBrace">
          <a:avLst/>
        </a:prstGeom>
        <a:ln>
          <a:solidFill>
            <a:schemeClr val="bg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es-ES"/>
        </a:p>
      </xdr:txBody>
    </xdr:sp>
    <xdr:clientData/>
  </xdr:twoCellAnchor>
  <xdr:twoCellAnchor>
    <xdr:from>
      <xdr:col>5</xdr:col>
      <xdr:colOff>723900</xdr:colOff>
      <xdr:row>59</xdr:row>
      <xdr:rowOff>1</xdr:rowOff>
    </xdr:from>
    <xdr:to>
      <xdr:col>5</xdr:col>
      <xdr:colOff>838201</xdr:colOff>
      <xdr:row>63</xdr:row>
      <xdr:rowOff>189251</xdr:rowOff>
    </xdr:to>
    <xdr:sp macro="" textlink="">
      <xdr:nvSpPr>
        <xdr:cNvPr id="9" name="10 Abrir llave">
          <a:extLst>
            <a:ext uri="{FF2B5EF4-FFF2-40B4-BE49-F238E27FC236}">
              <a16:creationId xmlns:a16="http://schemas.microsoft.com/office/drawing/2014/main" id="{00000000-0008-0000-0900-000009000000}"/>
            </a:ext>
          </a:extLst>
        </xdr:cNvPr>
        <xdr:cNvSpPr/>
      </xdr:nvSpPr>
      <xdr:spPr>
        <a:xfrm>
          <a:off x="3943350" y="7924801"/>
          <a:ext cx="114301" cy="760750"/>
        </a:xfrm>
        <a:prstGeom prst="leftBrace">
          <a:avLst/>
        </a:prstGeom>
        <a:ln>
          <a:solidFill>
            <a:schemeClr val="bg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es-ES"/>
        </a:p>
      </xdr:txBody>
    </xdr:sp>
    <xdr:clientData/>
  </xdr:twoCellAnchor>
  <xdr:twoCellAnchor>
    <xdr:from>
      <xdr:col>5</xdr:col>
      <xdr:colOff>723900</xdr:colOff>
      <xdr:row>59</xdr:row>
      <xdr:rowOff>1</xdr:rowOff>
    </xdr:from>
    <xdr:to>
      <xdr:col>5</xdr:col>
      <xdr:colOff>838201</xdr:colOff>
      <xdr:row>63</xdr:row>
      <xdr:rowOff>189251</xdr:rowOff>
    </xdr:to>
    <xdr:sp macro="" textlink="">
      <xdr:nvSpPr>
        <xdr:cNvPr id="11" name="13 Abrir llave">
          <a:extLst>
            <a:ext uri="{FF2B5EF4-FFF2-40B4-BE49-F238E27FC236}">
              <a16:creationId xmlns:a16="http://schemas.microsoft.com/office/drawing/2014/main" id="{00000000-0008-0000-0900-00000B000000}"/>
            </a:ext>
          </a:extLst>
        </xdr:cNvPr>
        <xdr:cNvSpPr/>
      </xdr:nvSpPr>
      <xdr:spPr>
        <a:xfrm>
          <a:off x="3943350" y="7924801"/>
          <a:ext cx="114301" cy="760750"/>
        </a:xfrm>
        <a:prstGeom prst="leftBrace">
          <a:avLst/>
        </a:prstGeom>
        <a:ln>
          <a:solidFill>
            <a:schemeClr val="bg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es-ES"/>
        </a:p>
      </xdr:txBody>
    </xdr:sp>
    <xdr:clientData/>
  </xdr:twoCellAnchor>
  <xdr:twoCellAnchor>
    <xdr:from>
      <xdr:col>5</xdr:col>
      <xdr:colOff>723900</xdr:colOff>
      <xdr:row>67</xdr:row>
      <xdr:rowOff>1</xdr:rowOff>
    </xdr:from>
    <xdr:to>
      <xdr:col>5</xdr:col>
      <xdr:colOff>838201</xdr:colOff>
      <xdr:row>71</xdr:row>
      <xdr:rowOff>189251</xdr:rowOff>
    </xdr:to>
    <xdr:sp macro="" textlink="">
      <xdr:nvSpPr>
        <xdr:cNvPr id="12" name="15 Abrir llave">
          <a:extLst>
            <a:ext uri="{FF2B5EF4-FFF2-40B4-BE49-F238E27FC236}">
              <a16:creationId xmlns:a16="http://schemas.microsoft.com/office/drawing/2014/main" id="{00000000-0008-0000-0900-00000C000000}"/>
            </a:ext>
          </a:extLst>
        </xdr:cNvPr>
        <xdr:cNvSpPr/>
      </xdr:nvSpPr>
      <xdr:spPr>
        <a:xfrm>
          <a:off x="3943350" y="9001126"/>
          <a:ext cx="114301" cy="760750"/>
        </a:xfrm>
        <a:prstGeom prst="leftBrace">
          <a:avLst/>
        </a:prstGeom>
        <a:ln>
          <a:solidFill>
            <a:schemeClr val="bg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es-ES"/>
        </a:p>
      </xdr:txBody>
    </xdr:sp>
    <xdr:clientData/>
  </xdr:twoCellAnchor>
  <xdr:twoCellAnchor>
    <xdr:from>
      <xdr:col>5</xdr:col>
      <xdr:colOff>723900</xdr:colOff>
      <xdr:row>67</xdr:row>
      <xdr:rowOff>1</xdr:rowOff>
    </xdr:from>
    <xdr:to>
      <xdr:col>5</xdr:col>
      <xdr:colOff>838201</xdr:colOff>
      <xdr:row>71</xdr:row>
      <xdr:rowOff>189251</xdr:rowOff>
    </xdr:to>
    <xdr:sp macro="" textlink="">
      <xdr:nvSpPr>
        <xdr:cNvPr id="13" name="16 Abrir llave">
          <a:extLst>
            <a:ext uri="{FF2B5EF4-FFF2-40B4-BE49-F238E27FC236}">
              <a16:creationId xmlns:a16="http://schemas.microsoft.com/office/drawing/2014/main" id="{00000000-0008-0000-0900-00000D000000}"/>
            </a:ext>
          </a:extLst>
        </xdr:cNvPr>
        <xdr:cNvSpPr/>
      </xdr:nvSpPr>
      <xdr:spPr>
        <a:xfrm>
          <a:off x="3943350" y="9001126"/>
          <a:ext cx="114301" cy="760750"/>
        </a:xfrm>
        <a:prstGeom prst="leftBrace">
          <a:avLst/>
        </a:prstGeom>
        <a:ln>
          <a:solidFill>
            <a:schemeClr val="bg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es-ES"/>
        </a:p>
      </xdr:txBody>
    </xdr:sp>
    <xdr:clientData/>
  </xdr:twoCellAnchor>
  <xdr:twoCellAnchor editAs="oneCell">
    <xdr:from>
      <xdr:col>0</xdr:col>
      <xdr:colOff>0</xdr:colOff>
      <xdr:row>0</xdr:row>
      <xdr:rowOff>0</xdr:rowOff>
    </xdr:from>
    <xdr:to>
      <xdr:col>1</xdr:col>
      <xdr:colOff>1</xdr:colOff>
      <xdr:row>1</xdr:row>
      <xdr:rowOff>0</xdr:rowOff>
    </xdr:to>
    <xdr:pic>
      <xdr:nvPicPr>
        <xdr:cNvPr id="15" name="Imagen 14">
          <a:extLst>
            <a:ext uri="{FF2B5EF4-FFF2-40B4-BE49-F238E27FC236}">
              <a16:creationId xmlns:a16="http://schemas.microsoft.com/office/drawing/2014/main" id="{00000000-0008-0000-09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781176" cy="457200"/>
        </a:xfrm>
        <a:prstGeom prst="rect">
          <a:avLst/>
        </a:prstGeom>
      </xdr:spPr>
    </xdr:pic>
    <xdr:clientData/>
  </xdr:twoCellAnchor>
  <xdr:twoCellAnchor editAs="absolute">
    <xdr:from>
      <xdr:col>11</xdr:col>
      <xdr:colOff>171450</xdr:colOff>
      <xdr:row>12</xdr:row>
      <xdr:rowOff>38100</xdr:rowOff>
    </xdr:from>
    <xdr:to>
      <xdr:col>17</xdr:col>
      <xdr:colOff>19050</xdr:colOff>
      <xdr:row>21</xdr:row>
      <xdr:rowOff>38100</xdr:rowOff>
    </xdr:to>
    <xdr:graphicFrame macro="">
      <xdr:nvGraphicFramePr>
        <xdr:cNvPr id="18" name="3 Gráfico">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285750</xdr:colOff>
      <xdr:row>42</xdr:row>
      <xdr:rowOff>28575</xdr:rowOff>
    </xdr:from>
    <xdr:to>
      <xdr:col>15</xdr:col>
      <xdr:colOff>266700</xdr:colOff>
      <xdr:row>55</xdr:row>
      <xdr:rowOff>19050</xdr:rowOff>
    </xdr:to>
    <xdr:graphicFrame macro="">
      <xdr:nvGraphicFramePr>
        <xdr:cNvPr id="19" name="4 Gráfico">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9</xdr:col>
      <xdr:colOff>285750</xdr:colOff>
      <xdr:row>55</xdr:row>
      <xdr:rowOff>133350</xdr:rowOff>
    </xdr:from>
    <xdr:to>
      <xdr:col>15</xdr:col>
      <xdr:colOff>266700</xdr:colOff>
      <xdr:row>71</xdr:row>
      <xdr:rowOff>0</xdr:rowOff>
    </xdr:to>
    <xdr:graphicFrame macro="">
      <xdr:nvGraphicFramePr>
        <xdr:cNvPr id="21" name="4 Gráfico">
          <a:extLst>
            <a:ext uri="{FF2B5EF4-FFF2-40B4-BE49-F238E27FC236}">
              <a16:creationId xmlns:a16="http://schemas.microsoft.com/office/drawing/2014/main" id="{00000000-0008-0000-09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171450</xdr:colOff>
      <xdr:row>22</xdr:row>
      <xdr:rowOff>9525</xdr:rowOff>
    </xdr:from>
    <xdr:to>
      <xdr:col>17</xdr:col>
      <xdr:colOff>50427</xdr:colOff>
      <xdr:row>29</xdr:row>
      <xdr:rowOff>187698</xdr:rowOff>
    </xdr:to>
    <xdr:graphicFrame macro="">
      <xdr:nvGraphicFramePr>
        <xdr:cNvPr id="25" name="Gráfico 24">
          <a:extLst>
            <a:ext uri="{FF2B5EF4-FFF2-40B4-BE49-F238E27FC236}">
              <a16:creationId xmlns:a16="http://schemas.microsoft.com/office/drawing/2014/main" id="{00000000-0008-0000-09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171450</xdr:colOff>
      <xdr:row>30</xdr:row>
      <xdr:rowOff>57150</xdr:rowOff>
    </xdr:from>
    <xdr:to>
      <xdr:col>17</xdr:col>
      <xdr:colOff>44823</xdr:colOff>
      <xdr:row>35</xdr:row>
      <xdr:rowOff>96370</xdr:rowOff>
    </xdr:to>
    <xdr:graphicFrame macro="">
      <xdr:nvGraphicFramePr>
        <xdr:cNvPr id="29" name="Gráfico 28">
          <a:extLst>
            <a:ext uri="{FF2B5EF4-FFF2-40B4-BE49-F238E27FC236}">
              <a16:creationId xmlns:a16="http://schemas.microsoft.com/office/drawing/2014/main" id="{00000000-0008-0000-09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142875</xdr:colOff>
      <xdr:row>0</xdr:row>
      <xdr:rowOff>66675</xdr:rowOff>
    </xdr:from>
    <xdr:to>
      <xdr:col>5</xdr:col>
      <xdr:colOff>142875</xdr:colOff>
      <xdr:row>0</xdr:row>
      <xdr:rowOff>381000</xdr:rowOff>
    </xdr:to>
    <xdr:cxnSp macro="">
      <xdr:nvCxnSpPr>
        <xdr:cNvPr id="2" name="5 Conector recto">
          <a:extLst>
            <a:ext uri="{FF2B5EF4-FFF2-40B4-BE49-F238E27FC236}">
              <a16:creationId xmlns:a16="http://schemas.microsoft.com/office/drawing/2014/main" id="{00000000-0008-0000-0A00-000002000000}"/>
            </a:ext>
          </a:extLst>
        </xdr:cNvPr>
        <xdr:cNvCxnSpPr/>
      </xdr:nvCxnSpPr>
      <xdr:spPr>
        <a:xfrm>
          <a:off x="3295650" y="6667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editAs="absolute">
    <xdr:from>
      <xdr:col>2</xdr:col>
      <xdr:colOff>53787</xdr:colOff>
      <xdr:row>0</xdr:row>
      <xdr:rowOff>85724</xdr:rowOff>
    </xdr:from>
    <xdr:to>
      <xdr:col>4</xdr:col>
      <xdr:colOff>206188</xdr:colOff>
      <xdr:row>0</xdr:row>
      <xdr:rowOff>361949</xdr:rowOff>
    </xdr:to>
    <xdr:sp macro="" textlink="">
      <xdr:nvSpPr>
        <xdr:cNvPr id="3" name="6 Flecha derecha">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rot="10800000">
          <a:off x="1873062" y="85724"/>
          <a:ext cx="390526"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4</xdr:col>
      <xdr:colOff>282389</xdr:colOff>
      <xdr:row>0</xdr:row>
      <xdr:rowOff>85725</xdr:rowOff>
    </xdr:from>
    <xdr:to>
      <xdr:col>5</xdr:col>
      <xdr:colOff>72839</xdr:colOff>
      <xdr:row>0</xdr:row>
      <xdr:rowOff>361950</xdr:rowOff>
    </xdr:to>
    <xdr:sp macro="" textlink="">
      <xdr:nvSpPr>
        <xdr:cNvPr id="4" name="7 Flecha derecha">
          <a:hlinkClick xmlns:r="http://schemas.openxmlformats.org/officeDocument/2006/relationships" r:id="rId2"/>
          <a:extLst>
            <a:ext uri="{FF2B5EF4-FFF2-40B4-BE49-F238E27FC236}">
              <a16:creationId xmlns:a16="http://schemas.microsoft.com/office/drawing/2014/main" id="{00000000-0008-0000-0A00-000004000000}"/>
            </a:ext>
          </a:extLst>
        </xdr:cNvPr>
        <xdr:cNvSpPr/>
      </xdr:nvSpPr>
      <xdr:spPr>
        <a:xfrm>
          <a:off x="2339789"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oneCell">
    <xdr:from>
      <xdr:col>18</xdr:col>
      <xdr:colOff>171450</xdr:colOff>
      <xdr:row>0</xdr:row>
      <xdr:rowOff>47625</xdr:rowOff>
    </xdr:from>
    <xdr:to>
      <xdr:col>18</xdr:col>
      <xdr:colOff>550795</xdr:colOff>
      <xdr:row>0</xdr:row>
      <xdr:rowOff>428625</xdr:rowOff>
    </xdr:to>
    <xdr:pic>
      <xdr:nvPicPr>
        <xdr:cNvPr id="5" name="14 Imagen">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906250" y="47625"/>
          <a:ext cx="37934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8282</xdr:colOff>
      <xdr:row>0</xdr:row>
      <xdr:rowOff>0</xdr:rowOff>
    </xdr:from>
    <xdr:to>
      <xdr:col>1</xdr:col>
      <xdr:colOff>8697</xdr:colOff>
      <xdr:row>0</xdr:row>
      <xdr:rowOff>447261</xdr:rowOff>
    </xdr:to>
    <xdr:pic>
      <xdr:nvPicPr>
        <xdr:cNvPr id="6" name="Imagen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82" y="0"/>
          <a:ext cx="1781590" cy="44726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400050</xdr:colOff>
      <xdr:row>0</xdr:row>
      <xdr:rowOff>19050</xdr:rowOff>
    </xdr:from>
    <xdr:to>
      <xdr:col>14</xdr:col>
      <xdr:colOff>781050</xdr:colOff>
      <xdr:row>0</xdr:row>
      <xdr:rowOff>400050</xdr:rowOff>
    </xdr:to>
    <xdr:pic>
      <xdr:nvPicPr>
        <xdr:cNvPr id="10713" name="14 Imagen">
          <a:extLst>
            <a:ext uri="{FF2B5EF4-FFF2-40B4-BE49-F238E27FC236}">
              <a16:creationId xmlns:a16="http://schemas.microsoft.com/office/drawing/2014/main" id="{00000000-0008-0000-0B00-0000D92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06200" y="19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752476</xdr:colOff>
      <xdr:row>0</xdr:row>
      <xdr:rowOff>390525</xdr:rowOff>
    </xdr:to>
    <xdr:pic>
      <xdr:nvPicPr>
        <xdr:cNvPr id="5" name="Imagen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1176" cy="390525"/>
        </a:xfrm>
        <a:prstGeom prst="rect">
          <a:avLst/>
        </a:prstGeom>
      </xdr:spPr>
    </xdr:pic>
    <xdr:clientData/>
  </xdr:twoCellAnchor>
  <xdr:twoCellAnchor editAs="absolute">
    <xdr:from>
      <xdr:col>2</xdr:col>
      <xdr:colOff>809625</xdr:colOff>
      <xdr:row>0</xdr:row>
      <xdr:rowOff>47625</xdr:rowOff>
    </xdr:from>
    <xdr:to>
      <xdr:col>2</xdr:col>
      <xdr:colOff>1200151</xdr:colOff>
      <xdr:row>0</xdr:row>
      <xdr:rowOff>323850</xdr:rowOff>
    </xdr:to>
    <xdr:sp macro="" textlink="">
      <xdr:nvSpPr>
        <xdr:cNvPr id="6" name="6 Flecha derecha">
          <a:hlinkClick xmlns:r="http://schemas.openxmlformats.org/officeDocument/2006/relationships" r:id="rId3"/>
          <a:extLst>
            <a:ext uri="{FF2B5EF4-FFF2-40B4-BE49-F238E27FC236}">
              <a16:creationId xmlns:a16="http://schemas.microsoft.com/office/drawing/2014/main" id="{00000000-0008-0000-0B00-000006000000}"/>
            </a:ext>
          </a:extLst>
        </xdr:cNvPr>
        <xdr:cNvSpPr/>
      </xdr:nvSpPr>
      <xdr:spPr>
        <a:xfrm rot="10800000">
          <a:off x="1838325" y="47625"/>
          <a:ext cx="390526"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6</xdr:col>
      <xdr:colOff>1257300</xdr:colOff>
      <xdr:row>978</xdr:row>
      <xdr:rowOff>0</xdr:rowOff>
    </xdr:from>
    <xdr:ext cx="0" cy="89866"/>
    <xdr:pic>
      <xdr:nvPicPr>
        <xdr:cNvPr id="2" name="6 Imagen" descr="D:\Documents and Settings\enotario\Configuración local\Temp\Temporary Internet Files\Content.IE5\QQXMQY3R\MC900442072[1].wmf">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67075" y="17164050"/>
          <a:ext cx="0" cy="898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10</xdr:col>
      <xdr:colOff>33615</xdr:colOff>
      <xdr:row>987</xdr:row>
      <xdr:rowOff>224116</xdr:rowOff>
    </xdr:from>
    <xdr:to>
      <xdr:col>17</xdr:col>
      <xdr:colOff>114298</xdr:colOff>
      <xdr:row>995</xdr:row>
      <xdr:rowOff>126625</xdr:rowOff>
    </xdr:to>
    <xdr:graphicFrame macro="">
      <xdr:nvGraphicFramePr>
        <xdr:cNvPr id="7" name="4 Gráfico">
          <a:extLst>
            <a:ext uri="{FF2B5EF4-FFF2-40B4-BE49-F238E27FC236}">
              <a16:creationId xmlns:a16="http://schemas.microsoft.com/office/drawing/2014/main" id="{00000000-0008-0000-0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33615</xdr:colOff>
      <xdr:row>995</xdr:row>
      <xdr:rowOff>212912</xdr:rowOff>
    </xdr:from>
    <xdr:to>
      <xdr:col>17</xdr:col>
      <xdr:colOff>123823</xdr:colOff>
      <xdr:row>1004</xdr:row>
      <xdr:rowOff>215153</xdr:rowOff>
    </xdr:to>
    <xdr:graphicFrame macro="">
      <xdr:nvGraphicFramePr>
        <xdr:cNvPr id="8" name="4 Gráfico">
          <a:extLst>
            <a:ext uri="{FF2B5EF4-FFF2-40B4-BE49-F238E27FC236}">
              <a16:creationId xmlns:a16="http://schemas.microsoft.com/office/drawing/2014/main" id="{00000000-0008-0000-0C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358588</xdr:colOff>
      <xdr:row>1022</xdr:row>
      <xdr:rowOff>123264</xdr:rowOff>
    </xdr:from>
    <xdr:to>
      <xdr:col>17</xdr:col>
      <xdr:colOff>638736</xdr:colOff>
      <xdr:row>1030</xdr:row>
      <xdr:rowOff>82922</xdr:rowOff>
    </xdr:to>
    <xdr:graphicFrame macro="">
      <xdr:nvGraphicFramePr>
        <xdr:cNvPr id="3" name="Gráfico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386602</xdr:colOff>
      <xdr:row>1030</xdr:row>
      <xdr:rowOff>324969</xdr:rowOff>
    </xdr:from>
    <xdr:to>
      <xdr:col>17</xdr:col>
      <xdr:colOff>661146</xdr:colOff>
      <xdr:row>1035</xdr:row>
      <xdr:rowOff>138951</xdr:rowOff>
    </xdr:to>
    <xdr:graphicFrame macro="">
      <xdr:nvGraphicFramePr>
        <xdr:cNvPr id="5" name="Gráfico 4">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4</xdr:col>
      <xdr:colOff>493058</xdr:colOff>
      <xdr:row>949</xdr:row>
      <xdr:rowOff>0</xdr:rowOff>
    </xdr:from>
    <xdr:to>
      <xdr:col>7</xdr:col>
      <xdr:colOff>936811</xdr:colOff>
      <xdr:row>956</xdr:row>
      <xdr:rowOff>117101</xdr:rowOff>
    </xdr:to>
    <xdr:graphicFrame macro="">
      <xdr:nvGraphicFramePr>
        <xdr:cNvPr id="16" name="3 Gráfico">
          <a:extLst>
            <a:ext uri="{FF2B5EF4-FFF2-40B4-BE49-F238E27FC236}">
              <a16:creationId xmlns:a16="http://schemas.microsoft.com/office/drawing/2014/main" id="{00000000-0008-0000-0C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0</xdr:row>
      <xdr:rowOff>85724</xdr:rowOff>
    </xdr:from>
    <xdr:to>
      <xdr:col>3</xdr:col>
      <xdr:colOff>361950</xdr:colOff>
      <xdr:row>0</xdr:row>
      <xdr:rowOff>361949</xdr:rowOff>
    </xdr:to>
    <xdr:sp macro="" textlink="">
      <xdr:nvSpPr>
        <xdr:cNvPr id="5" name="4 Flecha derecha">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rot="10800000">
          <a:off x="1885950" y="85724"/>
          <a:ext cx="390525"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xdr:from>
      <xdr:col>3</xdr:col>
      <xdr:colOff>447675</xdr:colOff>
      <xdr:row>0</xdr:row>
      <xdr:rowOff>85725</xdr:rowOff>
    </xdr:from>
    <xdr:to>
      <xdr:col>4</xdr:col>
      <xdr:colOff>257175</xdr:colOff>
      <xdr:row>0</xdr:row>
      <xdr:rowOff>361950</xdr:rowOff>
    </xdr:to>
    <xdr:sp macro="" textlink="">
      <xdr:nvSpPr>
        <xdr:cNvPr id="6" name="5 Flecha derecha">
          <a:hlinkClick xmlns:r="http://schemas.openxmlformats.org/officeDocument/2006/relationships" r:id="rId2"/>
          <a:extLst>
            <a:ext uri="{FF2B5EF4-FFF2-40B4-BE49-F238E27FC236}">
              <a16:creationId xmlns:a16="http://schemas.microsoft.com/office/drawing/2014/main" id="{00000000-0008-0000-0100-000006000000}"/>
            </a:ext>
          </a:extLst>
        </xdr:cNvPr>
        <xdr:cNvSpPr/>
      </xdr:nvSpPr>
      <xdr:spPr>
        <a:xfrm>
          <a:off x="2362200" y="85725"/>
          <a:ext cx="390525"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13</xdr:col>
      <xdr:colOff>628650</xdr:colOff>
      <xdr:row>0</xdr:row>
      <xdr:rowOff>47625</xdr:rowOff>
    </xdr:from>
    <xdr:to>
      <xdr:col>14</xdr:col>
      <xdr:colOff>152400</xdr:colOff>
      <xdr:row>0</xdr:row>
      <xdr:rowOff>428625</xdr:rowOff>
    </xdr:to>
    <xdr:pic>
      <xdr:nvPicPr>
        <xdr:cNvPr id="782913" name="14 Imagen">
          <a:extLst>
            <a:ext uri="{FF2B5EF4-FFF2-40B4-BE49-F238E27FC236}">
              <a16:creationId xmlns:a16="http://schemas.microsoft.com/office/drawing/2014/main" id="{00000000-0008-0000-0100-000041F20B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77550" y="47625"/>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5</xdr:col>
      <xdr:colOff>200025</xdr:colOff>
      <xdr:row>0</xdr:row>
      <xdr:rowOff>85725</xdr:rowOff>
    </xdr:from>
    <xdr:to>
      <xdr:col>5</xdr:col>
      <xdr:colOff>200025</xdr:colOff>
      <xdr:row>0</xdr:row>
      <xdr:rowOff>400050</xdr:rowOff>
    </xdr:to>
    <xdr:cxnSp macro="">
      <xdr:nvCxnSpPr>
        <xdr:cNvPr id="9" name="8 Conector recto">
          <a:extLst>
            <a:ext uri="{FF2B5EF4-FFF2-40B4-BE49-F238E27FC236}">
              <a16:creationId xmlns:a16="http://schemas.microsoft.com/office/drawing/2014/main" id="{00000000-0008-0000-0100-000009000000}"/>
            </a:ext>
          </a:extLst>
        </xdr:cNvPr>
        <xdr:cNvCxnSpPr/>
      </xdr:nvCxnSpPr>
      <xdr:spPr>
        <a:xfrm>
          <a:off x="3276600" y="8572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editAs="oneCell">
    <xdr:from>
      <xdr:col>0</xdr:col>
      <xdr:colOff>19050</xdr:colOff>
      <xdr:row>0</xdr:row>
      <xdr:rowOff>0</xdr:rowOff>
    </xdr:from>
    <xdr:to>
      <xdr:col>1</xdr:col>
      <xdr:colOff>1</xdr:colOff>
      <xdr:row>1</xdr:row>
      <xdr:rowOff>0</xdr:rowOff>
    </xdr:to>
    <xdr:pic>
      <xdr:nvPicPr>
        <xdr:cNvPr id="15" name="Imagen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050" y="0"/>
          <a:ext cx="1781176"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0</xdr:row>
      <xdr:rowOff>38100</xdr:rowOff>
    </xdr:from>
    <xdr:to>
      <xdr:col>17</xdr:col>
      <xdr:colOff>219075</xdr:colOff>
      <xdr:row>0</xdr:row>
      <xdr:rowOff>419100</xdr:rowOff>
    </xdr:to>
    <xdr:pic>
      <xdr:nvPicPr>
        <xdr:cNvPr id="2" name="14 Image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8650" y="3810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1781176</xdr:colOff>
      <xdr:row>1</xdr:row>
      <xdr:rowOff>0</xdr:rowOff>
    </xdr:to>
    <xdr:pic>
      <xdr:nvPicPr>
        <xdr:cNvPr id="8" name="Imagen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1176" cy="457200"/>
        </a:xfrm>
        <a:prstGeom prst="rect">
          <a:avLst/>
        </a:prstGeom>
      </xdr:spPr>
    </xdr:pic>
    <xdr:clientData/>
  </xdr:twoCellAnchor>
  <xdr:twoCellAnchor editAs="oneCell">
    <xdr:from>
      <xdr:col>0</xdr:col>
      <xdr:colOff>0</xdr:colOff>
      <xdr:row>0</xdr:row>
      <xdr:rowOff>9525</xdr:rowOff>
    </xdr:from>
    <xdr:to>
      <xdr:col>0</xdr:col>
      <xdr:colOff>1781176</xdr:colOff>
      <xdr:row>1</xdr:row>
      <xdr:rowOff>9525</xdr:rowOff>
    </xdr:to>
    <xdr:pic>
      <xdr:nvPicPr>
        <xdr:cNvPr id="9" name="Imagen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
          <a:ext cx="1781176" cy="457200"/>
        </a:xfrm>
        <a:prstGeom prst="rect">
          <a:avLst/>
        </a:prstGeom>
      </xdr:spPr>
    </xdr:pic>
    <xdr:clientData/>
  </xdr:twoCellAnchor>
  <xdr:twoCellAnchor>
    <xdr:from>
      <xdr:col>5</xdr:col>
      <xdr:colOff>104775</xdr:colOff>
      <xdr:row>0</xdr:row>
      <xdr:rowOff>57150</xdr:rowOff>
    </xdr:from>
    <xdr:to>
      <xdr:col>5</xdr:col>
      <xdr:colOff>104775</xdr:colOff>
      <xdr:row>0</xdr:row>
      <xdr:rowOff>371475</xdr:rowOff>
    </xdr:to>
    <xdr:cxnSp macro="">
      <xdr:nvCxnSpPr>
        <xdr:cNvPr id="12" name="8 Conector recto">
          <a:extLst>
            <a:ext uri="{FF2B5EF4-FFF2-40B4-BE49-F238E27FC236}">
              <a16:creationId xmlns:a16="http://schemas.microsoft.com/office/drawing/2014/main" id="{00000000-0008-0000-0200-00000C000000}"/>
            </a:ext>
          </a:extLst>
        </xdr:cNvPr>
        <xdr:cNvCxnSpPr/>
      </xdr:nvCxnSpPr>
      <xdr:spPr>
        <a:xfrm>
          <a:off x="3524250" y="57150"/>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76200</xdr:colOff>
      <xdr:row>0</xdr:row>
      <xdr:rowOff>66675</xdr:rowOff>
    </xdr:from>
    <xdr:to>
      <xdr:col>3</xdr:col>
      <xdr:colOff>352425</xdr:colOff>
      <xdr:row>0</xdr:row>
      <xdr:rowOff>342900</xdr:rowOff>
    </xdr:to>
    <xdr:sp macro="" textlink="">
      <xdr:nvSpPr>
        <xdr:cNvPr id="13" name="4 Flecha derecha">
          <a:hlinkClick xmlns:r="http://schemas.openxmlformats.org/officeDocument/2006/relationships" r:id="rId3"/>
          <a:extLst>
            <a:ext uri="{FF2B5EF4-FFF2-40B4-BE49-F238E27FC236}">
              <a16:creationId xmlns:a16="http://schemas.microsoft.com/office/drawing/2014/main" id="{00000000-0008-0000-0200-00000D000000}"/>
            </a:ext>
          </a:extLst>
        </xdr:cNvPr>
        <xdr:cNvSpPr/>
      </xdr:nvSpPr>
      <xdr:spPr>
        <a:xfrm rot="10800000">
          <a:off x="1914525" y="66675"/>
          <a:ext cx="390525"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xdr:from>
      <xdr:col>3</xdr:col>
      <xdr:colOff>438150</xdr:colOff>
      <xdr:row>0</xdr:row>
      <xdr:rowOff>66676</xdr:rowOff>
    </xdr:from>
    <xdr:to>
      <xdr:col>4</xdr:col>
      <xdr:colOff>95250</xdr:colOff>
      <xdr:row>0</xdr:row>
      <xdr:rowOff>342901</xdr:rowOff>
    </xdr:to>
    <xdr:sp macro="" textlink="">
      <xdr:nvSpPr>
        <xdr:cNvPr id="14" name="5 Flecha derecha">
          <a:hlinkClick xmlns:r="http://schemas.openxmlformats.org/officeDocument/2006/relationships" r:id="rId4"/>
          <a:extLst>
            <a:ext uri="{FF2B5EF4-FFF2-40B4-BE49-F238E27FC236}">
              <a16:creationId xmlns:a16="http://schemas.microsoft.com/office/drawing/2014/main" id="{00000000-0008-0000-0200-00000E000000}"/>
            </a:ext>
          </a:extLst>
        </xdr:cNvPr>
        <xdr:cNvSpPr/>
      </xdr:nvSpPr>
      <xdr:spPr>
        <a:xfrm>
          <a:off x="2390775" y="66676"/>
          <a:ext cx="390525"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352425</xdr:colOff>
      <xdr:row>0</xdr:row>
      <xdr:rowOff>85725</xdr:rowOff>
    </xdr:from>
    <xdr:to>
      <xdr:col>4</xdr:col>
      <xdr:colOff>733425</xdr:colOff>
      <xdr:row>0</xdr:row>
      <xdr:rowOff>361950</xdr:rowOff>
    </xdr:to>
    <xdr:sp macro="" textlink="">
      <xdr:nvSpPr>
        <xdr:cNvPr id="3" name="15 Flecha derecha">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2343150"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2</xdr:col>
      <xdr:colOff>47625</xdr:colOff>
      <xdr:row>0</xdr:row>
      <xdr:rowOff>85725</xdr:rowOff>
    </xdr:from>
    <xdr:to>
      <xdr:col>4</xdr:col>
      <xdr:colOff>266700</xdr:colOff>
      <xdr:row>0</xdr:row>
      <xdr:rowOff>361950</xdr:rowOff>
    </xdr:to>
    <xdr:sp macro="" textlink="">
      <xdr:nvSpPr>
        <xdr:cNvPr id="6" name="21 Flecha derecha">
          <a:hlinkClick xmlns:r="http://schemas.openxmlformats.org/officeDocument/2006/relationships" r:id="rId2"/>
          <a:extLst>
            <a:ext uri="{FF2B5EF4-FFF2-40B4-BE49-F238E27FC236}">
              <a16:creationId xmlns:a16="http://schemas.microsoft.com/office/drawing/2014/main" id="{00000000-0008-0000-0300-000006000000}"/>
            </a:ext>
          </a:extLst>
        </xdr:cNvPr>
        <xdr:cNvSpPr/>
      </xdr:nvSpPr>
      <xdr:spPr>
        <a:xfrm rot="10800000">
          <a:off x="1876425"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oneCell">
    <xdr:from>
      <xdr:col>17</xdr:col>
      <xdr:colOff>638175</xdr:colOff>
      <xdr:row>0</xdr:row>
      <xdr:rowOff>47625</xdr:rowOff>
    </xdr:from>
    <xdr:to>
      <xdr:col>18</xdr:col>
      <xdr:colOff>200025</xdr:colOff>
      <xdr:row>0</xdr:row>
      <xdr:rowOff>428625</xdr:rowOff>
    </xdr:to>
    <xdr:pic>
      <xdr:nvPicPr>
        <xdr:cNvPr id="10" name="27 Imagen">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450050" y="47625"/>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1276350</xdr:colOff>
      <xdr:row>0</xdr:row>
      <xdr:rowOff>66675</xdr:rowOff>
    </xdr:from>
    <xdr:to>
      <xdr:col>4</xdr:col>
      <xdr:colOff>1276350</xdr:colOff>
      <xdr:row>0</xdr:row>
      <xdr:rowOff>381000</xdr:rowOff>
    </xdr:to>
    <xdr:cxnSp macro="">
      <xdr:nvCxnSpPr>
        <xdr:cNvPr id="11" name="16 Conector recto">
          <a:extLst>
            <a:ext uri="{FF2B5EF4-FFF2-40B4-BE49-F238E27FC236}">
              <a16:creationId xmlns:a16="http://schemas.microsoft.com/office/drawing/2014/main" id="{00000000-0008-0000-0300-00000B000000}"/>
            </a:ext>
          </a:extLst>
        </xdr:cNvPr>
        <xdr:cNvCxnSpPr/>
      </xdr:nvCxnSpPr>
      <xdr:spPr>
        <a:xfrm>
          <a:off x="3267075" y="6667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editAs="oneCell">
    <xdr:from>
      <xdr:col>0</xdr:col>
      <xdr:colOff>0</xdr:colOff>
      <xdr:row>0</xdr:row>
      <xdr:rowOff>9525</xdr:rowOff>
    </xdr:from>
    <xdr:to>
      <xdr:col>0</xdr:col>
      <xdr:colOff>1781176</xdr:colOff>
      <xdr:row>1</xdr:row>
      <xdr:rowOff>9525</xdr:rowOff>
    </xdr:to>
    <xdr:pic>
      <xdr:nvPicPr>
        <xdr:cNvPr id="14" name="Imagen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9525"/>
          <a:ext cx="1781176" cy="457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352425</xdr:colOff>
      <xdr:row>0</xdr:row>
      <xdr:rowOff>85725</xdr:rowOff>
    </xdr:from>
    <xdr:to>
      <xdr:col>4</xdr:col>
      <xdr:colOff>733425</xdr:colOff>
      <xdr:row>0</xdr:row>
      <xdr:rowOff>361950</xdr:rowOff>
    </xdr:to>
    <xdr:sp macro="" textlink="">
      <xdr:nvSpPr>
        <xdr:cNvPr id="3" name="15 Flecha derecha">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2343150"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2</xdr:col>
      <xdr:colOff>47625</xdr:colOff>
      <xdr:row>0</xdr:row>
      <xdr:rowOff>85725</xdr:rowOff>
    </xdr:from>
    <xdr:to>
      <xdr:col>4</xdr:col>
      <xdr:colOff>266700</xdr:colOff>
      <xdr:row>0</xdr:row>
      <xdr:rowOff>361950</xdr:rowOff>
    </xdr:to>
    <xdr:sp macro="" textlink="">
      <xdr:nvSpPr>
        <xdr:cNvPr id="6" name="21 Flecha derecha">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rot="10800000">
          <a:off x="1876425"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oneCell">
    <xdr:from>
      <xdr:col>18</xdr:col>
      <xdr:colOff>472102</xdr:colOff>
      <xdr:row>0</xdr:row>
      <xdr:rowOff>41415</xdr:rowOff>
    </xdr:from>
    <xdr:to>
      <xdr:col>19</xdr:col>
      <xdr:colOff>241017</xdr:colOff>
      <xdr:row>0</xdr:row>
      <xdr:rowOff>422415</xdr:rowOff>
    </xdr:to>
    <xdr:pic>
      <xdr:nvPicPr>
        <xdr:cNvPr id="10" name="27 Imagen">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549927" y="41415"/>
          <a:ext cx="37851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9525</xdr:rowOff>
    </xdr:from>
    <xdr:to>
      <xdr:col>0</xdr:col>
      <xdr:colOff>1781176</xdr:colOff>
      <xdr:row>1</xdr:row>
      <xdr:rowOff>9525</xdr:rowOff>
    </xdr:to>
    <xdr:pic>
      <xdr:nvPicPr>
        <xdr:cNvPr id="14" name="Imagen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9525"/>
          <a:ext cx="1781176" cy="457200"/>
        </a:xfrm>
        <a:prstGeom prst="rect">
          <a:avLst/>
        </a:prstGeom>
      </xdr:spPr>
    </xdr:pic>
    <xdr:clientData/>
  </xdr:twoCellAnchor>
  <xdr:twoCellAnchor>
    <xdr:from>
      <xdr:col>4</xdr:col>
      <xdr:colOff>1276350</xdr:colOff>
      <xdr:row>0</xdr:row>
      <xdr:rowOff>66675</xdr:rowOff>
    </xdr:from>
    <xdr:to>
      <xdr:col>4</xdr:col>
      <xdr:colOff>1276350</xdr:colOff>
      <xdr:row>0</xdr:row>
      <xdr:rowOff>381000</xdr:rowOff>
    </xdr:to>
    <xdr:cxnSp macro="">
      <xdr:nvCxnSpPr>
        <xdr:cNvPr id="7" name="16 Conector recto">
          <a:extLst>
            <a:ext uri="{FF2B5EF4-FFF2-40B4-BE49-F238E27FC236}">
              <a16:creationId xmlns:a16="http://schemas.microsoft.com/office/drawing/2014/main" id="{00000000-0008-0000-0400-000007000000}"/>
            </a:ext>
          </a:extLst>
        </xdr:cNvPr>
        <xdr:cNvCxnSpPr/>
      </xdr:nvCxnSpPr>
      <xdr:spPr>
        <a:xfrm>
          <a:off x="3371850" y="6667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352425</xdr:colOff>
      <xdr:row>0</xdr:row>
      <xdr:rowOff>85725</xdr:rowOff>
    </xdr:from>
    <xdr:to>
      <xdr:col>4</xdr:col>
      <xdr:colOff>733425</xdr:colOff>
      <xdr:row>0</xdr:row>
      <xdr:rowOff>361950</xdr:rowOff>
    </xdr:to>
    <xdr:sp macro="" textlink="">
      <xdr:nvSpPr>
        <xdr:cNvPr id="20" name="19 Flecha derecha">
          <a:hlinkClick xmlns:r="http://schemas.openxmlformats.org/officeDocument/2006/relationships" r:id="rId1"/>
          <a:extLst>
            <a:ext uri="{FF2B5EF4-FFF2-40B4-BE49-F238E27FC236}">
              <a16:creationId xmlns:a16="http://schemas.microsoft.com/office/drawing/2014/main" id="{00000000-0008-0000-0500-000014000000}"/>
            </a:ext>
          </a:extLst>
        </xdr:cNvPr>
        <xdr:cNvSpPr/>
      </xdr:nvSpPr>
      <xdr:spPr>
        <a:xfrm>
          <a:off x="2343150"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2</xdr:col>
      <xdr:colOff>57150</xdr:colOff>
      <xdr:row>0</xdr:row>
      <xdr:rowOff>85725</xdr:rowOff>
    </xdr:from>
    <xdr:to>
      <xdr:col>4</xdr:col>
      <xdr:colOff>266700</xdr:colOff>
      <xdr:row>0</xdr:row>
      <xdr:rowOff>361950</xdr:rowOff>
    </xdr:to>
    <xdr:sp macro="" textlink="">
      <xdr:nvSpPr>
        <xdr:cNvPr id="21" name="20 Flecha derecha">
          <a:hlinkClick xmlns:r="http://schemas.openxmlformats.org/officeDocument/2006/relationships" r:id="rId2"/>
          <a:extLst>
            <a:ext uri="{FF2B5EF4-FFF2-40B4-BE49-F238E27FC236}">
              <a16:creationId xmlns:a16="http://schemas.microsoft.com/office/drawing/2014/main" id="{00000000-0008-0000-0500-000015000000}"/>
            </a:ext>
          </a:extLst>
        </xdr:cNvPr>
        <xdr:cNvSpPr/>
      </xdr:nvSpPr>
      <xdr:spPr>
        <a:xfrm rot="10800000">
          <a:off x="1876425"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xdr:from>
      <xdr:col>4</xdr:col>
      <xdr:colOff>1295400</xdr:colOff>
      <xdr:row>0</xdr:row>
      <xdr:rowOff>85725</xdr:rowOff>
    </xdr:from>
    <xdr:to>
      <xdr:col>4</xdr:col>
      <xdr:colOff>1295400</xdr:colOff>
      <xdr:row>0</xdr:row>
      <xdr:rowOff>400050</xdr:rowOff>
    </xdr:to>
    <xdr:cxnSp macro="">
      <xdr:nvCxnSpPr>
        <xdr:cNvPr id="13" name="12 Conector recto">
          <a:extLst>
            <a:ext uri="{FF2B5EF4-FFF2-40B4-BE49-F238E27FC236}">
              <a16:creationId xmlns:a16="http://schemas.microsoft.com/office/drawing/2014/main" id="{00000000-0008-0000-0500-00000D000000}"/>
            </a:ext>
          </a:extLst>
        </xdr:cNvPr>
        <xdr:cNvCxnSpPr/>
      </xdr:nvCxnSpPr>
      <xdr:spPr>
        <a:xfrm>
          <a:off x="3267075" y="8572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editAs="oneCell">
    <xdr:from>
      <xdr:col>0</xdr:col>
      <xdr:colOff>0</xdr:colOff>
      <xdr:row>0</xdr:row>
      <xdr:rowOff>0</xdr:rowOff>
    </xdr:from>
    <xdr:to>
      <xdr:col>1</xdr:col>
      <xdr:colOff>1</xdr:colOff>
      <xdr:row>0</xdr:row>
      <xdr:rowOff>455543</xdr:rowOff>
    </xdr:to>
    <xdr:pic>
      <xdr:nvPicPr>
        <xdr:cNvPr id="11" name="Imagen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781176" cy="457200"/>
        </a:xfrm>
        <a:prstGeom prst="rect">
          <a:avLst/>
        </a:prstGeom>
      </xdr:spPr>
    </xdr:pic>
    <xdr:clientData/>
  </xdr:twoCellAnchor>
  <xdr:twoCellAnchor editAs="oneCell">
    <xdr:from>
      <xdr:col>14</xdr:col>
      <xdr:colOff>679174</xdr:colOff>
      <xdr:row>0</xdr:row>
      <xdr:rowOff>44823</xdr:rowOff>
    </xdr:from>
    <xdr:to>
      <xdr:col>15</xdr:col>
      <xdr:colOff>208381</xdr:colOff>
      <xdr:row>0</xdr:row>
      <xdr:rowOff>425823</xdr:rowOff>
    </xdr:to>
    <xdr:pic>
      <xdr:nvPicPr>
        <xdr:cNvPr id="16" name="27 Imagen">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776174" y="44823"/>
          <a:ext cx="374033"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352425</xdr:colOff>
      <xdr:row>0</xdr:row>
      <xdr:rowOff>85725</xdr:rowOff>
    </xdr:from>
    <xdr:to>
      <xdr:col>4</xdr:col>
      <xdr:colOff>733425</xdr:colOff>
      <xdr:row>0</xdr:row>
      <xdr:rowOff>361950</xdr:rowOff>
    </xdr:to>
    <xdr:sp macro="" textlink="">
      <xdr:nvSpPr>
        <xdr:cNvPr id="2" name="15 Flecha derecha">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2343150"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2</xdr:col>
      <xdr:colOff>47625</xdr:colOff>
      <xdr:row>0</xdr:row>
      <xdr:rowOff>85725</xdr:rowOff>
    </xdr:from>
    <xdr:to>
      <xdr:col>4</xdr:col>
      <xdr:colOff>266700</xdr:colOff>
      <xdr:row>0</xdr:row>
      <xdr:rowOff>361950</xdr:rowOff>
    </xdr:to>
    <xdr:sp macro="" textlink="">
      <xdr:nvSpPr>
        <xdr:cNvPr id="3" name="21 Flecha derecha">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rot="10800000">
          <a:off x="1876425"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oneCell">
    <xdr:from>
      <xdr:col>12</xdr:col>
      <xdr:colOff>638175</xdr:colOff>
      <xdr:row>0</xdr:row>
      <xdr:rowOff>47625</xdr:rowOff>
    </xdr:from>
    <xdr:to>
      <xdr:col>13</xdr:col>
      <xdr:colOff>200025</xdr:colOff>
      <xdr:row>0</xdr:row>
      <xdr:rowOff>428625</xdr:rowOff>
    </xdr:to>
    <xdr:pic>
      <xdr:nvPicPr>
        <xdr:cNvPr id="4" name="27 Imagen">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39875" y="47625"/>
          <a:ext cx="380999"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1276350</xdr:colOff>
      <xdr:row>0</xdr:row>
      <xdr:rowOff>66675</xdr:rowOff>
    </xdr:from>
    <xdr:to>
      <xdr:col>4</xdr:col>
      <xdr:colOff>1276350</xdr:colOff>
      <xdr:row>0</xdr:row>
      <xdr:rowOff>381000</xdr:rowOff>
    </xdr:to>
    <xdr:cxnSp macro="">
      <xdr:nvCxnSpPr>
        <xdr:cNvPr id="5" name="16 Conector recto">
          <a:extLst>
            <a:ext uri="{FF2B5EF4-FFF2-40B4-BE49-F238E27FC236}">
              <a16:creationId xmlns:a16="http://schemas.microsoft.com/office/drawing/2014/main" id="{00000000-0008-0000-0600-000005000000}"/>
            </a:ext>
          </a:extLst>
        </xdr:cNvPr>
        <xdr:cNvCxnSpPr/>
      </xdr:nvCxnSpPr>
      <xdr:spPr>
        <a:xfrm>
          <a:off x="3267075" y="6667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editAs="oneCell">
    <xdr:from>
      <xdr:col>0</xdr:col>
      <xdr:colOff>0</xdr:colOff>
      <xdr:row>0</xdr:row>
      <xdr:rowOff>9525</xdr:rowOff>
    </xdr:from>
    <xdr:to>
      <xdr:col>0</xdr:col>
      <xdr:colOff>1781176</xdr:colOff>
      <xdr:row>1</xdr:row>
      <xdr:rowOff>9525</xdr:rowOff>
    </xdr:to>
    <xdr:pic>
      <xdr:nvPicPr>
        <xdr:cNvPr id="6" name="Imagen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9525"/>
          <a:ext cx="1781176" cy="4572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762000</xdr:colOff>
      <xdr:row>0</xdr:row>
      <xdr:rowOff>47625</xdr:rowOff>
    </xdr:from>
    <xdr:to>
      <xdr:col>15</xdr:col>
      <xdr:colOff>161925</xdr:colOff>
      <xdr:row>0</xdr:row>
      <xdr:rowOff>428625</xdr:rowOff>
    </xdr:to>
    <xdr:pic>
      <xdr:nvPicPr>
        <xdr:cNvPr id="964687" name="27 Imagen">
          <a:extLst>
            <a:ext uri="{FF2B5EF4-FFF2-40B4-BE49-F238E27FC236}">
              <a16:creationId xmlns:a16="http://schemas.microsoft.com/office/drawing/2014/main" id="{00000000-0008-0000-0700-00004FB80E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15650" y="47625"/>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28575</xdr:colOff>
      <xdr:row>0</xdr:row>
      <xdr:rowOff>85725</xdr:rowOff>
    </xdr:from>
    <xdr:to>
      <xdr:col>3</xdr:col>
      <xdr:colOff>304800</xdr:colOff>
      <xdr:row>0</xdr:row>
      <xdr:rowOff>361950</xdr:rowOff>
    </xdr:to>
    <xdr:sp macro="" textlink="">
      <xdr:nvSpPr>
        <xdr:cNvPr id="5" name="4 Flecha derecha">
          <a:hlinkClick xmlns:r="http://schemas.openxmlformats.org/officeDocument/2006/relationships" r:id="rId2"/>
          <a:extLst>
            <a:ext uri="{FF2B5EF4-FFF2-40B4-BE49-F238E27FC236}">
              <a16:creationId xmlns:a16="http://schemas.microsoft.com/office/drawing/2014/main" id="{00000000-0008-0000-0700-000005000000}"/>
            </a:ext>
          </a:extLst>
        </xdr:cNvPr>
        <xdr:cNvSpPr/>
      </xdr:nvSpPr>
      <xdr:spPr>
        <a:xfrm rot="10800000">
          <a:off x="1847850"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4</xdr:col>
      <xdr:colOff>9525</xdr:colOff>
      <xdr:row>0</xdr:row>
      <xdr:rowOff>85725</xdr:rowOff>
    </xdr:from>
    <xdr:to>
      <xdr:col>4</xdr:col>
      <xdr:colOff>390525</xdr:colOff>
      <xdr:row>0</xdr:row>
      <xdr:rowOff>361950</xdr:rowOff>
    </xdr:to>
    <xdr:sp macro="" textlink="">
      <xdr:nvSpPr>
        <xdr:cNvPr id="6" name="5 Flecha derecha">
          <a:hlinkClick xmlns:r="http://schemas.openxmlformats.org/officeDocument/2006/relationships" r:id="rId3"/>
          <a:extLst>
            <a:ext uri="{FF2B5EF4-FFF2-40B4-BE49-F238E27FC236}">
              <a16:creationId xmlns:a16="http://schemas.microsoft.com/office/drawing/2014/main" id="{00000000-0008-0000-0700-000006000000}"/>
            </a:ext>
          </a:extLst>
        </xdr:cNvPr>
        <xdr:cNvSpPr/>
      </xdr:nvSpPr>
      <xdr:spPr>
        <a:xfrm>
          <a:off x="2314575"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xdr:from>
      <xdr:col>4</xdr:col>
      <xdr:colOff>942975</xdr:colOff>
      <xdr:row>0</xdr:row>
      <xdr:rowOff>95250</xdr:rowOff>
    </xdr:from>
    <xdr:to>
      <xdr:col>4</xdr:col>
      <xdr:colOff>942975</xdr:colOff>
      <xdr:row>0</xdr:row>
      <xdr:rowOff>409575</xdr:rowOff>
    </xdr:to>
    <xdr:cxnSp macro="">
      <xdr:nvCxnSpPr>
        <xdr:cNvPr id="7" name="6 Conector recto">
          <a:extLst>
            <a:ext uri="{FF2B5EF4-FFF2-40B4-BE49-F238E27FC236}">
              <a16:creationId xmlns:a16="http://schemas.microsoft.com/office/drawing/2014/main" id="{00000000-0008-0000-0700-000007000000}"/>
            </a:ext>
          </a:extLst>
        </xdr:cNvPr>
        <xdr:cNvCxnSpPr/>
      </xdr:nvCxnSpPr>
      <xdr:spPr>
        <a:xfrm>
          <a:off x="3228975" y="95250"/>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editAs="oneCell">
    <xdr:from>
      <xdr:col>4</xdr:col>
      <xdr:colOff>1257300</xdr:colOff>
      <xdr:row>8</xdr:row>
      <xdr:rowOff>0</xdr:rowOff>
    </xdr:from>
    <xdr:to>
      <xdr:col>4</xdr:col>
      <xdr:colOff>1257300</xdr:colOff>
      <xdr:row>8</xdr:row>
      <xdr:rowOff>85725</xdr:rowOff>
    </xdr:to>
    <xdr:pic>
      <xdr:nvPicPr>
        <xdr:cNvPr id="964691"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700-000053B80E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543300" y="175260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1257300</xdr:colOff>
      <xdr:row>16</xdr:row>
      <xdr:rowOff>0</xdr:rowOff>
    </xdr:from>
    <xdr:to>
      <xdr:col>4</xdr:col>
      <xdr:colOff>1257300</xdr:colOff>
      <xdr:row>16</xdr:row>
      <xdr:rowOff>85725</xdr:rowOff>
    </xdr:to>
    <xdr:pic>
      <xdr:nvPicPr>
        <xdr:cNvPr id="964692"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700-000054B80E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543300" y="40576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xdr:colOff>
      <xdr:row>0</xdr:row>
      <xdr:rowOff>455543</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781176" cy="4572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xdr:col>
      <xdr:colOff>66675</xdr:colOff>
      <xdr:row>0</xdr:row>
      <xdr:rowOff>85725</xdr:rowOff>
    </xdr:from>
    <xdr:to>
      <xdr:col>4</xdr:col>
      <xdr:colOff>245579</xdr:colOff>
      <xdr:row>0</xdr:row>
      <xdr:rowOff>361950</xdr:rowOff>
    </xdr:to>
    <xdr:sp macro="" textlink="">
      <xdr:nvSpPr>
        <xdr:cNvPr id="2" name="9 Flecha derecha">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rot="10800000">
          <a:off x="1914525" y="85725"/>
          <a:ext cx="378929"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absolute">
    <xdr:from>
      <xdr:col>4</xdr:col>
      <xdr:colOff>331304</xdr:colOff>
      <xdr:row>0</xdr:row>
      <xdr:rowOff>85725</xdr:rowOff>
    </xdr:from>
    <xdr:to>
      <xdr:col>4</xdr:col>
      <xdr:colOff>712304</xdr:colOff>
      <xdr:row>0</xdr:row>
      <xdr:rowOff>361950</xdr:rowOff>
    </xdr:to>
    <xdr:sp macro="" textlink="">
      <xdr:nvSpPr>
        <xdr:cNvPr id="3" name="11 Flecha derecha">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2379179" y="85725"/>
          <a:ext cx="381000" cy="276225"/>
        </a:xfrm>
        <a:prstGeom prst="rightArrow">
          <a:avLst/>
        </a:prstGeom>
        <a:solidFill>
          <a:srgbClr val="0099B5"/>
        </a:solidFill>
        <a:ln>
          <a:solidFill>
            <a:srgbClr val="CC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ES"/>
        </a:p>
      </xdr:txBody>
    </xdr:sp>
    <xdr:clientData/>
  </xdr:twoCellAnchor>
  <xdr:twoCellAnchor editAs="oneCell">
    <xdr:from>
      <xdr:col>10</xdr:col>
      <xdr:colOff>309562</xdr:colOff>
      <xdr:row>0</xdr:row>
      <xdr:rowOff>38100</xdr:rowOff>
    </xdr:from>
    <xdr:to>
      <xdr:col>12</xdr:col>
      <xdr:colOff>76200</xdr:colOff>
      <xdr:row>0</xdr:row>
      <xdr:rowOff>419100</xdr:rowOff>
    </xdr:to>
    <xdr:pic>
      <xdr:nvPicPr>
        <xdr:cNvPr id="4" name="27 Imagen">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49187" y="38100"/>
          <a:ext cx="385763"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1257300</xdr:colOff>
      <xdr:row>24</xdr:row>
      <xdr:rowOff>0</xdr:rowOff>
    </xdr:from>
    <xdr:to>
      <xdr:col>4</xdr:col>
      <xdr:colOff>1257300</xdr:colOff>
      <xdr:row>24</xdr:row>
      <xdr:rowOff>89866</xdr:rowOff>
    </xdr:to>
    <xdr:pic>
      <xdr:nvPicPr>
        <xdr:cNvPr id="9"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09950" y="5248275"/>
          <a:ext cx="0" cy="85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1085850</xdr:colOff>
      <xdr:row>0</xdr:row>
      <xdr:rowOff>104775</xdr:rowOff>
    </xdr:from>
    <xdr:to>
      <xdr:col>4</xdr:col>
      <xdr:colOff>1085850</xdr:colOff>
      <xdr:row>0</xdr:row>
      <xdr:rowOff>419100</xdr:rowOff>
    </xdr:to>
    <xdr:cxnSp macro="">
      <xdr:nvCxnSpPr>
        <xdr:cNvPr id="11" name="12 Conector recto">
          <a:extLst>
            <a:ext uri="{FF2B5EF4-FFF2-40B4-BE49-F238E27FC236}">
              <a16:creationId xmlns:a16="http://schemas.microsoft.com/office/drawing/2014/main" id="{00000000-0008-0000-0800-00000B000000}"/>
            </a:ext>
          </a:extLst>
        </xdr:cNvPr>
        <xdr:cNvCxnSpPr/>
      </xdr:nvCxnSpPr>
      <xdr:spPr>
        <a:xfrm>
          <a:off x="3238500" y="104775"/>
          <a:ext cx="0" cy="314325"/>
        </a:xfrm>
        <a:prstGeom prst="line">
          <a:avLst/>
        </a:prstGeom>
        <a:ln>
          <a:solidFill>
            <a:srgbClr val="9DF2FF"/>
          </a:solidFill>
        </a:ln>
      </xdr:spPr>
      <xdr:style>
        <a:lnRef idx="2">
          <a:schemeClr val="accent5"/>
        </a:lnRef>
        <a:fillRef idx="0">
          <a:schemeClr val="accent5"/>
        </a:fillRef>
        <a:effectRef idx="1">
          <a:schemeClr val="accent5"/>
        </a:effectRef>
        <a:fontRef idx="minor">
          <a:schemeClr val="tx1"/>
        </a:fontRef>
      </xdr:style>
    </xdr:cxnSp>
    <xdr:clientData/>
  </xdr:twoCellAnchor>
  <xdr:oneCellAnchor>
    <xdr:from>
      <xdr:col>5</xdr:col>
      <xdr:colOff>1257300</xdr:colOff>
      <xdr:row>71</xdr:row>
      <xdr:rowOff>0</xdr:rowOff>
    </xdr:from>
    <xdr:ext cx="0" cy="85725"/>
    <xdr:pic>
      <xdr:nvPicPr>
        <xdr:cNvPr id="12"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800-00000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09950" y="121634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1257300</xdr:colOff>
      <xdr:row>71</xdr:row>
      <xdr:rowOff>0</xdr:rowOff>
    </xdr:from>
    <xdr:ext cx="0" cy="85725"/>
    <xdr:pic>
      <xdr:nvPicPr>
        <xdr:cNvPr id="13"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8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09950" y="121634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0</xdr:row>
      <xdr:rowOff>0</xdr:rowOff>
    </xdr:from>
    <xdr:to>
      <xdr:col>0</xdr:col>
      <xdr:colOff>1781176</xdr:colOff>
      <xdr:row>1</xdr:row>
      <xdr:rowOff>3105</xdr:rowOff>
    </xdr:to>
    <xdr:pic>
      <xdr:nvPicPr>
        <xdr:cNvPr id="14" name="Imagen 13">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781176" cy="455543"/>
        </a:xfrm>
        <a:prstGeom prst="rect">
          <a:avLst/>
        </a:prstGeom>
      </xdr:spPr>
    </xdr:pic>
    <xdr:clientData/>
  </xdr:twoCellAnchor>
  <xdr:oneCellAnchor>
    <xdr:from>
      <xdr:col>4</xdr:col>
      <xdr:colOff>1257300</xdr:colOff>
      <xdr:row>100</xdr:row>
      <xdr:rowOff>0</xdr:rowOff>
    </xdr:from>
    <xdr:ext cx="0" cy="89866"/>
    <xdr:pic>
      <xdr:nvPicPr>
        <xdr:cNvPr id="17"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62550" y="22117050"/>
          <a:ext cx="0" cy="898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1257300</xdr:colOff>
      <xdr:row>71</xdr:row>
      <xdr:rowOff>0</xdr:rowOff>
    </xdr:from>
    <xdr:ext cx="0" cy="85725"/>
    <xdr:pic>
      <xdr:nvPicPr>
        <xdr:cNvPr id="15"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19675" y="118300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1257300</xdr:colOff>
      <xdr:row>71</xdr:row>
      <xdr:rowOff>0</xdr:rowOff>
    </xdr:from>
    <xdr:ext cx="0" cy="85725"/>
    <xdr:pic>
      <xdr:nvPicPr>
        <xdr:cNvPr id="16" name="6 Imagen" descr="D:\Documents and Settings\enotario\Configuración local\Temp\Temporary Internet Files\Content.IE5\QQXMQY3R\MC900442072[1].wmf">
          <a:hlinkClick xmlns:r="http://schemas.openxmlformats.org/officeDocument/2006/relationships" r:id="rId4"/>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19675" y="118300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iteco.gob.es/es/cambio-climatico/temas/mitigacion-politicas-y-medidas/instruccionescalculadorahc_tcm30-485627.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gdo.cnmc.es/CNE/resumenGdo.do?anio=2018" TargetMode="External"/><Relationship Id="rId18" Type="http://schemas.openxmlformats.org/officeDocument/2006/relationships/hyperlink" Target="https://gdo.cnmc.es/CNE/resumenGdo.do?anio=2019" TargetMode="External"/><Relationship Id="rId26" Type="http://schemas.openxmlformats.org/officeDocument/2006/relationships/hyperlink" Target="https://www.miteco.gob.es/es/calidad-y-evaluacion-ambiental/temas/sistema-espanol-de-inventario-sei-/es_nir_edicion2022_tcm30-523942.pdf" TargetMode="External"/><Relationship Id="rId39" Type="http://schemas.openxmlformats.org/officeDocument/2006/relationships/hyperlink" Target="https://www.miteco.gob.es/es/calidad-y-evaluacion-ambiental/temas/sistema-espanol-de-inventario-sei-/es_nir_edicion2022_tcm30-523942.pdf" TargetMode="External"/><Relationship Id="rId21" Type="http://schemas.openxmlformats.org/officeDocument/2006/relationships/hyperlink" Target="http://gdo.cnmc.es/CNE/resumenGdo.do?anio=2009" TargetMode="External"/><Relationship Id="rId34" Type="http://schemas.openxmlformats.org/officeDocument/2006/relationships/hyperlink" Target="https://www.miteco.gob.es/es/calidad-y-evaluacion-ambiental/temas/sistema-espanol-de-inventario-sei-/es_nir_edicion2022_tcm30-523942.pdf" TargetMode="External"/><Relationship Id="rId42" Type="http://schemas.openxmlformats.org/officeDocument/2006/relationships/hyperlink" Target="https://www.miteco.gob.es/es/calidad-y-evaluacion-ambiental/temas/sistema-espanol-de-inventario-sei-/es_nir_edicion2022_tcm30-523942.pdf" TargetMode="External"/><Relationship Id="rId47" Type="http://schemas.openxmlformats.org/officeDocument/2006/relationships/hyperlink" Target="https://www.boe.es/buscar/doc.php?id=BOE-A-2010-13704" TargetMode="External"/><Relationship Id="rId50" Type="http://schemas.openxmlformats.org/officeDocument/2006/relationships/hyperlink" Target="https://www.ipcc.ch/site/assets/uploads/2018/02/WG1AR5_Chapter08_FINAL.pdf" TargetMode="External"/><Relationship Id="rId7" Type="http://schemas.openxmlformats.org/officeDocument/2006/relationships/hyperlink" Target="http://gdo.cnmc.es/CNE/resumenGdo.do?anio=2015" TargetMode="External"/><Relationship Id="rId2" Type="http://schemas.openxmlformats.org/officeDocument/2006/relationships/hyperlink" Target="http://gdo.cnmc.es/CNE/resumenGdo.do?anio=2012" TargetMode="External"/><Relationship Id="rId16" Type="http://schemas.openxmlformats.org/officeDocument/2006/relationships/hyperlink" Target="http://gdo.cnmc.es/CNE/resumenGdo.do?anio=2015" TargetMode="External"/><Relationship Id="rId29" Type="http://schemas.openxmlformats.org/officeDocument/2006/relationships/hyperlink" Target="https://www.boe.es/buscar/act.php?id=BOE-A-2006-2779" TargetMode="External"/><Relationship Id="rId11" Type="http://schemas.openxmlformats.org/officeDocument/2006/relationships/hyperlink" Target="http://gdo.cnmc.es/CNE/resumenGdo.do?anio=2015" TargetMode="External"/><Relationship Id="rId24" Type="http://schemas.openxmlformats.org/officeDocument/2006/relationships/hyperlink" Target="https://gdo.cnmc.es/CNE/resumenGdo.do?anio=2021" TargetMode="External"/><Relationship Id="rId32" Type="http://schemas.openxmlformats.org/officeDocument/2006/relationships/hyperlink" Target="https://www.miteco.gob.es/es/calidad-y-evaluacion-ambiental/temas/sistema-espanol-de-inventario-sei-/es_nir_edicion2022_tcm30-523942.pdf" TargetMode="External"/><Relationship Id="rId37" Type="http://schemas.openxmlformats.org/officeDocument/2006/relationships/hyperlink" Target="https://www.eea.europa.eu/publications/emep-eea-guidebook-2019/part-b-sectoral-guidance-chapters/1-energy/1-a-combustion/1-a-3-b-i/view" TargetMode="External"/><Relationship Id="rId40" Type="http://schemas.openxmlformats.org/officeDocument/2006/relationships/hyperlink" Target="https://www.miteco.gob.es/es/calidad-y-evaluacion-ambiental/temas/sistema-espanol-de-inventario-sei-/es_nir_edicion2022_tcm30-523942.pdf" TargetMode="External"/><Relationship Id="rId45" Type="http://schemas.openxmlformats.org/officeDocument/2006/relationships/hyperlink" Target="https://www.miteco.gob.es/es/calidad-y-evaluacion-ambiental/temas/sistema-espanol-de-inventario-sei-/0805_transporte_aereo_tcm30-446885.pdf" TargetMode="External"/><Relationship Id="rId53" Type="http://schemas.openxmlformats.org/officeDocument/2006/relationships/printerSettings" Target="../printerSettings/printerSettings11.bin"/><Relationship Id="rId5" Type="http://schemas.openxmlformats.org/officeDocument/2006/relationships/hyperlink" Target="http://gdo.cnmc.es/CNE/resumenGdo.do?anio=2015" TargetMode="External"/><Relationship Id="rId10" Type="http://schemas.openxmlformats.org/officeDocument/2006/relationships/hyperlink" Target="http://gdo.cnmc.es/CNE/resumenGdo.do?anio=2017" TargetMode="External"/><Relationship Id="rId19" Type="http://schemas.openxmlformats.org/officeDocument/2006/relationships/hyperlink" Target="https://gdo.cnmc.es/CNE/resumenGdo.do?anio=2020" TargetMode="External"/><Relationship Id="rId31" Type="http://schemas.openxmlformats.org/officeDocument/2006/relationships/hyperlink" Target="https://www.boe.es/buscar/doc.php?id=BOE-A-2010-13704" TargetMode="External"/><Relationship Id="rId44" Type="http://schemas.openxmlformats.org/officeDocument/2006/relationships/hyperlink" Target="https://www.miteco.gob.es/es/calidad-y-evaluacion-ambiental/temas/sistema-espanol-de-inventario-sei-/es_nir_edicion2022_tcm30-523942.pdf" TargetMode="External"/><Relationship Id="rId52" Type="http://schemas.openxmlformats.org/officeDocument/2006/relationships/hyperlink" Target="https://www.ipcc.ch/site/assets/uploads/2018/02/WG1AR5_Chapter08_FINAL.pdf" TargetMode="External"/><Relationship Id="rId4" Type="http://schemas.openxmlformats.org/officeDocument/2006/relationships/hyperlink" Target="http://gdo.cnmc.es/CNE/resumenGdo.do?anio=2014" TargetMode="External"/><Relationship Id="rId9" Type="http://schemas.openxmlformats.org/officeDocument/2006/relationships/hyperlink" Target="http://gdo.cnmc.es/CNE/resumenGdo.do?anio=2015" TargetMode="External"/><Relationship Id="rId14" Type="http://schemas.openxmlformats.org/officeDocument/2006/relationships/hyperlink" Target="http://gdo.cnmc.es/CNE/resumenGdo.do?anio=2015" TargetMode="External"/><Relationship Id="rId22" Type="http://schemas.openxmlformats.org/officeDocument/2006/relationships/hyperlink" Target="http://gdo.cnmc.es/CNE/resumenGdo.do?anio=2008" TargetMode="External"/><Relationship Id="rId27" Type="http://schemas.openxmlformats.org/officeDocument/2006/relationships/hyperlink" Target="https://www.miteco.gob.es/es/calidad-y-evaluacion-ambiental/temas/sistema-espanol-de-inventario-sei-/metodologias-estimacion-emisiones/" TargetMode="External"/><Relationship Id="rId30" Type="http://schemas.openxmlformats.org/officeDocument/2006/relationships/hyperlink" Target="https://www.idae.es/uploads/documentos/documentos_Manual_de_usuario_CALCUGEI_2.0_b7564ad9.pdf" TargetMode="External"/><Relationship Id="rId35" Type="http://schemas.openxmlformats.org/officeDocument/2006/relationships/hyperlink" Target="https://www.eea.europa.eu/publications/emep-eea-guidebook-2019/part-b-sectoral-guidance-chapters/1-energy/1-a-combustion/1-a-3-b-i/view" TargetMode="External"/><Relationship Id="rId43" Type="http://schemas.openxmlformats.org/officeDocument/2006/relationships/hyperlink" Target="https://www.miteco.gob.es/es/calidad-y-evaluacion-ambiental/temas/sistema-espanol-de-inventario-sei-/es_nir_edicion2022_tcm30-523942.pdf" TargetMode="External"/><Relationship Id="rId48" Type="http://schemas.openxmlformats.org/officeDocument/2006/relationships/hyperlink" Target="https://www.idae.es/uploads/documentos/documentos_Manual_de_usuario_CALCUGEI_2.0_b7564ad9.pdf" TargetMode="External"/><Relationship Id="rId8" Type="http://schemas.openxmlformats.org/officeDocument/2006/relationships/hyperlink" Target="https://gdo.cnmc.es/CNE/resumenGdo.do?anio=2016" TargetMode="External"/><Relationship Id="rId51" Type="http://schemas.openxmlformats.org/officeDocument/2006/relationships/hyperlink" Target="https://www.miteco.gob.es/es/calidad-y-evaluacion-ambiental/temas/sistema-espanol-de-inventario-sei-/es_nir_edicion2022_tcm30-523942.pdf" TargetMode="External"/><Relationship Id="rId3" Type="http://schemas.openxmlformats.org/officeDocument/2006/relationships/hyperlink" Target="http://gdo.cnmc.es/CNE/resumenGdo.do?anio=2013" TargetMode="External"/><Relationship Id="rId12" Type="http://schemas.openxmlformats.org/officeDocument/2006/relationships/hyperlink" Target="https://gdo.cnmc.es/CNE/resumenGdo.do?anio=2017" TargetMode="External"/><Relationship Id="rId17" Type="http://schemas.openxmlformats.org/officeDocument/2006/relationships/hyperlink" Target="https://gdo.cnmc.es/CNE/resumenGdo.do?anio=2019" TargetMode="External"/><Relationship Id="rId25" Type="http://schemas.openxmlformats.org/officeDocument/2006/relationships/hyperlink" Target="https://gdo.cnmc.es/CNE/resumenGdo.do?anio=2021" TargetMode="External"/><Relationship Id="rId33" Type="http://schemas.openxmlformats.org/officeDocument/2006/relationships/hyperlink" Target="https://www.eea.europa.eu/publications/emep-eea-guidebook-2019/part-b-sectoral-guidance-chapters/1-energy/1-a-combustion/1-a-3-b-i/view" TargetMode="External"/><Relationship Id="rId38" Type="http://schemas.openxmlformats.org/officeDocument/2006/relationships/hyperlink" Target="https://www.miteco.gob.es/es/calidad-y-evaluacion-ambiental/temas/sistema-espanol-de-inventario-sei-/default.aspx" TargetMode="External"/><Relationship Id="rId46" Type="http://schemas.openxmlformats.org/officeDocument/2006/relationships/hyperlink" Target="https://www.miteco.gob.es/es/calidad-y-evaluacion-ambiental/temas/sistema-espanol-de-inventario-sei-/es_nir_edicion2022_tcm30-523942.pdf" TargetMode="External"/><Relationship Id="rId20" Type="http://schemas.openxmlformats.org/officeDocument/2006/relationships/hyperlink" Target="http://gdo.cnmc.es/CNE/resumenGdo.do?anio=2010" TargetMode="External"/><Relationship Id="rId41" Type="http://schemas.openxmlformats.org/officeDocument/2006/relationships/hyperlink" Target="https://www.boe.es/buscar/act.php?id=BOE-A-2006-2779" TargetMode="External"/><Relationship Id="rId54" Type="http://schemas.openxmlformats.org/officeDocument/2006/relationships/drawing" Target="../drawings/drawing11.xml"/><Relationship Id="rId1" Type="http://schemas.openxmlformats.org/officeDocument/2006/relationships/hyperlink" Target="http://gdo.cnmc.es/CNE/resumenGdo.do?anio=2011" TargetMode="External"/><Relationship Id="rId6" Type="http://schemas.openxmlformats.org/officeDocument/2006/relationships/hyperlink" Target="http://gdo.cnmc.es/CNE/resumenGdo.do?anio=2015" TargetMode="External"/><Relationship Id="rId15" Type="http://schemas.openxmlformats.org/officeDocument/2006/relationships/hyperlink" Target="http://gdo.cnmc.es/CNE/resumenGdo.do?anio=2017" TargetMode="External"/><Relationship Id="rId23" Type="http://schemas.openxmlformats.org/officeDocument/2006/relationships/hyperlink" Target="http://gdo.cnmc.es/CNE/resumenGdo.do?anio=2007" TargetMode="External"/><Relationship Id="rId28" Type="http://schemas.openxmlformats.org/officeDocument/2006/relationships/hyperlink" Target="https://op.europa.eu/en/publication-detail/-/publication/708b39fd-4cc9-4456-9b63-6d1536240202/language-en" TargetMode="External"/><Relationship Id="rId36" Type="http://schemas.openxmlformats.org/officeDocument/2006/relationships/hyperlink" Target="https://www.miteco.gob.es/es/calidad-y-evaluacion-ambiental/temas/sistema-espanol-de-inventario-sei-/es_nir_edicion2022_tcm30-523942.pdf" TargetMode="External"/><Relationship Id="rId49" Type="http://schemas.openxmlformats.org/officeDocument/2006/relationships/hyperlink" Target="https://www.miteco.gob.es/es/calidad-y-evaluacion-ambiental/temas/sistema-espanol-de-inventario-sei-/metodologias-estimacion-emisione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coches.idae.es/base-datos/marca-y-modelo" TargetMode="External"/><Relationship Id="rId7" Type="http://schemas.openxmlformats.org/officeDocument/2006/relationships/printerSettings" Target="../printerSettings/printerSettings5.bin"/><Relationship Id="rId2" Type="http://schemas.openxmlformats.org/officeDocument/2006/relationships/hyperlink" Target="https://coches.idae.es/base-datos/marca-y-modelo" TargetMode="External"/><Relationship Id="rId1" Type="http://schemas.openxmlformats.org/officeDocument/2006/relationships/hyperlink" Target="https://coches.idae.es/base-datos/marca-y-modelo" TargetMode="External"/><Relationship Id="rId6" Type="http://schemas.openxmlformats.org/officeDocument/2006/relationships/hyperlink" Target="https://www.miteco.gob.es/es/calidad-y-evaluacion-ambiental/temas/sistema-espanol-de-inventario-sei-/08060708-maquinaria-movil_tcm30-456063.pdf" TargetMode="External"/><Relationship Id="rId5" Type="http://schemas.openxmlformats.org/officeDocument/2006/relationships/hyperlink" Target="https://energia.gob.es/es-es/Servicios/Paginas/consultasdecarburantes.aspx" TargetMode="External"/><Relationship Id="rId4" Type="http://schemas.openxmlformats.org/officeDocument/2006/relationships/hyperlink" Target="https://unece.org/classification-and-definition-vehicle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ipcc.ch/site/assets/uploads/2018/02/WG1AR5_Chapter08_FINAL.pdf" TargetMode="External"/><Relationship Id="rId1" Type="http://schemas.openxmlformats.org/officeDocument/2006/relationships/hyperlink" Target="https://www.ipcc.ch/site/assets/uploads/2018/02/WG1AR5_Chapter08_FINAL.pdf"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do.cnmc.es/CNE/resumenGdo.do?anio" TargetMode="External"/><Relationship Id="rId1" Type="http://schemas.openxmlformats.org/officeDocument/2006/relationships/hyperlink" Target="https://gdo.cnmc.es/CNE/resumenGdo.do?anio"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53"/>
  <sheetViews>
    <sheetView showGridLines="0" showRowColHeaders="0" tabSelected="1" zoomScaleNormal="100" zoomScaleSheetLayoutView="100" workbookViewId="0">
      <selection activeCell="E12" sqref="E12:J12"/>
    </sheetView>
  </sheetViews>
  <sheetFormatPr defaultColWidth="11.42578125" defaultRowHeight="16.5"/>
  <cols>
    <col min="1" max="1" width="7.5703125" style="1" customWidth="1"/>
    <col min="2" max="2" width="5.140625" style="1" customWidth="1"/>
    <col min="3" max="3" width="3.42578125" style="1" customWidth="1"/>
    <col min="4" max="4" width="3.7109375" style="1" customWidth="1"/>
    <col min="5" max="5" width="11.42578125" style="1"/>
    <col min="6" max="6" width="39.140625" style="1" customWidth="1"/>
    <col min="7" max="8" width="3.7109375" style="1" customWidth="1"/>
    <col min="9" max="9" width="32.140625" style="1" customWidth="1"/>
    <col min="10" max="10" width="3.7109375" style="1" customWidth="1"/>
    <col min="11" max="11" width="6.42578125" style="1" customWidth="1"/>
    <col min="12" max="12" width="3.42578125" style="1" customWidth="1"/>
    <col min="13" max="13" width="10.7109375" style="1" customWidth="1"/>
    <col min="14" max="14" width="3.7109375" style="1" customWidth="1"/>
    <col min="15" max="16384" width="11.42578125" style="1"/>
  </cols>
  <sheetData>
    <row r="2" spans="1:13" ht="21.75" customHeight="1">
      <c r="I2" s="48"/>
    </row>
    <row r="3" spans="1:13" s="26" customFormat="1" ht="22.5" customHeight="1">
      <c r="A3" s="1"/>
      <c r="B3" s="1"/>
      <c r="C3" s="1"/>
      <c r="D3" s="1"/>
      <c r="E3" s="1"/>
      <c r="F3" s="1"/>
      <c r="G3" s="1"/>
      <c r="H3" s="1"/>
      <c r="I3" s="1"/>
      <c r="J3" s="1"/>
      <c r="K3" s="1"/>
      <c r="L3" s="1"/>
      <c r="M3" s="1"/>
    </row>
    <row r="4" spans="1:13" ht="22.5" customHeight="1">
      <c r="D4" s="508" t="s">
        <v>0</v>
      </c>
      <c r="E4" s="508"/>
      <c r="F4" s="508"/>
      <c r="G4" s="508"/>
      <c r="H4" s="508"/>
      <c r="I4" s="508"/>
      <c r="J4" s="508"/>
      <c r="L4" s="27"/>
    </row>
    <row r="5" spans="1:13" ht="16.5" customHeight="1">
      <c r="D5" s="508"/>
      <c r="E5" s="508"/>
      <c r="F5" s="508"/>
      <c r="G5" s="508"/>
      <c r="H5" s="508"/>
      <c r="I5" s="508"/>
      <c r="J5" s="508"/>
      <c r="L5" s="27"/>
      <c r="M5" s="27"/>
    </row>
    <row r="6" spans="1:13" ht="16.5" customHeight="1">
      <c r="D6" s="508"/>
      <c r="E6" s="508"/>
      <c r="F6" s="508"/>
      <c r="G6" s="508"/>
      <c r="H6" s="508"/>
      <c r="I6" s="508"/>
      <c r="J6" s="508"/>
      <c r="L6" s="27"/>
      <c r="M6" s="27"/>
    </row>
    <row r="7" spans="1:13" s="26" customFormat="1" ht="20.25" customHeight="1">
      <c r="A7" s="27"/>
      <c r="B7" s="27"/>
      <c r="C7" s="27"/>
      <c r="D7" s="508"/>
      <c r="E7" s="508"/>
      <c r="F7" s="508"/>
      <c r="G7" s="508"/>
      <c r="H7" s="508"/>
      <c r="I7" s="508"/>
      <c r="J7" s="508"/>
      <c r="K7" s="1"/>
      <c r="L7" s="27"/>
      <c r="M7" s="27"/>
    </row>
    <row r="8" spans="1:13" s="26" customFormat="1" ht="7.5" customHeight="1">
      <c r="A8" s="27"/>
      <c r="B8" s="27"/>
      <c r="C8" s="27"/>
      <c r="D8" s="27"/>
      <c r="E8" s="27"/>
      <c r="F8" s="27"/>
      <c r="G8" s="27"/>
      <c r="H8" s="27"/>
      <c r="I8" s="27"/>
      <c r="J8" s="27"/>
      <c r="K8" s="27"/>
      <c r="L8" s="27"/>
      <c r="M8" s="27"/>
    </row>
    <row r="9" spans="1:13" s="26" customFormat="1" ht="45" customHeight="1">
      <c r="A9" s="27"/>
      <c r="B9" s="27"/>
      <c r="C9" s="27"/>
      <c r="D9" s="27"/>
      <c r="E9" s="509" t="s">
        <v>1</v>
      </c>
      <c r="F9" s="509"/>
      <c r="G9" s="509"/>
      <c r="H9" s="509"/>
      <c r="I9" s="509"/>
      <c r="J9" s="27"/>
      <c r="K9" s="27"/>
      <c r="L9" s="27"/>
      <c r="M9" s="27"/>
    </row>
    <row r="10" spans="1:13" ht="28.5" customHeight="1">
      <c r="B10" s="510"/>
      <c r="C10" s="510"/>
      <c r="D10" s="510"/>
      <c r="E10" s="510"/>
      <c r="F10" s="510"/>
      <c r="G10" s="510"/>
      <c r="H10" s="510"/>
      <c r="I10" s="510"/>
      <c r="J10" s="510"/>
      <c r="K10" s="510"/>
      <c r="L10" s="510"/>
      <c r="M10" s="510"/>
    </row>
    <row r="11" spans="1:13" ht="8.25" customHeight="1"/>
    <row r="12" spans="1:13" s="29" customFormat="1" ht="18.75">
      <c r="C12" s="505" t="s">
        <v>2</v>
      </c>
      <c r="D12" s="505"/>
      <c r="E12" s="504" t="s">
        <v>3</v>
      </c>
      <c r="F12" s="504"/>
      <c r="G12" s="504"/>
      <c r="H12" s="504"/>
      <c r="I12" s="504"/>
      <c r="J12" s="504"/>
      <c r="K12" s="1"/>
      <c r="L12" s="1"/>
    </row>
    <row r="13" spans="1:13" s="29" customFormat="1" ht="7.5" customHeight="1">
      <c r="B13" s="30"/>
      <c r="C13" s="30"/>
      <c r="D13" s="30"/>
      <c r="E13" s="31"/>
      <c r="F13" s="30"/>
      <c r="K13" s="1"/>
      <c r="L13" s="1"/>
    </row>
    <row r="14" spans="1:13" s="29" customFormat="1" ht="18.75">
      <c r="B14" s="32"/>
      <c r="C14" s="505">
        <v>2</v>
      </c>
      <c r="D14" s="505"/>
      <c r="E14" s="504" t="s">
        <v>4</v>
      </c>
      <c r="F14" s="504"/>
      <c r="G14" s="504"/>
      <c r="H14" s="504"/>
      <c r="I14" s="504"/>
      <c r="J14" s="504"/>
      <c r="K14" s="1"/>
      <c r="L14" s="1"/>
    </row>
    <row r="15" spans="1:13" s="29" customFormat="1" ht="7.5" customHeight="1">
      <c r="B15" s="32"/>
      <c r="C15" s="32"/>
      <c r="D15" s="30"/>
      <c r="E15" s="31"/>
      <c r="F15" s="30"/>
      <c r="K15" s="1"/>
      <c r="L15" s="1"/>
    </row>
    <row r="16" spans="1:13" s="333" customFormat="1" ht="25.5" customHeight="1">
      <c r="B16" s="334" t="s">
        <v>5</v>
      </c>
      <c r="K16" s="1"/>
    </row>
    <row r="17" spans="2:19" ht="8.25" customHeight="1"/>
    <row r="18" spans="2:19" s="29" customFormat="1" ht="18.75">
      <c r="B18" s="32"/>
      <c r="C18" s="505">
        <v>3</v>
      </c>
      <c r="D18" s="505"/>
      <c r="E18" s="504" t="s">
        <v>6</v>
      </c>
      <c r="F18" s="504"/>
      <c r="G18" s="504"/>
      <c r="H18" s="504"/>
      <c r="I18" s="504"/>
      <c r="J18" s="504"/>
      <c r="K18" s="1"/>
      <c r="L18" s="1"/>
      <c r="Q18" s="1"/>
      <c r="R18" s="1"/>
      <c r="S18" s="1"/>
    </row>
    <row r="19" spans="2:19" s="29" customFormat="1" ht="7.5" customHeight="1">
      <c r="B19" s="32"/>
      <c r="C19" s="32"/>
      <c r="D19" s="30"/>
      <c r="E19" s="31"/>
      <c r="F19" s="30"/>
      <c r="K19" s="1"/>
      <c r="L19" s="1"/>
      <c r="Q19" s="1"/>
      <c r="R19" s="1"/>
      <c r="S19" s="1"/>
    </row>
    <row r="20" spans="2:19" s="29" customFormat="1" ht="18.75">
      <c r="B20" s="32"/>
      <c r="C20" s="505">
        <v>4</v>
      </c>
      <c r="D20" s="505"/>
      <c r="E20" s="504" t="s">
        <v>7</v>
      </c>
      <c r="F20" s="504"/>
      <c r="G20" s="504"/>
      <c r="H20" s="504"/>
      <c r="I20" s="504"/>
      <c r="J20" s="504"/>
      <c r="K20" s="1"/>
      <c r="L20" s="1"/>
    </row>
    <row r="21" spans="2:19" s="29" customFormat="1" ht="7.5" customHeight="1">
      <c r="B21" s="32"/>
      <c r="C21" s="32"/>
      <c r="D21" s="30"/>
      <c r="E21" s="31"/>
      <c r="F21" s="30"/>
      <c r="K21" s="1"/>
      <c r="L21" s="1"/>
    </row>
    <row r="22" spans="2:19" s="29" customFormat="1" ht="18.75">
      <c r="B22" s="32"/>
      <c r="C22" s="505">
        <v>5</v>
      </c>
      <c r="D22" s="505"/>
      <c r="E22" s="504" t="s">
        <v>8</v>
      </c>
      <c r="F22" s="504"/>
      <c r="G22" s="504"/>
      <c r="H22" s="504"/>
      <c r="I22" s="504"/>
      <c r="J22" s="504"/>
      <c r="K22" s="1"/>
      <c r="L22" s="1"/>
    </row>
    <row r="23" spans="2:19" s="29" customFormat="1" ht="7.5" customHeight="1">
      <c r="B23" s="32"/>
      <c r="C23" s="32"/>
      <c r="D23" s="30"/>
      <c r="E23" s="31"/>
      <c r="F23" s="30"/>
      <c r="K23" s="1"/>
      <c r="L23" s="1"/>
    </row>
    <row r="24" spans="2:19" s="29" customFormat="1" ht="18.75">
      <c r="B24" s="32"/>
      <c r="C24" s="505">
        <v>6</v>
      </c>
      <c r="D24" s="505"/>
      <c r="E24" s="504" t="s">
        <v>9</v>
      </c>
      <c r="F24" s="504"/>
      <c r="G24" s="504"/>
      <c r="H24" s="504"/>
      <c r="I24" s="504"/>
      <c r="J24" s="504"/>
      <c r="K24" s="1"/>
      <c r="L24" s="1"/>
    </row>
    <row r="25" spans="2:19" s="29" customFormat="1" ht="7.5" customHeight="1">
      <c r="B25" s="32"/>
      <c r="C25" s="32"/>
      <c r="D25" s="30"/>
      <c r="E25" s="31"/>
      <c r="F25" s="30"/>
      <c r="K25" s="1"/>
      <c r="L25" s="1"/>
    </row>
    <row r="26" spans="2:19" s="29" customFormat="1" ht="18.75">
      <c r="B26" s="32"/>
      <c r="C26" s="505">
        <v>7</v>
      </c>
      <c r="D26" s="505"/>
      <c r="E26" s="504" t="s">
        <v>10</v>
      </c>
      <c r="F26" s="504"/>
      <c r="G26" s="504"/>
      <c r="H26" s="504"/>
      <c r="I26" s="504"/>
      <c r="J26" s="504"/>
      <c r="K26" s="1"/>
      <c r="L26" s="1"/>
    </row>
    <row r="27" spans="2:19" s="29" customFormat="1" ht="7.5" customHeight="1">
      <c r="B27" s="32"/>
      <c r="C27" s="32"/>
      <c r="D27" s="30"/>
      <c r="E27" s="31"/>
      <c r="F27" s="30"/>
      <c r="K27" s="1"/>
      <c r="L27" s="1"/>
    </row>
    <row r="28" spans="2:19" ht="25.5" customHeight="1">
      <c r="B28" s="334" t="s">
        <v>11</v>
      </c>
    </row>
    <row r="29" spans="2:19" s="29" customFormat="1" ht="7.5" customHeight="1">
      <c r="B29" s="32"/>
      <c r="C29" s="32"/>
      <c r="D29" s="30"/>
      <c r="E29" s="31"/>
      <c r="F29" s="30"/>
      <c r="K29" s="1"/>
      <c r="L29" s="1"/>
    </row>
    <row r="30" spans="2:19" s="29" customFormat="1" ht="18.75">
      <c r="B30" s="32"/>
      <c r="C30" s="505">
        <v>8</v>
      </c>
      <c r="D30" s="505"/>
      <c r="E30" s="504" t="s">
        <v>12</v>
      </c>
      <c r="F30" s="504"/>
      <c r="G30" s="504"/>
      <c r="H30" s="504"/>
      <c r="I30" s="504"/>
      <c r="J30" s="504"/>
      <c r="K30" s="1"/>
      <c r="L30" s="1"/>
    </row>
    <row r="31" spans="2:19" s="29" customFormat="1" ht="7.5" customHeight="1">
      <c r="B31" s="32"/>
      <c r="C31" s="32"/>
      <c r="D31" s="30"/>
      <c r="E31" s="31"/>
      <c r="F31" s="30"/>
      <c r="K31" s="1"/>
      <c r="L31" s="1"/>
    </row>
    <row r="32" spans="2:19" ht="25.5" customHeight="1">
      <c r="B32" s="334" t="s">
        <v>13</v>
      </c>
    </row>
    <row r="33" spans="2:14" s="29" customFormat="1" ht="7.5" customHeight="1">
      <c r="B33" s="32"/>
      <c r="C33" s="32"/>
      <c r="D33" s="30"/>
      <c r="E33" s="31"/>
      <c r="F33" s="30"/>
      <c r="K33" s="1"/>
      <c r="L33" s="1"/>
    </row>
    <row r="34" spans="2:14" s="29" customFormat="1" ht="18.75">
      <c r="B34" s="32"/>
      <c r="C34" s="505">
        <v>9</v>
      </c>
      <c r="D34" s="505"/>
      <c r="E34" s="504" t="s">
        <v>14</v>
      </c>
      <c r="F34" s="504"/>
      <c r="G34" s="504"/>
      <c r="H34" s="504"/>
      <c r="I34" s="504"/>
      <c r="J34" s="504"/>
      <c r="K34" s="1"/>
      <c r="L34" s="1"/>
    </row>
    <row r="35" spans="2:14" s="29" customFormat="1" ht="7.5" customHeight="1">
      <c r="B35" s="32"/>
      <c r="C35" s="32"/>
      <c r="D35" s="30"/>
      <c r="E35" s="31"/>
      <c r="F35" s="30"/>
      <c r="K35" s="1"/>
      <c r="L35" s="1"/>
    </row>
    <row r="36" spans="2:14" ht="25.5" customHeight="1">
      <c r="B36" s="334" t="s">
        <v>15</v>
      </c>
    </row>
    <row r="37" spans="2:14" s="29" customFormat="1" ht="7.5" customHeight="1">
      <c r="B37" s="32"/>
      <c r="C37" s="32"/>
      <c r="D37" s="30"/>
      <c r="E37" s="31"/>
      <c r="F37" s="30"/>
      <c r="K37" s="1"/>
      <c r="L37" s="1"/>
    </row>
    <row r="38" spans="2:14" s="29" customFormat="1" ht="18.75">
      <c r="B38" s="32"/>
      <c r="C38" s="505">
        <v>10</v>
      </c>
      <c r="D38" s="505"/>
      <c r="E38" s="504" t="s">
        <v>16</v>
      </c>
      <c r="F38" s="504"/>
      <c r="G38" s="504"/>
      <c r="H38" s="504"/>
      <c r="I38" s="504"/>
      <c r="J38" s="504"/>
      <c r="K38" s="1"/>
      <c r="L38" s="1"/>
    </row>
    <row r="39" spans="2:14" ht="9" customHeight="1">
      <c r="D39" s="33"/>
    </row>
    <row r="40" spans="2:14" s="29" customFormat="1" ht="18.75">
      <c r="B40" s="32"/>
      <c r="C40" s="505" t="s">
        <v>17</v>
      </c>
      <c r="D40" s="505"/>
      <c r="E40" s="504" t="s">
        <v>18</v>
      </c>
      <c r="F40" s="504"/>
      <c r="G40" s="504"/>
      <c r="H40" s="504"/>
      <c r="I40" s="504"/>
      <c r="J40" s="504"/>
      <c r="K40" s="1"/>
      <c r="L40" s="1"/>
    </row>
    <row r="41" spans="2:14" ht="19.5" customHeight="1">
      <c r="D41" s="33"/>
    </row>
    <row r="42" spans="2:14" ht="19.5" customHeight="1">
      <c r="B42" s="506" t="s">
        <v>19</v>
      </c>
      <c r="C42" s="507"/>
      <c r="D42" s="507"/>
      <c r="E42" s="507"/>
      <c r="F42" s="507"/>
      <c r="G42" s="507"/>
      <c r="H42" s="507"/>
      <c r="I42" s="507"/>
      <c r="J42" s="507"/>
      <c r="K42" s="507"/>
      <c r="L42" s="507"/>
      <c r="M42" s="507"/>
      <c r="N42" s="507"/>
    </row>
    <row r="43" spans="2:14" ht="8.25" customHeight="1"/>
    <row r="44" spans="2:14" ht="49.5" customHeight="1">
      <c r="B44" s="503" t="s">
        <v>20</v>
      </c>
      <c r="C44" s="503"/>
      <c r="D44" s="503"/>
      <c r="E44" s="503"/>
      <c r="F44" s="503"/>
      <c r="G44" s="503"/>
      <c r="H44" s="503"/>
      <c r="I44" s="503"/>
      <c r="J44" s="503"/>
      <c r="K44" s="503"/>
      <c r="L44" s="503"/>
      <c r="M44" s="199"/>
      <c r="N44" s="199"/>
    </row>
    <row r="45" spans="2:14" ht="12.75" customHeight="1"/>
    <row r="46" spans="2:14">
      <c r="C46" s="686"/>
      <c r="D46" s="165" t="s">
        <v>21</v>
      </c>
      <c r="H46" s="330"/>
      <c r="I46" s="165" t="s">
        <v>22</v>
      </c>
      <c r="J46" s="34"/>
      <c r="K46" s="34"/>
    </row>
    <row r="47" spans="2:14" ht="15" customHeight="1">
      <c r="C47" s="687"/>
      <c r="D47" s="165" t="s">
        <v>23</v>
      </c>
      <c r="H47" s="331"/>
      <c r="I47" s="165" t="s">
        <v>24</v>
      </c>
    </row>
    <row r="48" spans="2:14">
      <c r="C48" s="688"/>
      <c r="D48" s="166" t="s">
        <v>25</v>
      </c>
      <c r="H48" s="332"/>
      <c r="I48" s="165" t="s">
        <v>26</v>
      </c>
    </row>
    <row r="49" spans="5:13">
      <c r="I49" s="689"/>
    </row>
    <row r="50" spans="5:13">
      <c r="I50" s="689"/>
    </row>
    <row r="51" spans="5:13">
      <c r="E51" s="689"/>
      <c r="F51" s="689"/>
      <c r="I51" s="689"/>
    </row>
    <row r="52" spans="5:13" ht="13.5" customHeight="1">
      <c r="M52" s="1" t="s">
        <v>27</v>
      </c>
    </row>
    <row r="53" spans="5:13" ht="11.25" customHeight="1"/>
  </sheetData>
  <sheetProtection algorithmName="SHA-512" hashValue="j+uk8B6eQMT4ucP/HibEhnizOPTOar9eLjkYpdp8QrPLmDL7440rQt+zoLWLZxzrcSI6wVVL9MRGJwm2Sn54KA==" saltValue="Lbs3CP3zOLLVp5zebIdi2A==" spinCount="100000" sheet="1" objects="1" scenarios="1"/>
  <mergeCells count="27">
    <mergeCell ref="E34:J34"/>
    <mergeCell ref="E30:J30"/>
    <mergeCell ref="E26:J26"/>
    <mergeCell ref="D4:J7"/>
    <mergeCell ref="E9:I9"/>
    <mergeCell ref="B10:M10"/>
    <mergeCell ref="C18:D18"/>
    <mergeCell ref="C14:D14"/>
    <mergeCell ref="C12:D12"/>
    <mergeCell ref="E14:J14"/>
    <mergeCell ref="E12:J12"/>
    <mergeCell ref="B44:L44"/>
    <mergeCell ref="E24:J24"/>
    <mergeCell ref="E22:J22"/>
    <mergeCell ref="E20:J20"/>
    <mergeCell ref="E18:J18"/>
    <mergeCell ref="C40:D40"/>
    <mergeCell ref="C20:D20"/>
    <mergeCell ref="C34:D34"/>
    <mergeCell ref="C38:D38"/>
    <mergeCell ref="C22:D22"/>
    <mergeCell ref="C30:D30"/>
    <mergeCell ref="C26:D26"/>
    <mergeCell ref="C24:D24"/>
    <mergeCell ref="B42:N42"/>
    <mergeCell ref="E40:J40"/>
    <mergeCell ref="E38:J38"/>
  </mergeCells>
  <conditionalFormatting sqref="C47">
    <cfRule type="expression" dxfId="1333" priority="1" stopIfTrue="1">
      <formula>C47=""</formula>
    </cfRule>
  </conditionalFormatting>
  <hyperlinks>
    <hyperlink ref="E12" location="'1.Datos generales organización '!A1" display="Datos generales de la organización" xr:uid="{00000000-0004-0000-0000-000000000000}"/>
    <hyperlink ref="E14:K14" location="'2. Hoja de trabajo. Consumos'!A1" display="Hoja de trabajo. Consumos" xr:uid="{00000000-0004-0000-0000-000001000000}"/>
    <hyperlink ref="E18" location="'3. Instalaciones fijas'!A1" display="Consumo de combustibles fósiles en instalaciones fijas" xr:uid="{00000000-0004-0000-0000-000002000000}"/>
    <hyperlink ref="E20" location="'4.Vehículos y maquinaria'!A1" display="Consumo de combustibles fósiles en vehículos y maquinaria" xr:uid="{00000000-0004-0000-0000-000003000000}"/>
    <hyperlink ref="E22" location="'5. Emisiones Fugitivas'!A1" display="Emisiones fugitivas (equipos de climatización y otros)" xr:uid="{00000000-0004-0000-0000-000004000000}"/>
    <hyperlink ref="E24" location="'6. Emisiones de proceso'!A1" display="Emisiones de proceso" xr:uid="{00000000-0004-0000-0000-000005000000}"/>
    <hyperlink ref="E26" location="'7. Información adicional'!A1" display="Información adicional (instalaciones propias de generación de energía renovable)" xr:uid="{00000000-0004-0000-0000-000006000000}"/>
    <hyperlink ref="E30" location="'8. Energía comprada'!A1" display="Emisiones indirectas por energía comprada: electricidad y otros" xr:uid="{00000000-0004-0000-0000-000007000000}"/>
    <hyperlink ref="E34" location="'9. Informe final. Resultados'!A1" display="Informe final: Resultados" xr:uid="{00000000-0004-0000-0000-000008000000}"/>
    <hyperlink ref="E38" location="'10_Factores de emisión'!A1" display="Factores de emisión y PCA" xr:uid="{00000000-0004-0000-0000-000009000000}"/>
    <hyperlink ref="E40" location="'11. Revisiones calculadora'!A1" display="Revisiones de la calculadora" xr:uid="{00000000-0004-0000-0000-00000A000000}"/>
    <hyperlink ref="E30:K30" location="'8.Electricidad y otras energías'!A1" display="Electricidad y otras energías" xr:uid="{00000000-0004-0000-0000-00000B000000}"/>
    <hyperlink ref="E20:K20" location="'4. Vehículos y maquinaria'!A1" display="Consumo de combustibles fósiles en vehículos y maquinaria" xr:uid="{00000000-0004-0000-0000-00000C000000}"/>
    <hyperlink ref="B42:N42" r:id="rId1" display="https://www.miteco.gob.es/es/cambio-climatico/temas/mitigacion-politicas-y-medidas/instruccionescalculadorahc_tcm30-485627.pdf" xr:uid="{00000000-0004-0000-0000-00000D000000}"/>
    <hyperlink ref="E38:J38" location="'10. Factores de emisión'!A1" display="Factores de emisión y PCA" xr:uid="{00000000-0004-0000-0000-00000E000000}"/>
  </hyperlinks>
  <pageMargins left="0.75" right="0.75" top="1" bottom="1" header="0" footer="0"/>
  <pageSetup paperSize="256" scale="45"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C2295"/>
  <sheetViews>
    <sheetView showRowColHeaders="0" zoomScaleNormal="100" zoomScaleSheetLayoutView="100" workbookViewId="0">
      <selection activeCell="G3" sqref="G3:P3"/>
    </sheetView>
  </sheetViews>
  <sheetFormatPr defaultColWidth="11.42578125" defaultRowHeight="16.5"/>
  <cols>
    <col min="1" max="1" width="26.7109375" style="11" customWidth="1"/>
    <col min="2" max="2" width="0.5703125" style="10" customWidth="1"/>
    <col min="3" max="3" width="3.42578125" style="21" customWidth="1"/>
    <col min="4" max="4" width="2.140625" style="21" customWidth="1"/>
    <col min="5" max="5" width="16.28515625" style="21" customWidth="1"/>
    <col min="6" max="6" width="15.42578125" style="21" customWidth="1"/>
    <col min="7" max="8" width="15.140625" style="22" customWidth="1"/>
    <col min="9" max="10" width="13.140625" style="22" customWidth="1"/>
    <col min="11" max="11" width="16.5703125" style="22" customWidth="1"/>
    <col min="12" max="12" width="15.5703125" style="22" customWidth="1"/>
    <col min="13" max="13" width="12" style="21" customWidth="1"/>
    <col min="14" max="14" width="19.5703125" style="21" customWidth="1"/>
    <col min="15" max="16" width="11.7109375" style="21" customWidth="1"/>
    <col min="17" max="18" width="4" style="21" customWidth="1"/>
    <col min="19" max="29" width="11.42578125" style="57"/>
    <col min="30" max="16384" width="11.42578125" style="1"/>
  </cols>
  <sheetData>
    <row r="1" spans="1:20" ht="36" customHeight="1">
      <c r="A1" s="9"/>
      <c r="C1" s="514" t="s">
        <v>280</v>
      </c>
      <c r="D1" s="514"/>
      <c r="E1" s="514"/>
      <c r="F1" s="514"/>
      <c r="G1" s="514"/>
      <c r="H1" s="514"/>
      <c r="I1" s="514"/>
      <c r="J1" s="514"/>
      <c r="K1" s="514"/>
      <c r="L1" s="514"/>
      <c r="M1" s="514"/>
      <c r="N1" s="514"/>
      <c r="O1" s="514"/>
      <c r="P1" s="514"/>
      <c r="Q1" s="514"/>
      <c r="R1" s="514"/>
      <c r="T1" s="87"/>
    </row>
    <row r="2" spans="1:20" s="12" customFormat="1" ht="36" customHeight="1">
      <c r="A2" s="16"/>
      <c r="B2" s="5"/>
      <c r="M2" s="13"/>
      <c r="N2" s="13"/>
      <c r="O2" s="13"/>
      <c r="P2" s="13"/>
      <c r="Q2" s="13"/>
      <c r="R2" s="13"/>
      <c r="T2" s="88"/>
    </row>
    <row r="3" spans="1:20" s="12" customFormat="1" ht="18" customHeight="1">
      <c r="A3" s="690" t="s">
        <v>29</v>
      </c>
      <c r="B3" s="51"/>
      <c r="E3" s="792" t="s">
        <v>281</v>
      </c>
      <c r="F3" s="793"/>
      <c r="G3" s="794" t="str">
        <f>Datos!D31</f>
        <v/>
      </c>
      <c r="H3" s="795"/>
      <c r="I3" s="795"/>
      <c r="J3" s="795"/>
      <c r="K3" s="795"/>
      <c r="L3" s="795"/>
      <c r="M3" s="795"/>
      <c r="N3" s="795"/>
      <c r="O3" s="795"/>
      <c r="P3" s="796"/>
      <c r="Q3" s="13"/>
      <c r="R3" s="13"/>
      <c r="T3" s="88"/>
    </row>
    <row r="4" spans="1:20" s="12" customFormat="1" ht="8.25" customHeight="1">
      <c r="A4" s="621" t="s">
        <v>31</v>
      </c>
      <c r="B4" s="51"/>
      <c r="E4" s="52"/>
      <c r="F4" s="53"/>
      <c r="G4" s="49"/>
      <c r="H4" s="49"/>
      <c r="I4" s="49"/>
      <c r="J4" s="49"/>
      <c r="K4" s="49"/>
      <c r="L4" s="49"/>
      <c r="M4" s="49"/>
      <c r="N4" s="49"/>
      <c r="O4" s="49"/>
      <c r="P4" s="49"/>
      <c r="Q4" s="13"/>
      <c r="R4" s="13"/>
      <c r="T4" s="88"/>
    </row>
    <row r="5" spans="1:20" s="12" customFormat="1" ht="8.25" customHeight="1">
      <c r="A5" s="622"/>
      <c r="B5" s="51"/>
      <c r="E5" s="797" t="s">
        <v>282</v>
      </c>
      <c r="F5" s="798"/>
      <c r="G5" s="616" t="str">
        <f>Datos!D33</f>
        <v/>
      </c>
      <c r="H5" s="617"/>
      <c r="I5" s="617"/>
      <c r="J5" s="617"/>
      <c r="K5" s="617"/>
      <c r="L5" s="617"/>
      <c r="M5" s="617"/>
      <c r="N5" s="617"/>
      <c r="O5" s="617"/>
      <c r="P5" s="618"/>
      <c r="Q5" s="13"/>
      <c r="R5" s="13"/>
      <c r="T5" s="88"/>
    </row>
    <row r="6" spans="1:20" s="12" customFormat="1" ht="8.25" customHeight="1">
      <c r="A6" s="621" t="s">
        <v>32</v>
      </c>
      <c r="B6" s="51"/>
      <c r="E6" s="799"/>
      <c r="F6" s="800"/>
      <c r="G6" s="619"/>
      <c r="H6" s="801"/>
      <c r="I6" s="801"/>
      <c r="J6" s="801"/>
      <c r="K6" s="801"/>
      <c r="L6" s="801"/>
      <c r="M6" s="801"/>
      <c r="N6" s="801"/>
      <c r="O6" s="801"/>
      <c r="P6" s="620"/>
      <c r="Q6" s="13"/>
      <c r="R6" s="13"/>
      <c r="T6" s="88"/>
    </row>
    <row r="7" spans="1:20" ht="8.25" customHeight="1">
      <c r="A7" s="622"/>
      <c r="B7" s="51"/>
      <c r="C7" s="1"/>
      <c r="D7" s="1"/>
      <c r="E7" s="52"/>
      <c r="F7" s="53"/>
      <c r="G7" s="49"/>
      <c r="H7" s="49"/>
      <c r="I7" s="49"/>
      <c r="J7" s="49"/>
      <c r="K7" s="49"/>
      <c r="L7" s="49"/>
      <c r="M7" s="49"/>
      <c r="N7" s="49"/>
      <c r="O7" s="49"/>
      <c r="P7" s="49"/>
      <c r="Q7" s="49"/>
      <c r="R7" s="1"/>
      <c r="T7" s="87"/>
    </row>
    <row r="8" spans="1:20">
      <c r="A8" s="690" t="s">
        <v>36</v>
      </c>
      <c r="C8" s="1"/>
      <c r="D8" s="208" t="s">
        <v>283</v>
      </c>
      <c r="E8" s="208"/>
      <c r="F8" s="208"/>
      <c r="G8" s="208"/>
      <c r="H8" s="208"/>
      <c r="I8" s="208"/>
      <c r="J8" s="208"/>
      <c r="K8" s="208"/>
      <c r="L8" s="208"/>
      <c r="M8" s="208"/>
      <c r="N8" s="208"/>
      <c r="O8" s="208"/>
      <c r="P8" s="208"/>
      <c r="Q8" s="208"/>
      <c r="R8" s="1"/>
      <c r="T8" s="87"/>
    </row>
    <row r="9" spans="1:20" ht="8.25" customHeight="1">
      <c r="A9" s="621" t="s">
        <v>37</v>
      </c>
      <c r="C9" s="1"/>
      <c r="D9" s="1"/>
      <c r="E9" s="1"/>
      <c r="F9" s="1"/>
      <c r="G9" s="1"/>
      <c r="H9" s="1"/>
      <c r="I9" s="1"/>
      <c r="J9" s="1"/>
      <c r="K9" s="1"/>
      <c r="L9" s="1"/>
      <c r="M9" s="1"/>
      <c r="N9" s="1"/>
      <c r="O9" s="1"/>
      <c r="P9" s="1"/>
      <c r="Q9" s="1"/>
      <c r="R9" s="1"/>
      <c r="T9" s="87"/>
    </row>
    <row r="10" spans="1:20" ht="8.25" customHeight="1">
      <c r="A10" s="622"/>
      <c r="C10" s="1"/>
      <c r="D10" s="1"/>
      <c r="E10" s="636" t="s">
        <v>284</v>
      </c>
      <c r="F10" s="636"/>
      <c r="G10" s="636"/>
      <c r="H10" s="636"/>
      <c r="I10" s="636"/>
      <c r="J10" s="636"/>
      <c r="K10" s="636"/>
      <c r="L10" s="636"/>
      <c r="M10" s="636"/>
      <c r="N10" s="636"/>
      <c r="O10" s="636"/>
      <c r="P10" s="637"/>
      <c r="Q10" s="175" t="s">
        <v>285</v>
      </c>
      <c r="R10" s="175"/>
      <c r="S10" s="175"/>
      <c r="T10" s="87"/>
    </row>
    <row r="11" spans="1:20" ht="8.25" customHeight="1">
      <c r="A11" s="621" t="s">
        <v>38</v>
      </c>
      <c r="C11" s="1"/>
      <c r="D11" s="1"/>
      <c r="E11" s="636"/>
      <c r="F11" s="636"/>
      <c r="G11" s="636"/>
      <c r="H11" s="636"/>
      <c r="I11" s="636"/>
      <c r="J11" s="636"/>
      <c r="K11" s="636"/>
      <c r="L11" s="636"/>
      <c r="M11" s="636"/>
      <c r="N11" s="636"/>
      <c r="O11" s="636"/>
      <c r="P11" s="637"/>
      <c r="Q11" s="175"/>
      <c r="R11" s="175"/>
      <c r="S11" s="175"/>
      <c r="T11" s="87"/>
    </row>
    <row r="12" spans="1:20" ht="7.5" customHeight="1">
      <c r="A12" s="622"/>
      <c r="C12" s="1"/>
      <c r="D12" s="1"/>
      <c r="E12" s="49"/>
      <c r="F12" s="49"/>
      <c r="G12" s="49"/>
      <c r="H12" s="49"/>
      <c r="I12" s="49"/>
      <c r="J12" s="49"/>
      <c r="K12" s="49"/>
      <c r="L12" s="49"/>
      <c r="M12" s="49"/>
      <c r="N12" s="49"/>
      <c r="O12" s="49"/>
      <c r="P12" s="49"/>
      <c r="Q12" s="49"/>
      <c r="R12" s="1"/>
      <c r="T12" s="87"/>
    </row>
    <row r="13" spans="1:20" ht="16.5" customHeight="1">
      <c r="A13" s="690" t="s">
        <v>40</v>
      </c>
      <c r="C13" s="1"/>
      <c r="D13" s="1"/>
      <c r="E13" s="802" t="s">
        <v>286</v>
      </c>
      <c r="F13" s="803"/>
      <c r="G13" s="433" t="str">
        <f>Datos!D6</f>
        <v/>
      </c>
      <c r="H13" s="49"/>
      <c r="I13" s="49"/>
      <c r="J13" s="49"/>
      <c r="K13" s="97"/>
      <c r="L13" s="124"/>
      <c r="M13" s="49"/>
      <c r="N13" s="49"/>
      <c r="O13" s="49"/>
      <c r="P13" s="49"/>
      <c r="Q13" s="49"/>
      <c r="R13" s="1"/>
    </row>
    <row r="14" spans="1:20" s="57" customFormat="1" ht="16.5" customHeight="1">
      <c r="A14" s="690" t="s">
        <v>41</v>
      </c>
      <c r="B14" s="10"/>
      <c r="C14" s="1"/>
      <c r="D14" s="1"/>
      <c r="E14" s="12"/>
      <c r="F14" s="12"/>
      <c r="G14" s="12"/>
      <c r="H14" s="12"/>
      <c r="I14" s="12"/>
      <c r="J14" s="12"/>
      <c r="K14" s="408"/>
      <c r="L14" s="124"/>
      <c r="M14" s="49"/>
      <c r="N14" s="49"/>
      <c r="O14" s="49"/>
      <c r="P14" s="49"/>
      <c r="Q14" s="49"/>
      <c r="R14" s="1"/>
    </row>
    <row r="15" spans="1:20" s="57" customFormat="1" ht="16.5" customHeight="1">
      <c r="A15" s="4" t="s">
        <v>42</v>
      </c>
      <c r="B15" s="10"/>
      <c r="C15" s="1"/>
      <c r="D15" s="1"/>
      <c r="E15" s="12"/>
      <c r="F15" s="12"/>
      <c r="G15" s="12"/>
      <c r="H15" s="305" t="s">
        <v>287</v>
      </c>
      <c r="I15" s="306" t="s">
        <v>288</v>
      </c>
      <c r="J15" s="306" t="s">
        <v>289</v>
      </c>
      <c r="K15" s="325" t="s">
        <v>290</v>
      </c>
      <c r="L15" s="124"/>
      <c r="M15" s="49"/>
      <c r="N15" s="49"/>
      <c r="O15" s="49"/>
      <c r="P15" s="49"/>
      <c r="Q15" s="49"/>
      <c r="R15" s="1"/>
    </row>
    <row r="16" spans="1:20" s="57" customFormat="1" ht="16.5" customHeight="1">
      <c r="A16" s="690" t="s">
        <v>44</v>
      </c>
      <c r="B16" s="10"/>
      <c r="C16" s="1"/>
      <c r="D16" s="1"/>
      <c r="E16" s="627" t="s">
        <v>291</v>
      </c>
      <c r="F16" s="804"/>
      <c r="G16" s="805"/>
      <c r="H16" s="308">
        <f>ROUND(Datos!F1030/1000,2)</f>
        <v>0</v>
      </c>
      <c r="I16" s="308">
        <f>ROUND(Datos!G1030/1000,2)</f>
        <v>0</v>
      </c>
      <c r="J16" s="308">
        <f>ROUND(Datos!H1030/1000,2)</f>
        <v>0</v>
      </c>
      <c r="K16" s="308">
        <f>ROUND(Datos!I1030/1000,2)</f>
        <v>0</v>
      </c>
      <c r="L16" s="124"/>
      <c r="M16" s="49"/>
      <c r="N16" s="49"/>
      <c r="O16" s="49"/>
      <c r="P16" s="49"/>
      <c r="Q16" s="49"/>
      <c r="R16" s="1"/>
    </row>
    <row r="17" spans="1:28" s="57" customFormat="1" ht="16.5" customHeight="1">
      <c r="A17" s="690" t="s">
        <v>45</v>
      </c>
      <c r="B17" s="10"/>
      <c r="C17" s="1"/>
      <c r="D17" s="1"/>
      <c r="E17" s="806" t="s">
        <v>292</v>
      </c>
      <c r="F17" s="807"/>
      <c r="G17" s="808"/>
      <c r="H17" s="409" t="s">
        <v>293</v>
      </c>
      <c r="I17" s="409" t="s">
        <v>293</v>
      </c>
      <c r="J17" s="409" t="s">
        <v>293</v>
      </c>
      <c r="K17" s="308">
        <f ca="1">ROUND((Datos!I1035/1000),2)</f>
        <v>0</v>
      </c>
      <c r="L17" s="124"/>
      <c r="M17" s="49"/>
      <c r="N17" s="49"/>
      <c r="O17" s="49"/>
      <c r="P17" s="49"/>
      <c r="Q17" s="49"/>
      <c r="R17" s="1"/>
    </row>
    <row r="18" spans="1:28" s="57" customFormat="1" ht="3" customHeight="1">
      <c r="A18" s="16"/>
      <c r="B18" s="10"/>
      <c r="C18" s="1"/>
      <c r="D18" s="1"/>
      <c r="E18" s="49"/>
      <c r="F18" s="49"/>
      <c r="G18" s="49"/>
      <c r="H18" s="62"/>
      <c r="I18" s="62"/>
      <c r="J18" s="49"/>
      <c r="K18" s="12"/>
      <c r="L18" s="125"/>
      <c r="M18" s="49"/>
      <c r="N18" s="49"/>
      <c r="O18" s="49"/>
      <c r="P18" s="49"/>
      <c r="Q18" s="49"/>
      <c r="R18" s="1"/>
    </row>
    <row r="19" spans="1:28" s="57" customFormat="1" ht="15.75" customHeight="1">
      <c r="A19" s="16"/>
      <c r="B19" s="10"/>
      <c r="C19" s="1"/>
      <c r="D19" s="1"/>
      <c r="E19" s="625" t="s">
        <v>102</v>
      </c>
      <c r="F19" s="809"/>
      <c r="G19" s="810"/>
      <c r="H19" s="307">
        <f>H16</f>
        <v>0</v>
      </c>
      <c r="I19" s="307">
        <f t="shared" ref="I19:J19" si="0">I16</f>
        <v>0</v>
      </c>
      <c r="J19" s="307">
        <f t="shared" si="0"/>
        <v>0</v>
      </c>
      <c r="K19" s="309">
        <f ca="1">SUM(K16:K17)</f>
        <v>0</v>
      </c>
      <c r="L19" s="124"/>
      <c r="M19" s="49"/>
      <c r="N19" s="49"/>
      <c r="O19" s="49"/>
      <c r="P19" s="49"/>
      <c r="Q19" s="49"/>
      <c r="R19" s="1"/>
    </row>
    <row r="20" spans="1:28" s="57" customFormat="1" ht="15.75" customHeight="1">
      <c r="A20" s="16"/>
      <c r="B20" s="10"/>
      <c r="C20" s="1"/>
      <c r="D20" s="1"/>
      <c r="E20" s="12"/>
      <c r="F20" s="12"/>
      <c r="G20" s="12"/>
      <c r="H20" s="12"/>
      <c r="I20" s="12"/>
      <c r="J20" s="12"/>
      <c r="K20" s="97"/>
      <c r="L20" s="125"/>
      <c r="M20" s="49"/>
      <c r="N20" s="49"/>
      <c r="O20" s="49"/>
      <c r="P20" s="49"/>
      <c r="Q20" s="49"/>
      <c r="R20" s="1"/>
    </row>
    <row r="21" spans="1:28" s="57" customFormat="1" ht="15.75" customHeight="1">
      <c r="A21" s="16"/>
      <c r="B21" s="10"/>
      <c r="C21" s="1"/>
      <c r="D21" s="1"/>
      <c r="E21" s="626" t="s">
        <v>294</v>
      </c>
      <c r="F21" s="626"/>
      <c r="G21" s="626"/>
      <c r="H21" s="626"/>
      <c r="I21" s="626"/>
      <c r="J21" s="626"/>
      <c r="K21" s="626"/>
      <c r="L21" s="125"/>
      <c r="M21" s="49"/>
      <c r="N21" s="49"/>
      <c r="O21" s="49"/>
      <c r="P21" s="49"/>
      <c r="Q21" s="49"/>
      <c r="R21" s="1"/>
    </row>
    <row r="22" spans="1:28" s="12" customFormat="1" ht="6" customHeight="1">
      <c r="A22" s="16"/>
      <c r="B22" s="10"/>
      <c r="E22" s="177"/>
      <c r="F22" s="177"/>
      <c r="G22" s="177"/>
      <c r="H22" s="177"/>
      <c r="I22" s="177"/>
      <c r="J22" s="177"/>
      <c r="K22" s="177"/>
      <c r="L22" s="177"/>
      <c r="M22" s="49"/>
      <c r="N22" s="49"/>
      <c r="O22" s="49"/>
      <c r="P22" s="49"/>
      <c r="Q22" s="49"/>
      <c r="S22" s="57"/>
      <c r="T22" s="57"/>
      <c r="U22" s="57"/>
      <c r="V22" s="57"/>
      <c r="W22" s="57"/>
      <c r="X22" s="57"/>
      <c r="Y22" s="57"/>
      <c r="Z22" s="57"/>
      <c r="AA22" s="57"/>
      <c r="AB22" s="57"/>
    </row>
    <row r="23" spans="1:28" s="12" customFormat="1" ht="18" customHeight="1">
      <c r="A23" s="16"/>
      <c r="B23" s="10"/>
      <c r="E23" s="177"/>
      <c r="F23" s="177"/>
      <c r="G23" s="177"/>
      <c r="H23" s="298" t="s">
        <v>295</v>
      </c>
      <c r="I23" s="296" t="s">
        <v>296</v>
      </c>
      <c r="J23" s="296" t="s">
        <v>297</v>
      </c>
      <c r="K23" s="297" t="s">
        <v>298</v>
      </c>
      <c r="L23" s="49"/>
      <c r="M23" s="49"/>
      <c r="N23" s="49"/>
      <c r="O23" s="49"/>
      <c r="P23" s="49"/>
      <c r="Q23" s="49"/>
      <c r="S23" s="57"/>
      <c r="T23" s="57"/>
      <c r="U23" s="57"/>
      <c r="V23" s="57"/>
      <c r="W23" s="57"/>
      <c r="X23" s="57"/>
      <c r="Y23" s="57"/>
      <c r="Z23" s="57"/>
      <c r="AA23" s="57"/>
      <c r="AB23" s="57"/>
    </row>
    <row r="24" spans="1:28" s="12" customFormat="1" ht="15.75" customHeight="1">
      <c r="A24" s="16"/>
      <c r="B24" s="10"/>
      <c r="E24" s="613" t="s">
        <v>299</v>
      </c>
      <c r="F24" s="811" t="s">
        <v>300</v>
      </c>
      <c r="G24" s="812"/>
      <c r="H24" s="299">
        <f>Datos!F1024</f>
        <v>0</v>
      </c>
      <c r="I24" s="299">
        <f>Datos!G1024</f>
        <v>0</v>
      </c>
      <c r="J24" s="299">
        <f>Datos!H1024</f>
        <v>0</v>
      </c>
      <c r="K24" s="300">
        <f>Datos!I1024</f>
        <v>0</v>
      </c>
      <c r="L24" s="49"/>
      <c r="M24" s="49"/>
      <c r="N24" s="49"/>
      <c r="O24" s="49"/>
      <c r="P24" s="49"/>
      <c r="Q24" s="49"/>
      <c r="S24" s="57"/>
      <c r="T24" s="57"/>
      <c r="U24" s="57"/>
      <c r="V24" s="57"/>
      <c r="W24" s="57"/>
      <c r="X24" s="57"/>
      <c r="Y24" s="57"/>
      <c r="Z24" s="57"/>
      <c r="AA24" s="57"/>
      <c r="AB24" s="57"/>
    </row>
    <row r="25" spans="1:28" s="12" customFormat="1" ht="15.75" customHeight="1">
      <c r="A25" s="16"/>
      <c r="B25" s="10"/>
      <c r="E25" s="614"/>
      <c r="F25" s="813" t="s">
        <v>301</v>
      </c>
      <c r="G25" s="814"/>
      <c r="H25" s="299">
        <f>Datos!F1025</f>
        <v>0</v>
      </c>
      <c r="I25" s="299">
        <f>Datos!G1025</f>
        <v>0</v>
      </c>
      <c r="J25" s="299">
        <f>Datos!H1025</f>
        <v>0</v>
      </c>
      <c r="K25" s="300">
        <f>Datos!I1025</f>
        <v>0</v>
      </c>
      <c r="L25" s="49"/>
      <c r="S25" s="57"/>
      <c r="T25" s="57"/>
      <c r="U25" s="57"/>
      <c r="V25" s="57"/>
      <c r="W25" s="57"/>
      <c r="X25" s="57"/>
      <c r="Y25" s="57"/>
      <c r="Z25" s="57"/>
      <c r="AA25" s="57"/>
      <c r="AB25" s="57"/>
    </row>
    <row r="26" spans="1:28" s="12" customFormat="1" ht="15.75" customHeight="1">
      <c r="A26" s="16"/>
      <c r="B26" s="10"/>
      <c r="E26" s="614"/>
      <c r="F26" s="813" t="s">
        <v>302</v>
      </c>
      <c r="G26" s="814"/>
      <c r="H26" s="299">
        <f>Datos!F1026</f>
        <v>0</v>
      </c>
      <c r="I26" s="299">
        <f>Datos!G1026</f>
        <v>0</v>
      </c>
      <c r="J26" s="299">
        <f>Datos!H1026</f>
        <v>0</v>
      </c>
      <c r="K26" s="300">
        <f>Datos!I1026</f>
        <v>0</v>
      </c>
      <c r="L26" s="49"/>
      <c r="M26" s="176"/>
      <c r="N26" s="176"/>
      <c r="O26" s="176"/>
      <c r="P26" s="176"/>
      <c r="Q26" s="176"/>
      <c r="R26" s="176"/>
      <c r="S26" s="57"/>
      <c r="T26" s="57"/>
      <c r="U26" s="57"/>
      <c r="V26" s="57"/>
      <c r="W26" s="57"/>
      <c r="X26" s="57"/>
      <c r="Y26" s="57"/>
      <c r="Z26" s="57"/>
      <c r="AA26" s="57"/>
      <c r="AB26" s="57"/>
    </row>
    <row r="27" spans="1:28" s="12" customFormat="1" ht="15.75" customHeight="1">
      <c r="A27" s="16"/>
      <c r="B27" s="10"/>
      <c r="E27" s="614"/>
      <c r="F27" s="813" t="s">
        <v>303</v>
      </c>
      <c r="G27" s="814"/>
      <c r="H27" s="299">
        <f>Datos!F1027</f>
        <v>0</v>
      </c>
      <c r="I27" s="299">
        <f>Datos!G1027</f>
        <v>0</v>
      </c>
      <c r="J27" s="299">
        <f>Datos!H1027</f>
        <v>0</v>
      </c>
      <c r="K27" s="300">
        <f>Datos!I1027</f>
        <v>0</v>
      </c>
      <c r="L27" s="49"/>
      <c r="M27" s="176"/>
      <c r="N27" s="176"/>
      <c r="O27" s="176"/>
      <c r="P27" s="176"/>
      <c r="Q27" s="176"/>
      <c r="R27" s="176"/>
      <c r="S27" s="57"/>
      <c r="T27" s="57"/>
      <c r="U27" s="57"/>
      <c r="V27" s="57"/>
      <c r="W27" s="57"/>
      <c r="X27" s="57"/>
      <c r="Y27" s="57"/>
      <c r="Z27" s="57"/>
      <c r="AA27" s="57"/>
      <c r="AB27" s="57"/>
    </row>
    <row r="28" spans="1:28" s="12" customFormat="1" ht="15.75" customHeight="1">
      <c r="A28" s="16"/>
      <c r="B28" s="10"/>
      <c r="E28" s="614"/>
      <c r="F28" s="813" t="s">
        <v>304</v>
      </c>
      <c r="G28" s="814"/>
      <c r="H28" s="403" t="str">
        <f>Datos!F1028</f>
        <v>-</v>
      </c>
      <c r="I28" s="403" t="str">
        <f>Datos!G1028</f>
        <v>-</v>
      </c>
      <c r="J28" s="403" t="str">
        <f>Datos!H1028</f>
        <v>-</v>
      </c>
      <c r="K28" s="300">
        <f>Datos!I1028</f>
        <v>0</v>
      </c>
      <c r="L28" s="49"/>
      <c r="M28" s="176"/>
      <c r="N28" s="176"/>
      <c r="O28" s="176"/>
      <c r="P28" s="176"/>
      <c r="Q28" s="176"/>
      <c r="R28" s="176"/>
      <c r="S28" s="57"/>
      <c r="T28" s="57"/>
      <c r="U28" s="57"/>
      <c r="V28" s="57"/>
      <c r="W28" s="57"/>
      <c r="X28" s="57"/>
      <c r="Y28" s="57"/>
      <c r="Z28" s="57"/>
      <c r="AA28" s="57"/>
      <c r="AB28" s="57"/>
    </row>
    <row r="29" spans="1:28" s="12" customFormat="1" ht="15.75" customHeight="1">
      <c r="A29" s="16"/>
      <c r="B29" s="10"/>
      <c r="E29" s="614"/>
      <c r="F29" s="815" t="s">
        <v>305</v>
      </c>
      <c r="G29" s="816"/>
      <c r="H29" s="299">
        <f>Datos!F1029</f>
        <v>0</v>
      </c>
      <c r="I29" s="299">
        <f>Datos!G1029</f>
        <v>0</v>
      </c>
      <c r="J29" s="299">
        <f>Datos!H1029</f>
        <v>0</v>
      </c>
      <c r="K29" s="300">
        <f>Datos!I1029</f>
        <v>0</v>
      </c>
      <c r="L29" s="49"/>
      <c r="M29" s="176"/>
      <c r="N29" s="176"/>
      <c r="O29" s="176"/>
      <c r="P29" s="176"/>
      <c r="Q29" s="176"/>
      <c r="R29" s="176"/>
      <c r="S29" s="57"/>
      <c r="T29" s="57"/>
      <c r="U29" s="57"/>
      <c r="V29" s="57"/>
      <c r="W29" s="57"/>
      <c r="X29" s="57"/>
      <c r="Y29" s="57"/>
      <c r="Z29" s="57"/>
      <c r="AA29" s="57"/>
      <c r="AB29" s="57"/>
    </row>
    <row r="30" spans="1:28" s="12" customFormat="1" ht="15.75" customHeight="1">
      <c r="A30" s="16"/>
      <c r="B30" s="10"/>
      <c r="E30" s="615"/>
      <c r="F30" s="817" t="s">
        <v>306</v>
      </c>
      <c r="G30" s="818"/>
      <c r="H30" s="302">
        <f>ROUND(SUM(H24:H29),2)</f>
        <v>0</v>
      </c>
      <c r="I30" s="302">
        <f t="shared" ref="I30:J30" si="1">ROUND(SUM(I24:I29),2)</f>
        <v>0</v>
      </c>
      <c r="J30" s="302">
        <f t="shared" si="1"/>
        <v>0</v>
      </c>
      <c r="K30" s="400">
        <f>ROUND(SUM(K24:K29),2)</f>
        <v>0</v>
      </c>
      <c r="L30" s="49"/>
      <c r="M30" s="49"/>
      <c r="N30" s="49"/>
      <c r="O30" s="49"/>
      <c r="P30" s="49"/>
      <c r="Q30" s="49"/>
      <c r="S30" s="57"/>
      <c r="T30" s="57"/>
      <c r="U30" s="57"/>
      <c r="V30" s="57"/>
      <c r="W30" s="57"/>
      <c r="X30" s="57"/>
      <c r="Y30" s="57"/>
      <c r="Z30" s="57"/>
      <c r="AA30" s="57"/>
      <c r="AB30" s="57"/>
    </row>
    <row r="31" spans="1:28" s="12" customFormat="1" ht="5.25" customHeight="1">
      <c r="A31" s="16"/>
      <c r="B31" s="10"/>
      <c r="Q31" s="49"/>
      <c r="S31" s="57"/>
      <c r="T31" s="57"/>
      <c r="U31" s="57"/>
      <c r="V31" s="57"/>
      <c r="W31" s="57"/>
      <c r="X31" s="57"/>
      <c r="Y31" s="57"/>
      <c r="Z31" s="57"/>
      <c r="AA31" s="57"/>
      <c r="AB31" s="57"/>
    </row>
    <row r="32" spans="1:28" s="57" customFormat="1" ht="16.5" customHeight="1">
      <c r="A32" s="16"/>
      <c r="B32" s="10"/>
      <c r="C32" s="1"/>
      <c r="D32" s="1"/>
      <c r="E32" s="630" t="s">
        <v>307</v>
      </c>
      <c r="F32" s="633" t="s">
        <v>308</v>
      </c>
      <c r="G32" s="819"/>
      <c r="H32" s="397" t="s">
        <v>293</v>
      </c>
      <c r="I32" s="397" t="s">
        <v>293</v>
      </c>
      <c r="J32" s="303" t="s">
        <v>293</v>
      </c>
      <c r="K32" s="301">
        <f ca="1">Datos!I1032</f>
        <v>0</v>
      </c>
      <c r="L32" s="399"/>
      <c r="M32" s="399"/>
      <c r="N32" s="399"/>
      <c r="O32" s="399"/>
      <c r="P32" s="399"/>
      <c r="Q32" s="398"/>
      <c r="R32" s="1"/>
    </row>
    <row r="33" spans="1:28" s="57" customFormat="1" ht="16.5" customHeight="1">
      <c r="A33" s="16"/>
      <c r="B33" s="10"/>
      <c r="C33" s="1"/>
      <c r="D33" s="1"/>
      <c r="E33" s="631"/>
      <c r="F33" s="635" t="s">
        <v>309</v>
      </c>
      <c r="G33" s="820"/>
      <c r="H33" s="397" t="s">
        <v>293</v>
      </c>
      <c r="I33" s="397" t="s">
        <v>293</v>
      </c>
      <c r="J33" s="303" t="s">
        <v>293</v>
      </c>
      <c r="K33" s="301">
        <f ca="1">Datos!I1033</f>
        <v>0</v>
      </c>
      <c r="L33" s="399"/>
      <c r="M33" s="399"/>
      <c r="N33" s="399"/>
      <c r="O33" s="399"/>
      <c r="P33" s="399"/>
      <c r="Q33" s="398"/>
      <c r="R33" s="1"/>
    </row>
    <row r="34" spans="1:28" s="12" customFormat="1" ht="15.75" customHeight="1">
      <c r="A34" s="16"/>
      <c r="B34" s="10"/>
      <c r="E34" s="631"/>
      <c r="F34" s="628" t="s">
        <v>310</v>
      </c>
      <c r="G34" s="821"/>
      <c r="H34" s="397" t="s">
        <v>293</v>
      </c>
      <c r="I34" s="397" t="s">
        <v>293</v>
      </c>
      <c r="J34" s="303" t="s">
        <v>293</v>
      </c>
      <c r="K34" s="301">
        <f>Datos!I1034</f>
        <v>0</v>
      </c>
      <c r="L34" s="49"/>
      <c r="M34" s="49"/>
      <c r="N34" s="49"/>
      <c r="O34" s="49"/>
      <c r="P34" s="49"/>
      <c r="Q34" s="49"/>
      <c r="S34" s="57"/>
      <c r="T34" s="57"/>
      <c r="U34" s="57"/>
      <c r="V34" s="57"/>
      <c r="W34" s="57"/>
      <c r="X34" s="57"/>
      <c r="Y34" s="57"/>
      <c r="Z34" s="57"/>
      <c r="AA34" s="57"/>
      <c r="AB34" s="57"/>
    </row>
    <row r="35" spans="1:28" s="57" customFormat="1" ht="16.5" customHeight="1">
      <c r="A35" s="16"/>
      <c r="B35" s="10"/>
      <c r="C35" s="1"/>
      <c r="D35" s="1"/>
      <c r="E35" s="632"/>
      <c r="F35" s="817" t="s">
        <v>306</v>
      </c>
      <c r="G35" s="818"/>
      <c r="H35" s="302">
        <f>ROUND(SUM(H32:H34),2)</f>
        <v>0</v>
      </c>
      <c r="I35" s="302">
        <f t="shared" ref="I35:J35" si="2">ROUND(SUM(I32:I34),2)</f>
        <v>0</v>
      </c>
      <c r="J35" s="302">
        <f t="shared" si="2"/>
        <v>0</v>
      </c>
      <c r="K35" s="400">
        <f ca="1">ROUND(SUM(K32:K34),2)</f>
        <v>0</v>
      </c>
      <c r="L35" s="49"/>
      <c r="M35" s="49"/>
      <c r="N35" s="49"/>
      <c r="O35" s="49"/>
      <c r="P35" s="49"/>
      <c r="Q35" s="49"/>
      <c r="R35" s="1"/>
    </row>
    <row r="36" spans="1:28" s="57" customFormat="1" ht="8.25" customHeight="1">
      <c r="A36" s="16"/>
      <c r="B36" s="10"/>
      <c r="C36" s="1"/>
      <c r="D36" s="1"/>
      <c r="E36" s="49"/>
      <c r="F36" s="49"/>
      <c r="G36" s="49"/>
      <c r="H36" s="49"/>
      <c r="I36" s="49"/>
      <c r="J36" s="49"/>
      <c r="K36" s="49"/>
      <c r="L36" s="49"/>
      <c r="M36" s="49"/>
      <c r="N36" s="49"/>
      <c r="O36" s="49"/>
      <c r="P36" s="49"/>
      <c r="Q36" s="49"/>
      <c r="R36" s="1"/>
    </row>
    <row r="37" spans="1:28" s="57" customFormat="1" ht="16.5" customHeight="1">
      <c r="A37" s="16"/>
      <c r="B37" s="10"/>
      <c r="C37" s="1"/>
      <c r="D37" s="1"/>
      <c r="E37" s="629" t="s">
        <v>102</v>
      </c>
      <c r="F37" s="822"/>
      <c r="G37" s="823"/>
      <c r="H37" s="304">
        <f>Datos!F1037</f>
        <v>0</v>
      </c>
      <c r="I37" s="304">
        <f>Datos!G1037</f>
        <v>0</v>
      </c>
      <c r="J37" s="304">
        <f>Datos!H1037</f>
        <v>0</v>
      </c>
      <c r="K37" s="410">
        <f ca="1">Datos!I1037</f>
        <v>0</v>
      </c>
      <c r="L37" s="49"/>
      <c r="M37" s="49"/>
      <c r="N37" s="49"/>
      <c r="O37" s="49"/>
      <c r="P37" s="49"/>
      <c r="Q37" s="49"/>
      <c r="R37" s="1"/>
    </row>
    <row r="38" spans="1:28" s="12" customFormat="1" ht="16.5" customHeight="1">
      <c r="A38" s="16"/>
      <c r="B38" s="10"/>
      <c r="E38" s="634" t="s">
        <v>311</v>
      </c>
      <c r="F38" s="634"/>
      <c r="G38" s="634"/>
      <c r="H38" s="634"/>
      <c r="I38" s="634"/>
      <c r="J38" s="634"/>
      <c r="K38" s="634"/>
      <c r="L38" s="634"/>
      <c r="M38" s="49"/>
      <c r="N38" s="49"/>
      <c r="O38" s="49"/>
      <c r="P38" s="49"/>
      <c r="Q38" s="49"/>
      <c r="S38" s="57"/>
      <c r="T38" s="57"/>
      <c r="U38" s="57"/>
      <c r="V38" s="57"/>
      <c r="W38" s="57"/>
      <c r="X38" s="57"/>
      <c r="Y38" s="57"/>
      <c r="Z38" s="57"/>
      <c r="AA38" s="57"/>
      <c r="AB38" s="57"/>
    </row>
    <row r="39" spans="1:28" s="12" customFormat="1" ht="16.5" customHeight="1">
      <c r="A39" s="16"/>
      <c r="B39" s="10"/>
      <c r="E39" s="634" t="s">
        <v>312</v>
      </c>
      <c r="F39" s="634"/>
      <c r="G39" s="634"/>
      <c r="H39" s="634"/>
      <c r="I39" s="634"/>
      <c r="J39" s="634"/>
      <c r="K39" s="634"/>
      <c r="L39" s="634"/>
      <c r="M39" s="49"/>
      <c r="N39" s="49"/>
      <c r="O39" s="49"/>
      <c r="P39" s="49"/>
      <c r="Q39" s="49"/>
      <c r="S39" s="57"/>
      <c r="T39" s="57"/>
      <c r="U39" s="57"/>
      <c r="V39" s="57"/>
      <c r="W39" s="57"/>
      <c r="X39" s="57"/>
      <c r="Y39" s="57"/>
      <c r="Z39" s="57"/>
      <c r="AA39" s="57"/>
      <c r="AB39" s="57"/>
    </row>
    <row r="40" spans="1:28" s="12" customFormat="1" ht="11.25" customHeight="1">
      <c r="A40" s="16"/>
      <c r="B40" s="10"/>
      <c r="E40" s="268"/>
      <c r="F40" s="268"/>
      <c r="G40" s="268"/>
      <c r="H40" s="268"/>
      <c r="I40" s="268"/>
      <c r="J40" s="268"/>
      <c r="K40" s="49"/>
      <c r="L40" s="49"/>
      <c r="M40" s="49"/>
      <c r="N40" s="49"/>
      <c r="O40" s="49"/>
      <c r="P40" s="49"/>
      <c r="Q40" s="49"/>
      <c r="S40" s="57"/>
      <c r="T40" s="57"/>
      <c r="U40" s="57"/>
      <c r="V40" s="57"/>
      <c r="W40" s="57"/>
      <c r="X40" s="57"/>
      <c r="Y40" s="57"/>
      <c r="Z40" s="57"/>
      <c r="AA40" s="57"/>
      <c r="AB40" s="57"/>
    </row>
    <row r="41" spans="1:28" s="12" customFormat="1" ht="17.25" customHeight="1">
      <c r="A41" s="16"/>
      <c r="B41" s="10"/>
      <c r="D41" s="208" t="s">
        <v>313</v>
      </c>
      <c r="E41" s="208"/>
      <c r="F41" s="208"/>
      <c r="G41" s="208"/>
      <c r="H41" s="208"/>
      <c r="I41" s="208"/>
      <c r="J41" s="208"/>
      <c r="K41" s="208"/>
      <c r="L41" s="208"/>
      <c r="M41" s="208"/>
      <c r="N41" s="208"/>
      <c r="O41" s="208"/>
      <c r="P41" s="208"/>
      <c r="Q41" s="208"/>
      <c r="S41" s="57"/>
      <c r="T41" s="57"/>
      <c r="U41" s="57"/>
      <c r="V41" s="57"/>
      <c r="W41" s="57"/>
      <c r="X41" s="57"/>
      <c r="Y41" s="57"/>
      <c r="Z41" s="57"/>
      <c r="AA41" s="57"/>
      <c r="AB41" s="57"/>
    </row>
    <row r="42" spans="1:28" s="12" customFormat="1" ht="9" customHeight="1">
      <c r="A42" s="16"/>
      <c r="B42" s="10"/>
      <c r="E42" s="49"/>
      <c r="F42" s="49"/>
      <c r="G42" s="49"/>
      <c r="H42" s="49"/>
      <c r="I42" s="49"/>
      <c r="J42" s="49"/>
      <c r="K42" s="49"/>
      <c r="L42" s="49"/>
      <c r="M42" s="49"/>
      <c r="N42" s="49"/>
      <c r="O42" s="49"/>
      <c r="P42" s="49"/>
      <c r="Q42" s="49"/>
      <c r="S42" s="57"/>
      <c r="T42" s="57"/>
      <c r="U42" s="57"/>
      <c r="V42" s="57"/>
      <c r="W42" s="57"/>
      <c r="X42" s="57"/>
      <c r="Y42" s="57"/>
      <c r="Z42" s="57"/>
      <c r="AA42" s="57"/>
      <c r="AB42" s="57"/>
    </row>
    <row r="43" spans="1:28" s="12" customFormat="1" ht="4.5" customHeight="1">
      <c r="A43" s="16"/>
      <c r="B43" s="10"/>
      <c r="E43" s="54"/>
      <c r="F43" s="824"/>
      <c r="G43" s="824"/>
      <c r="H43" s="825"/>
      <c r="I43" s="826"/>
      <c r="J43" s="49"/>
      <c r="K43" s="1"/>
      <c r="L43" s="1"/>
      <c r="M43" s="49"/>
      <c r="N43" s="49"/>
      <c r="O43" s="49"/>
      <c r="P43" s="49"/>
      <c r="Q43" s="49"/>
      <c r="S43" s="57"/>
      <c r="T43" s="57"/>
      <c r="U43" s="57"/>
      <c r="V43" s="57"/>
      <c r="W43" s="57"/>
      <c r="X43" s="57"/>
      <c r="Y43" s="57"/>
      <c r="Z43" s="57"/>
      <c r="AA43" s="57"/>
      <c r="AB43" s="57"/>
    </row>
    <row r="44" spans="1:28" s="57" customFormat="1" ht="18" customHeight="1">
      <c r="A44" s="16"/>
      <c r="B44" s="10"/>
      <c r="C44" s="1"/>
      <c r="D44" s="1"/>
      <c r="E44" s="827"/>
      <c r="F44" s="501"/>
      <c r="G44" s="73" t="str">
        <f ca="1">Datos!G1053</f>
        <v/>
      </c>
      <c r="H44" s="89" t="s">
        <v>314</v>
      </c>
      <c r="I44" s="828" t="str">
        <f>IF(ISTEXT('1.Datos generales organización '!L27),'1.Datos generales organización '!L27,"")</f>
        <v/>
      </c>
      <c r="J44" s="49"/>
      <c r="K44" s="1"/>
      <c r="L44" s="1"/>
      <c r="M44" s="49"/>
      <c r="N44" s="49"/>
      <c r="O44" s="49"/>
      <c r="P44" s="49"/>
      <c r="Q44" s="49"/>
      <c r="R44" s="1"/>
    </row>
    <row r="45" spans="1:28" s="57" customFormat="1" ht="4.5" customHeight="1">
      <c r="A45" s="16"/>
      <c r="B45" s="10"/>
      <c r="C45" s="1"/>
      <c r="D45" s="1"/>
      <c r="E45" s="829" t="s">
        <v>315</v>
      </c>
      <c r="F45" s="501"/>
      <c r="G45" s="61"/>
      <c r="H45" s="91"/>
      <c r="I45" s="323"/>
      <c r="J45" s="49"/>
      <c r="K45" s="1"/>
      <c r="L45" s="1"/>
      <c r="M45" s="49"/>
      <c r="N45" s="49"/>
      <c r="O45" s="1"/>
      <c r="P45" s="49"/>
      <c r="Q45" s="49"/>
      <c r="R45" s="1"/>
      <c r="T45" s="87"/>
    </row>
    <row r="46" spans="1:28" s="57" customFormat="1" ht="18" customHeight="1">
      <c r="A46" s="55"/>
      <c r="B46" s="10"/>
      <c r="C46" s="1"/>
      <c r="D46" s="1"/>
      <c r="E46" s="829"/>
      <c r="F46" s="830" t="str">
        <f>Datos!G1041</f>
        <v/>
      </c>
      <c r="G46" s="73" t="str">
        <f ca="1">Datos!G1054</f>
        <v/>
      </c>
      <c r="H46" s="89" t="s">
        <v>316</v>
      </c>
      <c r="I46" s="831" t="s">
        <v>317</v>
      </c>
      <c r="J46" s="49"/>
      <c r="K46" s="1"/>
      <c r="L46" s="1"/>
      <c r="M46" s="49"/>
      <c r="N46" s="49"/>
      <c r="O46" s="49"/>
      <c r="P46" s="49"/>
      <c r="Q46" s="49"/>
      <c r="R46" s="1"/>
      <c r="T46" s="87"/>
    </row>
    <row r="47" spans="1:28" s="57" customFormat="1" ht="4.5" customHeight="1">
      <c r="A47" s="55"/>
      <c r="B47" s="10"/>
      <c r="C47" s="1"/>
      <c r="D47" s="1"/>
      <c r="E47" s="829"/>
      <c r="F47" s="832"/>
      <c r="G47" s="63"/>
      <c r="H47" s="92"/>
      <c r="I47" s="324"/>
      <c r="J47" s="49"/>
      <c r="K47" s="1"/>
      <c r="L47" s="1"/>
      <c r="M47" s="1"/>
      <c r="N47" s="1"/>
      <c r="O47" s="1"/>
      <c r="P47" s="1"/>
      <c r="Q47" s="1"/>
      <c r="R47" s="1"/>
      <c r="T47" s="87"/>
    </row>
    <row r="48" spans="1:28" s="57" customFormat="1" ht="18" customHeight="1">
      <c r="A48" s="55"/>
      <c r="B48" s="10"/>
      <c r="C48" s="1"/>
      <c r="D48" s="1"/>
      <c r="E48" s="827"/>
      <c r="F48" s="833"/>
      <c r="G48" s="73" t="str">
        <f ca="1">Datos!G1055</f>
        <v/>
      </c>
      <c r="H48" s="89" t="s">
        <v>316</v>
      </c>
      <c r="I48" s="828" t="s">
        <v>318</v>
      </c>
      <c r="J48" s="49"/>
      <c r="K48" s="1"/>
      <c r="L48" s="1"/>
      <c r="M48" s="1"/>
      <c r="N48" s="1"/>
      <c r="O48" s="1"/>
      <c r="P48" s="1"/>
      <c r="Q48" s="1"/>
      <c r="R48" s="1"/>
      <c r="T48" s="87"/>
    </row>
    <row r="49" spans="1:20" s="57" customFormat="1" ht="4.5" customHeight="1">
      <c r="A49" s="55"/>
      <c r="B49" s="10"/>
      <c r="C49" s="1"/>
      <c r="D49" s="1"/>
      <c r="E49" s="834"/>
      <c r="F49" s="835"/>
      <c r="G49" s="836"/>
      <c r="H49" s="837"/>
      <c r="I49" s="838"/>
      <c r="J49" s="49"/>
      <c r="K49" s="1"/>
      <c r="L49" s="1"/>
      <c r="M49" s="1"/>
      <c r="N49" s="1"/>
      <c r="O49" s="1"/>
      <c r="P49" s="1"/>
      <c r="Q49" s="1"/>
      <c r="R49" s="1"/>
      <c r="T49" s="87"/>
    </row>
    <row r="50" spans="1:20" s="57" customFormat="1" ht="12.95" customHeight="1">
      <c r="A50" s="55"/>
      <c r="B50" s="10"/>
      <c r="C50" s="1"/>
      <c r="D50" s="1"/>
      <c r="E50" s="1"/>
      <c r="F50" s="8"/>
      <c r="G50" s="64"/>
      <c r="H50" s="45"/>
      <c r="I50" s="45"/>
      <c r="J50" s="49"/>
      <c r="K50" s="25"/>
      <c r="L50" s="25"/>
      <c r="M50" s="1"/>
      <c r="N50" s="1"/>
      <c r="O50" s="1"/>
      <c r="P50" s="1"/>
      <c r="Q50" s="1"/>
      <c r="R50" s="1"/>
      <c r="T50" s="87"/>
    </row>
    <row r="51" spans="1:20" s="57" customFormat="1" ht="4.5" customHeight="1">
      <c r="A51" s="11"/>
      <c r="B51" s="10"/>
      <c r="C51" s="1"/>
      <c r="D51" s="1"/>
      <c r="E51" s="56"/>
      <c r="F51" s="839"/>
      <c r="G51" s="840"/>
      <c r="H51" s="841"/>
      <c r="I51" s="842"/>
      <c r="J51" s="49"/>
      <c r="K51" s="1"/>
      <c r="L51" s="1"/>
      <c r="M51" s="1"/>
      <c r="N51" s="1"/>
      <c r="O51" s="1"/>
      <c r="P51" s="1"/>
      <c r="Q51" s="1"/>
      <c r="R51" s="1"/>
      <c r="T51" s="87"/>
    </row>
    <row r="52" spans="1:20" s="57" customFormat="1" ht="18" customHeight="1">
      <c r="A52" s="18"/>
      <c r="B52" s="19"/>
      <c r="C52" s="1"/>
      <c r="D52" s="1"/>
      <c r="E52" s="843"/>
      <c r="F52" s="844"/>
      <c r="G52" s="73" t="str">
        <f>Datos!D1053</f>
        <v/>
      </c>
      <c r="H52" s="90" t="s">
        <v>316</v>
      </c>
      <c r="I52" s="845" t="str">
        <f>IF(ISTEXT(I44),I44,"")</f>
        <v/>
      </c>
      <c r="J52" s="49"/>
      <c r="K52" s="1"/>
      <c r="L52" s="1"/>
      <c r="M52" s="1"/>
      <c r="N52" s="1"/>
      <c r="O52" s="1"/>
      <c r="P52" s="1"/>
      <c r="Q52" s="1"/>
      <c r="R52" s="1"/>
      <c r="T52" s="87"/>
    </row>
    <row r="53" spans="1:20" s="57" customFormat="1" ht="4.5" customHeight="1">
      <c r="A53" s="18"/>
      <c r="B53" s="19"/>
      <c r="C53" s="1"/>
      <c r="D53" s="1"/>
      <c r="E53" s="846"/>
      <c r="F53" s="844"/>
      <c r="G53" s="65"/>
      <c r="H53" s="93"/>
      <c r="I53" s="322"/>
      <c r="J53" s="49"/>
      <c r="K53" s="1"/>
      <c r="L53" s="1"/>
      <c r="M53" s="1"/>
      <c r="N53" s="1"/>
      <c r="O53" s="1"/>
      <c r="P53" s="1"/>
      <c r="Q53" s="1"/>
      <c r="R53" s="1"/>
      <c r="T53" s="87"/>
    </row>
    <row r="54" spans="1:20" s="57" customFormat="1" ht="18" customHeight="1">
      <c r="A54" s="18"/>
      <c r="B54" s="19"/>
      <c r="C54" s="1"/>
      <c r="D54" s="1"/>
      <c r="E54" s="847" t="s">
        <v>319</v>
      </c>
      <c r="F54" s="844" t="str">
        <f>Datos!D1041</f>
        <v/>
      </c>
      <c r="G54" s="73" t="str">
        <f>Datos!D1054</f>
        <v/>
      </c>
      <c r="H54" s="90" t="s">
        <v>316</v>
      </c>
      <c r="I54" s="848" t="s">
        <v>317</v>
      </c>
      <c r="J54" s="49"/>
      <c r="K54" s="1"/>
      <c r="L54" s="1"/>
      <c r="M54" s="1"/>
      <c r="N54" s="1"/>
      <c r="O54" s="1"/>
      <c r="P54" s="1"/>
      <c r="Q54" s="1"/>
      <c r="R54" s="1"/>
      <c r="T54" s="87"/>
    </row>
    <row r="55" spans="1:20" s="57" customFormat="1" ht="4.5" customHeight="1">
      <c r="A55" s="18"/>
      <c r="B55" s="19"/>
      <c r="C55" s="1"/>
      <c r="D55" s="1"/>
      <c r="E55" s="849"/>
      <c r="F55" s="850"/>
      <c r="G55" s="66"/>
      <c r="H55" s="90"/>
      <c r="I55" s="322"/>
      <c r="J55" s="49"/>
      <c r="K55" s="1"/>
      <c r="L55" s="1"/>
      <c r="M55" s="1"/>
      <c r="N55" s="1"/>
      <c r="O55" s="1"/>
      <c r="P55" s="1"/>
      <c r="Q55" s="1"/>
      <c r="R55" s="1"/>
      <c r="T55" s="87"/>
    </row>
    <row r="56" spans="1:20" s="57" customFormat="1" ht="18" customHeight="1">
      <c r="A56" s="18"/>
      <c r="B56" s="19"/>
      <c r="C56" s="1"/>
      <c r="D56" s="1"/>
      <c r="E56" s="843"/>
      <c r="F56" s="77"/>
      <c r="G56" s="73" t="str">
        <f>Datos!D1055</f>
        <v/>
      </c>
      <c r="H56" s="90" t="s">
        <v>316</v>
      </c>
      <c r="I56" s="845" t="s">
        <v>318</v>
      </c>
      <c r="J56" s="49"/>
      <c r="K56" s="1"/>
      <c r="L56" s="1"/>
      <c r="M56" s="1"/>
      <c r="N56" s="1"/>
      <c r="O56" s="1"/>
      <c r="P56" s="1"/>
      <c r="Q56" s="1"/>
      <c r="R56" s="1"/>
      <c r="T56" s="87"/>
    </row>
    <row r="57" spans="1:20" s="57" customFormat="1" ht="4.5" customHeight="1">
      <c r="A57" s="18"/>
      <c r="B57" s="19"/>
      <c r="C57" s="1"/>
      <c r="D57" s="1"/>
      <c r="E57" s="851"/>
      <c r="F57" s="852"/>
      <c r="G57" s="853"/>
      <c r="H57" s="854"/>
      <c r="I57" s="855"/>
      <c r="J57" s="49"/>
      <c r="K57" s="1"/>
      <c r="L57" s="1"/>
      <c r="M57" s="1"/>
      <c r="N57" s="1"/>
      <c r="O57" s="1"/>
      <c r="P57" s="1"/>
      <c r="Q57" s="1"/>
      <c r="R57" s="1"/>
      <c r="T57" s="87"/>
    </row>
    <row r="58" spans="1:20" s="57" customFormat="1" ht="12.95" customHeight="1">
      <c r="A58" s="11"/>
      <c r="B58" s="10"/>
      <c r="C58" s="1"/>
      <c r="D58" s="1"/>
      <c r="E58" s="1"/>
      <c r="F58" s="8"/>
      <c r="G58" s="67"/>
      <c r="H58" s="17"/>
      <c r="I58" s="17"/>
      <c r="J58" s="49"/>
      <c r="K58" s="1"/>
      <c r="L58" s="1"/>
      <c r="M58" s="1"/>
      <c r="N58" s="1"/>
      <c r="O58" s="1"/>
      <c r="P58" s="1"/>
      <c r="Q58" s="1"/>
      <c r="R58" s="1"/>
      <c r="T58" s="87"/>
    </row>
    <row r="59" spans="1:20" s="57" customFormat="1" ht="4.5" customHeight="1">
      <c r="A59" s="11"/>
      <c r="B59" s="10"/>
      <c r="C59" s="1"/>
      <c r="D59" s="1"/>
      <c r="E59" s="56"/>
      <c r="F59" s="839"/>
      <c r="G59" s="840"/>
      <c r="H59" s="856"/>
      <c r="I59" s="842"/>
      <c r="J59" s="49"/>
      <c r="K59" s="1"/>
      <c r="L59" s="1"/>
      <c r="M59" s="1"/>
      <c r="N59" s="1"/>
      <c r="O59" s="1"/>
      <c r="P59" s="1"/>
      <c r="Q59" s="1"/>
      <c r="R59" s="1"/>
      <c r="T59" s="87"/>
    </row>
    <row r="60" spans="1:20" s="57" customFormat="1" ht="18" customHeight="1">
      <c r="A60" s="11"/>
      <c r="B60" s="10"/>
      <c r="C60" s="1"/>
      <c r="D60" s="1"/>
      <c r="E60" s="843"/>
      <c r="F60" s="844"/>
      <c r="G60" s="73" t="str">
        <f>Datos!E1053</f>
        <v/>
      </c>
      <c r="H60" s="90" t="s">
        <v>316</v>
      </c>
      <c r="I60" s="845" t="str">
        <f>IF(ISTEXT(I44),I44,"")</f>
        <v/>
      </c>
      <c r="J60" s="49"/>
      <c r="K60" s="1"/>
      <c r="L60" s="1"/>
      <c r="M60" s="1"/>
      <c r="N60" s="1"/>
      <c r="O60" s="1"/>
      <c r="P60" s="1"/>
      <c r="Q60" s="1"/>
      <c r="R60" s="1"/>
      <c r="T60" s="87"/>
    </row>
    <row r="61" spans="1:20" s="57" customFormat="1" ht="4.5" customHeight="1">
      <c r="A61" s="11"/>
      <c r="B61" s="10"/>
      <c r="C61" s="1"/>
      <c r="D61" s="1"/>
      <c r="E61" s="846"/>
      <c r="F61" s="844"/>
      <c r="G61" s="65"/>
      <c r="H61" s="93"/>
      <c r="I61" s="322"/>
      <c r="J61" s="49"/>
      <c r="K61" s="1"/>
      <c r="L61" s="1"/>
      <c r="M61" s="1"/>
      <c r="N61" s="1"/>
      <c r="O61" s="1"/>
      <c r="P61" s="1"/>
      <c r="Q61" s="1"/>
      <c r="R61" s="1"/>
      <c r="T61" s="87"/>
    </row>
    <row r="62" spans="1:20" s="57" customFormat="1" ht="18" customHeight="1">
      <c r="A62" s="11"/>
      <c r="B62" s="10"/>
      <c r="C62" s="1"/>
      <c r="D62" s="1"/>
      <c r="E62" s="847" t="s">
        <v>320</v>
      </c>
      <c r="F62" s="844" t="str">
        <f>Datos!E1041</f>
        <v/>
      </c>
      <c r="G62" s="73" t="str">
        <f>Datos!E1054</f>
        <v/>
      </c>
      <c r="H62" s="90" t="s">
        <v>316</v>
      </c>
      <c r="I62" s="848" t="s">
        <v>317</v>
      </c>
      <c r="J62" s="49"/>
      <c r="K62" s="1"/>
      <c r="L62" s="1"/>
      <c r="M62" s="1"/>
      <c r="N62" s="1"/>
      <c r="O62" s="1"/>
      <c r="P62" s="1"/>
      <c r="T62" s="87"/>
    </row>
    <row r="63" spans="1:20" s="57" customFormat="1" ht="4.5" customHeight="1">
      <c r="A63" s="11"/>
      <c r="B63" s="10"/>
      <c r="C63" s="1"/>
      <c r="D63" s="1"/>
      <c r="E63" s="849"/>
      <c r="F63" s="850"/>
      <c r="G63" s="66"/>
      <c r="H63" s="90"/>
      <c r="I63" s="322"/>
      <c r="J63" s="49"/>
      <c r="K63" s="1"/>
      <c r="L63" s="1"/>
      <c r="M63" s="1"/>
      <c r="N63" s="1"/>
      <c r="O63" s="1"/>
      <c r="P63" s="1"/>
      <c r="T63" s="87"/>
    </row>
    <row r="64" spans="1:20" s="57" customFormat="1" ht="18" customHeight="1">
      <c r="A64" s="11"/>
      <c r="B64" s="10"/>
      <c r="C64" s="1"/>
      <c r="D64" s="1"/>
      <c r="E64" s="843"/>
      <c r="F64" s="77"/>
      <c r="G64" s="73" t="str">
        <f>Datos!E1055</f>
        <v/>
      </c>
      <c r="H64" s="90" t="s">
        <v>316</v>
      </c>
      <c r="I64" s="845" t="s">
        <v>318</v>
      </c>
      <c r="J64" s="49"/>
      <c r="K64" s="1"/>
      <c r="L64" s="1"/>
      <c r="M64" s="1"/>
      <c r="N64" s="1"/>
      <c r="O64" s="1"/>
      <c r="P64" s="1"/>
      <c r="R64" s="140"/>
      <c r="T64" s="87"/>
    </row>
    <row r="65" spans="1:29" s="57" customFormat="1" ht="4.5" customHeight="1">
      <c r="A65" s="11"/>
      <c r="B65" s="10"/>
      <c r="C65" s="1"/>
      <c r="D65" s="1"/>
      <c r="E65" s="851"/>
      <c r="F65" s="852"/>
      <c r="G65" s="852"/>
      <c r="H65" s="854"/>
      <c r="I65" s="855"/>
      <c r="J65" s="49"/>
      <c r="K65" s="1"/>
      <c r="L65" s="1"/>
      <c r="M65" s="1"/>
      <c r="N65" s="1"/>
      <c r="O65" s="1"/>
      <c r="P65" s="1"/>
      <c r="Q65" s="140"/>
      <c r="R65" s="140"/>
      <c r="T65" s="87"/>
    </row>
    <row r="66" spans="1:29" s="57" customFormat="1" ht="12.95" customHeight="1">
      <c r="A66" s="11"/>
      <c r="B66" s="10"/>
      <c r="C66" s="1"/>
      <c r="D66" s="1"/>
      <c r="E66" s="1"/>
      <c r="F66" s="8"/>
      <c r="G66" s="67"/>
      <c r="H66" s="17"/>
      <c r="I66" s="17"/>
      <c r="J66" s="49"/>
      <c r="K66" s="1"/>
      <c r="L66" s="1"/>
      <c r="M66" s="1"/>
      <c r="N66" s="1"/>
      <c r="O66" s="1"/>
      <c r="P66" s="1"/>
      <c r="Q66" s="140"/>
      <c r="R66" s="140"/>
      <c r="T66" s="87"/>
    </row>
    <row r="67" spans="1:29" s="57" customFormat="1" ht="4.5" customHeight="1">
      <c r="A67" s="11"/>
      <c r="B67" s="10"/>
      <c r="C67" s="1"/>
      <c r="D67" s="1"/>
      <c r="E67" s="56"/>
      <c r="F67" s="839"/>
      <c r="G67" s="840"/>
      <c r="H67" s="856"/>
      <c r="I67" s="842"/>
      <c r="J67" s="49"/>
      <c r="K67" s="1"/>
      <c r="L67" s="1"/>
      <c r="M67" s="1"/>
      <c r="N67" s="1"/>
      <c r="O67" s="1"/>
      <c r="P67" s="1"/>
      <c r="T67" s="87"/>
    </row>
    <row r="68" spans="1:29" s="57" customFormat="1" ht="18" customHeight="1">
      <c r="A68" s="11"/>
      <c r="B68" s="10"/>
      <c r="C68" s="1"/>
      <c r="D68" s="1"/>
      <c r="E68" s="843"/>
      <c r="F68" s="844"/>
      <c r="G68" s="73" t="str">
        <f>Datos!F1053</f>
        <v/>
      </c>
      <c r="H68" s="90" t="s">
        <v>316</v>
      </c>
      <c r="I68" s="845" t="str">
        <f>IF(ISTEXT(I44),I44,"")</f>
        <v/>
      </c>
      <c r="J68" s="49"/>
      <c r="K68" s="1"/>
      <c r="L68" s="1"/>
      <c r="M68" s="1"/>
      <c r="N68" s="1"/>
      <c r="O68" s="1"/>
      <c r="P68" s="1"/>
      <c r="T68" s="87"/>
    </row>
    <row r="69" spans="1:29" s="57" customFormat="1" ht="4.5" customHeight="1">
      <c r="A69" s="11"/>
      <c r="B69" s="10"/>
      <c r="C69" s="1"/>
      <c r="D69" s="1"/>
      <c r="E69" s="846"/>
      <c r="F69" s="844"/>
      <c r="G69" s="65"/>
      <c r="H69" s="93"/>
      <c r="I69" s="322"/>
      <c r="J69" s="49"/>
      <c r="K69" s="1"/>
      <c r="L69" s="1"/>
      <c r="M69" s="1"/>
      <c r="N69" s="1"/>
      <c r="O69" s="1"/>
      <c r="P69" s="1"/>
      <c r="Q69" s="1"/>
      <c r="T69" s="87"/>
    </row>
    <row r="70" spans="1:29" s="57" customFormat="1" ht="18" customHeight="1">
      <c r="A70" s="11"/>
      <c r="B70" s="10"/>
      <c r="C70" s="1"/>
      <c r="D70" s="1"/>
      <c r="E70" s="847" t="s">
        <v>321</v>
      </c>
      <c r="F70" s="844" t="str">
        <f>Datos!F1041</f>
        <v/>
      </c>
      <c r="G70" s="73" t="str">
        <f>Datos!F1054</f>
        <v/>
      </c>
      <c r="H70" s="90" t="s">
        <v>316</v>
      </c>
      <c r="I70" s="848" t="s">
        <v>317</v>
      </c>
      <c r="J70" s="49"/>
      <c r="K70" s="1"/>
      <c r="L70" s="1"/>
      <c r="M70" s="1"/>
      <c r="N70" s="1"/>
      <c r="O70" s="1"/>
      <c r="P70" s="1"/>
      <c r="Q70" s="1"/>
      <c r="T70" s="87"/>
    </row>
    <row r="71" spans="1:29" s="57" customFormat="1" ht="4.5" customHeight="1">
      <c r="A71" s="11"/>
      <c r="B71" s="10"/>
      <c r="C71" s="1"/>
      <c r="D71" s="1"/>
      <c r="E71" s="849"/>
      <c r="F71" s="850"/>
      <c r="G71" s="66"/>
      <c r="H71" s="90"/>
      <c r="I71" s="322"/>
      <c r="J71" s="49"/>
      <c r="K71" s="1"/>
      <c r="L71" s="1"/>
      <c r="M71" s="1"/>
      <c r="N71" s="1"/>
      <c r="O71" s="1"/>
      <c r="P71" s="1"/>
      <c r="Q71" s="1"/>
      <c r="R71" s="1"/>
      <c r="T71" s="87"/>
    </row>
    <row r="72" spans="1:29" s="57" customFormat="1" ht="18" customHeight="1">
      <c r="A72" s="11"/>
      <c r="B72" s="10"/>
      <c r="C72" s="1"/>
      <c r="D72" s="1"/>
      <c r="E72" s="843"/>
      <c r="F72" s="77"/>
      <c r="G72" s="73" t="str">
        <f>Datos!F1055</f>
        <v/>
      </c>
      <c r="H72" s="90" t="s">
        <v>316</v>
      </c>
      <c r="I72" s="845" t="s">
        <v>318</v>
      </c>
      <c r="J72" s="49"/>
      <c r="K72" s="1"/>
      <c r="L72" s="623" t="str">
        <f ca="1">Datos!G1059</f>
        <v/>
      </c>
      <c r="M72" s="623"/>
      <c r="N72" s="624" t="str">
        <f ca="1">Datos!H1059</f>
        <v/>
      </c>
      <c r="P72" s="434"/>
      <c r="Q72" s="1"/>
      <c r="R72" s="1"/>
      <c r="T72" s="87"/>
    </row>
    <row r="73" spans="1:29" s="57" customFormat="1" ht="4.5" customHeight="1">
      <c r="A73" s="11"/>
      <c r="B73" s="10"/>
      <c r="C73" s="1"/>
      <c r="D73" s="1"/>
      <c r="E73" s="851"/>
      <c r="F73" s="852"/>
      <c r="G73" s="852"/>
      <c r="H73" s="854"/>
      <c r="I73" s="855"/>
      <c r="J73" s="49"/>
      <c r="K73" s="1"/>
      <c r="L73" s="623"/>
      <c r="M73" s="623"/>
      <c r="N73" s="624"/>
      <c r="O73" s="434"/>
      <c r="P73" s="434"/>
      <c r="Q73" s="1"/>
      <c r="R73" s="1"/>
      <c r="T73" s="87"/>
    </row>
    <row r="74" spans="1:29" s="57" customFormat="1" ht="8.25" customHeight="1">
      <c r="A74" s="11"/>
      <c r="B74" s="10"/>
      <c r="C74" s="1"/>
      <c r="D74" s="1"/>
      <c r="E74" s="1"/>
      <c r="F74" s="1"/>
      <c r="G74" s="17"/>
      <c r="H74" s="17"/>
      <c r="I74" s="17"/>
      <c r="J74" s="17"/>
      <c r="K74" s="1"/>
      <c r="L74" s="1"/>
      <c r="M74" s="1"/>
      <c r="N74" s="1"/>
      <c r="O74" s="1"/>
      <c r="P74" s="1"/>
      <c r="Q74" s="1"/>
      <c r="R74" s="1"/>
      <c r="T74" s="87"/>
    </row>
    <row r="75" spans="1:29">
      <c r="C75" s="1"/>
      <c r="D75" s="208" t="s">
        <v>322</v>
      </c>
      <c r="E75" s="208"/>
      <c r="F75" s="208"/>
      <c r="G75" s="208"/>
      <c r="H75" s="208"/>
      <c r="I75" s="208"/>
      <c r="J75" s="208"/>
      <c r="K75" s="208"/>
      <c r="L75" s="208"/>
      <c r="M75" s="208"/>
      <c r="N75" s="208"/>
      <c r="O75" s="208"/>
      <c r="P75" s="208"/>
      <c r="Q75" s="208"/>
      <c r="R75" s="1"/>
      <c r="T75" s="87"/>
    </row>
    <row r="76" spans="1:29" s="57" customFormat="1" ht="17.25" customHeight="1">
      <c r="A76" s="11"/>
      <c r="B76" s="10"/>
      <c r="C76" s="1"/>
      <c r="D76" s="142"/>
      <c r="E76" s="141"/>
      <c r="F76" s="1"/>
      <c r="G76" s="17"/>
      <c r="H76" s="17"/>
      <c r="I76" s="17"/>
      <c r="J76" s="17"/>
      <c r="K76" s="1"/>
      <c r="L76" s="1"/>
      <c r="M76" s="1"/>
      <c r="N76" s="1"/>
      <c r="O76" s="1"/>
      <c r="P76" s="1"/>
      <c r="Q76" s="1"/>
      <c r="R76" s="1"/>
      <c r="T76" s="87"/>
    </row>
    <row r="77" spans="1:29" ht="11.25" customHeight="1">
      <c r="C77" s="1"/>
      <c r="D77" s="1"/>
      <c r="E77" s="155" t="s">
        <v>323</v>
      </c>
      <c r="F77" s="155"/>
      <c r="G77" s="857"/>
      <c r="H77" s="857"/>
      <c r="I77" s="857"/>
      <c r="J77" s="155"/>
      <c r="K77" s="155"/>
      <c r="L77" s="155" t="s">
        <v>324</v>
      </c>
      <c r="M77" s="155"/>
      <c r="N77" s="857"/>
      <c r="O77" s="857"/>
      <c r="P77" s="857"/>
      <c r="Q77" s="41"/>
      <c r="R77" s="1"/>
      <c r="T77" s="87"/>
    </row>
    <row r="78" spans="1:29" s="80" customFormat="1" ht="18" customHeight="1">
      <c r="A78" s="78"/>
      <c r="B78" s="79"/>
      <c r="D78" s="81"/>
      <c r="E78" s="612" t="e">
        <f>Datos!$E$1071</f>
        <v>#N/A</v>
      </c>
      <c r="F78" s="612"/>
      <c r="G78" s="612"/>
      <c r="H78" s="612"/>
      <c r="I78" s="612"/>
      <c r="J78" s="612"/>
      <c r="K78" s="95"/>
      <c r="L78" s="612" t="e">
        <f>Datos!$E$1072</f>
        <v>#N/A</v>
      </c>
      <c r="M78" s="612"/>
      <c r="N78" s="612"/>
      <c r="O78" s="612"/>
      <c r="P78" s="612"/>
      <c r="Q78" s="105"/>
      <c r="R78" s="82"/>
      <c r="S78" s="81"/>
      <c r="T78" s="94"/>
      <c r="U78" s="81"/>
      <c r="V78" s="81"/>
      <c r="W78" s="81"/>
      <c r="X78" s="81"/>
      <c r="Y78" s="81"/>
      <c r="Z78" s="81"/>
      <c r="AA78" s="81"/>
      <c r="AB78" s="81"/>
      <c r="AC78" s="81"/>
    </row>
    <row r="79" spans="1:29" ht="9.75" customHeight="1">
      <c r="C79" s="1"/>
      <c r="D79" s="57"/>
      <c r="E79" s="96"/>
      <c r="F79" s="96"/>
      <c r="G79" s="97"/>
      <c r="H79" s="97"/>
      <c r="I79" s="97"/>
      <c r="J79" s="96"/>
      <c r="K79" s="96"/>
      <c r="L79" s="96"/>
      <c r="M79" s="96"/>
      <c r="N79" s="97"/>
      <c r="O79" s="97"/>
      <c r="P79" s="97"/>
      <c r="Q79" s="96"/>
      <c r="R79" s="41"/>
      <c r="T79" s="87"/>
    </row>
    <row r="80" spans="1:29" ht="18" customHeight="1">
      <c r="C80" s="1"/>
      <c r="D80" s="57"/>
      <c r="E80" s="611" t="s">
        <v>325</v>
      </c>
      <c r="F80" s="610" t="s">
        <v>326</v>
      </c>
      <c r="G80" s="610"/>
      <c r="H80" s="102">
        <f>DSUM(Datos!$C$102:$O$124,"emisiones",'9. Informe final. Resultados'!E77:J78)/1000</f>
        <v>0</v>
      </c>
      <c r="I80" s="326" t="s">
        <v>327</v>
      </c>
      <c r="J80" s="96"/>
      <c r="K80" s="96"/>
      <c r="L80" s="611" t="s">
        <v>325</v>
      </c>
      <c r="M80" s="610" t="s">
        <v>326</v>
      </c>
      <c r="N80" s="610"/>
      <c r="O80" s="102">
        <f>DSUM(Datos!$C$102:$O$124,"emisiones",'9. Informe final. Resultados'!L77:P78)/1000</f>
        <v>0</v>
      </c>
      <c r="P80" s="326" t="s">
        <v>327</v>
      </c>
      <c r="Q80" s="96"/>
      <c r="R80" s="41"/>
      <c r="T80" s="87"/>
    </row>
    <row r="81" spans="1:29" ht="18" customHeight="1">
      <c r="C81" s="1"/>
      <c r="D81" s="57"/>
      <c r="E81" s="611"/>
      <c r="F81" s="610" t="s">
        <v>328</v>
      </c>
      <c r="G81" s="610"/>
      <c r="H81" s="102">
        <f>DSUM(Datos!$D$170:$I$202,"emisiones",'9. Informe final. Resultados'!E77:J78)/1000</f>
        <v>0</v>
      </c>
      <c r="I81" s="326" t="s">
        <v>327</v>
      </c>
      <c r="J81" s="96"/>
      <c r="K81" s="96"/>
      <c r="L81" s="611"/>
      <c r="M81" s="610" t="s">
        <v>328</v>
      </c>
      <c r="N81" s="610"/>
      <c r="O81" s="102">
        <f>DSUM(Datos!$D$170:$I$202,"emisiones",'9. Informe final. Resultados'!L77:P78)/1000</f>
        <v>0</v>
      </c>
      <c r="P81" s="326" t="s">
        <v>327</v>
      </c>
      <c r="Q81" s="96"/>
      <c r="R81" s="41"/>
      <c r="T81" s="87"/>
    </row>
    <row r="82" spans="1:29" ht="18" customHeight="1">
      <c r="C82" s="1"/>
      <c r="D82" s="57"/>
      <c r="E82" s="611"/>
      <c r="F82" s="610" t="s">
        <v>329</v>
      </c>
      <c r="G82" s="610"/>
      <c r="H82" s="102">
        <f>DSUM(Datos!$C$312:$P$332,"emisiones",'9. Informe final. Resultados'!E77:J78)/1000</f>
        <v>0</v>
      </c>
      <c r="I82" s="326" t="s">
        <v>327</v>
      </c>
      <c r="J82" s="96"/>
      <c r="K82" s="96"/>
      <c r="L82" s="611"/>
      <c r="M82" s="610" t="s">
        <v>329</v>
      </c>
      <c r="N82" s="610"/>
      <c r="O82" s="102">
        <f>DSUM(Datos!$C$312:$P$332,"emisiones",'9. Informe final. Resultados'!L77:P78)/1000</f>
        <v>0</v>
      </c>
      <c r="P82" s="326" t="s">
        <v>327</v>
      </c>
      <c r="Q82" s="96"/>
      <c r="R82" s="41"/>
      <c r="T82" s="87"/>
    </row>
    <row r="83" spans="1:29" ht="18" customHeight="1">
      <c r="C83" s="1"/>
      <c r="D83" s="57"/>
      <c r="E83" s="611"/>
      <c r="F83" s="610" t="s">
        <v>302</v>
      </c>
      <c r="G83" s="610"/>
      <c r="H83" s="102">
        <f>DSUM(Datos!$C$397:$P$402,"emisiones",'9. Informe final. Resultados'!E77:J78)/1000</f>
        <v>0</v>
      </c>
      <c r="I83" s="326" t="s">
        <v>327</v>
      </c>
      <c r="J83" s="96"/>
      <c r="K83" s="96"/>
      <c r="L83" s="611"/>
      <c r="M83" s="610" t="s">
        <v>302</v>
      </c>
      <c r="N83" s="610"/>
      <c r="O83" s="102">
        <f>DSUM(Datos!$C$397:$P$402,"emisiones",'9. Informe final. Resultados'!L77:P78)/1000</f>
        <v>0</v>
      </c>
      <c r="P83" s="326" t="s">
        <v>327</v>
      </c>
      <c r="Q83" s="96"/>
      <c r="R83" s="41"/>
      <c r="T83" s="87"/>
    </row>
    <row r="84" spans="1:29" ht="18" customHeight="1">
      <c r="C84" s="1"/>
      <c r="D84" s="57"/>
      <c r="E84" s="611"/>
      <c r="F84" s="610" t="s">
        <v>303</v>
      </c>
      <c r="G84" s="610"/>
      <c r="H84" s="102">
        <f>DSUM(Datos!$C$488:$P$499,"emisiones",'9. Informe final. Resultados'!E77:J78)/1000</f>
        <v>0</v>
      </c>
      <c r="I84" s="326" t="s">
        <v>327</v>
      </c>
      <c r="J84" s="96"/>
      <c r="K84" s="96"/>
      <c r="L84" s="611"/>
      <c r="M84" s="610" t="s">
        <v>303</v>
      </c>
      <c r="N84" s="610"/>
      <c r="O84" s="102">
        <f>DSUM(Datos!$C$488:$P$499,"emisiones",'9. Informe final. Resultados'!L77:P78)/1000</f>
        <v>0</v>
      </c>
      <c r="P84" s="326" t="s">
        <v>327</v>
      </c>
      <c r="Q84" s="96"/>
      <c r="R84" s="41"/>
      <c r="T84" s="87"/>
    </row>
    <row r="85" spans="1:29" ht="18" customHeight="1">
      <c r="C85" s="1"/>
      <c r="D85" s="57"/>
      <c r="E85" s="611"/>
      <c r="F85" s="610" t="s">
        <v>304</v>
      </c>
      <c r="G85" s="610"/>
      <c r="H85" s="102">
        <f>DSUM(Datos!$C$563:$I$585,"emisiones",'9. Informe final. Resultados'!E77:J78)/1000</f>
        <v>0</v>
      </c>
      <c r="I85" s="326" t="s">
        <v>327</v>
      </c>
      <c r="J85" s="96"/>
      <c r="K85" s="96"/>
      <c r="L85" s="611"/>
      <c r="M85" s="610" t="s">
        <v>304</v>
      </c>
      <c r="N85" s="610"/>
      <c r="O85" s="102">
        <f>DSUM(Datos!$C$563:$I$585,"emisiones",'9. Informe final. Resultados'!L77:P78)/1000</f>
        <v>0</v>
      </c>
      <c r="P85" s="326" t="s">
        <v>327</v>
      </c>
      <c r="Q85" s="96"/>
      <c r="R85" s="41"/>
      <c r="T85" s="87"/>
    </row>
    <row r="86" spans="1:29" ht="18" customHeight="1">
      <c r="C86" s="1"/>
      <c r="D86" s="57"/>
      <c r="E86" s="611"/>
      <c r="F86" s="610" t="s">
        <v>305</v>
      </c>
      <c r="G86" s="610"/>
      <c r="H86" s="102">
        <f>DSUM(Datos!$C$649:$J$664,"emisiones",'9. Informe final. Resultados'!E77:J78)/1000</f>
        <v>0</v>
      </c>
      <c r="I86" s="326" t="s">
        <v>327</v>
      </c>
      <c r="J86" s="96"/>
      <c r="K86" s="96"/>
      <c r="L86" s="611"/>
      <c r="M86" s="610" t="s">
        <v>305</v>
      </c>
      <c r="N86" s="610"/>
      <c r="O86" s="102">
        <f>DSUM(Datos!$C$649:$J$664,"emisiones",'9. Informe final. Resultados'!L77:P78)/1000</f>
        <v>0</v>
      </c>
      <c r="P86" s="326" t="s">
        <v>327</v>
      </c>
      <c r="Q86" s="96"/>
      <c r="R86" s="41"/>
      <c r="T86" s="87"/>
    </row>
    <row r="87" spans="1:29" ht="18" customHeight="1">
      <c r="C87" s="1"/>
      <c r="D87" s="57"/>
      <c r="E87" s="610" t="s">
        <v>330</v>
      </c>
      <c r="F87" s="610"/>
      <c r="G87" s="610"/>
      <c r="H87" s="103">
        <f>SUM(H80:H86)</f>
        <v>0</v>
      </c>
      <c r="I87" s="326" t="s">
        <v>327</v>
      </c>
      <c r="J87" s="96"/>
      <c r="K87" s="96"/>
      <c r="L87" s="610" t="s">
        <v>330</v>
      </c>
      <c r="M87" s="610"/>
      <c r="N87" s="610"/>
      <c r="O87" s="102">
        <f>SUM(O80:O86)</f>
        <v>0</v>
      </c>
      <c r="P87" s="326" t="s">
        <v>327</v>
      </c>
      <c r="Q87" s="96"/>
      <c r="R87" s="41"/>
      <c r="T87" s="87"/>
    </row>
    <row r="88" spans="1:29" ht="6" customHeight="1">
      <c r="C88" s="1"/>
      <c r="D88" s="57"/>
      <c r="E88" s="100"/>
      <c r="F88" s="101"/>
      <c r="G88" s="101"/>
      <c r="H88" s="102"/>
      <c r="I88" s="101"/>
      <c r="J88" s="96"/>
      <c r="K88" s="96"/>
      <c r="L88" s="100"/>
      <c r="M88" s="101"/>
      <c r="N88" s="101"/>
      <c r="O88" s="102"/>
      <c r="P88" s="101"/>
      <c r="Q88" s="96"/>
      <c r="R88" s="41"/>
      <c r="T88" s="87"/>
    </row>
    <row r="89" spans="1:29" ht="18" customHeight="1">
      <c r="C89" s="1"/>
      <c r="D89" s="57"/>
      <c r="E89" s="611" t="s">
        <v>331</v>
      </c>
      <c r="F89" s="610" t="s">
        <v>332</v>
      </c>
      <c r="G89" s="610"/>
      <c r="H89" s="98">
        <f>DSUM(Datos!$C$695:$H$717,"emisiones",'9. Informe final. Resultados'!E77:J78)/1000</f>
        <v>0</v>
      </c>
      <c r="I89" s="99" t="str">
        <f>IF($G$13&lt;2021,"t CO₂","t CO₂e")</f>
        <v>t CO₂e</v>
      </c>
      <c r="J89" s="327"/>
      <c r="K89" s="96"/>
      <c r="L89" s="611" t="s">
        <v>331</v>
      </c>
      <c r="M89" s="610" t="s">
        <v>332</v>
      </c>
      <c r="N89" s="610"/>
      <c r="O89" s="98">
        <f>DSUM(Datos!$C$695:$H$717,"emisiones",'9. Informe final. Resultados'!L77:P78)/1000</f>
        <v>0</v>
      </c>
      <c r="P89" s="99" t="str">
        <f>IF($G$13&lt;2021,"t CO₂","t CO₂e")</f>
        <v>t CO₂e</v>
      </c>
      <c r="Q89" s="96"/>
      <c r="R89" s="41"/>
      <c r="T89" s="87"/>
    </row>
    <row r="90" spans="1:29" ht="18" customHeight="1">
      <c r="C90" s="1"/>
      <c r="D90" s="57"/>
      <c r="E90" s="611"/>
      <c r="F90" s="610" t="s">
        <v>333</v>
      </c>
      <c r="G90" s="610"/>
      <c r="H90" s="98">
        <f>DSUM(Datos!$C$961:$H$971,"emisiones",'9. Informe final. Resultados'!E77:J78)/1000</f>
        <v>0</v>
      </c>
      <c r="I90" s="99" t="str">
        <f>IF($G$13&lt;2021,"t CO₂","t CO₂e")</f>
        <v>t CO₂e</v>
      </c>
      <c r="J90" s="327"/>
      <c r="K90" s="96"/>
      <c r="L90" s="611"/>
      <c r="M90" s="610" t="s">
        <v>333</v>
      </c>
      <c r="N90" s="610"/>
      <c r="O90" s="98">
        <f>DSUM(Datos!$C$961:$H$971,"emisiones",'9. Informe final. Resultados'!L77:P78)/1000</f>
        <v>0</v>
      </c>
      <c r="P90" s="99" t="str">
        <f>IF($G$13&lt;2021,"t CO₂","t CO₂e")</f>
        <v>t CO₂e</v>
      </c>
      <c r="Q90" s="96"/>
      <c r="R90" s="41"/>
      <c r="T90" s="87"/>
    </row>
    <row r="91" spans="1:29" ht="18" customHeight="1">
      <c r="C91" s="1"/>
      <c r="D91" s="57"/>
      <c r="E91" s="611"/>
      <c r="F91" s="610" t="s">
        <v>334</v>
      </c>
      <c r="G91" s="610"/>
      <c r="H91" s="98">
        <f>DSUM(Datos!$C$985:$G$995,"emisiones",'9. Informe final. Resultados'!E77:J78)/1000</f>
        <v>0</v>
      </c>
      <c r="I91" s="99" t="s">
        <v>327</v>
      </c>
      <c r="J91" s="96"/>
      <c r="K91" s="96"/>
      <c r="L91" s="611"/>
      <c r="M91" s="610" t="s">
        <v>334</v>
      </c>
      <c r="N91" s="610"/>
      <c r="O91" s="98">
        <f>DSUM(Datos!$C$985:$G$995,"emisiones",'9. Informe final. Resultados'!L77:P78)/1000</f>
        <v>0</v>
      </c>
      <c r="P91" s="99" t="s">
        <v>327</v>
      </c>
      <c r="Q91" s="96"/>
      <c r="R91" s="41"/>
      <c r="T91" s="87"/>
    </row>
    <row r="92" spans="1:29" ht="18" customHeight="1">
      <c r="C92" s="1"/>
      <c r="D92" s="57"/>
      <c r="E92" s="610" t="s">
        <v>335</v>
      </c>
      <c r="F92" s="610"/>
      <c r="G92" s="610"/>
      <c r="H92" s="401">
        <f>SUM(H89:H91)</f>
        <v>0</v>
      </c>
      <c r="I92" s="99" t="str">
        <f t="shared" ref="I92" si="3">IF($G$13&lt;2021,"t CO₂","t CO₂e")</f>
        <v>t CO₂e</v>
      </c>
      <c r="J92" s="327"/>
      <c r="K92" s="96"/>
      <c r="L92" s="610" t="s">
        <v>335</v>
      </c>
      <c r="M92" s="610"/>
      <c r="N92" s="610"/>
      <c r="O92" s="401">
        <f>SUM(O89:O91)</f>
        <v>0</v>
      </c>
      <c r="P92" s="99" t="str">
        <f t="shared" ref="P92" si="4">IF($G$13&lt;2021,"t CO₂","t CO₂e")</f>
        <v>t CO₂e</v>
      </c>
      <c r="Q92" s="96"/>
      <c r="R92" s="41"/>
      <c r="T92" s="87"/>
    </row>
    <row r="93" spans="1:29" ht="5.25" customHeight="1">
      <c r="C93" s="1"/>
      <c r="D93" s="57"/>
      <c r="E93" s="100"/>
      <c r="F93" s="100"/>
      <c r="G93" s="100"/>
      <c r="H93" s="103"/>
      <c r="I93" s="100"/>
      <c r="J93" s="96"/>
      <c r="K93" s="96"/>
      <c r="L93" s="100"/>
      <c r="M93" s="100"/>
      <c r="N93" s="100"/>
      <c r="O93" s="103"/>
      <c r="P93" s="100"/>
      <c r="Q93" s="96"/>
      <c r="R93" s="41"/>
      <c r="T93" s="87"/>
    </row>
    <row r="94" spans="1:29" ht="18" customHeight="1">
      <c r="C94" s="1"/>
      <c r="D94" s="57"/>
      <c r="E94" s="100" t="s">
        <v>102</v>
      </c>
      <c r="F94" s="610"/>
      <c r="G94" s="610"/>
      <c r="H94" s="103">
        <f>IF(ISNUMBER(SUM(H87+H92)),SUM(SUM(H92+H87)),"")</f>
        <v>0</v>
      </c>
      <c r="I94" s="104" t="s">
        <v>327</v>
      </c>
      <c r="J94" s="96"/>
      <c r="K94" s="96"/>
      <c r="L94" s="100" t="s">
        <v>102</v>
      </c>
      <c r="M94" s="610"/>
      <c r="N94" s="610"/>
      <c r="O94" s="103">
        <f>IF(ISNUMBER(SUM(O87+O92)),SUM(SUM(O92+O87)),"")</f>
        <v>0</v>
      </c>
      <c r="P94" s="402" t="s">
        <v>327</v>
      </c>
      <c r="Q94" s="96"/>
      <c r="R94" s="41"/>
      <c r="T94" s="87"/>
    </row>
    <row r="95" spans="1:29" ht="18" customHeight="1">
      <c r="C95" s="1"/>
      <c r="D95" s="57"/>
      <c r="E95" s="96" t="s">
        <v>324</v>
      </c>
      <c r="F95" s="96"/>
      <c r="G95" s="97"/>
      <c r="H95" s="97"/>
      <c r="I95" s="97"/>
      <c r="J95" s="96"/>
      <c r="K95" s="96"/>
      <c r="L95" s="96" t="s">
        <v>324</v>
      </c>
      <c r="M95" s="96"/>
      <c r="N95" s="97"/>
      <c r="O95" s="97"/>
      <c r="P95" s="97"/>
      <c r="Q95" s="96"/>
      <c r="R95" s="41"/>
      <c r="T95" s="87"/>
    </row>
    <row r="96" spans="1:29" s="80" customFormat="1" ht="18" customHeight="1">
      <c r="A96" s="78"/>
      <c r="B96" s="79"/>
      <c r="D96" s="82"/>
      <c r="E96" s="612" t="e">
        <f>Datos!$E$1073</f>
        <v>#N/A</v>
      </c>
      <c r="F96" s="612"/>
      <c r="G96" s="612"/>
      <c r="H96" s="612"/>
      <c r="I96" s="612"/>
      <c r="J96" s="612"/>
      <c r="K96" s="95"/>
      <c r="L96" s="612" t="e">
        <f>Datos!$E$1074</f>
        <v>#N/A</v>
      </c>
      <c r="M96" s="612"/>
      <c r="N96" s="612"/>
      <c r="O96" s="612"/>
      <c r="P96" s="612"/>
      <c r="Q96" s="105"/>
      <c r="R96" s="82"/>
      <c r="S96" s="81"/>
      <c r="T96" s="94"/>
      <c r="U96" s="81"/>
      <c r="V96" s="81"/>
      <c r="W96" s="81"/>
      <c r="X96" s="81"/>
      <c r="Y96" s="81"/>
      <c r="Z96" s="81"/>
      <c r="AA96" s="81"/>
      <c r="AB96" s="81"/>
      <c r="AC96" s="81"/>
    </row>
    <row r="97" spans="3:20" ht="9.75" customHeight="1">
      <c r="C97" s="1"/>
      <c r="D97" s="41"/>
      <c r="E97" s="96"/>
      <c r="F97" s="96"/>
      <c r="G97" s="97"/>
      <c r="H97" s="97"/>
      <c r="I97" s="97"/>
      <c r="J97" s="96"/>
      <c r="K97" s="96"/>
      <c r="L97" s="96"/>
      <c r="M97" s="96"/>
      <c r="N97" s="97"/>
      <c r="O97" s="97"/>
      <c r="P97" s="97"/>
      <c r="Q97" s="96"/>
      <c r="R97" s="41"/>
      <c r="T97" s="87"/>
    </row>
    <row r="98" spans="3:20" ht="18" customHeight="1">
      <c r="C98" s="1"/>
      <c r="D98" s="57"/>
      <c r="E98" s="611" t="s">
        <v>325</v>
      </c>
      <c r="F98" s="610" t="s">
        <v>326</v>
      </c>
      <c r="G98" s="610"/>
      <c r="H98" s="102">
        <f>DSUM(Datos!$C$102:$O$124,"emisiones",'9. Informe final. Resultados'!E95:J96)/1000</f>
        <v>0</v>
      </c>
      <c r="I98" s="326" t="s">
        <v>327</v>
      </c>
      <c r="J98" s="96"/>
      <c r="K98" s="96"/>
      <c r="L98" s="611" t="s">
        <v>325</v>
      </c>
      <c r="M98" s="610" t="s">
        <v>326</v>
      </c>
      <c r="N98" s="610"/>
      <c r="O98" s="102">
        <f>DSUM(Datos!$C$102:$O$124,"emisiones",'9. Informe final. Resultados'!L95:P96)/1000</f>
        <v>0</v>
      </c>
      <c r="P98" s="326" t="s">
        <v>327</v>
      </c>
      <c r="Q98" s="96"/>
      <c r="R98" s="41"/>
      <c r="T98" s="87"/>
    </row>
    <row r="99" spans="3:20" ht="18" customHeight="1">
      <c r="C99" s="1"/>
      <c r="D99" s="57"/>
      <c r="E99" s="611"/>
      <c r="F99" s="610" t="s">
        <v>328</v>
      </c>
      <c r="G99" s="610"/>
      <c r="H99" s="102">
        <f>DSUM(Datos!$D$170:$I$202,"emisiones",'9. Informe final. Resultados'!E95:J96)/1000</f>
        <v>0</v>
      </c>
      <c r="I99" s="326" t="s">
        <v>327</v>
      </c>
      <c r="J99" s="96"/>
      <c r="K99" s="96"/>
      <c r="L99" s="611"/>
      <c r="M99" s="610" t="s">
        <v>328</v>
      </c>
      <c r="N99" s="610"/>
      <c r="O99" s="102">
        <f>DSUM(Datos!$D$170:$I$202,"emisiones",'9. Informe final. Resultados'!L95:P96)/1000</f>
        <v>0</v>
      </c>
      <c r="P99" s="326" t="s">
        <v>327</v>
      </c>
      <c r="Q99" s="96"/>
      <c r="R99" s="41"/>
      <c r="T99" s="87"/>
    </row>
    <row r="100" spans="3:20" ht="18" customHeight="1">
      <c r="C100" s="1"/>
      <c r="D100" s="57"/>
      <c r="E100" s="611"/>
      <c r="F100" s="610" t="s">
        <v>329</v>
      </c>
      <c r="G100" s="610"/>
      <c r="H100" s="102">
        <f>DSUM(Datos!$C$312:$P$332,"emisiones",'9. Informe final. Resultados'!E95:J96)/1000</f>
        <v>0</v>
      </c>
      <c r="I100" s="326" t="s">
        <v>327</v>
      </c>
      <c r="J100" s="96"/>
      <c r="K100" s="96"/>
      <c r="L100" s="611"/>
      <c r="M100" s="610" t="s">
        <v>329</v>
      </c>
      <c r="N100" s="610"/>
      <c r="O100" s="102">
        <f>DSUM(Datos!$C$312:$P$332,"emisiones",'9. Informe final. Resultados'!L95:P96)/1000</f>
        <v>0</v>
      </c>
      <c r="P100" s="326" t="s">
        <v>327</v>
      </c>
      <c r="Q100" s="96"/>
      <c r="R100" s="41"/>
      <c r="T100" s="87"/>
    </row>
    <row r="101" spans="3:20" ht="18" customHeight="1">
      <c r="C101" s="1"/>
      <c r="D101" s="57"/>
      <c r="E101" s="611"/>
      <c r="F101" s="610" t="s">
        <v>302</v>
      </c>
      <c r="G101" s="610"/>
      <c r="H101" s="102">
        <f>DSUM(Datos!$C$397:$P$402,"emisiones",'9. Informe final. Resultados'!E95:J96)/1000</f>
        <v>0</v>
      </c>
      <c r="I101" s="326" t="s">
        <v>327</v>
      </c>
      <c r="J101" s="96"/>
      <c r="K101" s="96"/>
      <c r="L101" s="611"/>
      <c r="M101" s="610" t="s">
        <v>302</v>
      </c>
      <c r="N101" s="610"/>
      <c r="O101" s="102">
        <f>DSUM(Datos!$C$397:$P$402,"emisiones",'9. Informe final. Resultados'!L95:P96)/1000</f>
        <v>0</v>
      </c>
      <c r="P101" s="326" t="s">
        <v>327</v>
      </c>
      <c r="Q101" s="96"/>
      <c r="R101" s="41"/>
      <c r="T101" s="87"/>
    </row>
    <row r="102" spans="3:20" ht="18" customHeight="1">
      <c r="C102" s="1"/>
      <c r="D102" s="57"/>
      <c r="E102" s="611"/>
      <c r="F102" s="610" t="s">
        <v>303</v>
      </c>
      <c r="G102" s="610"/>
      <c r="H102" s="102">
        <f>DSUM(Datos!$C$488:$P$499,"emisiones",'9. Informe final. Resultados'!E95:J96)/1000</f>
        <v>0</v>
      </c>
      <c r="I102" s="326" t="s">
        <v>327</v>
      </c>
      <c r="J102" s="96"/>
      <c r="K102" s="96"/>
      <c r="L102" s="611"/>
      <c r="M102" s="610" t="s">
        <v>303</v>
      </c>
      <c r="N102" s="610"/>
      <c r="O102" s="102">
        <f>DSUM(Datos!$C$488:$P$499,"emisiones",'9. Informe final. Resultados'!L95:P96)/1000</f>
        <v>0</v>
      </c>
      <c r="P102" s="326" t="s">
        <v>327</v>
      </c>
      <c r="Q102" s="96"/>
      <c r="R102" s="41"/>
      <c r="T102" s="87"/>
    </row>
    <row r="103" spans="3:20" ht="18" customHeight="1">
      <c r="C103" s="1"/>
      <c r="D103" s="57"/>
      <c r="E103" s="611"/>
      <c r="F103" s="610" t="s">
        <v>304</v>
      </c>
      <c r="G103" s="610"/>
      <c r="H103" s="102">
        <f>DSUM(Datos!$C$563:$I$585,"emisiones",'9. Informe final. Resultados'!E95:J96)/1000</f>
        <v>0</v>
      </c>
      <c r="I103" s="326" t="s">
        <v>327</v>
      </c>
      <c r="J103" s="96"/>
      <c r="K103" s="96"/>
      <c r="L103" s="611"/>
      <c r="M103" s="610" t="s">
        <v>304</v>
      </c>
      <c r="N103" s="610"/>
      <c r="O103" s="102">
        <f>DSUM(Datos!$C$563:$I$585,"emisiones",'9. Informe final. Resultados'!L95:P96)/1000</f>
        <v>0</v>
      </c>
      <c r="P103" s="326" t="s">
        <v>327</v>
      </c>
      <c r="Q103" s="96"/>
      <c r="R103" s="41"/>
      <c r="T103" s="87"/>
    </row>
    <row r="104" spans="3:20" ht="18" customHeight="1">
      <c r="C104" s="1"/>
      <c r="D104" s="57"/>
      <c r="E104" s="611"/>
      <c r="F104" s="610" t="s">
        <v>305</v>
      </c>
      <c r="G104" s="610"/>
      <c r="H104" s="102">
        <f>DSUM(Datos!$C$649:$J$664,"emisiones",'9. Informe final. Resultados'!E95:J96)/1000</f>
        <v>0</v>
      </c>
      <c r="I104" s="326" t="s">
        <v>327</v>
      </c>
      <c r="J104" s="96"/>
      <c r="K104" s="96"/>
      <c r="L104" s="611"/>
      <c r="M104" s="610" t="s">
        <v>305</v>
      </c>
      <c r="N104" s="610"/>
      <c r="O104" s="102">
        <f>DSUM(Datos!$C$649:$J$664,"emisiones",'9. Informe final. Resultados'!L95:P96)/1000</f>
        <v>0</v>
      </c>
      <c r="P104" s="326" t="s">
        <v>327</v>
      </c>
      <c r="Q104" s="96"/>
      <c r="R104" s="41"/>
      <c r="T104" s="87"/>
    </row>
    <row r="105" spans="3:20" ht="18" customHeight="1">
      <c r="C105" s="1"/>
      <c r="D105" s="57"/>
      <c r="E105" s="610" t="s">
        <v>330</v>
      </c>
      <c r="F105" s="610"/>
      <c r="G105" s="610"/>
      <c r="H105" s="102">
        <f>SUM(H98:H104)</f>
        <v>0</v>
      </c>
      <c r="I105" s="326" t="s">
        <v>327</v>
      </c>
      <c r="J105" s="96"/>
      <c r="K105" s="96"/>
      <c r="L105" s="610" t="s">
        <v>330</v>
      </c>
      <c r="M105" s="610"/>
      <c r="N105" s="610"/>
      <c r="O105" s="102">
        <f>SUM(O98:O104)</f>
        <v>0</v>
      </c>
      <c r="P105" s="326" t="s">
        <v>327</v>
      </c>
      <c r="Q105" s="96"/>
      <c r="R105" s="41"/>
      <c r="T105" s="87"/>
    </row>
    <row r="106" spans="3:20" ht="6" customHeight="1">
      <c r="C106" s="1"/>
      <c r="D106" s="57"/>
      <c r="E106" s="100"/>
      <c r="F106" s="101"/>
      <c r="G106" s="101"/>
      <c r="H106" s="102"/>
      <c r="I106" s="101"/>
      <c r="J106" s="96"/>
      <c r="K106" s="96"/>
      <c r="L106" s="100"/>
      <c r="M106" s="101"/>
      <c r="N106" s="101"/>
      <c r="O106" s="102"/>
      <c r="P106" s="101"/>
      <c r="Q106" s="96"/>
      <c r="R106" s="41"/>
      <c r="T106" s="87"/>
    </row>
    <row r="107" spans="3:20" ht="18" customHeight="1">
      <c r="C107" s="1"/>
      <c r="D107" s="57"/>
      <c r="E107" s="611" t="s">
        <v>331</v>
      </c>
      <c r="F107" s="610" t="s">
        <v>332</v>
      </c>
      <c r="G107" s="610"/>
      <c r="H107" s="98">
        <f>DSUM(Datos!$C$695:$H$717,"emisiones",'9. Informe final. Resultados'!E95:J96)/1000</f>
        <v>0</v>
      </c>
      <c r="I107" s="99" t="str">
        <f>IF($G$13&lt;2021,"t CO₂","t CO₂e")</f>
        <v>t CO₂e</v>
      </c>
      <c r="J107" s="327"/>
      <c r="K107" s="96"/>
      <c r="L107" s="611" t="s">
        <v>331</v>
      </c>
      <c r="M107" s="610" t="s">
        <v>332</v>
      </c>
      <c r="N107" s="610"/>
      <c r="O107" s="98">
        <f>DSUM(Datos!$C$695:$H$717,"emisiones",'9. Informe final. Resultados'!L95:P96)/1000</f>
        <v>0</v>
      </c>
      <c r="P107" s="99" t="str">
        <f>IF($G$13&lt;2021,"t CO₂","t CO₂e")</f>
        <v>t CO₂e</v>
      </c>
      <c r="Q107" s="96"/>
      <c r="R107" s="41"/>
      <c r="T107" s="87"/>
    </row>
    <row r="108" spans="3:20" ht="18" customHeight="1">
      <c r="C108" s="1"/>
      <c r="D108" s="57"/>
      <c r="E108" s="611"/>
      <c r="F108" s="610" t="s">
        <v>333</v>
      </c>
      <c r="G108" s="610"/>
      <c r="H108" s="98">
        <f>DSUM(Datos!$C$961:$H$971,"emisiones",'9. Informe final. Resultados'!E95:J96)/1000</f>
        <v>0</v>
      </c>
      <c r="I108" s="99" t="str">
        <f>IF($G$13&lt;2021,"t CO₂","t CO₂e")</f>
        <v>t CO₂e</v>
      </c>
      <c r="J108" s="327"/>
      <c r="K108" s="96"/>
      <c r="L108" s="611"/>
      <c r="M108" s="610" t="s">
        <v>333</v>
      </c>
      <c r="N108" s="610"/>
      <c r="O108" s="98">
        <f>DSUM(Datos!$C$961:$H$971,"emisiones",'9. Informe final. Resultados'!L95:P96)/1000</f>
        <v>0</v>
      </c>
      <c r="P108" s="99" t="str">
        <f>IF($G$13&lt;2021,"t CO₂","t CO₂e")</f>
        <v>t CO₂e</v>
      </c>
      <c r="Q108" s="96"/>
      <c r="R108" s="41"/>
      <c r="T108" s="87"/>
    </row>
    <row r="109" spans="3:20" ht="18" customHeight="1">
      <c r="C109" s="1"/>
      <c r="D109" s="57"/>
      <c r="E109" s="611"/>
      <c r="F109" s="610" t="s">
        <v>334</v>
      </c>
      <c r="G109" s="610"/>
      <c r="H109" s="98">
        <f>DSUM(Datos!$C$985:$G$995,"emisiones",'9. Informe final. Resultados'!E95:J96)/1000</f>
        <v>0</v>
      </c>
      <c r="I109" s="99" t="s">
        <v>327</v>
      </c>
      <c r="J109" s="96"/>
      <c r="K109" s="96"/>
      <c r="L109" s="611"/>
      <c r="M109" s="610" t="s">
        <v>334</v>
      </c>
      <c r="N109" s="610"/>
      <c r="O109" s="98">
        <f>DSUM(Datos!$C$985:$G$995,"emisiones",'9. Informe final. Resultados'!L95:P96)/1000</f>
        <v>0</v>
      </c>
      <c r="P109" s="99" t="s">
        <v>327</v>
      </c>
      <c r="Q109" s="96"/>
      <c r="R109" s="41"/>
      <c r="T109" s="87"/>
    </row>
    <row r="110" spans="3:20" ht="18" customHeight="1">
      <c r="C110" s="1"/>
      <c r="D110" s="57"/>
      <c r="E110" s="610" t="s">
        <v>335</v>
      </c>
      <c r="F110" s="610"/>
      <c r="G110" s="610"/>
      <c r="H110" s="401">
        <f>SUM(H107:H109)</f>
        <v>0</v>
      </c>
      <c r="I110" s="99" t="str">
        <f t="shared" ref="I110" si="5">IF($G$13&lt;2021,"t CO₂","t CO₂e")</f>
        <v>t CO₂e</v>
      </c>
      <c r="J110" s="327"/>
      <c r="K110" s="96"/>
      <c r="L110" s="610" t="s">
        <v>335</v>
      </c>
      <c r="M110" s="610"/>
      <c r="N110" s="610"/>
      <c r="O110" s="401">
        <f>SUM(O107:O109)</f>
        <v>0</v>
      </c>
      <c r="P110" s="99" t="str">
        <f t="shared" ref="P110" si="6">IF($G$13&lt;2021,"t CO₂","t CO₂e")</f>
        <v>t CO₂e</v>
      </c>
      <c r="Q110" s="96"/>
      <c r="R110" s="41"/>
      <c r="T110" s="87"/>
    </row>
    <row r="111" spans="3:20" ht="5.25" customHeight="1">
      <c r="C111" s="1"/>
      <c r="D111" s="57"/>
      <c r="E111" s="100"/>
      <c r="F111" s="100"/>
      <c r="G111" s="100"/>
      <c r="H111" s="103"/>
      <c r="I111" s="100"/>
      <c r="J111" s="96"/>
      <c r="K111" s="96"/>
      <c r="L111" s="100"/>
      <c r="M111" s="100"/>
      <c r="N111" s="100"/>
      <c r="O111" s="103"/>
      <c r="P111" s="100"/>
      <c r="Q111" s="96"/>
      <c r="R111" s="41"/>
      <c r="T111" s="87"/>
    </row>
    <row r="112" spans="3:20" ht="18" customHeight="1">
      <c r="C112" s="1"/>
      <c r="D112" s="57"/>
      <c r="E112" s="100" t="s">
        <v>102</v>
      </c>
      <c r="F112" s="610"/>
      <c r="G112" s="610"/>
      <c r="H112" s="103">
        <f>IF(ISNUMBER(SUM(H105+H110)),SUM(SUM(H110+H105)),"")</f>
        <v>0</v>
      </c>
      <c r="I112" s="104" t="s">
        <v>327</v>
      </c>
      <c r="J112" s="96"/>
      <c r="K112" s="96"/>
      <c r="L112" s="100" t="s">
        <v>102</v>
      </c>
      <c r="M112" s="610"/>
      <c r="N112" s="610"/>
      <c r="O112" s="103">
        <f>IF(ISNUMBER(SUM(O105+O110)),SUM(SUM(O110+O105)),"")</f>
        <v>0</v>
      </c>
      <c r="P112" s="402" t="s">
        <v>327</v>
      </c>
      <c r="Q112" s="96"/>
      <c r="R112" s="41"/>
      <c r="T112" s="87"/>
    </row>
    <row r="113" spans="1:29" ht="18" customHeight="1">
      <c r="A113" s="58"/>
      <c r="B113" s="59"/>
      <c r="C113" s="60"/>
      <c r="D113" s="43"/>
      <c r="E113" s="96" t="s">
        <v>324</v>
      </c>
      <c r="F113" s="96"/>
      <c r="G113" s="97"/>
      <c r="H113" s="97"/>
      <c r="I113" s="97"/>
      <c r="J113" s="96"/>
      <c r="K113" s="96"/>
      <c r="L113" s="96" t="s">
        <v>324</v>
      </c>
      <c r="M113" s="96"/>
      <c r="N113" s="97"/>
      <c r="O113" s="97"/>
      <c r="P113" s="97"/>
      <c r="Q113" s="96"/>
      <c r="R113" s="41"/>
      <c r="T113" s="87"/>
    </row>
    <row r="114" spans="1:29" s="80" customFormat="1" ht="18" customHeight="1">
      <c r="A114" s="83"/>
      <c r="B114" s="84"/>
      <c r="C114" s="85"/>
      <c r="D114" s="82"/>
      <c r="E114" s="612" t="e">
        <f>Datos!$E$1075</f>
        <v>#N/A</v>
      </c>
      <c r="F114" s="612"/>
      <c r="G114" s="612"/>
      <c r="H114" s="612"/>
      <c r="I114" s="612"/>
      <c r="J114" s="612"/>
      <c r="K114" s="95"/>
      <c r="L114" s="612" t="e">
        <f>Datos!$E$1076</f>
        <v>#N/A</v>
      </c>
      <c r="M114" s="612"/>
      <c r="N114" s="612"/>
      <c r="O114" s="612"/>
      <c r="P114" s="612"/>
      <c r="Q114" s="105"/>
      <c r="R114" s="82"/>
      <c r="S114" s="81"/>
      <c r="T114" s="94"/>
      <c r="U114" s="81"/>
      <c r="V114" s="81"/>
      <c r="W114" s="81"/>
      <c r="X114" s="81"/>
      <c r="Y114" s="81"/>
      <c r="Z114" s="81"/>
      <c r="AA114" s="81"/>
      <c r="AB114" s="81"/>
      <c r="AC114" s="81"/>
    </row>
    <row r="115" spans="1:29" ht="9.75" customHeight="1">
      <c r="A115" s="58"/>
      <c r="B115" s="59"/>
      <c r="C115" s="17"/>
      <c r="D115" s="43"/>
      <c r="E115" s="96" t="e">
        <f>E114</f>
        <v>#N/A</v>
      </c>
      <c r="F115" s="96"/>
      <c r="G115" s="97"/>
      <c r="H115" s="97"/>
      <c r="I115" s="97"/>
      <c r="J115" s="96"/>
      <c r="K115" s="96"/>
      <c r="L115" s="96"/>
      <c r="M115" s="96"/>
      <c r="N115" s="97"/>
      <c r="O115" s="97"/>
      <c r="P115" s="97"/>
      <c r="Q115" s="96"/>
      <c r="R115" s="41"/>
      <c r="T115" s="87"/>
    </row>
    <row r="116" spans="1:29" ht="18" customHeight="1">
      <c r="C116" s="1"/>
      <c r="D116" s="57"/>
      <c r="E116" s="611" t="s">
        <v>325</v>
      </c>
      <c r="F116" s="610" t="s">
        <v>326</v>
      </c>
      <c r="G116" s="610"/>
      <c r="H116" s="102">
        <f>DSUM(Datos!$C$102:$O$124,"emisiones",'9. Informe final. Resultados'!E113:J114)/1000</f>
        <v>0</v>
      </c>
      <c r="I116" s="326" t="s">
        <v>327</v>
      </c>
      <c r="J116" s="96"/>
      <c r="K116" s="96"/>
      <c r="L116" s="611" t="s">
        <v>325</v>
      </c>
      <c r="M116" s="610" t="s">
        <v>326</v>
      </c>
      <c r="N116" s="610"/>
      <c r="O116" s="102">
        <f>DSUM(Datos!$C$102:$O$124,"emisiones",'9. Informe final. Resultados'!L113:P114)/1000</f>
        <v>0</v>
      </c>
      <c r="P116" s="326" t="s">
        <v>327</v>
      </c>
      <c r="Q116" s="96"/>
      <c r="R116" s="41"/>
      <c r="T116" s="87"/>
    </row>
    <row r="117" spans="1:29" ht="18" customHeight="1">
      <c r="C117" s="1"/>
      <c r="D117" s="57"/>
      <c r="E117" s="611"/>
      <c r="F117" s="610" t="s">
        <v>328</v>
      </c>
      <c r="G117" s="610"/>
      <c r="H117" s="102">
        <f>DSUM(Datos!$D$170:$I$202,"emisiones",'9. Informe final. Resultados'!E113:J114)/1000</f>
        <v>0</v>
      </c>
      <c r="I117" s="326" t="s">
        <v>327</v>
      </c>
      <c r="J117" s="96"/>
      <c r="K117" s="96"/>
      <c r="L117" s="611"/>
      <c r="M117" s="610" t="s">
        <v>328</v>
      </c>
      <c r="N117" s="610"/>
      <c r="O117" s="102">
        <f>DSUM(Datos!$D$170:$I$202,"emisiones",'9. Informe final. Resultados'!L113:P114)/1000</f>
        <v>0</v>
      </c>
      <c r="P117" s="326" t="s">
        <v>327</v>
      </c>
      <c r="Q117" s="96"/>
      <c r="R117" s="41"/>
      <c r="T117" s="87"/>
    </row>
    <row r="118" spans="1:29" ht="18" customHeight="1">
      <c r="C118" s="1"/>
      <c r="D118" s="57"/>
      <c r="E118" s="611"/>
      <c r="F118" s="610" t="s">
        <v>329</v>
      </c>
      <c r="G118" s="610"/>
      <c r="H118" s="102">
        <f>DSUM(Datos!$C$312:$P$332,"emisiones",'9. Informe final. Resultados'!E113:J114)/1000</f>
        <v>0</v>
      </c>
      <c r="I118" s="326" t="s">
        <v>327</v>
      </c>
      <c r="J118" s="96"/>
      <c r="K118" s="96"/>
      <c r="L118" s="611"/>
      <c r="M118" s="610" t="s">
        <v>329</v>
      </c>
      <c r="N118" s="610"/>
      <c r="O118" s="102">
        <f>DSUM(Datos!$C$312:$P$332,"emisiones",'9. Informe final. Resultados'!L113:P114)/1000</f>
        <v>0</v>
      </c>
      <c r="P118" s="326" t="s">
        <v>327</v>
      </c>
      <c r="Q118" s="96"/>
      <c r="R118" s="41"/>
      <c r="T118" s="87"/>
    </row>
    <row r="119" spans="1:29" ht="18" customHeight="1">
      <c r="C119" s="1"/>
      <c r="D119" s="57"/>
      <c r="E119" s="611"/>
      <c r="F119" s="610" t="s">
        <v>302</v>
      </c>
      <c r="G119" s="610"/>
      <c r="H119" s="102">
        <f>DSUM(Datos!$C$397:$P$402,"emisiones",'9. Informe final. Resultados'!E113:J114)/1000</f>
        <v>0</v>
      </c>
      <c r="I119" s="326" t="s">
        <v>327</v>
      </c>
      <c r="J119" s="96"/>
      <c r="K119" s="96"/>
      <c r="L119" s="611"/>
      <c r="M119" s="610" t="s">
        <v>302</v>
      </c>
      <c r="N119" s="610"/>
      <c r="O119" s="102">
        <f>DSUM(Datos!$C$397:$P$402,"emisiones",'9. Informe final. Resultados'!L113:P114)/1000</f>
        <v>0</v>
      </c>
      <c r="P119" s="326" t="s">
        <v>327</v>
      </c>
      <c r="Q119" s="96"/>
      <c r="R119" s="41"/>
      <c r="T119" s="87"/>
    </row>
    <row r="120" spans="1:29" ht="18" customHeight="1">
      <c r="C120" s="1"/>
      <c r="D120" s="57"/>
      <c r="E120" s="611"/>
      <c r="F120" s="610" t="s">
        <v>303</v>
      </c>
      <c r="G120" s="610"/>
      <c r="H120" s="102">
        <f>DSUM(Datos!$C$488:$P$499,"emisiones",'9. Informe final. Resultados'!E113:J114)/1000</f>
        <v>0</v>
      </c>
      <c r="I120" s="326" t="s">
        <v>327</v>
      </c>
      <c r="J120" s="96"/>
      <c r="K120" s="96"/>
      <c r="L120" s="611"/>
      <c r="M120" s="610" t="s">
        <v>303</v>
      </c>
      <c r="N120" s="610"/>
      <c r="O120" s="102">
        <f>DSUM(Datos!$C$488:$P$499,"emisiones",'9. Informe final. Resultados'!L113:P114)/1000</f>
        <v>0</v>
      </c>
      <c r="P120" s="326" t="s">
        <v>327</v>
      </c>
      <c r="Q120" s="96"/>
      <c r="R120" s="41"/>
      <c r="T120" s="87"/>
    </row>
    <row r="121" spans="1:29" ht="18" customHeight="1">
      <c r="C121" s="1"/>
      <c r="D121" s="57"/>
      <c r="E121" s="611"/>
      <c r="F121" s="610" t="s">
        <v>304</v>
      </c>
      <c r="G121" s="610"/>
      <c r="H121" s="102">
        <f>DSUM(Datos!$C$563:$I$585,"emisiones",'9. Informe final. Resultados'!E113:J114)/1000</f>
        <v>0</v>
      </c>
      <c r="I121" s="326" t="s">
        <v>327</v>
      </c>
      <c r="J121" s="96"/>
      <c r="K121" s="96"/>
      <c r="L121" s="611"/>
      <c r="M121" s="610" t="s">
        <v>304</v>
      </c>
      <c r="N121" s="610"/>
      <c r="O121" s="102">
        <f>DSUM(Datos!$C$563:$I$585,"emisiones",'9. Informe final. Resultados'!L113:P114)/1000</f>
        <v>0</v>
      </c>
      <c r="P121" s="326" t="s">
        <v>327</v>
      </c>
      <c r="Q121" s="96"/>
      <c r="R121" s="41"/>
      <c r="T121" s="87"/>
    </row>
    <row r="122" spans="1:29" ht="18" customHeight="1">
      <c r="C122" s="1"/>
      <c r="D122" s="57"/>
      <c r="E122" s="611"/>
      <c r="F122" s="610" t="s">
        <v>305</v>
      </c>
      <c r="G122" s="610"/>
      <c r="H122" s="102">
        <f>DSUM(Datos!$C$649:$J$664,"emisiones",'9. Informe final. Resultados'!E113:J114)/1000</f>
        <v>0</v>
      </c>
      <c r="I122" s="326" t="s">
        <v>327</v>
      </c>
      <c r="J122" s="96"/>
      <c r="K122" s="96"/>
      <c r="L122" s="611"/>
      <c r="M122" s="610" t="s">
        <v>305</v>
      </c>
      <c r="N122" s="610"/>
      <c r="O122" s="102">
        <f>DSUM(Datos!$C$649:$J$664,"emisiones",'9. Informe final. Resultados'!L113:P114)/1000</f>
        <v>0</v>
      </c>
      <c r="P122" s="326" t="s">
        <v>327</v>
      </c>
      <c r="Q122" s="96"/>
      <c r="R122" s="41"/>
      <c r="T122" s="87"/>
    </row>
    <row r="123" spans="1:29" ht="18" customHeight="1">
      <c r="C123" s="1"/>
      <c r="D123" s="57"/>
      <c r="E123" s="610" t="s">
        <v>330</v>
      </c>
      <c r="F123" s="610"/>
      <c r="G123" s="610"/>
      <c r="H123" s="102">
        <f>SUM(H116:H122)</f>
        <v>0</v>
      </c>
      <c r="I123" s="326" t="s">
        <v>327</v>
      </c>
      <c r="J123" s="96"/>
      <c r="K123" s="96"/>
      <c r="L123" s="610" t="s">
        <v>330</v>
      </c>
      <c r="M123" s="610"/>
      <c r="N123" s="610"/>
      <c r="O123" s="102">
        <f>SUM(O116:O122)</f>
        <v>0</v>
      </c>
      <c r="P123" s="326" t="s">
        <v>327</v>
      </c>
      <c r="Q123" s="96"/>
      <c r="R123" s="41"/>
      <c r="T123" s="87"/>
    </row>
    <row r="124" spans="1:29" ht="6" customHeight="1">
      <c r="C124" s="1"/>
      <c r="D124" s="57"/>
      <c r="E124" s="100"/>
      <c r="F124" s="101"/>
      <c r="G124" s="101"/>
      <c r="H124" s="102"/>
      <c r="I124" s="101"/>
      <c r="J124" s="96"/>
      <c r="K124" s="96"/>
      <c r="L124" s="100"/>
      <c r="M124" s="101"/>
      <c r="N124" s="101"/>
      <c r="O124" s="102"/>
      <c r="P124" s="101"/>
      <c r="Q124" s="96"/>
      <c r="R124" s="41"/>
      <c r="T124" s="87"/>
    </row>
    <row r="125" spans="1:29" ht="18" customHeight="1">
      <c r="C125" s="1"/>
      <c r="D125" s="57"/>
      <c r="E125" s="611" t="s">
        <v>331</v>
      </c>
      <c r="F125" s="610" t="s">
        <v>332</v>
      </c>
      <c r="G125" s="610"/>
      <c r="H125" s="98">
        <f>DSUM(Datos!$C$695:$H$717,"emisiones",'9. Informe final. Resultados'!E113:J114)/1000</f>
        <v>0</v>
      </c>
      <c r="I125" s="99" t="str">
        <f>IF($G$13&lt;2021,"t CO₂","t CO₂e")</f>
        <v>t CO₂e</v>
      </c>
      <c r="J125" s="327"/>
      <c r="K125" s="96"/>
      <c r="L125" s="611" t="s">
        <v>331</v>
      </c>
      <c r="M125" s="610" t="s">
        <v>332</v>
      </c>
      <c r="N125" s="610"/>
      <c r="O125" s="98">
        <f>DSUM(Datos!$C$695:$H$717,"emisiones",'9. Informe final. Resultados'!L113:P114)/1000</f>
        <v>0</v>
      </c>
      <c r="P125" s="99" t="str">
        <f>IF($G$13&lt;2021,"t CO₂","t CO₂e")</f>
        <v>t CO₂e</v>
      </c>
      <c r="Q125" s="96"/>
      <c r="R125" s="41"/>
      <c r="T125" s="87"/>
    </row>
    <row r="126" spans="1:29" ht="18" customHeight="1">
      <c r="C126" s="1"/>
      <c r="D126" s="57"/>
      <c r="E126" s="611"/>
      <c r="F126" s="610" t="s">
        <v>333</v>
      </c>
      <c r="G126" s="610"/>
      <c r="H126" s="98">
        <f>DSUM(Datos!$C$961:$H$971,"emisiones",'9. Informe final. Resultados'!E113:J114)/1000</f>
        <v>0</v>
      </c>
      <c r="I126" s="99" t="str">
        <f>IF($G$13&lt;2021,"t CO₂","t CO₂e")</f>
        <v>t CO₂e</v>
      </c>
      <c r="J126" s="327"/>
      <c r="K126" s="96"/>
      <c r="L126" s="611"/>
      <c r="M126" s="610" t="s">
        <v>333</v>
      </c>
      <c r="N126" s="610"/>
      <c r="O126" s="98">
        <f>DSUM(Datos!$C$961:$H$971,"emisiones",'9. Informe final. Resultados'!L113:P114)/1000</f>
        <v>0</v>
      </c>
      <c r="P126" s="99" t="str">
        <f>IF($G$13&lt;2021,"t CO₂","t CO₂e")</f>
        <v>t CO₂e</v>
      </c>
      <c r="Q126" s="96"/>
      <c r="R126" s="41"/>
      <c r="T126" s="87"/>
    </row>
    <row r="127" spans="1:29" ht="18" customHeight="1">
      <c r="C127" s="1"/>
      <c r="D127" s="57"/>
      <c r="E127" s="611"/>
      <c r="F127" s="610" t="s">
        <v>334</v>
      </c>
      <c r="G127" s="610"/>
      <c r="H127" s="98">
        <f>DSUM(Datos!$C$985:$G$995,"emisiones",'9. Informe final. Resultados'!E113:J114)/1000</f>
        <v>0</v>
      </c>
      <c r="I127" s="99" t="s">
        <v>327</v>
      </c>
      <c r="J127" s="96"/>
      <c r="K127" s="96"/>
      <c r="L127" s="611"/>
      <c r="M127" s="610" t="s">
        <v>334</v>
      </c>
      <c r="N127" s="610"/>
      <c r="O127" s="98">
        <f>DSUM(Datos!$C$985:$G$995,"emisiones",'9. Informe final. Resultados'!L113:P114)/1000</f>
        <v>0</v>
      </c>
      <c r="P127" s="99" t="s">
        <v>327</v>
      </c>
      <c r="Q127" s="96"/>
      <c r="R127" s="41"/>
      <c r="T127" s="87"/>
    </row>
    <row r="128" spans="1:29" ht="18" customHeight="1">
      <c r="C128" s="1"/>
      <c r="D128" s="57"/>
      <c r="E128" s="610" t="s">
        <v>335</v>
      </c>
      <c r="F128" s="610"/>
      <c r="G128" s="610"/>
      <c r="H128" s="401">
        <f>SUM(H125:H127)</f>
        <v>0</v>
      </c>
      <c r="I128" s="99" t="str">
        <f t="shared" ref="I128" si="7">IF($G$13&lt;2021,"t CO₂","t CO₂e")</f>
        <v>t CO₂e</v>
      </c>
      <c r="J128" s="327"/>
      <c r="K128" s="96"/>
      <c r="L128" s="610" t="s">
        <v>335</v>
      </c>
      <c r="M128" s="610"/>
      <c r="N128" s="610"/>
      <c r="O128" s="401">
        <f>SUM(O125:O127)</f>
        <v>0</v>
      </c>
      <c r="P128" s="99" t="str">
        <f t="shared" ref="P128" si="8">IF($G$13&lt;2021,"t CO₂","t CO₂e")</f>
        <v>t CO₂e</v>
      </c>
      <c r="Q128" s="96"/>
      <c r="R128" s="41"/>
      <c r="T128" s="87"/>
    </row>
    <row r="129" spans="1:29" ht="5.25" customHeight="1">
      <c r="C129" s="1"/>
      <c r="D129" s="57"/>
      <c r="E129" s="100"/>
      <c r="F129" s="100"/>
      <c r="G129" s="100"/>
      <c r="H129" s="103"/>
      <c r="I129" s="100"/>
      <c r="J129" s="96"/>
      <c r="K129" s="96"/>
      <c r="L129" s="100"/>
      <c r="M129" s="100"/>
      <c r="N129" s="100"/>
      <c r="O129" s="103"/>
      <c r="P129" s="100"/>
      <c r="Q129" s="96"/>
      <c r="R129" s="41"/>
      <c r="T129" s="87"/>
    </row>
    <row r="130" spans="1:29" ht="18" customHeight="1">
      <c r="C130" s="1"/>
      <c r="D130" s="57"/>
      <c r="E130" s="100" t="s">
        <v>102</v>
      </c>
      <c r="F130" s="610"/>
      <c r="G130" s="610"/>
      <c r="H130" s="103">
        <f>IF(ISNUMBER(SUM(H123+H128)),SUM(SUM(H128+H123)),"")</f>
        <v>0</v>
      </c>
      <c r="I130" s="104" t="s">
        <v>327</v>
      </c>
      <c r="J130" s="96"/>
      <c r="K130" s="96"/>
      <c r="L130" s="100" t="s">
        <v>102</v>
      </c>
      <c r="M130" s="610"/>
      <c r="N130" s="610"/>
      <c r="O130" s="103">
        <f>IF(ISNUMBER(SUM(O123+O128)),SUM(SUM(O128+O123)),"")</f>
        <v>0</v>
      </c>
      <c r="P130" s="402" t="s">
        <v>327</v>
      </c>
      <c r="Q130" s="96"/>
      <c r="R130" s="41"/>
      <c r="T130" s="87"/>
    </row>
    <row r="131" spans="1:29" ht="18" customHeight="1">
      <c r="A131" s="58"/>
      <c r="B131" s="59"/>
      <c r="C131" s="41"/>
      <c r="D131" s="43"/>
      <c r="E131" s="96" t="s">
        <v>324</v>
      </c>
      <c r="F131" s="96"/>
      <c r="G131" s="97"/>
      <c r="H131" s="97"/>
      <c r="I131" s="97"/>
      <c r="J131" s="96"/>
      <c r="K131" s="96"/>
      <c r="L131" s="96" t="s">
        <v>324</v>
      </c>
      <c r="M131" s="96"/>
      <c r="N131" s="97"/>
      <c r="O131" s="97"/>
      <c r="P131" s="97"/>
      <c r="Q131" s="96"/>
      <c r="R131" s="41"/>
      <c r="T131" s="87"/>
    </row>
    <row r="132" spans="1:29" s="80" customFormat="1" ht="18" customHeight="1">
      <c r="A132" s="83"/>
      <c r="B132" s="84"/>
      <c r="C132" s="82"/>
      <c r="D132" s="82"/>
      <c r="E132" s="612" t="e">
        <f>Datos!$E$1077</f>
        <v>#N/A</v>
      </c>
      <c r="F132" s="612"/>
      <c r="G132" s="612"/>
      <c r="H132" s="612"/>
      <c r="I132" s="612"/>
      <c r="J132" s="612"/>
      <c r="K132" s="95"/>
      <c r="L132" s="612" t="e">
        <f>Datos!$E$1078</f>
        <v>#N/A</v>
      </c>
      <c r="M132" s="612"/>
      <c r="N132" s="612"/>
      <c r="O132" s="612"/>
      <c r="P132" s="612"/>
      <c r="Q132" s="105"/>
      <c r="R132" s="41"/>
      <c r="S132" s="81"/>
      <c r="T132" s="94"/>
      <c r="U132" s="81"/>
      <c r="V132" s="81"/>
      <c r="W132" s="81"/>
      <c r="X132" s="81"/>
      <c r="Y132" s="81"/>
      <c r="Z132" s="81"/>
      <c r="AA132" s="81"/>
      <c r="AB132" s="81"/>
      <c r="AC132" s="81"/>
    </row>
    <row r="133" spans="1:29" ht="9.75" customHeight="1">
      <c r="A133" s="58"/>
      <c r="B133" s="59"/>
      <c r="C133" s="41"/>
      <c r="D133" s="43"/>
      <c r="E133" s="96"/>
      <c r="F133" s="96"/>
      <c r="G133" s="97"/>
      <c r="H133" s="97"/>
      <c r="I133" s="97"/>
      <c r="J133" s="96"/>
      <c r="K133" s="96"/>
      <c r="L133" s="96"/>
      <c r="M133" s="96"/>
      <c r="N133" s="97"/>
      <c r="O133" s="97"/>
      <c r="P133" s="97"/>
      <c r="Q133" s="96"/>
      <c r="R133" s="41"/>
      <c r="T133" s="87"/>
    </row>
    <row r="134" spans="1:29" ht="18" customHeight="1">
      <c r="C134" s="1"/>
      <c r="D134" s="57"/>
      <c r="E134" s="611" t="s">
        <v>325</v>
      </c>
      <c r="F134" s="610" t="s">
        <v>326</v>
      </c>
      <c r="G134" s="610"/>
      <c r="H134" s="102">
        <f>DSUM(Datos!$C$102:$O$124,"emisiones",'9. Informe final. Resultados'!E131:J132)/1000</f>
        <v>0</v>
      </c>
      <c r="I134" s="326" t="s">
        <v>327</v>
      </c>
      <c r="J134" s="96"/>
      <c r="K134" s="96"/>
      <c r="L134" s="611" t="s">
        <v>325</v>
      </c>
      <c r="M134" s="610" t="s">
        <v>326</v>
      </c>
      <c r="N134" s="610"/>
      <c r="O134" s="102">
        <f>DSUM(Datos!$C$102:$O$124,"emisiones",'9. Informe final. Resultados'!L131:P132)/1000</f>
        <v>0</v>
      </c>
      <c r="P134" s="326" t="s">
        <v>327</v>
      </c>
      <c r="Q134" s="96"/>
      <c r="R134" s="41"/>
      <c r="T134" s="87"/>
    </row>
    <row r="135" spans="1:29" ht="18" customHeight="1">
      <c r="C135" s="1"/>
      <c r="D135" s="57"/>
      <c r="E135" s="611"/>
      <c r="F135" s="610" t="s">
        <v>328</v>
      </c>
      <c r="G135" s="610"/>
      <c r="H135" s="102">
        <f>DSUM(Datos!$D$170:$I$202,"emisiones",'9. Informe final. Resultados'!E131:J132)/1000</f>
        <v>0</v>
      </c>
      <c r="I135" s="326" t="s">
        <v>327</v>
      </c>
      <c r="J135" s="96"/>
      <c r="K135" s="96"/>
      <c r="L135" s="611"/>
      <c r="M135" s="610" t="s">
        <v>328</v>
      </c>
      <c r="N135" s="610"/>
      <c r="O135" s="102">
        <f>DSUM(Datos!$D$170:$I$202,"emisiones",'9. Informe final. Resultados'!L131:P132)/1000</f>
        <v>0</v>
      </c>
      <c r="P135" s="326" t="s">
        <v>327</v>
      </c>
      <c r="Q135" s="96"/>
      <c r="R135" s="41"/>
      <c r="T135" s="87"/>
    </row>
    <row r="136" spans="1:29" ht="18" customHeight="1">
      <c r="C136" s="1"/>
      <c r="D136" s="57"/>
      <c r="E136" s="611"/>
      <c r="F136" s="610" t="s">
        <v>329</v>
      </c>
      <c r="G136" s="610"/>
      <c r="H136" s="102">
        <f>DSUM(Datos!$C$312:$P$332,"emisiones",'9. Informe final. Resultados'!E131:J132)/1000</f>
        <v>0</v>
      </c>
      <c r="I136" s="326" t="s">
        <v>327</v>
      </c>
      <c r="J136" s="96"/>
      <c r="K136" s="96"/>
      <c r="L136" s="611"/>
      <c r="M136" s="610" t="s">
        <v>329</v>
      </c>
      <c r="N136" s="610"/>
      <c r="O136" s="102">
        <f>DSUM(Datos!$C$312:$P$332,"emisiones",'9. Informe final. Resultados'!L131:P132)/1000</f>
        <v>0</v>
      </c>
      <c r="P136" s="326" t="s">
        <v>327</v>
      </c>
      <c r="Q136" s="96"/>
      <c r="R136" s="41"/>
      <c r="T136" s="87"/>
    </row>
    <row r="137" spans="1:29" ht="18" customHeight="1">
      <c r="C137" s="1"/>
      <c r="D137" s="57"/>
      <c r="E137" s="611"/>
      <c r="F137" s="610" t="s">
        <v>302</v>
      </c>
      <c r="G137" s="610"/>
      <c r="H137" s="102">
        <f>DSUM(Datos!$C$397:$P$402,"emisiones",'9. Informe final. Resultados'!E131:J132)/1000</f>
        <v>0</v>
      </c>
      <c r="I137" s="326" t="s">
        <v>327</v>
      </c>
      <c r="J137" s="96"/>
      <c r="K137" s="96"/>
      <c r="L137" s="611"/>
      <c r="M137" s="610" t="s">
        <v>302</v>
      </c>
      <c r="N137" s="610"/>
      <c r="O137" s="102">
        <f>DSUM(Datos!$C$397:$P$402,"emisiones",'9. Informe final. Resultados'!L131:P132)/1000</f>
        <v>0</v>
      </c>
      <c r="P137" s="326" t="s">
        <v>327</v>
      </c>
      <c r="Q137" s="96"/>
      <c r="R137" s="41"/>
      <c r="T137" s="87"/>
    </row>
    <row r="138" spans="1:29" ht="18" customHeight="1">
      <c r="C138" s="1"/>
      <c r="D138" s="57"/>
      <c r="E138" s="611"/>
      <c r="F138" s="610" t="s">
        <v>303</v>
      </c>
      <c r="G138" s="610"/>
      <c r="H138" s="102">
        <f>DSUM(Datos!$C$488:$P$499,"emisiones",'9. Informe final. Resultados'!E131:J132)/1000</f>
        <v>0</v>
      </c>
      <c r="I138" s="326" t="s">
        <v>327</v>
      </c>
      <c r="J138" s="96"/>
      <c r="K138" s="96"/>
      <c r="L138" s="611"/>
      <c r="M138" s="610" t="s">
        <v>303</v>
      </c>
      <c r="N138" s="610"/>
      <c r="O138" s="102">
        <f>DSUM(Datos!$C$488:$P$499,"emisiones",'9. Informe final. Resultados'!L131:P132)/1000</f>
        <v>0</v>
      </c>
      <c r="P138" s="326" t="s">
        <v>327</v>
      </c>
      <c r="Q138" s="96"/>
      <c r="R138" s="41"/>
      <c r="T138" s="87"/>
    </row>
    <row r="139" spans="1:29" ht="18" customHeight="1">
      <c r="C139" s="1"/>
      <c r="D139" s="57"/>
      <c r="E139" s="611"/>
      <c r="F139" s="610" t="s">
        <v>304</v>
      </c>
      <c r="G139" s="610"/>
      <c r="H139" s="102">
        <f>DSUM(Datos!$C$563:$I$585,"emisiones",'9. Informe final. Resultados'!E131:J132)/1000</f>
        <v>0</v>
      </c>
      <c r="I139" s="326" t="s">
        <v>327</v>
      </c>
      <c r="J139" s="96"/>
      <c r="K139" s="96"/>
      <c r="L139" s="611"/>
      <c r="M139" s="610" t="s">
        <v>304</v>
      </c>
      <c r="N139" s="610"/>
      <c r="O139" s="102">
        <f>DSUM(Datos!$C$563:$I$585,"emisiones",'9. Informe final. Resultados'!L131:P132)/1000</f>
        <v>0</v>
      </c>
      <c r="P139" s="326" t="s">
        <v>327</v>
      </c>
      <c r="Q139" s="96"/>
      <c r="R139" s="41"/>
      <c r="T139" s="87"/>
    </row>
    <row r="140" spans="1:29" ht="18" customHeight="1">
      <c r="C140" s="1"/>
      <c r="D140" s="57"/>
      <c r="E140" s="611"/>
      <c r="F140" s="610" t="s">
        <v>305</v>
      </c>
      <c r="G140" s="610"/>
      <c r="H140" s="102">
        <f>DSUM(Datos!$C$649:$J$664,"emisiones",'9. Informe final. Resultados'!E131:J132)/1000</f>
        <v>0</v>
      </c>
      <c r="I140" s="326" t="s">
        <v>327</v>
      </c>
      <c r="J140" s="96"/>
      <c r="K140" s="96"/>
      <c r="L140" s="611"/>
      <c r="M140" s="610" t="s">
        <v>305</v>
      </c>
      <c r="N140" s="610"/>
      <c r="O140" s="102">
        <f>DSUM(Datos!$C$649:$J$664,"emisiones",'9. Informe final. Resultados'!L131:P132)/1000</f>
        <v>0</v>
      </c>
      <c r="P140" s="326" t="s">
        <v>327</v>
      </c>
      <c r="Q140" s="96"/>
      <c r="R140" s="41"/>
      <c r="T140" s="87"/>
    </row>
    <row r="141" spans="1:29" ht="18" customHeight="1">
      <c r="C141" s="1"/>
      <c r="D141" s="57"/>
      <c r="E141" s="610" t="s">
        <v>330</v>
      </c>
      <c r="F141" s="610"/>
      <c r="G141" s="610"/>
      <c r="H141" s="102">
        <f>SUM(H134:H140)</f>
        <v>0</v>
      </c>
      <c r="I141" s="326" t="s">
        <v>327</v>
      </c>
      <c r="J141" s="96"/>
      <c r="K141" s="96"/>
      <c r="L141" s="610" t="s">
        <v>330</v>
      </c>
      <c r="M141" s="610"/>
      <c r="N141" s="610"/>
      <c r="O141" s="102">
        <f>SUM(O134:O140)</f>
        <v>0</v>
      </c>
      <c r="P141" s="326" t="s">
        <v>327</v>
      </c>
      <c r="Q141" s="96"/>
      <c r="R141" s="41"/>
      <c r="T141" s="87"/>
    </row>
    <row r="142" spans="1:29" ht="6" customHeight="1">
      <c r="C142" s="1"/>
      <c r="D142" s="57"/>
      <c r="E142" s="100"/>
      <c r="F142" s="101"/>
      <c r="G142" s="101"/>
      <c r="H142" s="102"/>
      <c r="I142" s="101"/>
      <c r="J142" s="96"/>
      <c r="K142" s="96"/>
      <c r="L142" s="100"/>
      <c r="M142" s="101"/>
      <c r="N142" s="101"/>
      <c r="O142" s="102"/>
      <c r="P142" s="101"/>
      <c r="Q142" s="96"/>
      <c r="R142" s="41"/>
      <c r="T142" s="87"/>
    </row>
    <row r="143" spans="1:29" ht="18" customHeight="1">
      <c r="C143" s="1"/>
      <c r="D143" s="57"/>
      <c r="E143" s="611" t="s">
        <v>331</v>
      </c>
      <c r="F143" s="610" t="s">
        <v>332</v>
      </c>
      <c r="G143" s="610"/>
      <c r="H143" s="98">
        <f>DSUM(Datos!$C$695:$H$717,"emisiones",'9. Informe final. Resultados'!E131:J132)/1000</f>
        <v>0</v>
      </c>
      <c r="I143" s="99" t="str">
        <f>IF($G$13&lt;2021,"t CO₂","t CO₂e")</f>
        <v>t CO₂e</v>
      </c>
      <c r="J143" s="327"/>
      <c r="K143" s="96"/>
      <c r="L143" s="611" t="s">
        <v>331</v>
      </c>
      <c r="M143" s="610" t="s">
        <v>332</v>
      </c>
      <c r="N143" s="610"/>
      <c r="O143" s="98">
        <f>DSUM(Datos!$C$695:$H$717,"emisiones",'9. Informe final. Resultados'!L131:P132)/1000</f>
        <v>0</v>
      </c>
      <c r="P143" s="99" t="str">
        <f>IF($G$13&lt;2021,"t CO₂","t CO₂e")</f>
        <v>t CO₂e</v>
      </c>
      <c r="Q143" s="96"/>
      <c r="R143" s="41"/>
      <c r="T143" s="87"/>
    </row>
    <row r="144" spans="1:29" ht="18" customHeight="1">
      <c r="C144" s="1"/>
      <c r="D144" s="57"/>
      <c r="E144" s="611"/>
      <c r="F144" s="610" t="s">
        <v>333</v>
      </c>
      <c r="G144" s="610"/>
      <c r="H144" s="98">
        <f>DSUM(Datos!$C$961:$H$971,"emisiones",'9. Informe final. Resultados'!E131:J132)/1000</f>
        <v>0</v>
      </c>
      <c r="I144" s="99" t="str">
        <f>IF($G$13&lt;2021,"t CO₂","t CO₂e")</f>
        <v>t CO₂e</v>
      </c>
      <c r="J144" s="327"/>
      <c r="K144" s="96"/>
      <c r="L144" s="611"/>
      <c r="M144" s="610" t="s">
        <v>333</v>
      </c>
      <c r="N144" s="610"/>
      <c r="O144" s="98">
        <f>DSUM(Datos!$C$961:$H$971,"emisiones",'9. Informe final. Resultados'!L131:P132)/1000</f>
        <v>0</v>
      </c>
      <c r="P144" s="99" t="str">
        <f>IF($G$13&lt;2021,"t CO₂","t CO₂e")</f>
        <v>t CO₂e</v>
      </c>
      <c r="Q144" s="96"/>
      <c r="R144" s="41"/>
      <c r="T144" s="87"/>
    </row>
    <row r="145" spans="1:29" ht="18" customHeight="1">
      <c r="C145" s="1"/>
      <c r="D145" s="57"/>
      <c r="E145" s="611"/>
      <c r="F145" s="610" t="s">
        <v>334</v>
      </c>
      <c r="G145" s="610"/>
      <c r="H145" s="98">
        <f>DSUM(Datos!$C$985:$G$995,"emisiones",'9. Informe final. Resultados'!E131:J132)/1000</f>
        <v>0</v>
      </c>
      <c r="I145" s="99" t="s">
        <v>327</v>
      </c>
      <c r="J145" s="96"/>
      <c r="K145" s="96"/>
      <c r="L145" s="611"/>
      <c r="M145" s="610" t="s">
        <v>334</v>
      </c>
      <c r="N145" s="610"/>
      <c r="O145" s="98">
        <f>DSUM(Datos!$C$985:$G$995,"emisiones",'9. Informe final. Resultados'!L131:P132)/1000</f>
        <v>0</v>
      </c>
      <c r="P145" s="99" t="s">
        <v>327</v>
      </c>
      <c r="Q145" s="96"/>
      <c r="R145" s="41"/>
      <c r="T145" s="87"/>
    </row>
    <row r="146" spans="1:29" ht="18" customHeight="1">
      <c r="C146" s="1"/>
      <c r="D146" s="57"/>
      <c r="E146" s="610" t="s">
        <v>335</v>
      </c>
      <c r="F146" s="610"/>
      <c r="G146" s="610"/>
      <c r="H146" s="401">
        <f>SUM(H143:H145)</f>
        <v>0</v>
      </c>
      <c r="I146" s="99" t="str">
        <f t="shared" ref="I146" si="9">IF($G$13&lt;2021,"t CO₂","t CO₂e")</f>
        <v>t CO₂e</v>
      </c>
      <c r="J146" s="327"/>
      <c r="K146" s="96"/>
      <c r="L146" s="610" t="s">
        <v>335</v>
      </c>
      <c r="M146" s="610"/>
      <c r="N146" s="610"/>
      <c r="O146" s="401">
        <f>SUM(O143:O145)</f>
        <v>0</v>
      </c>
      <c r="P146" s="99" t="str">
        <f t="shared" ref="P146" si="10">IF($G$13&lt;2021,"t CO₂","t CO₂e")</f>
        <v>t CO₂e</v>
      </c>
      <c r="Q146" s="96"/>
      <c r="R146" s="41"/>
      <c r="T146" s="87"/>
    </row>
    <row r="147" spans="1:29" ht="5.25" customHeight="1">
      <c r="C147" s="1"/>
      <c r="D147" s="57"/>
      <c r="E147" s="100"/>
      <c r="F147" s="100"/>
      <c r="G147" s="100"/>
      <c r="H147" s="103"/>
      <c r="I147" s="100"/>
      <c r="J147" s="96"/>
      <c r="K147" s="96"/>
      <c r="L147" s="100"/>
      <c r="M147" s="100"/>
      <c r="N147" s="100"/>
      <c r="O147" s="103"/>
      <c r="P147" s="100"/>
      <c r="Q147" s="96"/>
      <c r="R147" s="41"/>
      <c r="T147" s="87"/>
    </row>
    <row r="148" spans="1:29" ht="18" customHeight="1">
      <c r="C148" s="1"/>
      <c r="D148" s="57"/>
      <c r="E148" s="100" t="s">
        <v>102</v>
      </c>
      <c r="F148" s="610"/>
      <c r="G148" s="610"/>
      <c r="H148" s="103">
        <f>IF(ISNUMBER(SUM(H141+H146)),SUM(SUM(H146+H141)),"")</f>
        <v>0</v>
      </c>
      <c r="I148" s="104" t="s">
        <v>327</v>
      </c>
      <c r="J148" s="96"/>
      <c r="K148" s="96"/>
      <c r="L148" s="100" t="s">
        <v>102</v>
      </c>
      <c r="M148" s="610"/>
      <c r="N148" s="610"/>
      <c r="O148" s="103">
        <f>IF(ISNUMBER(SUM(O141+O146)),SUM(SUM(O146+O141)),"")</f>
        <v>0</v>
      </c>
      <c r="P148" s="402" t="s">
        <v>327</v>
      </c>
      <c r="Q148" s="96"/>
      <c r="R148" s="41"/>
      <c r="T148" s="87"/>
    </row>
    <row r="149" spans="1:29" s="74" customFormat="1" ht="18" customHeight="1">
      <c r="A149" s="11"/>
      <c r="B149" s="10"/>
      <c r="C149" s="41"/>
      <c r="D149" s="43"/>
      <c r="E149" s="96" t="s">
        <v>324</v>
      </c>
      <c r="F149" s="96"/>
      <c r="G149" s="97"/>
      <c r="H149" s="97"/>
      <c r="I149" s="97"/>
      <c r="J149" s="96"/>
      <c r="K149" s="96"/>
      <c r="L149" s="96" t="s">
        <v>324</v>
      </c>
      <c r="M149" s="96"/>
      <c r="N149" s="97"/>
      <c r="O149" s="97"/>
      <c r="P149" s="97"/>
      <c r="Q149" s="96"/>
      <c r="R149" s="41"/>
      <c r="S149" s="57"/>
      <c r="T149" s="87"/>
      <c r="U149" s="57"/>
      <c r="V149" s="57"/>
      <c r="W149" s="57"/>
      <c r="X149" s="57"/>
      <c r="Y149" s="57"/>
      <c r="Z149" s="57"/>
      <c r="AA149" s="57"/>
      <c r="AB149" s="57"/>
      <c r="AC149" s="57"/>
    </row>
    <row r="150" spans="1:29" s="74" customFormat="1" ht="18" customHeight="1">
      <c r="A150" s="11"/>
      <c r="B150" s="10"/>
      <c r="C150" s="41"/>
      <c r="D150" s="43"/>
      <c r="E150" s="612" t="e">
        <f>Datos!$E$1079</f>
        <v>#N/A</v>
      </c>
      <c r="F150" s="612"/>
      <c r="G150" s="612"/>
      <c r="H150" s="612"/>
      <c r="I150" s="612"/>
      <c r="J150" s="612"/>
      <c r="K150" s="95"/>
      <c r="L150" s="612" t="e">
        <f>Datos!$E$1080</f>
        <v>#N/A</v>
      </c>
      <c r="M150" s="612"/>
      <c r="N150" s="612"/>
      <c r="O150" s="612"/>
      <c r="P150" s="612"/>
      <c r="Q150" s="105"/>
      <c r="R150" s="41"/>
      <c r="S150" s="57"/>
      <c r="T150" s="87"/>
      <c r="U150" s="57"/>
      <c r="V150" s="57"/>
      <c r="W150" s="57"/>
      <c r="X150" s="57"/>
      <c r="Y150" s="57"/>
      <c r="Z150" s="57"/>
      <c r="AA150" s="57"/>
      <c r="AB150" s="57"/>
      <c r="AC150" s="57"/>
    </row>
    <row r="151" spans="1:29" s="74" customFormat="1" ht="9.75" customHeight="1">
      <c r="A151" s="11"/>
      <c r="B151" s="10"/>
      <c r="C151" s="41"/>
      <c r="D151" s="43"/>
      <c r="E151" s="96"/>
      <c r="F151" s="96"/>
      <c r="G151" s="97"/>
      <c r="H151" s="97"/>
      <c r="I151" s="97"/>
      <c r="J151" s="96"/>
      <c r="K151" s="96"/>
      <c r="L151" s="96"/>
      <c r="M151" s="96"/>
      <c r="N151" s="97"/>
      <c r="O151" s="97"/>
      <c r="P151" s="97"/>
      <c r="Q151" s="96"/>
      <c r="R151" s="41"/>
      <c r="S151" s="57"/>
      <c r="T151" s="87"/>
      <c r="U151" s="57"/>
      <c r="V151" s="57"/>
      <c r="W151" s="57"/>
      <c r="X151" s="57"/>
      <c r="Y151" s="57"/>
      <c r="Z151" s="57"/>
      <c r="AA151" s="57"/>
      <c r="AB151" s="57"/>
      <c r="AC151" s="57"/>
    </row>
    <row r="152" spans="1:29" ht="18" customHeight="1">
      <c r="C152" s="1"/>
      <c r="D152" s="57"/>
      <c r="E152" s="611" t="s">
        <v>325</v>
      </c>
      <c r="F152" s="610" t="s">
        <v>326</v>
      </c>
      <c r="G152" s="610"/>
      <c r="H152" s="102">
        <f>DSUM(Datos!$C$102:$O$124,"emisiones",'9. Informe final. Resultados'!E149:J150)/1000</f>
        <v>0</v>
      </c>
      <c r="I152" s="326" t="s">
        <v>327</v>
      </c>
      <c r="J152" s="96"/>
      <c r="K152" s="96"/>
      <c r="L152" s="611" t="s">
        <v>325</v>
      </c>
      <c r="M152" s="610" t="s">
        <v>326</v>
      </c>
      <c r="N152" s="610"/>
      <c r="O152" s="102">
        <f>DSUM(Datos!$C$102:$O$124,"emisiones",'9. Informe final. Resultados'!L149:P150)/1000</f>
        <v>0</v>
      </c>
      <c r="P152" s="326" t="s">
        <v>327</v>
      </c>
      <c r="Q152" s="96"/>
      <c r="R152" s="41"/>
      <c r="T152" s="87"/>
    </row>
    <row r="153" spans="1:29" ht="18" customHeight="1">
      <c r="C153" s="1"/>
      <c r="D153" s="57"/>
      <c r="E153" s="611"/>
      <c r="F153" s="610" t="s">
        <v>328</v>
      </c>
      <c r="G153" s="610"/>
      <c r="H153" s="102">
        <f>DSUM(Datos!$D$170:$I$202,"emisiones",'9. Informe final. Resultados'!E149:J150)/1000</f>
        <v>0</v>
      </c>
      <c r="I153" s="326" t="s">
        <v>327</v>
      </c>
      <c r="J153" s="96"/>
      <c r="K153" s="96"/>
      <c r="L153" s="611"/>
      <c r="M153" s="610" t="s">
        <v>328</v>
      </c>
      <c r="N153" s="610"/>
      <c r="O153" s="102">
        <f>DSUM(Datos!$D$170:$I$202,"emisiones",'9. Informe final. Resultados'!L149:P150)/1000</f>
        <v>0</v>
      </c>
      <c r="P153" s="326" t="s">
        <v>327</v>
      </c>
      <c r="Q153" s="96"/>
      <c r="R153" s="41"/>
      <c r="T153" s="87"/>
    </row>
    <row r="154" spans="1:29" ht="18" customHeight="1">
      <c r="C154" s="1"/>
      <c r="D154" s="57"/>
      <c r="E154" s="611"/>
      <c r="F154" s="610" t="s">
        <v>329</v>
      </c>
      <c r="G154" s="610"/>
      <c r="H154" s="102">
        <f>DSUM(Datos!$C$312:$P$332,"emisiones",'9. Informe final. Resultados'!E149:J150)/1000</f>
        <v>0</v>
      </c>
      <c r="I154" s="326" t="s">
        <v>327</v>
      </c>
      <c r="J154" s="96"/>
      <c r="K154" s="96"/>
      <c r="L154" s="611"/>
      <c r="M154" s="610" t="s">
        <v>329</v>
      </c>
      <c r="N154" s="610"/>
      <c r="O154" s="102">
        <f>DSUM(Datos!$C$312:$P$332,"emisiones",'9. Informe final. Resultados'!L149:P150)/1000</f>
        <v>0</v>
      </c>
      <c r="P154" s="326" t="s">
        <v>327</v>
      </c>
      <c r="Q154" s="96"/>
      <c r="R154" s="41"/>
      <c r="T154" s="87"/>
    </row>
    <row r="155" spans="1:29" ht="18" customHeight="1">
      <c r="C155" s="1"/>
      <c r="D155" s="57"/>
      <c r="E155" s="611"/>
      <c r="F155" s="610" t="s">
        <v>302</v>
      </c>
      <c r="G155" s="610"/>
      <c r="H155" s="102">
        <f>DSUM(Datos!$C$397:$P$402,"emisiones",'9. Informe final. Resultados'!E149:J150)/1000</f>
        <v>0</v>
      </c>
      <c r="I155" s="326" t="s">
        <v>327</v>
      </c>
      <c r="J155" s="96"/>
      <c r="K155" s="96"/>
      <c r="L155" s="611"/>
      <c r="M155" s="610" t="s">
        <v>302</v>
      </c>
      <c r="N155" s="610"/>
      <c r="O155" s="102">
        <f>DSUM(Datos!$C$397:$P$402,"emisiones",'9. Informe final. Resultados'!L149:P150)/1000</f>
        <v>0</v>
      </c>
      <c r="P155" s="326" t="s">
        <v>327</v>
      </c>
      <c r="Q155" s="96"/>
      <c r="R155" s="41"/>
      <c r="T155" s="87"/>
    </row>
    <row r="156" spans="1:29" ht="18" customHeight="1">
      <c r="C156" s="1"/>
      <c r="D156" s="57"/>
      <c r="E156" s="611"/>
      <c r="F156" s="610" t="s">
        <v>303</v>
      </c>
      <c r="G156" s="610"/>
      <c r="H156" s="102">
        <f>DSUM(Datos!$C$488:$P$499,"emisiones",'9. Informe final. Resultados'!E149:J150)/1000</f>
        <v>0</v>
      </c>
      <c r="I156" s="326" t="s">
        <v>327</v>
      </c>
      <c r="J156" s="96"/>
      <c r="K156" s="96"/>
      <c r="L156" s="611"/>
      <c r="M156" s="610" t="s">
        <v>303</v>
      </c>
      <c r="N156" s="610"/>
      <c r="O156" s="102">
        <f>DSUM(Datos!$C$488:$P$499,"emisiones",'9. Informe final. Resultados'!L149:P150)/1000</f>
        <v>0</v>
      </c>
      <c r="P156" s="326" t="s">
        <v>327</v>
      </c>
      <c r="Q156" s="96"/>
      <c r="R156" s="41"/>
      <c r="T156" s="87"/>
    </row>
    <row r="157" spans="1:29" ht="18" customHeight="1">
      <c r="C157" s="1"/>
      <c r="D157" s="57"/>
      <c r="E157" s="611"/>
      <c r="F157" s="610" t="s">
        <v>304</v>
      </c>
      <c r="G157" s="610"/>
      <c r="H157" s="102">
        <f>DSUM(Datos!$C$563:$I$585,"emisiones",'9. Informe final. Resultados'!E149:J150)/1000</f>
        <v>0</v>
      </c>
      <c r="I157" s="326" t="s">
        <v>327</v>
      </c>
      <c r="J157" s="96"/>
      <c r="K157" s="96"/>
      <c r="L157" s="611"/>
      <c r="M157" s="610" t="s">
        <v>304</v>
      </c>
      <c r="N157" s="610"/>
      <c r="O157" s="102">
        <f>DSUM(Datos!$C$563:$I$585,"emisiones",'9. Informe final. Resultados'!L149:P150)/1000</f>
        <v>0</v>
      </c>
      <c r="P157" s="326" t="s">
        <v>327</v>
      </c>
      <c r="Q157" s="96"/>
      <c r="R157" s="41"/>
      <c r="T157" s="87"/>
    </row>
    <row r="158" spans="1:29" ht="18" customHeight="1">
      <c r="C158" s="1"/>
      <c r="D158" s="57"/>
      <c r="E158" s="611"/>
      <c r="F158" s="610" t="s">
        <v>305</v>
      </c>
      <c r="G158" s="610"/>
      <c r="H158" s="102">
        <f>DSUM(Datos!$C$649:$J$664,"emisiones",'9. Informe final. Resultados'!E149:J150)/1000</f>
        <v>0</v>
      </c>
      <c r="I158" s="326" t="s">
        <v>327</v>
      </c>
      <c r="J158" s="96"/>
      <c r="K158" s="96"/>
      <c r="L158" s="611"/>
      <c r="M158" s="610" t="s">
        <v>305</v>
      </c>
      <c r="N158" s="610"/>
      <c r="O158" s="102">
        <f>DSUM(Datos!$C$649:$J$5921,"emisiones",'9. Informe final. Resultados'!L149:P150)/1000</f>
        <v>0</v>
      </c>
      <c r="P158" s="326" t="s">
        <v>327</v>
      </c>
      <c r="Q158" s="96"/>
      <c r="R158" s="41"/>
      <c r="T158" s="87"/>
    </row>
    <row r="159" spans="1:29" ht="18" customHeight="1">
      <c r="C159" s="1"/>
      <c r="D159" s="57"/>
      <c r="E159" s="610" t="s">
        <v>330</v>
      </c>
      <c r="F159" s="610"/>
      <c r="G159" s="610"/>
      <c r="H159" s="102">
        <f>SUM(H152:H158)</f>
        <v>0</v>
      </c>
      <c r="I159" s="326" t="s">
        <v>327</v>
      </c>
      <c r="J159" s="96"/>
      <c r="K159" s="96"/>
      <c r="L159" s="610" t="s">
        <v>330</v>
      </c>
      <c r="M159" s="610"/>
      <c r="N159" s="610"/>
      <c r="O159" s="102">
        <f>SUM(O152:O158)</f>
        <v>0</v>
      </c>
      <c r="P159" s="326" t="s">
        <v>327</v>
      </c>
      <c r="Q159" s="96"/>
      <c r="R159" s="41"/>
      <c r="T159" s="87"/>
    </row>
    <row r="160" spans="1:29" ht="6" customHeight="1">
      <c r="C160" s="1"/>
      <c r="D160" s="57"/>
      <c r="E160" s="100"/>
      <c r="F160" s="101"/>
      <c r="G160" s="101"/>
      <c r="H160" s="102"/>
      <c r="I160" s="101"/>
      <c r="J160" s="96"/>
      <c r="K160" s="96"/>
      <c r="L160" s="100"/>
      <c r="M160" s="101"/>
      <c r="N160" s="101"/>
      <c r="O160" s="102"/>
      <c r="P160" s="101"/>
      <c r="Q160" s="96"/>
      <c r="R160" s="41"/>
      <c r="T160" s="87"/>
    </row>
    <row r="161" spans="1:29" ht="18" customHeight="1">
      <c r="C161" s="1"/>
      <c r="D161" s="57"/>
      <c r="E161" s="611" t="s">
        <v>331</v>
      </c>
      <c r="F161" s="610" t="s">
        <v>332</v>
      </c>
      <c r="G161" s="610"/>
      <c r="H161" s="98">
        <f>DSUM(Datos!$C$695:$H$717,"emisiones",'9. Informe final. Resultados'!E149:J150)/1000</f>
        <v>0</v>
      </c>
      <c r="I161" s="99" t="str">
        <f>IF($G$13&lt;2021,"t CO₂","t CO₂e")</f>
        <v>t CO₂e</v>
      </c>
      <c r="J161" s="327"/>
      <c r="K161" s="96"/>
      <c r="L161" s="611" t="s">
        <v>331</v>
      </c>
      <c r="M161" s="610" t="s">
        <v>332</v>
      </c>
      <c r="N161" s="610"/>
      <c r="O161" s="98">
        <f>DSUM(Datos!$C$695:$H$717,"emisiones",'9. Informe final. Resultados'!L149:P150)/1000</f>
        <v>0</v>
      </c>
      <c r="P161" s="99" t="str">
        <f>IF($G$13&lt;2021,"t CO₂","t CO₂e")</f>
        <v>t CO₂e</v>
      </c>
      <c r="Q161" s="96"/>
      <c r="R161" s="41"/>
      <c r="T161" s="87"/>
    </row>
    <row r="162" spans="1:29" ht="18" customHeight="1">
      <c r="C162" s="1"/>
      <c r="D162" s="57"/>
      <c r="E162" s="611"/>
      <c r="F162" s="610" t="s">
        <v>333</v>
      </c>
      <c r="G162" s="610"/>
      <c r="H162" s="98">
        <f>DSUM(Datos!$C$961:$H$971,"emisiones",'9. Informe final. Resultados'!E149:J150)/1000</f>
        <v>0</v>
      </c>
      <c r="I162" s="99" t="str">
        <f>IF($G$13&lt;2021,"t CO₂","t CO₂e")</f>
        <v>t CO₂e</v>
      </c>
      <c r="J162" s="327"/>
      <c r="K162" s="96"/>
      <c r="L162" s="611"/>
      <c r="M162" s="610" t="s">
        <v>333</v>
      </c>
      <c r="N162" s="610"/>
      <c r="O162" s="98">
        <f>DSUM(Datos!$C$961:$H$971,"emisiones",'9. Informe final. Resultados'!L149:P150)/1000</f>
        <v>0</v>
      </c>
      <c r="P162" s="99" t="str">
        <f>IF($G$13&lt;2021,"t CO₂","t CO₂e")</f>
        <v>t CO₂e</v>
      </c>
      <c r="Q162" s="96"/>
      <c r="R162" s="41"/>
      <c r="T162" s="87"/>
    </row>
    <row r="163" spans="1:29" ht="18" customHeight="1">
      <c r="C163" s="1"/>
      <c r="D163" s="57"/>
      <c r="E163" s="611"/>
      <c r="F163" s="610" t="s">
        <v>334</v>
      </c>
      <c r="G163" s="610"/>
      <c r="H163" s="98">
        <f>DSUM(Datos!$C$985:$G$995,"emisiones",'9. Informe final. Resultados'!E149:J150)/1000</f>
        <v>0</v>
      </c>
      <c r="I163" s="99" t="s">
        <v>327</v>
      </c>
      <c r="J163" s="96"/>
      <c r="K163" s="96"/>
      <c r="L163" s="611"/>
      <c r="M163" s="610" t="s">
        <v>334</v>
      </c>
      <c r="N163" s="610"/>
      <c r="O163" s="98">
        <f>DSUM(Datos!$C$985:$G$995,"emisiones",'9. Informe final. Resultados'!L149:P150)/1000</f>
        <v>0</v>
      </c>
      <c r="P163" s="99" t="s">
        <v>327</v>
      </c>
      <c r="Q163" s="96"/>
      <c r="R163" s="41"/>
      <c r="T163" s="87"/>
    </row>
    <row r="164" spans="1:29" ht="18" customHeight="1">
      <c r="C164" s="1"/>
      <c r="D164" s="57"/>
      <c r="E164" s="610" t="s">
        <v>335</v>
      </c>
      <c r="F164" s="610"/>
      <c r="G164" s="610"/>
      <c r="H164" s="401">
        <f>SUM(H161:H163)</f>
        <v>0</v>
      </c>
      <c r="I164" s="99" t="str">
        <f t="shared" ref="I164" si="11">IF($G$13&lt;2021,"t CO₂","t CO₂e")</f>
        <v>t CO₂e</v>
      </c>
      <c r="J164" s="327"/>
      <c r="K164" s="96"/>
      <c r="L164" s="610" t="s">
        <v>335</v>
      </c>
      <c r="M164" s="610"/>
      <c r="N164" s="610"/>
      <c r="O164" s="401">
        <f>SUM(O161:O163)</f>
        <v>0</v>
      </c>
      <c r="P164" s="99" t="str">
        <f t="shared" ref="P164" si="12">IF($G$13&lt;2021,"t CO₂","t CO₂e")</f>
        <v>t CO₂e</v>
      </c>
      <c r="Q164" s="96"/>
      <c r="R164" s="41"/>
      <c r="T164" s="87"/>
    </row>
    <row r="165" spans="1:29" ht="5.25" customHeight="1">
      <c r="C165" s="1"/>
      <c r="D165" s="57"/>
      <c r="E165" s="100"/>
      <c r="F165" s="100"/>
      <c r="G165" s="100"/>
      <c r="H165" s="103"/>
      <c r="I165" s="100"/>
      <c r="J165" s="96"/>
      <c r="K165" s="96"/>
      <c r="L165" s="100"/>
      <c r="M165" s="100"/>
      <c r="N165" s="100"/>
      <c r="O165" s="103"/>
      <c r="P165" s="100"/>
      <c r="Q165" s="96"/>
      <c r="R165" s="41"/>
      <c r="T165" s="87"/>
    </row>
    <row r="166" spans="1:29" ht="18" customHeight="1">
      <c r="C166" s="1"/>
      <c r="D166" s="57"/>
      <c r="E166" s="100" t="s">
        <v>102</v>
      </c>
      <c r="F166" s="610"/>
      <c r="G166" s="610"/>
      <c r="H166" s="103">
        <f>IF(ISNUMBER(SUM(H159+H164)),SUM(SUM(H164+H159)),"")</f>
        <v>0</v>
      </c>
      <c r="I166" s="104" t="s">
        <v>327</v>
      </c>
      <c r="J166" s="96"/>
      <c r="K166" s="96"/>
      <c r="L166" s="100" t="s">
        <v>102</v>
      </c>
      <c r="M166" s="610"/>
      <c r="N166" s="610"/>
      <c r="O166" s="103">
        <f>IF(ISNUMBER(SUM(O159+O164)),SUM(SUM(O164+O159)),"")</f>
        <v>0</v>
      </c>
      <c r="P166" s="402" t="s">
        <v>327</v>
      </c>
      <c r="Q166" s="96"/>
      <c r="R166" s="41"/>
      <c r="T166" s="87"/>
    </row>
    <row r="167" spans="1:29" s="74" customFormat="1" ht="18" customHeight="1">
      <c r="A167" s="11"/>
      <c r="B167" s="10"/>
      <c r="C167" s="41"/>
      <c r="D167" s="17"/>
      <c r="E167" s="96" t="s">
        <v>324</v>
      </c>
      <c r="F167" s="96"/>
      <c r="G167" s="97"/>
      <c r="H167" s="97"/>
      <c r="I167" s="97"/>
      <c r="J167" s="96"/>
      <c r="K167" s="96"/>
      <c r="L167" s="96" t="s">
        <v>324</v>
      </c>
      <c r="M167" s="96"/>
      <c r="N167" s="97"/>
      <c r="O167" s="97"/>
      <c r="P167" s="97"/>
      <c r="Q167" s="96"/>
      <c r="R167" s="41"/>
      <c r="S167" s="57"/>
      <c r="T167" s="87"/>
      <c r="U167" s="57"/>
      <c r="V167" s="57"/>
      <c r="W167" s="57"/>
      <c r="X167" s="57"/>
      <c r="Y167" s="57"/>
      <c r="Z167" s="57"/>
      <c r="AA167" s="57"/>
      <c r="AB167" s="57"/>
      <c r="AC167" s="57"/>
    </row>
    <row r="168" spans="1:29" s="74" customFormat="1" ht="18" customHeight="1">
      <c r="A168" s="11"/>
      <c r="B168" s="10"/>
      <c r="C168" s="41"/>
      <c r="D168" s="17"/>
      <c r="E168" s="612" t="e">
        <f>Datos!$E$1081</f>
        <v>#N/A</v>
      </c>
      <c r="F168" s="612"/>
      <c r="G168" s="612"/>
      <c r="H168" s="612"/>
      <c r="I168" s="612"/>
      <c r="J168" s="612"/>
      <c r="K168" s="95"/>
      <c r="L168" s="612" t="e">
        <f>Datos!$E$1082</f>
        <v>#N/A</v>
      </c>
      <c r="M168" s="612"/>
      <c r="N168" s="612"/>
      <c r="O168" s="612"/>
      <c r="P168" s="612"/>
      <c r="Q168" s="105"/>
      <c r="R168" s="41"/>
      <c r="S168" s="57"/>
      <c r="T168" s="87"/>
      <c r="U168" s="57"/>
      <c r="V168" s="57"/>
      <c r="W168" s="57"/>
      <c r="X168" s="57"/>
      <c r="Y168" s="57"/>
      <c r="Z168" s="57"/>
      <c r="AA168" s="57"/>
      <c r="AB168" s="57"/>
      <c r="AC168" s="57"/>
    </row>
    <row r="169" spans="1:29" s="74" customFormat="1" ht="9.75" customHeight="1">
      <c r="A169" s="11"/>
      <c r="B169" s="10"/>
      <c r="C169" s="41"/>
      <c r="D169" s="17"/>
      <c r="E169" s="96"/>
      <c r="F169" s="96"/>
      <c r="G169" s="97"/>
      <c r="H169" s="97"/>
      <c r="I169" s="97"/>
      <c r="J169" s="96"/>
      <c r="K169" s="96"/>
      <c r="L169" s="96"/>
      <c r="M169" s="96"/>
      <c r="N169" s="97"/>
      <c r="O169" s="97"/>
      <c r="P169" s="97"/>
      <c r="Q169" s="96"/>
      <c r="R169" s="41"/>
      <c r="S169" s="57"/>
      <c r="T169" s="87"/>
      <c r="U169" s="57"/>
      <c r="V169" s="57"/>
      <c r="W169" s="57"/>
      <c r="X169" s="57"/>
      <c r="Y169" s="57"/>
      <c r="Z169" s="57"/>
      <c r="AA169" s="57"/>
      <c r="AB169" s="57"/>
      <c r="AC169" s="57"/>
    </row>
    <row r="170" spans="1:29" ht="18" customHeight="1">
      <c r="C170" s="1"/>
      <c r="D170" s="57"/>
      <c r="E170" s="611" t="s">
        <v>325</v>
      </c>
      <c r="F170" s="610" t="s">
        <v>326</v>
      </c>
      <c r="G170" s="610"/>
      <c r="H170" s="102">
        <f>DSUM(Datos!$C$102:$O$124,"emisiones",'9. Informe final. Resultados'!E167:J168)/1000</f>
        <v>0</v>
      </c>
      <c r="I170" s="326" t="s">
        <v>327</v>
      </c>
      <c r="J170" s="96"/>
      <c r="K170" s="96"/>
      <c r="L170" s="611" t="s">
        <v>325</v>
      </c>
      <c r="M170" s="610" t="s">
        <v>326</v>
      </c>
      <c r="N170" s="610"/>
      <c r="O170" s="102">
        <f>DSUM(Datos!$C$102:$O$124,"emisiones",'9. Informe final. Resultados'!L167:P168)/1000</f>
        <v>0</v>
      </c>
      <c r="P170" s="326" t="s">
        <v>327</v>
      </c>
      <c r="Q170" s="96"/>
      <c r="R170" s="41"/>
      <c r="T170" s="87"/>
    </row>
    <row r="171" spans="1:29" ht="18" customHeight="1">
      <c r="C171" s="1"/>
      <c r="D171" s="57"/>
      <c r="E171" s="611"/>
      <c r="F171" s="610" t="s">
        <v>328</v>
      </c>
      <c r="G171" s="610"/>
      <c r="H171" s="102">
        <f>DSUM(Datos!$D$170:$I$202,"emisiones",'9. Informe final. Resultados'!E167:J168)/1000</f>
        <v>0</v>
      </c>
      <c r="I171" s="326" t="s">
        <v>327</v>
      </c>
      <c r="J171" s="96"/>
      <c r="K171" s="96"/>
      <c r="L171" s="611"/>
      <c r="M171" s="610" t="s">
        <v>328</v>
      </c>
      <c r="N171" s="610"/>
      <c r="O171" s="102">
        <f>DSUM(Datos!$D$170:$I$202,"emisiones",'9. Informe final. Resultados'!L167:P168)/1000</f>
        <v>0</v>
      </c>
      <c r="P171" s="326" t="s">
        <v>327</v>
      </c>
      <c r="Q171" s="96"/>
      <c r="R171" s="41"/>
      <c r="T171" s="87"/>
    </row>
    <row r="172" spans="1:29" ht="18" customHeight="1">
      <c r="C172" s="1"/>
      <c r="D172" s="57"/>
      <c r="E172" s="611"/>
      <c r="F172" s="610" t="s">
        <v>329</v>
      </c>
      <c r="G172" s="610"/>
      <c r="H172" s="102">
        <f>DSUM(Datos!$C$312:$P$332,"emisiones",'9. Informe final. Resultados'!E167:J168)/1000</f>
        <v>0</v>
      </c>
      <c r="I172" s="326" t="s">
        <v>327</v>
      </c>
      <c r="J172" s="96"/>
      <c r="K172" s="96"/>
      <c r="L172" s="611"/>
      <c r="M172" s="610" t="s">
        <v>329</v>
      </c>
      <c r="N172" s="610"/>
      <c r="O172" s="102">
        <f>DSUM(Datos!$C$312:$P$332,"emisiones",'9. Informe final. Resultados'!L167:P168)/1000</f>
        <v>0</v>
      </c>
      <c r="P172" s="326" t="s">
        <v>327</v>
      </c>
      <c r="Q172" s="96"/>
      <c r="R172" s="41"/>
      <c r="T172" s="87"/>
    </row>
    <row r="173" spans="1:29" ht="18" customHeight="1">
      <c r="C173" s="1"/>
      <c r="D173" s="57"/>
      <c r="E173" s="611"/>
      <c r="F173" s="610" t="s">
        <v>302</v>
      </c>
      <c r="G173" s="610"/>
      <c r="H173" s="102">
        <f>DSUM(Datos!$C$397:$P$402,"emisiones",'9. Informe final. Resultados'!E167:J168)/1000</f>
        <v>0</v>
      </c>
      <c r="I173" s="326" t="s">
        <v>327</v>
      </c>
      <c r="J173" s="96"/>
      <c r="K173" s="96"/>
      <c r="L173" s="611"/>
      <c r="M173" s="610" t="s">
        <v>302</v>
      </c>
      <c r="N173" s="610"/>
      <c r="O173" s="102">
        <f>DSUM(Datos!$C$397:$P$402,"emisiones",'9. Informe final. Resultados'!L167:P168)/1000</f>
        <v>0</v>
      </c>
      <c r="P173" s="326" t="s">
        <v>327</v>
      </c>
      <c r="Q173" s="96"/>
      <c r="R173" s="41"/>
      <c r="T173" s="87"/>
    </row>
    <row r="174" spans="1:29" ht="18" customHeight="1">
      <c r="C174" s="1"/>
      <c r="D174" s="57"/>
      <c r="E174" s="611"/>
      <c r="F174" s="610" t="s">
        <v>303</v>
      </c>
      <c r="G174" s="610"/>
      <c r="H174" s="102">
        <f>DSUM(Datos!$C$488:$P$499,"emisiones",'9. Informe final. Resultados'!E167:J168)/1000</f>
        <v>0</v>
      </c>
      <c r="I174" s="326" t="s">
        <v>327</v>
      </c>
      <c r="J174" s="96"/>
      <c r="K174" s="96"/>
      <c r="L174" s="611"/>
      <c r="M174" s="610" t="s">
        <v>303</v>
      </c>
      <c r="N174" s="610"/>
      <c r="O174" s="102">
        <f>DSUM(Datos!$C$488:$P$499,"emisiones",'9. Informe final. Resultados'!L167:P168)/1000</f>
        <v>0</v>
      </c>
      <c r="P174" s="326" t="s">
        <v>327</v>
      </c>
      <c r="Q174" s="96"/>
      <c r="R174" s="41"/>
      <c r="T174" s="87"/>
    </row>
    <row r="175" spans="1:29" ht="18" customHeight="1">
      <c r="C175" s="1"/>
      <c r="D175" s="57"/>
      <c r="E175" s="611"/>
      <c r="F175" s="610" t="s">
        <v>304</v>
      </c>
      <c r="G175" s="610"/>
      <c r="H175" s="102">
        <f>DSUM(Datos!$C$563:$I$585,"emisiones",'9. Informe final. Resultados'!E167:J168)/1000</f>
        <v>0</v>
      </c>
      <c r="I175" s="326" t="s">
        <v>327</v>
      </c>
      <c r="J175" s="96"/>
      <c r="K175" s="96"/>
      <c r="L175" s="611"/>
      <c r="M175" s="610" t="s">
        <v>304</v>
      </c>
      <c r="N175" s="610"/>
      <c r="O175" s="102">
        <f>DSUM(Datos!$C$563:$I$585,"emisiones",'9. Informe final. Resultados'!L167:P168)/1000</f>
        <v>0</v>
      </c>
      <c r="P175" s="326" t="s">
        <v>327</v>
      </c>
      <c r="Q175" s="96"/>
      <c r="R175" s="41"/>
      <c r="T175" s="87"/>
    </row>
    <row r="176" spans="1:29" ht="18" customHeight="1">
      <c r="C176" s="1"/>
      <c r="D176" s="57"/>
      <c r="E176" s="611"/>
      <c r="F176" s="610" t="s">
        <v>305</v>
      </c>
      <c r="G176" s="610"/>
      <c r="H176" s="102">
        <f>DSUM(Datos!$C$649:$J$664,"emisiones",'9. Informe final. Resultados'!E167:J168)/1000</f>
        <v>0</v>
      </c>
      <c r="I176" s="326" t="s">
        <v>327</v>
      </c>
      <c r="J176" s="96"/>
      <c r="K176" s="96"/>
      <c r="L176" s="611"/>
      <c r="M176" s="610" t="s">
        <v>305</v>
      </c>
      <c r="N176" s="610"/>
      <c r="O176" s="102">
        <f>DSUM(Datos!$C$649:$J$664,"emisiones",'9. Informe final. Resultados'!L167:P168)/1000</f>
        <v>0</v>
      </c>
      <c r="P176" s="326" t="s">
        <v>327</v>
      </c>
      <c r="Q176" s="96"/>
      <c r="R176" s="41"/>
      <c r="T176" s="87"/>
    </row>
    <row r="177" spans="1:29" ht="18" customHeight="1">
      <c r="C177" s="1"/>
      <c r="D177" s="57"/>
      <c r="E177" s="610" t="s">
        <v>330</v>
      </c>
      <c r="F177" s="610"/>
      <c r="G177" s="610"/>
      <c r="H177" s="102">
        <f>SUM(H170:H176)</f>
        <v>0</v>
      </c>
      <c r="I177" s="326" t="s">
        <v>327</v>
      </c>
      <c r="J177" s="96"/>
      <c r="K177" s="96"/>
      <c r="L177" s="610" t="s">
        <v>330</v>
      </c>
      <c r="M177" s="610"/>
      <c r="N177" s="610"/>
      <c r="O177" s="102">
        <f>SUM(O170:O176)</f>
        <v>0</v>
      </c>
      <c r="P177" s="326" t="s">
        <v>327</v>
      </c>
      <c r="Q177" s="96"/>
      <c r="R177" s="41"/>
      <c r="T177" s="87"/>
    </row>
    <row r="178" spans="1:29" ht="6" customHeight="1">
      <c r="C178" s="1"/>
      <c r="D178" s="57"/>
      <c r="E178" s="100"/>
      <c r="F178" s="101"/>
      <c r="G178" s="101"/>
      <c r="H178" s="102"/>
      <c r="I178" s="101"/>
      <c r="J178" s="96"/>
      <c r="K178" s="96"/>
      <c r="L178" s="100"/>
      <c r="M178" s="101"/>
      <c r="N178" s="101"/>
      <c r="O178" s="102"/>
      <c r="P178" s="101"/>
      <c r="Q178" s="96"/>
      <c r="R178" s="41"/>
      <c r="T178" s="87"/>
    </row>
    <row r="179" spans="1:29" ht="18" customHeight="1">
      <c r="C179" s="1"/>
      <c r="D179" s="57"/>
      <c r="E179" s="611" t="s">
        <v>331</v>
      </c>
      <c r="F179" s="610" t="s">
        <v>332</v>
      </c>
      <c r="G179" s="610"/>
      <c r="H179" s="98">
        <f>DSUM(Datos!$C$695:$H$717,"emisiones",'9. Informe final. Resultados'!E167:J168)/1000</f>
        <v>0</v>
      </c>
      <c r="I179" s="99" t="str">
        <f>IF($G$13&lt;2021,"t CO₂","t CO₂e")</f>
        <v>t CO₂e</v>
      </c>
      <c r="J179" s="327"/>
      <c r="K179" s="96"/>
      <c r="L179" s="611" t="s">
        <v>331</v>
      </c>
      <c r="M179" s="610" t="s">
        <v>332</v>
      </c>
      <c r="N179" s="610"/>
      <c r="O179" s="98">
        <f>DSUM(Datos!$C$695:$H$717,"emisiones",'9. Informe final. Resultados'!L167:P168)/1000</f>
        <v>0</v>
      </c>
      <c r="P179" s="99" t="str">
        <f>IF($G$13&lt;2021,"t CO₂","t CO₂e")</f>
        <v>t CO₂e</v>
      </c>
      <c r="Q179" s="96"/>
      <c r="R179" s="41"/>
      <c r="T179" s="87"/>
    </row>
    <row r="180" spans="1:29" ht="18" customHeight="1">
      <c r="C180" s="1"/>
      <c r="D180" s="57"/>
      <c r="E180" s="611"/>
      <c r="F180" s="610" t="s">
        <v>333</v>
      </c>
      <c r="G180" s="610"/>
      <c r="H180" s="98">
        <f>DSUM(Datos!$C$961:$H$971,"emisiones",'9. Informe final. Resultados'!E167:J168)/1000</f>
        <v>0</v>
      </c>
      <c r="I180" s="99" t="str">
        <f>IF($G$13&lt;2021,"t CO₂","t CO₂e")</f>
        <v>t CO₂e</v>
      </c>
      <c r="J180" s="327"/>
      <c r="K180" s="96"/>
      <c r="L180" s="611"/>
      <c r="M180" s="610" t="s">
        <v>333</v>
      </c>
      <c r="N180" s="610"/>
      <c r="O180" s="98">
        <f>DSUM(Datos!$C$961:$H$971,"emisiones",'9. Informe final. Resultados'!L167:P168)/1000</f>
        <v>0</v>
      </c>
      <c r="P180" s="99" t="str">
        <f>IF($G$13&lt;2021,"t CO₂","t CO₂e")</f>
        <v>t CO₂e</v>
      </c>
      <c r="Q180" s="96"/>
      <c r="R180" s="41"/>
      <c r="T180" s="87"/>
    </row>
    <row r="181" spans="1:29" ht="18" customHeight="1">
      <c r="C181" s="1"/>
      <c r="D181" s="57"/>
      <c r="E181" s="611"/>
      <c r="F181" s="610" t="s">
        <v>334</v>
      </c>
      <c r="G181" s="610"/>
      <c r="H181" s="98">
        <f>DSUM(Datos!$C$985:$G$995,"emisiones",'9. Informe final. Resultados'!E167:J168)/1000</f>
        <v>0</v>
      </c>
      <c r="I181" s="99" t="s">
        <v>327</v>
      </c>
      <c r="J181" s="96"/>
      <c r="K181" s="96"/>
      <c r="L181" s="611"/>
      <c r="M181" s="610" t="s">
        <v>334</v>
      </c>
      <c r="N181" s="610"/>
      <c r="O181" s="98">
        <f>DSUM(Datos!$C$985:$G$995,"emisiones",'9. Informe final. Resultados'!L167:P168)/1000</f>
        <v>0</v>
      </c>
      <c r="P181" s="99" t="s">
        <v>327</v>
      </c>
      <c r="Q181" s="96"/>
      <c r="R181" s="41"/>
      <c r="T181" s="87"/>
    </row>
    <row r="182" spans="1:29" ht="18" customHeight="1">
      <c r="C182" s="1"/>
      <c r="D182" s="57"/>
      <c r="E182" s="610" t="s">
        <v>335</v>
      </c>
      <c r="F182" s="610"/>
      <c r="G182" s="610"/>
      <c r="H182" s="401">
        <f>SUM(H179:H181)</f>
        <v>0</v>
      </c>
      <c r="I182" s="99" t="str">
        <f t="shared" ref="I182" si="13">IF($G$13&lt;2021,"t CO₂","t CO₂e")</f>
        <v>t CO₂e</v>
      </c>
      <c r="J182" s="327"/>
      <c r="K182" s="96"/>
      <c r="L182" s="610" t="s">
        <v>335</v>
      </c>
      <c r="M182" s="610"/>
      <c r="N182" s="610"/>
      <c r="O182" s="401">
        <f>SUM(O179:O181)</f>
        <v>0</v>
      </c>
      <c r="P182" s="99" t="str">
        <f t="shared" ref="P182" si="14">IF($G$13&lt;2021,"t CO₂","t CO₂e")</f>
        <v>t CO₂e</v>
      </c>
      <c r="Q182" s="96"/>
      <c r="R182" s="41"/>
      <c r="T182" s="87"/>
    </row>
    <row r="183" spans="1:29" ht="5.25" customHeight="1">
      <c r="C183" s="1"/>
      <c r="D183" s="57"/>
      <c r="E183" s="100"/>
      <c r="F183" s="100"/>
      <c r="G183" s="100"/>
      <c r="H183" s="103"/>
      <c r="I183" s="100"/>
      <c r="J183" s="96"/>
      <c r="K183" s="96"/>
      <c r="L183" s="100"/>
      <c r="M183" s="100"/>
      <c r="N183" s="100"/>
      <c r="O183" s="103"/>
      <c r="P183" s="100"/>
      <c r="Q183" s="96"/>
      <c r="R183" s="41"/>
      <c r="T183" s="87"/>
    </row>
    <row r="184" spans="1:29" ht="18" customHeight="1">
      <c r="C184" s="1"/>
      <c r="D184" s="57"/>
      <c r="E184" s="100" t="s">
        <v>102</v>
      </c>
      <c r="F184" s="610"/>
      <c r="G184" s="610"/>
      <c r="H184" s="103">
        <f>IF(ISNUMBER(SUM(H177+H182)),SUM(SUM(H182+H177)),"")</f>
        <v>0</v>
      </c>
      <c r="I184" s="104" t="s">
        <v>327</v>
      </c>
      <c r="J184" s="96"/>
      <c r="K184" s="96"/>
      <c r="L184" s="100" t="s">
        <v>102</v>
      </c>
      <c r="M184" s="610"/>
      <c r="N184" s="610"/>
      <c r="O184" s="103">
        <f>IF(ISNUMBER(SUM(O177+O182)),SUM(SUM(O182+O177)),"")</f>
        <v>0</v>
      </c>
      <c r="P184" s="402" t="s">
        <v>327</v>
      </c>
      <c r="Q184" s="96"/>
      <c r="R184" s="41"/>
      <c r="T184" s="87"/>
    </row>
    <row r="185" spans="1:29" s="74" customFormat="1" ht="18" customHeight="1">
      <c r="A185" s="11"/>
      <c r="B185" s="10"/>
      <c r="C185" s="60"/>
      <c r="D185" s="17"/>
      <c r="E185" s="96" t="s">
        <v>324</v>
      </c>
      <c r="F185" s="96"/>
      <c r="G185" s="97"/>
      <c r="H185" s="97"/>
      <c r="I185" s="97"/>
      <c r="J185" s="96"/>
      <c r="K185" s="96"/>
      <c r="L185" s="96" t="s">
        <v>324</v>
      </c>
      <c r="M185" s="96"/>
      <c r="N185" s="97"/>
      <c r="O185" s="97"/>
      <c r="P185" s="97"/>
      <c r="Q185" s="96"/>
      <c r="R185" s="41"/>
      <c r="S185" s="57"/>
      <c r="T185" s="87"/>
      <c r="U185" s="57"/>
      <c r="V185" s="57"/>
      <c r="W185" s="57"/>
      <c r="X185" s="57"/>
      <c r="Y185" s="57"/>
      <c r="Z185" s="57"/>
      <c r="AA185" s="57"/>
      <c r="AB185" s="57"/>
      <c r="AC185" s="57"/>
    </row>
    <row r="186" spans="1:29" s="74" customFormat="1" ht="18" customHeight="1">
      <c r="A186" s="11"/>
      <c r="B186" s="10"/>
      <c r="C186" s="60"/>
      <c r="D186" s="17"/>
      <c r="E186" s="612" t="e">
        <f>Datos!$E$1083</f>
        <v>#N/A</v>
      </c>
      <c r="F186" s="612"/>
      <c r="G186" s="612"/>
      <c r="H186" s="612"/>
      <c r="I186" s="612"/>
      <c r="J186" s="612"/>
      <c r="K186" s="95"/>
      <c r="L186" s="612" t="e">
        <f>Datos!$E$1084</f>
        <v>#N/A</v>
      </c>
      <c r="M186" s="612"/>
      <c r="N186" s="612"/>
      <c r="O186" s="612"/>
      <c r="P186" s="612"/>
      <c r="Q186" s="105"/>
      <c r="R186" s="41"/>
      <c r="S186" s="57"/>
      <c r="T186" s="87"/>
      <c r="U186" s="57"/>
      <c r="V186" s="57"/>
      <c r="W186" s="57"/>
      <c r="X186" s="57"/>
      <c r="Y186" s="57"/>
      <c r="Z186" s="57"/>
      <c r="AA186" s="57"/>
      <c r="AB186" s="57"/>
      <c r="AC186" s="57"/>
    </row>
    <row r="187" spans="1:29" s="74" customFormat="1" ht="9.75" customHeight="1">
      <c r="A187" s="11"/>
      <c r="B187" s="10"/>
      <c r="C187" s="60"/>
      <c r="D187" s="17"/>
      <c r="E187" s="96"/>
      <c r="F187" s="96"/>
      <c r="G187" s="97"/>
      <c r="H187" s="97"/>
      <c r="I187" s="97"/>
      <c r="J187" s="96"/>
      <c r="K187" s="96"/>
      <c r="L187" s="96"/>
      <c r="M187" s="96"/>
      <c r="N187" s="97"/>
      <c r="O187" s="97"/>
      <c r="P187" s="97"/>
      <c r="Q187" s="96"/>
      <c r="R187" s="41"/>
      <c r="S187" s="57"/>
      <c r="T187" s="87"/>
      <c r="U187" s="57"/>
      <c r="V187" s="57"/>
      <c r="W187" s="57"/>
      <c r="X187" s="57"/>
      <c r="Y187" s="57"/>
      <c r="Z187" s="57"/>
      <c r="AA187" s="57"/>
      <c r="AB187" s="57"/>
      <c r="AC187" s="57"/>
    </row>
    <row r="188" spans="1:29" ht="18" customHeight="1">
      <c r="C188" s="1"/>
      <c r="D188" s="57"/>
      <c r="E188" s="611" t="s">
        <v>325</v>
      </c>
      <c r="F188" s="610" t="s">
        <v>326</v>
      </c>
      <c r="G188" s="610"/>
      <c r="H188" s="102">
        <f>DSUM(Datos!$C$102:$O$124,"emisiones",'9. Informe final. Resultados'!E185:J186)/1000</f>
        <v>0</v>
      </c>
      <c r="I188" s="326" t="s">
        <v>327</v>
      </c>
      <c r="J188" s="96"/>
      <c r="K188" s="96"/>
      <c r="L188" s="611" t="s">
        <v>325</v>
      </c>
      <c r="M188" s="610" t="s">
        <v>326</v>
      </c>
      <c r="N188" s="610"/>
      <c r="O188" s="102">
        <f>DSUM(Datos!$C$102:$O$124,"emisiones",'9. Informe final. Resultados'!L185:P186)/1000</f>
        <v>0</v>
      </c>
      <c r="P188" s="326" t="s">
        <v>327</v>
      </c>
      <c r="Q188" s="96"/>
      <c r="R188" s="41"/>
      <c r="T188" s="87"/>
    </row>
    <row r="189" spans="1:29" ht="18" customHeight="1">
      <c r="C189" s="1"/>
      <c r="D189" s="57"/>
      <c r="E189" s="611"/>
      <c r="F189" s="610" t="s">
        <v>328</v>
      </c>
      <c r="G189" s="610"/>
      <c r="H189" s="102">
        <f>DSUM(Datos!$D$170:$I$202,"emisiones",'9. Informe final. Resultados'!E185:J186)/1000</f>
        <v>0</v>
      </c>
      <c r="I189" s="326" t="s">
        <v>327</v>
      </c>
      <c r="J189" s="96"/>
      <c r="K189" s="96"/>
      <c r="L189" s="611"/>
      <c r="M189" s="610" t="s">
        <v>328</v>
      </c>
      <c r="N189" s="610"/>
      <c r="O189" s="102">
        <f>DSUM(Datos!$D$170:$I$202,"emisiones",'9. Informe final. Resultados'!L185:P186)/1000</f>
        <v>0</v>
      </c>
      <c r="P189" s="326" t="s">
        <v>327</v>
      </c>
      <c r="Q189" s="96"/>
      <c r="R189" s="41"/>
      <c r="T189" s="87"/>
    </row>
    <row r="190" spans="1:29" ht="18" customHeight="1">
      <c r="C190" s="1"/>
      <c r="D190" s="57"/>
      <c r="E190" s="611"/>
      <c r="F190" s="610" t="s">
        <v>329</v>
      </c>
      <c r="G190" s="610"/>
      <c r="H190" s="102">
        <f>DSUM(Datos!$C$312:$P$332,"emisiones",'9. Informe final. Resultados'!E185:J186)/1000</f>
        <v>0</v>
      </c>
      <c r="I190" s="326" t="s">
        <v>327</v>
      </c>
      <c r="J190" s="96"/>
      <c r="K190" s="96"/>
      <c r="L190" s="611"/>
      <c r="M190" s="610" t="s">
        <v>329</v>
      </c>
      <c r="N190" s="610"/>
      <c r="O190" s="102">
        <f>DSUM(Datos!$C$312:$P$332,"emisiones",'9. Informe final. Resultados'!L185:P186)/1000</f>
        <v>0</v>
      </c>
      <c r="P190" s="326" t="s">
        <v>327</v>
      </c>
      <c r="Q190" s="96"/>
      <c r="R190" s="41"/>
      <c r="T190" s="87"/>
    </row>
    <row r="191" spans="1:29" ht="18" customHeight="1">
      <c r="C191" s="1"/>
      <c r="D191" s="57"/>
      <c r="E191" s="611"/>
      <c r="F191" s="610" t="s">
        <v>302</v>
      </c>
      <c r="G191" s="610"/>
      <c r="H191" s="102">
        <f>DSUM(Datos!$C$397:$P$402,"emisiones",'9. Informe final. Resultados'!E185:J186)/1000</f>
        <v>0</v>
      </c>
      <c r="I191" s="326" t="s">
        <v>327</v>
      </c>
      <c r="J191" s="96"/>
      <c r="K191" s="96"/>
      <c r="L191" s="611"/>
      <c r="M191" s="610" t="s">
        <v>302</v>
      </c>
      <c r="N191" s="610"/>
      <c r="O191" s="102">
        <f>DSUM(Datos!$C$397:$P$402,"emisiones",'9. Informe final. Resultados'!L185:P186)/1000</f>
        <v>0</v>
      </c>
      <c r="P191" s="326" t="s">
        <v>327</v>
      </c>
      <c r="Q191" s="96"/>
      <c r="R191" s="41"/>
      <c r="T191" s="87"/>
    </row>
    <row r="192" spans="1:29" ht="18" customHeight="1">
      <c r="C192" s="1"/>
      <c r="D192" s="57"/>
      <c r="E192" s="611"/>
      <c r="F192" s="610" t="s">
        <v>303</v>
      </c>
      <c r="G192" s="610"/>
      <c r="H192" s="102">
        <f>DSUM(Datos!$C$488:$P$499,"emisiones",'9. Informe final. Resultados'!E185:J186)/1000</f>
        <v>0</v>
      </c>
      <c r="I192" s="326" t="s">
        <v>327</v>
      </c>
      <c r="J192" s="96"/>
      <c r="K192" s="96"/>
      <c r="L192" s="611"/>
      <c r="M192" s="610" t="s">
        <v>303</v>
      </c>
      <c r="N192" s="610"/>
      <c r="O192" s="102">
        <f>DSUM(Datos!$C$488:$P$499,"emisiones",'9. Informe final. Resultados'!L185:P186)/1000</f>
        <v>0</v>
      </c>
      <c r="P192" s="326" t="s">
        <v>327</v>
      </c>
      <c r="Q192" s="96"/>
      <c r="R192" s="41"/>
      <c r="T192" s="87"/>
    </row>
    <row r="193" spans="1:29" ht="18" customHeight="1">
      <c r="C193" s="1"/>
      <c r="D193" s="57"/>
      <c r="E193" s="611"/>
      <c r="F193" s="610" t="s">
        <v>304</v>
      </c>
      <c r="G193" s="610"/>
      <c r="H193" s="102">
        <f>DSUM(Datos!$C$563:$I$585,"emisiones",'9. Informe final. Resultados'!E185:J186)/1000</f>
        <v>0</v>
      </c>
      <c r="I193" s="326" t="s">
        <v>327</v>
      </c>
      <c r="J193" s="96"/>
      <c r="K193" s="96"/>
      <c r="L193" s="611"/>
      <c r="M193" s="610" t="s">
        <v>304</v>
      </c>
      <c r="N193" s="610"/>
      <c r="O193" s="102">
        <f>DSUM(Datos!$C$563:$I$585,"emisiones",'9. Informe final. Resultados'!L185:P186)/1000</f>
        <v>0</v>
      </c>
      <c r="P193" s="326" t="s">
        <v>327</v>
      </c>
      <c r="Q193" s="96"/>
      <c r="R193" s="41"/>
      <c r="T193" s="87"/>
    </row>
    <row r="194" spans="1:29" ht="18" customHeight="1">
      <c r="C194" s="1"/>
      <c r="D194" s="57"/>
      <c r="E194" s="611"/>
      <c r="F194" s="610" t="s">
        <v>305</v>
      </c>
      <c r="G194" s="610"/>
      <c r="H194" s="102">
        <f>DSUM(Datos!$C$649:$J$664,"emisiones",'9. Informe final. Resultados'!E185:J186)/1000</f>
        <v>0</v>
      </c>
      <c r="I194" s="326" t="s">
        <v>327</v>
      </c>
      <c r="J194" s="96"/>
      <c r="K194" s="96"/>
      <c r="L194" s="611"/>
      <c r="M194" s="610" t="s">
        <v>305</v>
      </c>
      <c r="N194" s="610"/>
      <c r="O194" s="102">
        <f>DSUM(Datos!$C$649:$J$664,"emisiones",'9. Informe final. Resultados'!L185:P186)/1000</f>
        <v>0</v>
      </c>
      <c r="P194" s="326" t="s">
        <v>327</v>
      </c>
      <c r="Q194" s="96"/>
      <c r="R194" s="41"/>
      <c r="T194" s="87"/>
    </row>
    <row r="195" spans="1:29" ht="18" customHeight="1">
      <c r="C195" s="1"/>
      <c r="D195" s="57"/>
      <c r="E195" s="610" t="s">
        <v>330</v>
      </c>
      <c r="F195" s="610"/>
      <c r="G195" s="610"/>
      <c r="H195" s="102">
        <f>SUM(H188:H194)</f>
        <v>0</v>
      </c>
      <c r="I195" s="326" t="s">
        <v>327</v>
      </c>
      <c r="J195" s="96"/>
      <c r="K195" s="96"/>
      <c r="L195" s="610" t="s">
        <v>330</v>
      </c>
      <c r="M195" s="610"/>
      <c r="N195" s="610"/>
      <c r="O195" s="102">
        <f>SUM(O188:O194)</f>
        <v>0</v>
      </c>
      <c r="P195" s="326" t="s">
        <v>327</v>
      </c>
      <c r="Q195" s="96"/>
      <c r="R195" s="41"/>
      <c r="T195" s="87"/>
    </row>
    <row r="196" spans="1:29" ht="6" customHeight="1">
      <c r="C196" s="1"/>
      <c r="D196" s="57"/>
      <c r="E196" s="100"/>
      <c r="F196" s="101"/>
      <c r="G196" s="101"/>
      <c r="H196" s="102"/>
      <c r="I196" s="101"/>
      <c r="J196" s="96"/>
      <c r="K196" s="96"/>
      <c r="L196" s="100"/>
      <c r="M196" s="101"/>
      <c r="N196" s="101"/>
      <c r="O196" s="102"/>
      <c r="P196" s="101"/>
      <c r="Q196" s="96"/>
      <c r="R196" s="41"/>
      <c r="T196" s="87"/>
    </row>
    <row r="197" spans="1:29" ht="18" customHeight="1">
      <c r="C197" s="1"/>
      <c r="D197" s="57"/>
      <c r="E197" s="611" t="s">
        <v>331</v>
      </c>
      <c r="F197" s="610" t="s">
        <v>332</v>
      </c>
      <c r="G197" s="610"/>
      <c r="H197" s="98">
        <f>DSUM(Datos!$C$695:$H$717,"emisiones",'9. Informe final. Resultados'!E185:J186)/1000</f>
        <v>0</v>
      </c>
      <c r="I197" s="99" t="str">
        <f>IF($G$13&lt;2021,"t CO₂","t CO₂e")</f>
        <v>t CO₂e</v>
      </c>
      <c r="J197" s="327"/>
      <c r="K197" s="96"/>
      <c r="L197" s="611" t="s">
        <v>331</v>
      </c>
      <c r="M197" s="610" t="s">
        <v>332</v>
      </c>
      <c r="N197" s="610"/>
      <c r="O197" s="98">
        <f>DSUM(Datos!$C$695:$H$717,"emisiones",'9. Informe final. Resultados'!L185:P186)/1000</f>
        <v>0</v>
      </c>
      <c r="P197" s="99" t="str">
        <f>IF($G$13&lt;2021,"t CO₂","t CO₂e")</f>
        <v>t CO₂e</v>
      </c>
      <c r="Q197" s="96"/>
      <c r="R197" s="41"/>
      <c r="T197" s="87"/>
    </row>
    <row r="198" spans="1:29" ht="18" customHeight="1">
      <c r="C198" s="1"/>
      <c r="D198" s="57"/>
      <c r="E198" s="611"/>
      <c r="F198" s="610" t="s">
        <v>333</v>
      </c>
      <c r="G198" s="610"/>
      <c r="H198" s="98">
        <f>DSUM(Datos!$C$961:$H$971,"emisiones",'9. Informe final. Resultados'!E185:J186)/1000</f>
        <v>0</v>
      </c>
      <c r="I198" s="99" t="str">
        <f>IF($G$13&lt;2021,"t CO₂","t CO₂e")</f>
        <v>t CO₂e</v>
      </c>
      <c r="J198" s="327"/>
      <c r="K198" s="96"/>
      <c r="L198" s="611"/>
      <c r="M198" s="610" t="s">
        <v>333</v>
      </c>
      <c r="N198" s="610"/>
      <c r="O198" s="98">
        <f>DSUM(Datos!$C$961:$H$971,"emisiones",'9. Informe final. Resultados'!L185:P186)/1000</f>
        <v>0</v>
      </c>
      <c r="P198" s="99" t="str">
        <f>IF($G$13&lt;2021,"t CO₂","t CO₂e")</f>
        <v>t CO₂e</v>
      </c>
      <c r="Q198" s="96"/>
      <c r="R198" s="41"/>
      <c r="T198" s="87"/>
    </row>
    <row r="199" spans="1:29" ht="18" customHeight="1">
      <c r="C199" s="1"/>
      <c r="D199" s="57"/>
      <c r="E199" s="611"/>
      <c r="F199" s="610" t="s">
        <v>334</v>
      </c>
      <c r="G199" s="610"/>
      <c r="H199" s="98">
        <f>DSUM(Datos!$C$985:$G$995,"emisiones",'9. Informe final. Resultados'!E185:J186)/1000</f>
        <v>0</v>
      </c>
      <c r="I199" s="99" t="s">
        <v>327</v>
      </c>
      <c r="J199" s="96"/>
      <c r="K199" s="96"/>
      <c r="L199" s="611"/>
      <c r="M199" s="610" t="s">
        <v>334</v>
      </c>
      <c r="N199" s="610"/>
      <c r="O199" s="98">
        <f>DSUM(Datos!$C$985:$G$995,"emisiones",'9. Informe final. Resultados'!L185:P186)/1000</f>
        <v>0</v>
      </c>
      <c r="P199" s="99" t="s">
        <v>327</v>
      </c>
      <c r="Q199" s="96"/>
      <c r="R199" s="41"/>
      <c r="T199" s="87"/>
    </row>
    <row r="200" spans="1:29" ht="18" customHeight="1">
      <c r="C200" s="1"/>
      <c r="D200" s="57"/>
      <c r="E200" s="610" t="s">
        <v>335</v>
      </c>
      <c r="F200" s="610"/>
      <c r="G200" s="610"/>
      <c r="H200" s="401">
        <f>SUM(H197:H199)</f>
        <v>0</v>
      </c>
      <c r="I200" s="99" t="str">
        <f t="shared" ref="I200" si="15">IF($G$13&lt;2021,"t CO₂","t CO₂e")</f>
        <v>t CO₂e</v>
      </c>
      <c r="J200" s="327"/>
      <c r="K200" s="96"/>
      <c r="L200" s="610" t="s">
        <v>335</v>
      </c>
      <c r="M200" s="610"/>
      <c r="N200" s="610"/>
      <c r="O200" s="401">
        <f>SUM(O197:O199)</f>
        <v>0</v>
      </c>
      <c r="P200" s="99" t="str">
        <f t="shared" ref="P200" si="16">IF($G$13&lt;2021,"t CO₂","t CO₂e")</f>
        <v>t CO₂e</v>
      </c>
      <c r="Q200" s="96"/>
      <c r="R200" s="41"/>
      <c r="T200" s="87"/>
    </row>
    <row r="201" spans="1:29" ht="5.25" customHeight="1">
      <c r="C201" s="1"/>
      <c r="D201" s="57"/>
      <c r="E201" s="100"/>
      <c r="F201" s="100"/>
      <c r="G201" s="100"/>
      <c r="H201" s="103"/>
      <c r="I201" s="100"/>
      <c r="J201" s="96"/>
      <c r="K201" s="96"/>
      <c r="L201" s="100"/>
      <c r="M201" s="100"/>
      <c r="N201" s="100"/>
      <c r="O201" s="103"/>
      <c r="P201" s="100"/>
      <c r="Q201" s="96"/>
      <c r="R201" s="41"/>
      <c r="T201" s="87"/>
    </row>
    <row r="202" spans="1:29" ht="18" customHeight="1">
      <c r="C202" s="1"/>
      <c r="D202" s="57"/>
      <c r="E202" s="100" t="s">
        <v>102</v>
      </c>
      <c r="F202" s="610"/>
      <c r="G202" s="610"/>
      <c r="H202" s="103">
        <f>IF(ISNUMBER(SUM(H195+H200)),SUM(SUM(H200+H195)),"")</f>
        <v>0</v>
      </c>
      <c r="I202" s="104" t="s">
        <v>327</v>
      </c>
      <c r="J202" s="96"/>
      <c r="K202" s="96"/>
      <c r="L202" s="100" t="s">
        <v>102</v>
      </c>
      <c r="M202" s="610"/>
      <c r="N202" s="610"/>
      <c r="O202" s="103">
        <f>IF(ISNUMBER(SUM(O195+O200)),SUM(SUM(O200+O195)),"")</f>
        <v>0</v>
      </c>
      <c r="P202" s="402" t="s">
        <v>327</v>
      </c>
      <c r="Q202" s="96"/>
      <c r="R202" s="41"/>
      <c r="T202" s="87"/>
    </row>
    <row r="203" spans="1:29" s="74" customFormat="1" ht="18" customHeight="1">
      <c r="A203" s="11"/>
      <c r="B203" s="10"/>
      <c r="C203" s="60"/>
      <c r="D203" s="17"/>
      <c r="E203" s="96" t="s">
        <v>324</v>
      </c>
      <c r="F203" s="96"/>
      <c r="G203" s="97"/>
      <c r="H203" s="97"/>
      <c r="I203" s="97"/>
      <c r="J203" s="96"/>
      <c r="K203" s="96"/>
      <c r="L203" s="96" t="s">
        <v>324</v>
      </c>
      <c r="M203" s="96"/>
      <c r="N203" s="97"/>
      <c r="O203" s="97"/>
      <c r="P203" s="97"/>
      <c r="Q203" s="96"/>
      <c r="R203" s="41"/>
      <c r="S203" s="57"/>
      <c r="T203" s="87"/>
      <c r="U203" s="57"/>
      <c r="V203" s="57"/>
      <c r="W203" s="57"/>
      <c r="X203" s="57"/>
      <c r="Y203" s="57"/>
      <c r="Z203" s="57"/>
      <c r="AA203" s="57"/>
      <c r="AB203" s="57"/>
      <c r="AC203" s="57"/>
    </row>
    <row r="204" spans="1:29" s="74" customFormat="1" ht="18" customHeight="1">
      <c r="A204" s="11"/>
      <c r="B204" s="10"/>
      <c r="C204" s="60"/>
      <c r="D204" s="17"/>
      <c r="E204" s="612" t="e">
        <f>Datos!$E$1085</f>
        <v>#N/A</v>
      </c>
      <c r="F204" s="612"/>
      <c r="G204" s="612"/>
      <c r="H204" s="612"/>
      <c r="I204" s="612"/>
      <c r="J204" s="612"/>
      <c r="K204" s="95"/>
      <c r="L204" s="612" t="e">
        <f>Datos!$E$1086</f>
        <v>#N/A</v>
      </c>
      <c r="M204" s="612"/>
      <c r="N204" s="612"/>
      <c r="O204" s="612"/>
      <c r="P204" s="612"/>
      <c r="Q204" s="105"/>
      <c r="R204" s="41"/>
      <c r="S204" s="57"/>
      <c r="T204" s="87"/>
      <c r="U204" s="57"/>
      <c r="V204" s="57"/>
      <c r="W204" s="57"/>
      <c r="X204" s="57"/>
      <c r="Y204" s="57"/>
      <c r="Z204" s="57"/>
      <c r="AA204" s="57"/>
      <c r="AB204" s="57"/>
      <c r="AC204" s="57"/>
    </row>
    <row r="205" spans="1:29" s="74" customFormat="1" ht="9.75" customHeight="1">
      <c r="A205" s="11"/>
      <c r="B205" s="10"/>
      <c r="C205" s="60"/>
      <c r="D205" s="17"/>
      <c r="E205" s="96"/>
      <c r="F205" s="96"/>
      <c r="G205" s="97"/>
      <c r="H205" s="97"/>
      <c r="I205" s="97"/>
      <c r="J205" s="96"/>
      <c r="K205" s="96"/>
      <c r="L205" s="96"/>
      <c r="M205" s="96"/>
      <c r="N205" s="97"/>
      <c r="O205" s="97"/>
      <c r="P205" s="97"/>
      <c r="Q205" s="96"/>
      <c r="R205" s="41"/>
      <c r="S205" s="57"/>
      <c r="T205" s="87"/>
      <c r="U205" s="57"/>
      <c r="V205" s="57"/>
      <c r="W205" s="57"/>
      <c r="X205" s="57"/>
      <c r="Y205" s="57"/>
      <c r="Z205" s="57"/>
      <c r="AA205" s="57"/>
      <c r="AB205" s="57"/>
      <c r="AC205" s="57"/>
    </row>
    <row r="206" spans="1:29" ht="18" customHeight="1">
      <c r="C206" s="1"/>
      <c r="D206" s="57"/>
      <c r="E206" s="611" t="s">
        <v>325</v>
      </c>
      <c r="F206" s="610" t="s">
        <v>326</v>
      </c>
      <c r="G206" s="610"/>
      <c r="H206" s="102">
        <f>DSUM(Datos!$C$102:$O$124,"emisiones",'9. Informe final. Resultados'!E203:J204)/1000</f>
        <v>0</v>
      </c>
      <c r="I206" s="326" t="s">
        <v>327</v>
      </c>
      <c r="J206" s="96"/>
      <c r="K206" s="96"/>
      <c r="L206" s="611" t="s">
        <v>325</v>
      </c>
      <c r="M206" s="610" t="s">
        <v>326</v>
      </c>
      <c r="N206" s="610"/>
      <c r="O206" s="102">
        <f>DSUM(Datos!$C$102:$O$124,"emisiones",'9. Informe final. Resultados'!L203:P204)/1000</f>
        <v>0</v>
      </c>
      <c r="P206" s="326" t="s">
        <v>327</v>
      </c>
      <c r="Q206" s="96"/>
      <c r="R206" s="41"/>
      <c r="T206" s="87"/>
    </row>
    <row r="207" spans="1:29" ht="18" customHeight="1">
      <c r="C207" s="1"/>
      <c r="D207" s="57"/>
      <c r="E207" s="611"/>
      <c r="F207" s="610" t="s">
        <v>328</v>
      </c>
      <c r="G207" s="610"/>
      <c r="H207" s="102">
        <f>DSUM(Datos!$D$170:$I$202,"emisiones",'9. Informe final. Resultados'!E203:J204)/1000</f>
        <v>0</v>
      </c>
      <c r="I207" s="326" t="s">
        <v>327</v>
      </c>
      <c r="J207" s="96"/>
      <c r="K207" s="96"/>
      <c r="L207" s="611"/>
      <c r="M207" s="610" t="s">
        <v>328</v>
      </c>
      <c r="N207" s="610"/>
      <c r="O207" s="102">
        <f>DSUM(Datos!$D$170:$I$202,"emisiones",'9. Informe final. Resultados'!L203:P204)/1000</f>
        <v>0</v>
      </c>
      <c r="P207" s="326" t="s">
        <v>327</v>
      </c>
      <c r="Q207" s="96"/>
      <c r="R207" s="41"/>
      <c r="T207" s="87"/>
    </row>
    <row r="208" spans="1:29" ht="18" customHeight="1">
      <c r="C208" s="1"/>
      <c r="D208" s="57"/>
      <c r="E208" s="611"/>
      <c r="F208" s="610" t="s">
        <v>329</v>
      </c>
      <c r="G208" s="610"/>
      <c r="H208" s="102">
        <f>DSUM(Datos!$C$312:$P$332,"emisiones",'9. Informe final. Resultados'!E203:J204)/1000</f>
        <v>0</v>
      </c>
      <c r="I208" s="326" t="s">
        <v>327</v>
      </c>
      <c r="J208" s="96"/>
      <c r="K208" s="96"/>
      <c r="L208" s="611"/>
      <c r="M208" s="610" t="s">
        <v>329</v>
      </c>
      <c r="N208" s="610"/>
      <c r="O208" s="102">
        <f>DSUM(Datos!$C$312:$P$332,"emisiones",'9. Informe final. Resultados'!L203:P204)/1000</f>
        <v>0</v>
      </c>
      <c r="P208" s="326" t="s">
        <v>327</v>
      </c>
      <c r="Q208" s="96"/>
      <c r="R208" s="41"/>
      <c r="T208" s="87"/>
    </row>
    <row r="209" spans="1:29" ht="18" customHeight="1">
      <c r="C209" s="1"/>
      <c r="D209" s="57"/>
      <c r="E209" s="611"/>
      <c r="F209" s="610" t="s">
        <v>302</v>
      </c>
      <c r="G209" s="610"/>
      <c r="H209" s="102">
        <f>DSUM(Datos!$C$397:$P$402,"emisiones",'9. Informe final. Resultados'!E203:J204)/1000</f>
        <v>0</v>
      </c>
      <c r="I209" s="326" t="s">
        <v>327</v>
      </c>
      <c r="J209" s="96"/>
      <c r="K209" s="96"/>
      <c r="L209" s="611"/>
      <c r="M209" s="610" t="s">
        <v>302</v>
      </c>
      <c r="N209" s="610"/>
      <c r="O209" s="102">
        <f>DSUM(Datos!$C$397:$P$402,"emisiones",'9. Informe final. Resultados'!L203:P204)/1000</f>
        <v>0</v>
      </c>
      <c r="P209" s="326" t="s">
        <v>327</v>
      </c>
      <c r="Q209" s="96"/>
      <c r="R209" s="41"/>
      <c r="T209" s="87"/>
    </row>
    <row r="210" spans="1:29" ht="18" customHeight="1">
      <c r="C210" s="1"/>
      <c r="D210" s="57"/>
      <c r="E210" s="611"/>
      <c r="F210" s="610" t="s">
        <v>303</v>
      </c>
      <c r="G210" s="610"/>
      <c r="H210" s="102">
        <f>DSUM(Datos!$C$488:$P$499,"emisiones",'9. Informe final. Resultados'!E203:J204)/1000</f>
        <v>0</v>
      </c>
      <c r="I210" s="326" t="s">
        <v>327</v>
      </c>
      <c r="J210" s="96"/>
      <c r="K210" s="96"/>
      <c r="L210" s="611"/>
      <c r="M210" s="610" t="s">
        <v>303</v>
      </c>
      <c r="N210" s="610"/>
      <c r="O210" s="102">
        <f>DSUM(Datos!$C$488:$P$499,"emisiones",'9. Informe final. Resultados'!L203:P204)/1000</f>
        <v>0</v>
      </c>
      <c r="P210" s="326" t="s">
        <v>327</v>
      </c>
      <c r="Q210" s="96"/>
      <c r="R210" s="41"/>
      <c r="T210" s="87"/>
    </row>
    <row r="211" spans="1:29" ht="18" customHeight="1">
      <c r="C211" s="1"/>
      <c r="D211" s="57"/>
      <c r="E211" s="611"/>
      <c r="F211" s="610" t="s">
        <v>304</v>
      </c>
      <c r="G211" s="610"/>
      <c r="H211" s="102">
        <f>DSUM(Datos!$C$563:$I$585,"emisiones",'9. Informe final. Resultados'!E203:J204)/1000</f>
        <v>0</v>
      </c>
      <c r="I211" s="326" t="s">
        <v>327</v>
      </c>
      <c r="J211" s="96"/>
      <c r="K211" s="96"/>
      <c r="L211" s="611"/>
      <c r="M211" s="610" t="s">
        <v>304</v>
      </c>
      <c r="N211" s="610"/>
      <c r="O211" s="102">
        <f>DSUM(Datos!$C$563:$I$585,"emisiones",'9. Informe final. Resultados'!L203:P204)/1000</f>
        <v>0</v>
      </c>
      <c r="P211" s="326" t="s">
        <v>327</v>
      </c>
      <c r="Q211" s="96"/>
      <c r="R211" s="41"/>
      <c r="T211" s="87"/>
    </row>
    <row r="212" spans="1:29" ht="18" customHeight="1">
      <c r="C212" s="1"/>
      <c r="D212" s="57"/>
      <c r="E212" s="611"/>
      <c r="F212" s="610" t="s">
        <v>305</v>
      </c>
      <c r="G212" s="610"/>
      <c r="H212" s="102">
        <f>DSUM(Datos!$C$649:$J$664,"emisiones",'9. Informe final. Resultados'!E203:J204)/1000</f>
        <v>0</v>
      </c>
      <c r="I212" s="326" t="s">
        <v>327</v>
      </c>
      <c r="J212" s="96"/>
      <c r="K212" s="96"/>
      <c r="L212" s="611"/>
      <c r="M212" s="610" t="s">
        <v>305</v>
      </c>
      <c r="N212" s="610"/>
      <c r="O212" s="102">
        <f>DSUM(Datos!$C$649:$J$664,"emisiones",'9. Informe final. Resultados'!L203:P204)/1000</f>
        <v>0</v>
      </c>
      <c r="P212" s="326" t="s">
        <v>327</v>
      </c>
      <c r="Q212" s="96"/>
      <c r="R212" s="41"/>
      <c r="T212" s="87"/>
    </row>
    <row r="213" spans="1:29" ht="18" customHeight="1">
      <c r="C213" s="1"/>
      <c r="D213" s="57"/>
      <c r="E213" s="610" t="s">
        <v>330</v>
      </c>
      <c r="F213" s="610"/>
      <c r="G213" s="610"/>
      <c r="H213" s="102">
        <f>SUM(H206:H212)</f>
        <v>0</v>
      </c>
      <c r="I213" s="326" t="s">
        <v>327</v>
      </c>
      <c r="J213" s="96"/>
      <c r="K213" s="96"/>
      <c r="L213" s="610" t="s">
        <v>330</v>
      </c>
      <c r="M213" s="610"/>
      <c r="N213" s="610"/>
      <c r="O213" s="102">
        <f>SUM(O206:O212)</f>
        <v>0</v>
      </c>
      <c r="P213" s="326" t="s">
        <v>327</v>
      </c>
      <c r="Q213" s="96"/>
      <c r="R213" s="41"/>
      <c r="T213" s="87"/>
    </row>
    <row r="214" spans="1:29" ht="6" customHeight="1">
      <c r="C214" s="1"/>
      <c r="D214" s="57"/>
      <c r="E214" s="100"/>
      <c r="F214" s="101"/>
      <c r="G214" s="101"/>
      <c r="H214" s="102"/>
      <c r="I214" s="101"/>
      <c r="J214" s="96"/>
      <c r="K214" s="96"/>
      <c r="L214" s="100"/>
      <c r="M214" s="101"/>
      <c r="N214" s="101"/>
      <c r="O214" s="102"/>
      <c r="P214" s="101"/>
      <c r="Q214" s="96"/>
      <c r="R214" s="41"/>
      <c r="T214" s="87"/>
    </row>
    <row r="215" spans="1:29" ht="18" customHeight="1">
      <c r="C215" s="1"/>
      <c r="D215" s="57"/>
      <c r="E215" s="611" t="s">
        <v>331</v>
      </c>
      <c r="F215" s="610" t="s">
        <v>332</v>
      </c>
      <c r="G215" s="610"/>
      <c r="H215" s="98">
        <f>DSUM(Datos!$C$695:$H$717,"emisiones",'9. Informe final. Resultados'!E203:J204)/1000</f>
        <v>0</v>
      </c>
      <c r="I215" s="99" t="str">
        <f>IF($G$13&lt;2021,"t CO₂","t CO₂e")</f>
        <v>t CO₂e</v>
      </c>
      <c r="J215" s="327"/>
      <c r="K215" s="96"/>
      <c r="L215" s="611" t="s">
        <v>331</v>
      </c>
      <c r="M215" s="610" t="s">
        <v>332</v>
      </c>
      <c r="N215" s="610"/>
      <c r="O215" s="98">
        <f>DSUM(Datos!$C$695:$H$717,"emisiones",'9. Informe final. Resultados'!L203:P204)/1000</f>
        <v>0</v>
      </c>
      <c r="P215" s="99" t="str">
        <f>IF($G$13&lt;2021,"t CO₂","t CO₂e")</f>
        <v>t CO₂e</v>
      </c>
      <c r="Q215" s="96"/>
      <c r="R215" s="41"/>
      <c r="T215" s="87"/>
    </row>
    <row r="216" spans="1:29" ht="18" customHeight="1">
      <c r="C216" s="1"/>
      <c r="D216" s="57"/>
      <c r="E216" s="611"/>
      <c r="F216" s="610" t="s">
        <v>333</v>
      </c>
      <c r="G216" s="610"/>
      <c r="H216" s="98">
        <f>DSUM(Datos!$C$961:$H$971,"emisiones",'9. Informe final. Resultados'!E203:J204)/1000</f>
        <v>0</v>
      </c>
      <c r="I216" s="99" t="str">
        <f>IF($G$13&lt;2021,"t CO₂","t CO₂e")</f>
        <v>t CO₂e</v>
      </c>
      <c r="J216" s="327"/>
      <c r="K216" s="96"/>
      <c r="L216" s="611"/>
      <c r="M216" s="610" t="s">
        <v>333</v>
      </c>
      <c r="N216" s="610"/>
      <c r="O216" s="98">
        <f>DSUM(Datos!$C$961:$H$971,"emisiones",'9. Informe final. Resultados'!L203:P204)/1000</f>
        <v>0</v>
      </c>
      <c r="P216" s="99" t="str">
        <f>IF($G$13&lt;2021,"t CO₂","t CO₂e")</f>
        <v>t CO₂e</v>
      </c>
      <c r="Q216" s="96"/>
      <c r="R216" s="41"/>
      <c r="T216" s="87"/>
    </row>
    <row r="217" spans="1:29" ht="18" customHeight="1">
      <c r="C217" s="1"/>
      <c r="D217" s="57"/>
      <c r="E217" s="611"/>
      <c r="F217" s="610" t="s">
        <v>334</v>
      </c>
      <c r="G217" s="610"/>
      <c r="H217" s="98">
        <f>DSUM(Datos!$C$985:$G$995,"emisiones",'9. Informe final. Resultados'!E203:J204)/1000</f>
        <v>0</v>
      </c>
      <c r="I217" s="99" t="s">
        <v>327</v>
      </c>
      <c r="J217" s="96"/>
      <c r="K217" s="96"/>
      <c r="L217" s="611"/>
      <c r="M217" s="610" t="s">
        <v>334</v>
      </c>
      <c r="N217" s="610"/>
      <c r="O217" s="98">
        <f>DSUM(Datos!$C$985:$G$995,"emisiones",'9. Informe final. Resultados'!L203:P204)/1000</f>
        <v>0</v>
      </c>
      <c r="P217" s="99" t="s">
        <v>327</v>
      </c>
      <c r="Q217" s="96"/>
      <c r="R217" s="41"/>
      <c r="T217" s="87"/>
    </row>
    <row r="218" spans="1:29" ht="18" customHeight="1">
      <c r="C218" s="1"/>
      <c r="D218" s="57"/>
      <c r="E218" s="610" t="s">
        <v>335</v>
      </c>
      <c r="F218" s="610"/>
      <c r="G218" s="610"/>
      <c r="H218" s="401">
        <f>SUM(H215:H217)</f>
        <v>0</v>
      </c>
      <c r="I218" s="99" t="str">
        <f t="shared" ref="I218" si="17">IF($G$13&lt;2021,"t CO₂","t CO₂e")</f>
        <v>t CO₂e</v>
      </c>
      <c r="J218" s="327"/>
      <c r="K218" s="96"/>
      <c r="L218" s="610" t="s">
        <v>335</v>
      </c>
      <c r="M218" s="610"/>
      <c r="N218" s="610"/>
      <c r="O218" s="401">
        <f>SUM(O215:O217)</f>
        <v>0</v>
      </c>
      <c r="P218" s="99" t="str">
        <f t="shared" ref="P218" si="18">IF($G$13&lt;2021,"t CO₂","t CO₂e")</f>
        <v>t CO₂e</v>
      </c>
      <c r="Q218" s="96"/>
      <c r="R218" s="41"/>
      <c r="T218" s="87"/>
    </row>
    <row r="219" spans="1:29" ht="5.25" customHeight="1">
      <c r="C219" s="1"/>
      <c r="D219" s="57"/>
      <c r="E219" s="100"/>
      <c r="F219" s="100"/>
      <c r="G219" s="100"/>
      <c r="H219" s="103"/>
      <c r="I219" s="100"/>
      <c r="J219" s="96"/>
      <c r="K219" s="96"/>
      <c r="L219" s="100"/>
      <c r="M219" s="100"/>
      <c r="N219" s="100"/>
      <c r="O219" s="103"/>
      <c r="P219" s="100"/>
      <c r="Q219" s="96"/>
      <c r="R219" s="41"/>
      <c r="T219" s="87"/>
    </row>
    <row r="220" spans="1:29" ht="18" customHeight="1">
      <c r="C220" s="1"/>
      <c r="D220" s="57"/>
      <c r="E220" s="100" t="s">
        <v>102</v>
      </c>
      <c r="F220" s="610"/>
      <c r="G220" s="610"/>
      <c r="H220" s="103">
        <f>IF(ISNUMBER(SUM(H213+H218)),SUM(SUM(H218+H213)),"")</f>
        <v>0</v>
      </c>
      <c r="I220" s="104" t="s">
        <v>327</v>
      </c>
      <c r="J220" s="96"/>
      <c r="K220" s="96"/>
      <c r="L220" s="100" t="s">
        <v>102</v>
      </c>
      <c r="M220" s="610"/>
      <c r="N220" s="610"/>
      <c r="O220" s="103">
        <f>IF(ISNUMBER(SUM(O213+O218)),SUM(SUM(O218+O213)),"")</f>
        <v>0</v>
      </c>
      <c r="P220" s="402" t="s">
        <v>327</v>
      </c>
      <c r="Q220" s="96"/>
      <c r="R220" s="41"/>
      <c r="T220" s="87"/>
    </row>
    <row r="221" spans="1:29" s="74" customFormat="1" ht="18" customHeight="1">
      <c r="A221" s="11"/>
      <c r="B221" s="10"/>
      <c r="C221" s="60"/>
      <c r="D221" s="17"/>
      <c r="E221" s="96" t="s">
        <v>324</v>
      </c>
      <c r="F221" s="96"/>
      <c r="G221" s="97"/>
      <c r="H221" s="97"/>
      <c r="I221" s="97"/>
      <c r="J221" s="96"/>
      <c r="K221" s="96"/>
      <c r="L221" s="96" t="s">
        <v>324</v>
      </c>
      <c r="M221" s="96"/>
      <c r="N221" s="97"/>
      <c r="O221" s="97"/>
      <c r="P221" s="97"/>
      <c r="Q221" s="96"/>
      <c r="R221" s="41"/>
      <c r="S221" s="57"/>
      <c r="T221" s="87"/>
      <c r="U221" s="57"/>
      <c r="V221" s="57"/>
      <c r="W221" s="57"/>
      <c r="X221" s="57"/>
      <c r="Y221" s="57"/>
      <c r="Z221" s="57"/>
      <c r="AA221" s="57"/>
      <c r="AB221" s="57"/>
      <c r="AC221" s="57"/>
    </row>
    <row r="222" spans="1:29" s="74" customFormat="1" ht="18" customHeight="1">
      <c r="A222" s="11"/>
      <c r="B222" s="10"/>
      <c r="C222" s="60"/>
      <c r="D222" s="17"/>
      <c r="E222" s="612" t="e">
        <f>Datos!$E$1087</f>
        <v>#N/A</v>
      </c>
      <c r="F222" s="612"/>
      <c r="G222" s="612"/>
      <c r="H222" s="612"/>
      <c r="I222" s="612"/>
      <c r="J222" s="612"/>
      <c r="K222" s="95"/>
      <c r="L222" s="612" t="e">
        <f>Datos!$E$1088</f>
        <v>#N/A</v>
      </c>
      <c r="M222" s="612"/>
      <c r="N222" s="612"/>
      <c r="O222" s="612"/>
      <c r="P222" s="612"/>
      <c r="Q222" s="105"/>
      <c r="R222" s="41"/>
      <c r="S222" s="57"/>
      <c r="T222" s="87"/>
      <c r="U222" s="57"/>
      <c r="V222" s="57"/>
      <c r="W222" s="57"/>
      <c r="X222" s="57"/>
      <c r="Y222" s="57"/>
      <c r="Z222" s="57"/>
      <c r="AA222" s="57"/>
      <c r="AB222" s="57"/>
      <c r="AC222" s="57"/>
    </row>
    <row r="223" spans="1:29" s="74" customFormat="1" ht="9.75" customHeight="1">
      <c r="A223" s="11"/>
      <c r="B223" s="10"/>
      <c r="C223" s="60"/>
      <c r="D223" s="17"/>
      <c r="E223" s="96"/>
      <c r="F223" s="96"/>
      <c r="G223" s="97"/>
      <c r="H223" s="97"/>
      <c r="I223" s="97"/>
      <c r="J223" s="96"/>
      <c r="K223" s="96"/>
      <c r="L223" s="96"/>
      <c r="M223" s="96"/>
      <c r="N223" s="97"/>
      <c r="O223" s="97"/>
      <c r="P223" s="97"/>
      <c r="Q223" s="96"/>
      <c r="R223" s="41"/>
      <c r="S223" s="57"/>
      <c r="T223" s="87"/>
      <c r="U223" s="57"/>
      <c r="V223" s="57"/>
      <c r="W223" s="57"/>
      <c r="X223" s="57"/>
      <c r="Y223" s="57"/>
      <c r="Z223" s="57"/>
      <c r="AA223" s="57"/>
      <c r="AB223" s="57"/>
      <c r="AC223" s="57"/>
    </row>
    <row r="224" spans="1:29" ht="18" customHeight="1">
      <c r="C224" s="1"/>
      <c r="D224" s="57"/>
      <c r="E224" s="611" t="s">
        <v>325</v>
      </c>
      <c r="F224" s="610" t="s">
        <v>326</v>
      </c>
      <c r="G224" s="610"/>
      <c r="H224" s="102">
        <f>DSUM(Datos!$C$102:$O$124,"emisiones",'9. Informe final. Resultados'!E221:J222)/1000</f>
        <v>0</v>
      </c>
      <c r="I224" s="326" t="s">
        <v>327</v>
      </c>
      <c r="J224" s="96"/>
      <c r="K224" s="96"/>
      <c r="L224" s="611" t="s">
        <v>325</v>
      </c>
      <c r="M224" s="610" t="s">
        <v>326</v>
      </c>
      <c r="N224" s="610"/>
      <c r="O224" s="102">
        <f>DSUM(Datos!$C$102:$O$124,"emisiones",'9. Informe final. Resultados'!L221:P222)/1000</f>
        <v>0</v>
      </c>
      <c r="P224" s="326" t="s">
        <v>327</v>
      </c>
      <c r="Q224" s="96"/>
      <c r="R224" s="41"/>
      <c r="T224" s="87"/>
    </row>
    <row r="225" spans="1:29" ht="18" customHeight="1">
      <c r="C225" s="1"/>
      <c r="D225" s="57"/>
      <c r="E225" s="611"/>
      <c r="F225" s="610" t="s">
        <v>328</v>
      </c>
      <c r="G225" s="610"/>
      <c r="H225" s="102">
        <f>DSUM(Datos!$D$170:$I$202,"emisiones",'9. Informe final. Resultados'!E221:J222)/1000</f>
        <v>0</v>
      </c>
      <c r="I225" s="326" t="s">
        <v>327</v>
      </c>
      <c r="J225" s="96"/>
      <c r="K225" s="96"/>
      <c r="L225" s="611"/>
      <c r="M225" s="610" t="s">
        <v>328</v>
      </c>
      <c r="N225" s="610"/>
      <c r="O225" s="102">
        <f>DSUM(Datos!$D$170:$I$202,"emisiones",'9. Informe final. Resultados'!L221:P222)/1000</f>
        <v>0</v>
      </c>
      <c r="P225" s="326" t="s">
        <v>327</v>
      </c>
      <c r="Q225" s="96"/>
      <c r="R225" s="41"/>
      <c r="T225" s="87"/>
    </row>
    <row r="226" spans="1:29" ht="18" customHeight="1">
      <c r="C226" s="1"/>
      <c r="D226" s="57"/>
      <c r="E226" s="611"/>
      <c r="F226" s="610" t="s">
        <v>329</v>
      </c>
      <c r="G226" s="610"/>
      <c r="H226" s="102">
        <f>DSUM(Datos!$C$312:$P$332,"emisiones",'9. Informe final. Resultados'!E221:J222)/1000</f>
        <v>0</v>
      </c>
      <c r="I226" s="326" t="s">
        <v>327</v>
      </c>
      <c r="J226" s="96"/>
      <c r="K226" s="96"/>
      <c r="L226" s="611"/>
      <c r="M226" s="610" t="s">
        <v>329</v>
      </c>
      <c r="N226" s="610"/>
      <c r="O226" s="102">
        <f>DSUM(Datos!$C$312:$P$332,"emisiones",'9. Informe final. Resultados'!L221:P222)/1000</f>
        <v>0</v>
      </c>
      <c r="P226" s="326" t="s">
        <v>327</v>
      </c>
      <c r="Q226" s="96"/>
      <c r="R226" s="41"/>
      <c r="T226" s="87"/>
    </row>
    <row r="227" spans="1:29" ht="18" customHeight="1">
      <c r="C227" s="1"/>
      <c r="D227" s="57"/>
      <c r="E227" s="611"/>
      <c r="F227" s="610" t="s">
        <v>302</v>
      </c>
      <c r="G227" s="610"/>
      <c r="H227" s="102">
        <f>DSUM(Datos!$C$397:$P$402,"emisiones",'9. Informe final. Resultados'!E221:J222)/1000</f>
        <v>0</v>
      </c>
      <c r="I227" s="326" t="s">
        <v>327</v>
      </c>
      <c r="J227" s="96"/>
      <c r="K227" s="96"/>
      <c r="L227" s="611"/>
      <c r="M227" s="610" t="s">
        <v>302</v>
      </c>
      <c r="N227" s="610"/>
      <c r="O227" s="102">
        <f>DSUM(Datos!$C$397:$P$402,"emisiones",'9. Informe final. Resultados'!L221:P222)/1000</f>
        <v>0</v>
      </c>
      <c r="P227" s="326" t="s">
        <v>327</v>
      </c>
      <c r="Q227" s="96"/>
      <c r="R227" s="41"/>
      <c r="T227" s="87"/>
    </row>
    <row r="228" spans="1:29" ht="18" customHeight="1">
      <c r="C228" s="1"/>
      <c r="D228" s="57"/>
      <c r="E228" s="611"/>
      <c r="F228" s="610" t="s">
        <v>303</v>
      </c>
      <c r="G228" s="610"/>
      <c r="H228" s="102">
        <f>DSUM(Datos!$C$488:$P$499,"emisiones",'9. Informe final. Resultados'!E221:J222)/1000</f>
        <v>0</v>
      </c>
      <c r="I228" s="326" t="s">
        <v>327</v>
      </c>
      <c r="J228" s="96"/>
      <c r="K228" s="96"/>
      <c r="L228" s="611"/>
      <c r="M228" s="610" t="s">
        <v>303</v>
      </c>
      <c r="N228" s="610"/>
      <c r="O228" s="102">
        <f>DSUM(Datos!$C$488:$P$499,"emisiones",'9. Informe final. Resultados'!L221:P222)/1000</f>
        <v>0</v>
      </c>
      <c r="P228" s="326" t="s">
        <v>327</v>
      </c>
      <c r="Q228" s="96"/>
      <c r="R228" s="41"/>
      <c r="T228" s="87"/>
    </row>
    <row r="229" spans="1:29" ht="18" customHeight="1">
      <c r="C229" s="1"/>
      <c r="D229" s="57"/>
      <c r="E229" s="611"/>
      <c r="F229" s="610" t="s">
        <v>304</v>
      </c>
      <c r="G229" s="610"/>
      <c r="H229" s="102">
        <f>DSUM(Datos!$C$563:$I$585,"emisiones",'9. Informe final. Resultados'!E221:J222)/1000</f>
        <v>0</v>
      </c>
      <c r="I229" s="326" t="s">
        <v>327</v>
      </c>
      <c r="J229" s="96"/>
      <c r="K229" s="96"/>
      <c r="L229" s="611"/>
      <c r="M229" s="610" t="s">
        <v>304</v>
      </c>
      <c r="N229" s="610"/>
      <c r="O229" s="102">
        <f>DSUM(Datos!$C$563:$I$585,"emisiones",'9. Informe final. Resultados'!L221:P222)/1000</f>
        <v>0</v>
      </c>
      <c r="P229" s="326" t="s">
        <v>327</v>
      </c>
      <c r="Q229" s="96"/>
      <c r="R229" s="41"/>
      <c r="T229" s="87"/>
    </row>
    <row r="230" spans="1:29" ht="18" customHeight="1">
      <c r="C230" s="1"/>
      <c r="D230" s="57"/>
      <c r="E230" s="611"/>
      <c r="F230" s="610" t="s">
        <v>305</v>
      </c>
      <c r="G230" s="610"/>
      <c r="H230" s="102">
        <f>DSUM(Datos!$C$649:$J$664,"emisiones",'9. Informe final. Resultados'!E221:J222)/1000</f>
        <v>0</v>
      </c>
      <c r="I230" s="326" t="s">
        <v>327</v>
      </c>
      <c r="J230" s="96"/>
      <c r="K230" s="96"/>
      <c r="L230" s="611"/>
      <c r="M230" s="610" t="s">
        <v>305</v>
      </c>
      <c r="N230" s="610"/>
      <c r="O230" s="102">
        <f>DSUM(Datos!$C$649:$J$664,"emisiones",'9. Informe final. Resultados'!L221:P222)/1000</f>
        <v>0</v>
      </c>
      <c r="P230" s="326" t="s">
        <v>327</v>
      </c>
      <c r="Q230" s="96"/>
      <c r="R230" s="41"/>
      <c r="T230" s="87"/>
    </row>
    <row r="231" spans="1:29" ht="18" customHeight="1">
      <c r="C231" s="1"/>
      <c r="D231" s="57"/>
      <c r="E231" s="610" t="s">
        <v>330</v>
      </c>
      <c r="F231" s="610"/>
      <c r="G231" s="610"/>
      <c r="H231" s="102">
        <f>SUM(H224:H230)</f>
        <v>0</v>
      </c>
      <c r="I231" s="326" t="s">
        <v>327</v>
      </c>
      <c r="J231" s="96"/>
      <c r="K231" s="96"/>
      <c r="L231" s="610" t="s">
        <v>330</v>
      </c>
      <c r="M231" s="610"/>
      <c r="N231" s="610"/>
      <c r="O231" s="102">
        <f>SUM(O224:O230)</f>
        <v>0</v>
      </c>
      <c r="P231" s="326" t="s">
        <v>327</v>
      </c>
      <c r="Q231" s="96"/>
      <c r="R231" s="41"/>
      <c r="T231" s="87"/>
    </row>
    <row r="232" spans="1:29" ht="6" customHeight="1">
      <c r="C232" s="1"/>
      <c r="D232" s="57"/>
      <c r="E232" s="100"/>
      <c r="F232" s="101"/>
      <c r="G232" s="101"/>
      <c r="H232" s="102"/>
      <c r="I232" s="101"/>
      <c r="J232" s="96"/>
      <c r="K232" s="96"/>
      <c r="L232" s="100"/>
      <c r="M232" s="101"/>
      <c r="N232" s="101"/>
      <c r="O232" s="102"/>
      <c r="P232" s="101"/>
      <c r="Q232" s="96"/>
      <c r="R232" s="41"/>
      <c r="T232" s="87"/>
    </row>
    <row r="233" spans="1:29" ht="18" customHeight="1">
      <c r="C233" s="1"/>
      <c r="D233" s="57"/>
      <c r="E233" s="611" t="s">
        <v>331</v>
      </c>
      <c r="F233" s="610" t="s">
        <v>332</v>
      </c>
      <c r="G233" s="610"/>
      <c r="H233" s="98">
        <f>DSUM(Datos!$C$695:$H$717,"emisiones",'9. Informe final. Resultados'!E221:J222)/1000</f>
        <v>0</v>
      </c>
      <c r="I233" s="99" t="str">
        <f>IF($G$13&lt;2021,"t CO₂","t CO₂e")</f>
        <v>t CO₂e</v>
      </c>
      <c r="J233" s="327"/>
      <c r="K233" s="96"/>
      <c r="L233" s="611" t="s">
        <v>331</v>
      </c>
      <c r="M233" s="610" t="s">
        <v>332</v>
      </c>
      <c r="N233" s="610"/>
      <c r="O233" s="98">
        <f>DSUM(Datos!$C$695:$H$717,"emisiones",'9. Informe final. Resultados'!L221:P222)/1000</f>
        <v>0</v>
      </c>
      <c r="P233" s="99" t="str">
        <f>IF($G$13&lt;2021,"t CO₂","t CO₂e")</f>
        <v>t CO₂e</v>
      </c>
      <c r="Q233" s="96"/>
      <c r="R233" s="41"/>
      <c r="T233" s="87"/>
    </row>
    <row r="234" spans="1:29" ht="18" customHeight="1">
      <c r="C234" s="1"/>
      <c r="D234" s="57"/>
      <c r="E234" s="611"/>
      <c r="F234" s="610" t="s">
        <v>333</v>
      </c>
      <c r="G234" s="610"/>
      <c r="H234" s="98">
        <f>DSUM(Datos!$C$961:$H$971,"emisiones",'9. Informe final. Resultados'!E221:J222)/1000</f>
        <v>0</v>
      </c>
      <c r="I234" s="99" t="str">
        <f>IF($G$13&lt;2021,"t CO₂","t CO₂e")</f>
        <v>t CO₂e</v>
      </c>
      <c r="J234" s="327"/>
      <c r="K234" s="96"/>
      <c r="L234" s="611"/>
      <c r="M234" s="610" t="s">
        <v>333</v>
      </c>
      <c r="N234" s="610"/>
      <c r="O234" s="98">
        <f>DSUM(Datos!$C$961:$H$971,"emisiones",'9. Informe final. Resultados'!L221:P222)/1000</f>
        <v>0</v>
      </c>
      <c r="P234" s="99" t="str">
        <f>IF($G$13&lt;2021,"t CO₂","t CO₂e")</f>
        <v>t CO₂e</v>
      </c>
      <c r="Q234" s="96"/>
      <c r="R234" s="41"/>
      <c r="T234" s="87"/>
    </row>
    <row r="235" spans="1:29" ht="18" customHeight="1">
      <c r="C235" s="1"/>
      <c r="D235" s="57"/>
      <c r="E235" s="611"/>
      <c r="F235" s="610" t="s">
        <v>334</v>
      </c>
      <c r="G235" s="610"/>
      <c r="H235" s="98">
        <f>DSUM(Datos!$C$985:$G$995,"emisiones",'9. Informe final. Resultados'!E221:J222)/1000</f>
        <v>0</v>
      </c>
      <c r="I235" s="99" t="s">
        <v>327</v>
      </c>
      <c r="J235" s="96"/>
      <c r="K235" s="96"/>
      <c r="L235" s="611"/>
      <c r="M235" s="610" t="s">
        <v>334</v>
      </c>
      <c r="N235" s="610"/>
      <c r="O235" s="98">
        <f>DSUM(Datos!$C$985:$G$995,"emisiones",'9. Informe final. Resultados'!L221:P222)/1000</f>
        <v>0</v>
      </c>
      <c r="P235" s="99" t="s">
        <v>327</v>
      </c>
      <c r="Q235" s="96"/>
      <c r="R235" s="41"/>
      <c r="T235" s="87"/>
    </row>
    <row r="236" spans="1:29" ht="18" customHeight="1">
      <c r="C236" s="1"/>
      <c r="D236" s="57"/>
      <c r="E236" s="610" t="s">
        <v>335</v>
      </c>
      <c r="F236" s="610"/>
      <c r="G236" s="610"/>
      <c r="H236" s="401">
        <f>SUM(H233:H235)</f>
        <v>0</v>
      </c>
      <c r="I236" s="99" t="str">
        <f t="shared" ref="I236" si="19">IF($G$13&lt;2021,"t CO₂","t CO₂e")</f>
        <v>t CO₂e</v>
      </c>
      <c r="J236" s="327"/>
      <c r="K236" s="96"/>
      <c r="L236" s="610" t="s">
        <v>335</v>
      </c>
      <c r="M236" s="610"/>
      <c r="N236" s="610"/>
      <c r="O236" s="401">
        <f>SUM(O233:O235)</f>
        <v>0</v>
      </c>
      <c r="P236" s="99" t="str">
        <f t="shared" ref="P236" si="20">IF($G$13&lt;2021,"t CO₂","t CO₂e")</f>
        <v>t CO₂e</v>
      </c>
      <c r="Q236" s="96"/>
      <c r="R236" s="41"/>
      <c r="T236" s="87"/>
    </row>
    <row r="237" spans="1:29" ht="5.25" customHeight="1">
      <c r="C237" s="1"/>
      <c r="D237" s="57"/>
      <c r="E237" s="100"/>
      <c r="F237" s="100"/>
      <c r="G237" s="100"/>
      <c r="H237" s="103"/>
      <c r="I237" s="100"/>
      <c r="J237" s="96"/>
      <c r="K237" s="96"/>
      <c r="L237" s="100"/>
      <c r="M237" s="100"/>
      <c r="N237" s="100"/>
      <c r="O237" s="103"/>
      <c r="P237" s="100"/>
      <c r="Q237" s="96"/>
      <c r="R237" s="41"/>
      <c r="T237" s="87"/>
    </row>
    <row r="238" spans="1:29" ht="18" customHeight="1">
      <c r="C238" s="1"/>
      <c r="D238" s="57"/>
      <c r="E238" s="100" t="s">
        <v>102</v>
      </c>
      <c r="F238" s="610"/>
      <c r="G238" s="610"/>
      <c r="H238" s="103">
        <f>IF(ISNUMBER(SUM(H231+H236)),SUM(SUM(H236+H231)),"")</f>
        <v>0</v>
      </c>
      <c r="I238" s="104" t="s">
        <v>327</v>
      </c>
      <c r="J238" s="96"/>
      <c r="K238" s="96"/>
      <c r="L238" s="100" t="s">
        <v>102</v>
      </c>
      <c r="M238" s="610"/>
      <c r="N238" s="610"/>
      <c r="O238" s="103">
        <f>IF(ISNUMBER(SUM(O231+O236)),SUM(SUM(O236+O231)),"")</f>
        <v>0</v>
      </c>
      <c r="P238" s="402" t="s">
        <v>327</v>
      </c>
      <c r="Q238" s="96"/>
      <c r="R238" s="41"/>
      <c r="T238" s="87"/>
    </row>
    <row r="239" spans="1:29" s="74" customFormat="1" ht="18" customHeight="1">
      <c r="A239" s="11"/>
      <c r="B239" s="10"/>
      <c r="C239" s="60"/>
      <c r="D239" s="17"/>
      <c r="E239" s="96" t="s">
        <v>324</v>
      </c>
      <c r="F239" s="96"/>
      <c r="G239" s="97"/>
      <c r="H239" s="97"/>
      <c r="I239" s="97"/>
      <c r="J239" s="96"/>
      <c r="K239" s="96"/>
      <c r="L239" s="96" t="s">
        <v>324</v>
      </c>
      <c r="M239" s="96"/>
      <c r="N239" s="97"/>
      <c r="O239" s="97"/>
      <c r="P239" s="97"/>
      <c r="Q239" s="96"/>
      <c r="R239" s="41"/>
      <c r="S239" s="57"/>
      <c r="T239" s="87"/>
      <c r="U239" s="57"/>
      <c r="V239" s="57"/>
      <c r="W239" s="57"/>
      <c r="X239" s="57"/>
      <c r="Y239" s="57"/>
      <c r="Z239" s="57"/>
      <c r="AA239" s="57"/>
      <c r="AB239" s="57"/>
      <c r="AC239" s="57"/>
    </row>
    <row r="240" spans="1:29" s="74" customFormat="1" ht="18" customHeight="1">
      <c r="A240" s="11"/>
      <c r="B240" s="10"/>
      <c r="C240" s="60"/>
      <c r="D240" s="17"/>
      <c r="E240" s="612" t="e">
        <f>Datos!$E$1089</f>
        <v>#N/A</v>
      </c>
      <c r="F240" s="612"/>
      <c r="G240" s="612"/>
      <c r="H240" s="612"/>
      <c r="I240" s="612"/>
      <c r="J240" s="612"/>
      <c r="K240" s="95"/>
      <c r="L240" s="612" t="e">
        <f>Datos!$E$1090</f>
        <v>#N/A</v>
      </c>
      <c r="M240" s="612"/>
      <c r="N240" s="612"/>
      <c r="O240" s="612"/>
      <c r="P240" s="612"/>
      <c r="Q240" s="105"/>
      <c r="R240" s="41"/>
      <c r="S240" s="57"/>
      <c r="T240" s="87"/>
      <c r="U240" s="57"/>
      <c r="V240" s="57"/>
      <c r="W240" s="57"/>
      <c r="X240" s="57"/>
      <c r="Y240" s="57"/>
      <c r="Z240" s="57"/>
      <c r="AA240" s="57"/>
      <c r="AB240" s="57"/>
      <c r="AC240" s="57"/>
    </row>
    <row r="241" spans="1:29" s="74" customFormat="1" ht="9.75" customHeight="1">
      <c r="A241" s="11"/>
      <c r="B241" s="10"/>
      <c r="C241" s="60"/>
      <c r="D241" s="17"/>
      <c r="E241" s="96"/>
      <c r="F241" s="96"/>
      <c r="G241" s="97"/>
      <c r="H241" s="97"/>
      <c r="I241" s="97"/>
      <c r="J241" s="96"/>
      <c r="K241" s="96"/>
      <c r="L241" s="96"/>
      <c r="M241" s="96"/>
      <c r="N241" s="97"/>
      <c r="O241" s="97"/>
      <c r="P241" s="97"/>
      <c r="Q241" s="96"/>
      <c r="R241" s="41"/>
      <c r="S241" s="57"/>
      <c r="T241" s="87"/>
      <c r="U241" s="57"/>
      <c r="V241" s="57"/>
      <c r="W241" s="57"/>
      <c r="X241" s="57"/>
      <c r="Y241" s="57"/>
      <c r="Z241" s="57"/>
      <c r="AA241" s="57"/>
      <c r="AB241" s="57"/>
      <c r="AC241" s="57"/>
    </row>
    <row r="242" spans="1:29" ht="18" customHeight="1">
      <c r="C242" s="1"/>
      <c r="D242" s="57"/>
      <c r="E242" s="611" t="s">
        <v>325</v>
      </c>
      <c r="F242" s="610" t="s">
        <v>326</v>
      </c>
      <c r="G242" s="610"/>
      <c r="H242" s="102">
        <f>DSUM(Datos!$C$102:$O$124,"emisiones",'9. Informe final. Resultados'!E239:J240)/1000</f>
        <v>0</v>
      </c>
      <c r="I242" s="326" t="s">
        <v>327</v>
      </c>
      <c r="J242" s="96"/>
      <c r="K242" s="96"/>
      <c r="L242" s="611" t="s">
        <v>325</v>
      </c>
      <c r="M242" s="610" t="s">
        <v>326</v>
      </c>
      <c r="N242" s="610"/>
      <c r="O242" s="102">
        <f>DSUM(Datos!$C$102:$O$124,"emisiones",'9. Informe final. Resultados'!L239:P240)/1000</f>
        <v>0</v>
      </c>
      <c r="P242" s="326" t="s">
        <v>327</v>
      </c>
      <c r="Q242" s="96"/>
      <c r="R242" s="41"/>
      <c r="T242" s="87"/>
    </row>
    <row r="243" spans="1:29" ht="18" customHeight="1">
      <c r="C243" s="1"/>
      <c r="D243" s="57"/>
      <c r="E243" s="611"/>
      <c r="F243" s="610" t="s">
        <v>328</v>
      </c>
      <c r="G243" s="610"/>
      <c r="H243" s="102">
        <f>DSUM(Datos!$D$170:$I$202,"emisiones",'9. Informe final. Resultados'!E239:J240)/1000</f>
        <v>0</v>
      </c>
      <c r="I243" s="326" t="s">
        <v>327</v>
      </c>
      <c r="J243" s="96"/>
      <c r="K243" s="96"/>
      <c r="L243" s="611"/>
      <c r="M243" s="610" t="s">
        <v>328</v>
      </c>
      <c r="N243" s="610"/>
      <c r="O243" s="102">
        <f>DSUM(Datos!$D$170:$I$202,"emisiones",'9. Informe final. Resultados'!L239:P240)/1000</f>
        <v>0</v>
      </c>
      <c r="P243" s="326" t="s">
        <v>327</v>
      </c>
      <c r="Q243" s="96"/>
      <c r="R243" s="41"/>
      <c r="T243" s="87"/>
    </row>
    <row r="244" spans="1:29" ht="18" customHeight="1">
      <c r="C244" s="1"/>
      <c r="D244" s="57"/>
      <c r="E244" s="611"/>
      <c r="F244" s="610" t="s">
        <v>329</v>
      </c>
      <c r="G244" s="610"/>
      <c r="H244" s="102">
        <f>DSUM(Datos!$C$312:$P$332,"emisiones",'9. Informe final. Resultados'!E239:J240)/1000</f>
        <v>0</v>
      </c>
      <c r="I244" s="326" t="s">
        <v>327</v>
      </c>
      <c r="J244" s="96"/>
      <c r="K244" s="96"/>
      <c r="L244" s="611"/>
      <c r="M244" s="610" t="s">
        <v>329</v>
      </c>
      <c r="N244" s="610"/>
      <c r="O244" s="102">
        <f>DSUM(Datos!$C$312:$P$332,"emisiones",'9. Informe final. Resultados'!L239:P240)/1000</f>
        <v>0</v>
      </c>
      <c r="P244" s="326" t="s">
        <v>327</v>
      </c>
      <c r="Q244" s="96"/>
      <c r="R244" s="41"/>
      <c r="T244" s="87"/>
    </row>
    <row r="245" spans="1:29" ht="18" customHeight="1">
      <c r="C245" s="1"/>
      <c r="D245" s="57"/>
      <c r="E245" s="611"/>
      <c r="F245" s="610" t="s">
        <v>302</v>
      </c>
      <c r="G245" s="610"/>
      <c r="H245" s="102">
        <f>DSUM(Datos!$C$397:$P$402,"emisiones",'9. Informe final. Resultados'!E239:J240)/1000</f>
        <v>0</v>
      </c>
      <c r="I245" s="326" t="s">
        <v>327</v>
      </c>
      <c r="J245" s="96"/>
      <c r="K245" s="96"/>
      <c r="L245" s="611"/>
      <c r="M245" s="610" t="s">
        <v>302</v>
      </c>
      <c r="N245" s="610"/>
      <c r="O245" s="102">
        <f>DSUM(Datos!$C$397:$P$402,"emisiones",'9. Informe final. Resultados'!L239:P240)/1000</f>
        <v>0</v>
      </c>
      <c r="P245" s="326" t="s">
        <v>327</v>
      </c>
      <c r="Q245" s="96"/>
      <c r="R245" s="41"/>
      <c r="T245" s="87"/>
    </row>
    <row r="246" spans="1:29" ht="18" customHeight="1">
      <c r="C246" s="1"/>
      <c r="D246" s="57"/>
      <c r="E246" s="611"/>
      <c r="F246" s="610" t="s">
        <v>303</v>
      </c>
      <c r="G246" s="610"/>
      <c r="H246" s="102">
        <f>DSUM(Datos!$C$488:$P$4949,"emisiones",'9. Informe final. Resultados'!E239:J240)/1000</f>
        <v>0</v>
      </c>
      <c r="I246" s="326" t="s">
        <v>327</v>
      </c>
      <c r="J246" s="96"/>
      <c r="K246" s="96"/>
      <c r="L246" s="611"/>
      <c r="M246" s="610" t="s">
        <v>303</v>
      </c>
      <c r="N246" s="610"/>
      <c r="O246" s="102">
        <f>DSUM(Datos!$C$488:$P$499,"emisiones",'9. Informe final. Resultados'!L239:P240)/1000</f>
        <v>0</v>
      </c>
      <c r="P246" s="326" t="s">
        <v>327</v>
      </c>
      <c r="Q246" s="96"/>
      <c r="R246" s="41"/>
      <c r="T246" s="87"/>
    </row>
    <row r="247" spans="1:29" ht="18" customHeight="1">
      <c r="C247" s="1"/>
      <c r="D247" s="57"/>
      <c r="E247" s="611"/>
      <c r="F247" s="610" t="s">
        <v>304</v>
      </c>
      <c r="G247" s="610"/>
      <c r="H247" s="102">
        <f>DSUM(Datos!$C$563:$I$585,"emisiones",'9. Informe final. Resultados'!E239:J240)/1000</f>
        <v>0</v>
      </c>
      <c r="I247" s="326" t="s">
        <v>327</v>
      </c>
      <c r="J247" s="96"/>
      <c r="K247" s="96"/>
      <c r="L247" s="611"/>
      <c r="M247" s="610" t="s">
        <v>304</v>
      </c>
      <c r="N247" s="610"/>
      <c r="O247" s="102">
        <f>DSUM(Datos!$C$563:$I$585,"emisiones",'9. Informe final. Resultados'!L239:P240)/1000</f>
        <v>0</v>
      </c>
      <c r="P247" s="326" t="s">
        <v>327</v>
      </c>
      <c r="Q247" s="96"/>
      <c r="R247" s="41"/>
      <c r="T247" s="87"/>
    </row>
    <row r="248" spans="1:29" ht="18" customHeight="1">
      <c r="C248" s="1"/>
      <c r="D248" s="57"/>
      <c r="E248" s="611"/>
      <c r="F248" s="610" t="s">
        <v>305</v>
      </c>
      <c r="G248" s="610"/>
      <c r="H248" s="102">
        <f>DSUM(Datos!$C$649:$J$664,"emisiones",'9. Informe final. Resultados'!E239:J240)/1000</f>
        <v>0</v>
      </c>
      <c r="I248" s="326" t="s">
        <v>327</v>
      </c>
      <c r="J248" s="96"/>
      <c r="K248" s="96"/>
      <c r="L248" s="611"/>
      <c r="M248" s="610" t="s">
        <v>305</v>
      </c>
      <c r="N248" s="610"/>
      <c r="O248" s="102">
        <f>DSUM(Datos!$C$649:$J$664,"emisiones",'9. Informe final. Resultados'!L239:P240)/1000</f>
        <v>0</v>
      </c>
      <c r="P248" s="326" t="s">
        <v>327</v>
      </c>
      <c r="Q248" s="96"/>
      <c r="R248" s="41"/>
      <c r="T248" s="87"/>
    </row>
    <row r="249" spans="1:29" ht="18" customHeight="1">
      <c r="C249" s="1"/>
      <c r="D249" s="57"/>
      <c r="E249" s="610" t="s">
        <v>330</v>
      </c>
      <c r="F249" s="610"/>
      <c r="G249" s="610"/>
      <c r="H249" s="102">
        <f>SUM(H242:H248)</f>
        <v>0</v>
      </c>
      <c r="I249" s="326" t="s">
        <v>327</v>
      </c>
      <c r="J249" s="96"/>
      <c r="K249" s="96"/>
      <c r="L249" s="610" t="s">
        <v>330</v>
      </c>
      <c r="M249" s="610"/>
      <c r="N249" s="610"/>
      <c r="O249" s="102">
        <f>SUM(O242:O248)</f>
        <v>0</v>
      </c>
      <c r="P249" s="326" t="s">
        <v>327</v>
      </c>
      <c r="Q249" s="96"/>
      <c r="R249" s="41"/>
      <c r="T249" s="87"/>
    </row>
    <row r="250" spans="1:29" ht="6" customHeight="1">
      <c r="C250" s="1"/>
      <c r="D250" s="57"/>
      <c r="E250" s="100"/>
      <c r="F250" s="101"/>
      <c r="G250" s="101"/>
      <c r="H250" s="102"/>
      <c r="I250" s="101"/>
      <c r="J250" s="96"/>
      <c r="K250" s="96"/>
      <c r="L250" s="100"/>
      <c r="M250" s="101"/>
      <c r="N250" s="101"/>
      <c r="O250" s="102"/>
      <c r="P250" s="101"/>
      <c r="Q250" s="96"/>
      <c r="R250" s="41"/>
      <c r="T250" s="87"/>
    </row>
    <row r="251" spans="1:29" ht="18" customHeight="1">
      <c r="C251" s="1"/>
      <c r="D251" s="57"/>
      <c r="E251" s="611" t="s">
        <v>331</v>
      </c>
      <c r="F251" s="610" t="s">
        <v>332</v>
      </c>
      <c r="G251" s="610"/>
      <c r="H251" s="98">
        <f>DSUM(Datos!$C$695:$H$717,"emisiones",'9. Informe final. Resultados'!E239:J240)/1000</f>
        <v>0</v>
      </c>
      <c r="I251" s="99" t="str">
        <f>IF($G$13&lt;2021,"t CO₂","t CO₂e")</f>
        <v>t CO₂e</v>
      </c>
      <c r="J251" s="327"/>
      <c r="K251" s="96"/>
      <c r="L251" s="611" t="s">
        <v>331</v>
      </c>
      <c r="M251" s="610" t="s">
        <v>332</v>
      </c>
      <c r="N251" s="610"/>
      <c r="O251" s="98">
        <f>DSUM(Datos!$C$695:$H$717,"emisiones",'9. Informe final. Resultados'!L239:P240)/1000</f>
        <v>0</v>
      </c>
      <c r="P251" s="99" t="str">
        <f>IF($G$13&lt;2021,"t CO₂","t CO₂e")</f>
        <v>t CO₂e</v>
      </c>
      <c r="Q251" s="96"/>
      <c r="R251" s="41"/>
      <c r="T251" s="87"/>
    </row>
    <row r="252" spans="1:29" ht="18" customHeight="1">
      <c r="C252" s="1"/>
      <c r="D252" s="57"/>
      <c r="E252" s="611"/>
      <c r="F252" s="610" t="s">
        <v>333</v>
      </c>
      <c r="G252" s="610"/>
      <c r="H252" s="98">
        <f>DSUM(Datos!$C$961:$H$971,"emisiones",'9. Informe final. Resultados'!E239:J240)/1000</f>
        <v>0</v>
      </c>
      <c r="I252" s="99" t="str">
        <f>IF($G$13&lt;2021,"t CO₂","t CO₂e")</f>
        <v>t CO₂e</v>
      </c>
      <c r="J252" s="327"/>
      <c r="K252" s="96"/>
      <c r="L252" s="611"/>
      <c r="M252" s="610" t="s">
        <v>333</v>
      </c>
      <c r="N252" s="610"/>
      <c r="O252" s="98">
        <f>DSUM(Datos!$C$961:$H$971,"emisiones",'9. Informe final. Resultados'!L239:P240)/1000</f>
        <v>0</v>
      </c>
      <c r="P252" s="99" t="str">
        <f>IF($G$13&lt;2021,"t CO₂","t CO₂e")</f>
        <v>t CO₂e</v>
      </c>
      <c r="Q252" s="96"/>
      <c r="R252" s="41"/>
      <c r="T252" s="87"/>
    </row>
    <row r="253" spans="1:29" ht="18" customHeight="1">
      <c r="C253" s="1"/>
      <c r="D253" s="57"/>
      <c r="E253" s="611"/>
      <c r="F253" s="610" t="s">
        <v>334</v>
      </c>
      <c r="G253" s="610"/>
      <c r="H253" s="98">
        <f>DSUM(Datos!$C$985:$G$995,"emisiones",'9. Informe final. Resultados'!E239:J240)/1000</f>
        <v>0</v>
      </c>
      <c r="I253" s="99" t="s">
        <v>327</v>
      </c>
      <c r="J253" s="96"/>
      <c r="K253" s="96"/>
      <c r="L253" s="611"/>
      <c r="M253" s="610" t="s">
        <v>334</v>
      </c>
      <c r="N253" s="610"/>
      <c r="O253" s="98">
        <f>DSUM(Datos!$C$985:$G$995,"emisiones",'9. Informe final. Resultados'!L239:P240)/1000</f>
        <v>0</v>
      </c>
      <c r="P253" s="99" t="s">
        <v>327</v>
      </c>
      <c r="Q253" s="96"/>
      <c r="R253" s="41"/>
      <c r="T253" s="87"/>
    </row>
    <row r="254" spans="1:29" ht="18" customHeight="1">
      <c r="C254" s="1"/>
      <c r="D254" s="57"/>
      <c r="E254" s="610" t="s">
        <v>335</v>
      </c>
      <c r="F254" s="610"/>
      <c r="G254" s="610"/>
      <c r="H254" s="401">
        <f>SUM(H251:H253)</f>
        <v>0</v>
      </c>
      <c r="I254" s="99" t="str">
        <f t="shared" ref="I254" si="21">IF($G$13&lt;2021,"t CO₂","t CO₂e")</f>
        <v>t CO₂e</v>
      </c>
      <c r="J254" s="327"/>
      <c r="K254" s="96"/>
      <c r="L254" s="610" t="s">
        <v>335</v>
      </c>
      <c r="M254" s="610"/>
      <c r="N254" s="610"/>
      <c r="O254" s="401">
        <f>SUM(O251:O253)</f>
        <v>0</v>
      </c>
      <c r="P254" s="99" t="str">
        <f t="shared" ref="P254" si="22">IF($G$13&lt;2021,"t CO₂","t CO₂e")</f>
        <v>t CO₂e</v>
      </c>
      <c r="Q254" s="96"/>
      <c r="R254" s="41"/>
      <c r="T254" s="87"/>
    </row>
    <row r="255" spans="1:29" ht="5.25" customHeight="1">
      <c r="C255" s="1"/>
      <c r="D255" s="57"/>
      <c r="E255" s="100"/>
      <c r="F255" s="100"/>
      <c r="G255" s="100"/>
      <c r="H255" s="103"/>
      <c r="I255" s="100"/>
      <c r="J255" s="96"/>
      <c r="K255" s="96"/>
      <c r="L255" s="100"/>
      <c r="M255" s="100"/>
      <c r="N255" s="100"/>
      <c r="O255" s="103"/>
      <c r="P255" s="100"/>
      <c r="Q255" s="96"/>
      <c r="R255" s="41"/>
      <c r="T255" s="87"/>
    </row>
    <row r="256" spans="1:29" ht="18" customHeight="1">
      <c r="C256" s="1"/>
      <c r="D256" s="57"/>
      <c r="E256" s="100" t="s">
        <v>102</v>
      </c>
      <c r="F256" s="610"/>
      <c r="G256" s="610"/>
      <c r="H256" s="103">
        <f>IF(ISNUMBER(SUM(H249+H254)),SUM(SUM(H254+H249)),"")</f>
        <v>0</v>
      </c>
      <c r="I256" s="104" t="s">
        <v>327</v>
      </c>
      <c r="J256" s="96"/>
      <c r="K256" s="96"/>
      <c r="L256" s="100" t="s">
        <v>102</v>
      </c>
      <c r="M256" s="610"/>
      <c r="N256" s="610"/>
      <c r="O256" s="103">
        <f>IF(ISNUMBER(SUM(O249+O254)),SUM(SUM(O254+O249)),"")</f>
        <v>0</v>
      </c>
      <c r="P256" s="402" t="s">
        <v>327</v>
      </c>
      <c r="Q256" s="96"/>
      <c r="R256" s="41"/>
      <c r="T256" s="87"/>
    </row>
    <row r="257" spans="1:29" s="74" customFormat="1" ht="18" customHeight="1">
      <c r="A257" s="11"/>
      <c r="B257" s="10"/>
      <c r="C257" s="60"/>
      <c r="D257" s="17"/>
      <c r="E257" s="96" t="s">
        <v>324</v>
      </c>
      <c r="F257" s="96"/>
      <c r="G257" s="97"/>
      <c r="H257" s="97"/>
      <c r="I257" s="97"/>
      <c r="J257" s="96"/>
      <c r="K257" s="96"/>
      <c r="L257" s="96" t="s">
        <v>324</v>
      </c>
      <c r="M257" s="96"/>
      <c r="N257" s="97"/>
      <c r="O257" s="97"/>
      <c r="P257" s="97"/>
      <c r="Q257" s="96"/>
      <c r="R257" s="41"/>
      <c r="S257" s="57"/>
      <c r="T257" s="87"/>
      <c r="U257" s="57"/>
      <c r="V257" s="57"/>
      <c r="W257" s="57"/>
      <c r="X257" s="57"/>
      <c r="Y257" s="57"/>
      <c r="Z257" s="57"/>
      <c r="AA257" s="57"/>
      <c r="AB257" s="57"/>
      <c r="AC257" s="57"/>
    </row>
    <row r="258" spans="1:29" s="74" customFormat="1" ht="18" customHeight="1">
      <c r="A258" s="11"/>
      <c r="B258" s="10"/>
      <c r="C258" s="60"/>
      <c r="D258" s="17"/>
      <c r="E258" s="612" t="e">
        <f>Datos!$E$1091</f>
        <v>#N/A</v>
      </c>
      <c r="F258" s="612"/>
      <c r="G258" s="612"/>
      <c r="H258" s="612"/>
      <c r="I258" s="612"/>
      <c r="J258" s="612"/>
      <c r="K258" s="95"/>
      <c r="L258" s="612" t="e">
        <f>Datos!$E$1092</f>
        <v>#N/A</v>
      </c>
      <c r="M258" s="612"/>
      <c r="N258" s="612"/>
      <c r="O258" s="612"/>
      <c r="P258" s="612"/>
      <c r="Q258" s="105"/>
      <c r="R258" s="41"/>
      <c r="S258" s="57"/>
      <c r="T258" s="87"/>
      <c r="U258" s="57"/>
      <c r="V258" s="57"/>
      <c r="W258" s="57"/>
      <c r="X258" s="57"/>
      <c r="Y258" s="57"/>
      <c r="Z258" s="57"/>
      <c r="AA258" s="57"/>
      <c r="AB258" s="57"/>
      <c r="AC258" s="57"/>
    </row>
    <row r="259" spans="1:29" s="74" customFormat="1" ht="9.75" customHeight="1">
      <c r="A259" s="11"/>
      <c r="B259" s="10"/>
      <c r="C259" s="60"/>
      <c r="D259" s="17"/>
      <c r="E259" s="96"/>
      <c r="F259" s="96"/>
      <c r="G259" s="97"/>
      <c r="H259" s="97"/>
      <c r="I259" s="97"/>
      <c r="J259" s="96"/>
      <c r="K259" s="96"/>
      <c r="L259" s="96"/>
      <c r="M259" s="96"/>
      <c r="N259" s="97"/>
      <c r="O259" s="97"/>
      <c r="P259" s="97"/>
      <c r="Q259" s="96"/>
      <c r="R259" s="41"/>
      <c r="S259" s="57"/>
      <c r="T259" s="87"/>
      <c r="U259" s="57"/>
      <c r="V259" s="57"/>
      <c r="W259" s="57"/>
      <c r="X259" s="57"/>
      <c r="Y259" s="57"/>
      <c r="Z259" s="57"/>
      <c r="AA259" s="57"/>
      <c r="AB259" s="57"/>
      <c r="AC259" s="57"/>
    </row>
    <row r="260" spans="1:29" ht="18" customHeight="1">
      <c r="C260" s="1"/>
      <c r="D260" s="57"/>
      <c r="E260" s="611" t="s">
        <v>325</v>
      </c>
      <c r="F260" s="610" t="s">
        <v>326</v>
      </c>
      <c r="G260" s="610"/>
      <c r="H260" s="102">
        <f>DSUM(Datos!$C$102:$O$124,"emisiones",'9. Informe final. Resultados'!E257:J258)/1000</f>
        <v>0</v>
      </c>
      <c r="I260" s="326" t="s">
        <v>327</v>
      </c>
      <c r="J260" s="96"/>
      <c r="K260" s="96"/>
      <c r="L260" s="611" t="s">
        <v>325</v>
      </c>
      <c r="M260" s="610" t="s">
        <v>326</v>
      </c>
      <c r="N260" s="610"/>
      <c r="O260" s="102">
        <f>DSUM(Datos!$C$102:$O$124,"emisiones",'9. Informe final. Resultados'!L257:P258)/1000</f>
        <v>0</v>
      </c>
      <c r="P260" s="326" t="s">
        <v>327</v>
      </c>
      <c r="Q260" s="96"/>
      <c r="R260" s="41"/>
      <c r="T260" s="87"/>
    </row>
    <row r="261" spans="1:29" ht="18" customHeight="1">
      <c r="C261" s="1"/>
      <c r="D261" s="57"/>
      <c r="E261" s="611"/>
      <c r="F261" s="610" t="s">
        <v>328</v>
      </c>
      <c r="G261" s="610"/>
      <c r="H261" s="102">
        <f>DSUM(Datos!$D$170:$I$202,"emisiones",'9. Informe final. Resultados'!E257:J258)/1000</f>
        <v>0</v>
      </c>
      <c r="I261" s="326" t="s">
        <v>327</v>
      </c>
      <c r="J261" s="96"/>
      <c r="K261" s="96"/>
      <c r="L261" s="611"/>
      <c r="M261" s="610" t="s">
        <v>328</v>
      </c>
      <c r="N261" s="610"/>
      <c r="O261" s="102">
        <f>DSUM(Datos!$D$170:$I$202,"emisiones",'9. Informe final. Resultados'!L257:P258)/1000</f>
        <v>0</v>
      </c>
      <c r="P261" s="326" t="s">
        <v>327</v>
      </c>
      <c r="Q261" s="96"/>
      <c r="R261" s="41"/>
      <c r="T261" s="87"/>
    </row>
    <row r="262" spans="1:29" ht="18" customHeight="1">
      <c r="C262" s="1"/>
      <c r="D262" s="57"/>
      <c r="E262" s="611"/>
      <c r="F262" s="610" t="s">
        <v>329</v>
      </c>
      <c r="G262" s="610"/>
      <c r="H262" s="102">
        <f>DSUM(Datos!$C$312:$P$332,"emisiones",'9. Informe final. Resultados'!E257:J258)/1000</f>
        <v>0</v>
      </c>
      <c r="I262" s="326" t="s">
        <v>327</v>
      </c>
      <c r="J262" s="96"/>
      <c r="K262" s="96"/>
      <c r="L262" s="611"/>
      <c r="M262" s="610" t="s">
        <v>329</v>
      </c>
      <c r="N262" s="610"/>
      <c r="O262" s="102">
        <f>DSUM(Datos!$C$312:$P$332,"emisiones",'9. Informe final. Resultados'!L257:P258)/1000</f>
        <v>0</v>
      </c>
      <c r="P262" s="326" t="s">
        <v>327</v>
      </c>
      <c r="Q262" s="96"/>
      <c r="R262" s="41"/>
      <c r="T262" s="87"/>
    </row>
    <row r="263" spans="1:29" ht="18" customHeight="1">
      <c r="C263" s="1"/>
      <c r="D263" s="57"/>
      <c r="E263" s="611"/>
      <c r="F263" s="610" t="s">
        <v>302</v>
      </c>
      <c r="G263" s="610"/>
      <c r="H263" s="102">
        <f>DSUM(Datos!$C$397:$P$402,"emisiones",'9. Informe final. Resultados'!E257:J258)/1000</f>
        <v>0</v>
      </c>
      <c r="I263" s="326" t="s">
        <v>327</v>
      </c>
      <c r="J263" s="96"/>
      <c r="K263" s="96"/>
      <c r="L263" s="611"/>
      <c r="M263" s="610" t="s">
        <v>302</v>
      </c>
      <c r="N263" s="610"/>
      <c r="O263" s="102">
        <f>DSUM(Datos!$C$397:$P$402,"emisiones",'9. Informe final. Resultados'!L257:P258)/1000</f>
        <v>0</v>
      </c>
      <c r="P263" s="326" t="s">
        <v>327</v>
      </c>
      <c r="Q263" s="96"/>
      <c r="R263" s="41"/>
      <c r="T263" s="87"/>
    </row>
    <row r="264" spans="1:29" ht="18" customHeight="1">
      <c r="C264" s="1"/>
      <c r="D264" s="57"/>
      <c r="E264" s="611"/>
      <c r="F264" s="610" t="s">
        <v>303</v>
      </c>
      <c r="G264" s="610"/>
      <c r="H264" s="102">
        <f>DSUM(Datos!$C$488:$P$499,"emisiones",'9. Informe final. Resultados'!E257:J258)/1000</f>
        <v>0</v>
      </c>
      <c r="I264" s="326" t="s">
        <v>327</v>
      </c>
      <c r="J264" s="96"/>
      <c r="K264" s="96"/>
      <c r="L264" s="611"/>
      <c r="M264" s="610" t="s">
        <v>303</v>
      </c>
      <c r="N264" s="610"/>
      <c r="O264" s="102">
        <f>DSUM(Datos!$C$488:$P$499,"emisiones",'9. Informe final. Resultados'!L257:P258)/1000</f>
        <v>0</v>
      </c>
      <c r="P264" s="326" t="s">
        <v>327</v>
      </c>
      <c r="Q264" s="96"/>
      <c r="R264" s="41"/>
      <c r="T264" s="87"/>
    </row>
    <row r="265" spans="1:29" ht="18" customHeight="1">
      <c r="C265" s="1"/>
      <c r="D265" s="57"/>
      <c r="E265" s="611"/>
      <c r="F265" s="610" t="s">
        <v>304</v>
      </c>
      <c r="G265" s="610"/>
      <c r="H265" s="102">
        <f>DSUM(Datos!$C$563:$I$585,"emisiones",'9. Informe final. Resultados'!E257:J258)/1000</f>
        <v>0</v>
      </c>
      <c r="I265" s="326" t="s">
        <v>327</v>
      </c>
      <c r="J265" s="96"/>
      <c r="K265" s="96"/>
      <c r="L265" s="611"/>
      <c r="M265" s="610" t="s">
        <v>304</v>
      </c>
      <c r="N265" s="610"/>
      <c r="O265" s="102">
        <f>DSUM(Datos!$C$563:$I$585,"emisiones",'9. Informe final. Resultados'!L257:P258)/1000</f>
        <v>0</v>
      </c>
      <c r="P265" s="326" t="s">
        <v>327</v>
      </c>
      <c r="Q265" s="96"/>
      <c r="R265" s="41"/>
      <c r="T265" s="87"/>
    </row>
    <row r="266" spans="1:29" ht="18" customHeight="1">
      <c r="C266" s="1"/>
      <c r="D266" s="57"/>
      <c r="E266" s="611"/>
      <c r="F266" s="610" t="s">
        <v>305</v>
      </c>
      <c r="G266" s="610"/>
      <c r="H266" s="102">
        <f>DSUM(Datos!$C$649:$J$664,"emisiones",'9. Informe final. Resultados'!E257:J258)/1000</f>
        <v>0</v>
      </c>
      <c r="I266" s="326" t="s">
        <v>327</v>
      </c>
      <c r="J266" s="96"/>
      <c r="K266" s="96"/>
      <c r="L266" s="611"/>
      <c r="M266" s="610" t="s">
        <v>305</v>
      </c>
      <c r="N266" s="610"/>
      <c r="O266" s="102">
        <f>DSUM(Datos!$C$649:$J$664,"emisiones",'9. Informe final. Resultados'!L257:P258)/1000</f>
        <v>0</v>
      </c>
      <c r="P266" s="326" t="s">
        <v>327</v>
      </c>
      <c r="Q266" s="96"/>
      <c r="R266" s="41"/>
      <c r="T266" s="87"/>
    </row>
    <row r="267" spans="1:29" ht="18" customHeight="1">
      <c r="C267" s="1"/>
      <c r="D267" s="57"/>
      <c r="E267" s="610" t="s">
        <v>330</v>
      </c>
      <c r="F267" s="610"/>
      <c r="G267" s="610"/>
      <c r="H267" s="102">
        <f>SUM(H260:H266)</f>
        <v>0</v>
      </c>
      <c r="I267" s="326" t="s">
        <v>327</v>
      </c>
      <c r="J267" s="96"/>
      <c r="K267" s="96"/>
      <c r="L267" s="610" t="s">
        <v>330</v>
      </c>
      <c r="M267" s="610"/>
      <c r="N267" s="610"/>
      <c r="O267" s="102">
        <f>SUM(O260:O266)</f>
        <v>0</v>
      </c>
      <c r="P267" s="326" t="s">
        <v>327</v>
      </c>
      <c r="Q267" s="96"/>
      <c r="R267" s="41"/>
      <c r="T267" s="87"/>
    </row>
    <row r="268" spans="1:29" ht="6" customHeight="1">
      <c r="C268" s="1"/>
      <c r="D268" s="57"/>
      <c r="E268" s="100"/>
      <c r="F268" s="101"/>
      <c r="G268" s="101"/>
      <c r="H268" s="102"/>
      <c r="I268" s="101"/>
      <c r="J268" s="96"/>
      <c r="K268" s="96"/>
      <c r="L268" s="100"/>
      <c r="M268" s="101"/>
      <c r="N268" s="101"/>
      <c r="O268" s="102"/>
      <c r="P268" s="101"/>
      <c r="Q268" s="96"/>
      <c r="R268" s="41"/>
      <c r="T268" s="87"/>
    </row>
    <row r="269" spans="1:29" ht="18" customHeight="1">
      <c r="C269" s="1"/>
      <c r="D269" s="57"/>
      <c r="E269" s="611" t="s">
        <v>331</v>
      </c>
      <c r="F269" s="610" t="s">
        <v>332</v>
      </c>
      <c r="G269" s="610"/>
      <c r="H269" s="98">
        <f>DSUM(Datos!$C$695:$H$717,"emisiones",'9. Informe final. Resultados'!E257:J258)/1000</f>
        <v>0</v>
      </c>
      <c r="I269" s="99" t="str">
        <f>IF($G$13&lt;2021,"t CO₂","t CO₂e")</f>
        <v>t CO₂e</v>
      </c>
      <c r="J269" s="327"/>
      <c r="K269" s="96"/>
      <c r="L269" s="611" t="s">
        <v>331</v>
      </c>
      <c r="M269" s="610" t="s">
        <v>332</v>
      </c>
      <c r="N269" s="610"/>
      <c r="O269" s="98">
        <f>DSUM(Datos!$C$695:$H$717,"emisiones",'9. Informe final. Resultados'!L257:P258)/1000</f>
        <v>0</v>
      </c>
      <c r="P269" s="99" t="str">
        <f>IF($G$13&lt;2021,"t CO₂","t CO₂e")</f>
        <v>t CO₂e</v>
      </c>
      <c r="Q269" s="96"/>
      <c r="R269" s="41"/>
      <c r="T269" s="87"/>
    </row>
    <row r="270" spans="1:29" ht="18" customHeight="1">
      <c r="C270" s="1"/>
      <c r="D270" s="57"/>
      <c r="E270" s="611"/>
      <c r="F270" s="610" t="s">
        <v>333</v>
      </c>
      <c r="G270" s="610"/>
      <c r="H270" s="98">
        <f>DSUM(Datos!$C$961:$H$971,"emisiones",'9. Informe final. Resultados'!E257:J258)/1000</f>
        <v>0</v>
      </c>
      <c r="I270" s="99" t="str">
        <f>IF($G$13&lt;2021,"t CO₂","t CO₂e")</f>
        <v>t CO₂e</v>
      </c>
      <c r="J270" s="327"/>
      <c r="K270" s="96"/>
      <c r="L270" s="611"/>
      <c r="M270" s="610" t="s">
        <v>333</v>
      </c>
      <c r="N270" s="610"/>
      <c r="O270" s="98">
        <f>DSUM(Datos!$C$961:$H$971,"emisiones",'9. Informe final. Resultados'!L257:P258)/1000</f>
        <v>0</v>
      </c>
      <c r="P270" s="99" t="str">
        <f>IF($G$13&lt;2021,"t CO₂","t CO₂e")</f>
        <v>t CO₂e</v>
      </c>
      <c r="Q270" s="96"/>
      <c r="R270" s="41"/>
      <c r="T270" s="87"/>
    </row>
    <row r="271" spans="1:29" ht="18" customHeight="1">
      <c r="C271" s="1"/>
      <c r="D271" s="57"/>
      <c r="E271" s="611"/>
      <c r="F271" s="610" t="s">
        <v>334</v>
      </c>
      <c r="G271" s="610"/>
      <c r="H271" s="98">
        <f>DSUM(Datos!$C$985:$G$995,"emisiones",'9. Informe final. Resultados'!E257:J258)/1000</f>
        <v>0</v>
      </c>
      <c r="I271" s="99" t="s">
        <v>327</v>
      </c>
      <c r="J271" s="96"/>
      <c r="K271" s="96"/>
      <c r="L271" s="611"/>
      <c r="M271" s="610" t="s">
        <v>334</v>
      </c>
      <c r="N271" s="610"/>
      <c r="O271" s="98">
        <f>DSUM(Datos!$C$985:$G$995,"emisiones",'9. Informe final. Resultados'!L257:P258)/1000</f>
        <v>0</v>
      </c>
      <c r="P271" s="99" t="s">
        <v>327</v>
      </c>
      <c r="Q271" s="96"/>
      <c r="R271" s="41"/>
      <c r="T271" s="87"/>
    </row>
    <row r="272" spans="1:29" ht="18" customHeight="1">
      <c r="C272" s="1"/>
      <c r="D272" s="57"/>
      <c r="E272" s="610" t="s">
        <v>335</v>
      </c>
      <c r="F272" s="610"/>
      <c r="G272" s="610"/>
      <c r="H272" s="401">
        <f>SUM(H269:H271)</f>
        <v>0</v>
      </c>
      <c r="I272" s="99" t="str">
        <f t="shared" ref="I272" si="23">IF($G$13&lt;2021,"t CO₂","t CO₂e")</f>
        <v>t CO₂e</v>
      </c>
      <c r="J272" s="327"/>
      <c r="K272" s="96"/>
      <c r="L272" s="610" t="s">
        <v>335</v>
      </c>
      <c r="M272" s="610"/>
      <c r="N272" s="610"/>
      <c r="O272" s="401">
        <f>SUM(O269:O271)</f>
        <v>0</v>
      </c>
      <c r="P272" s="99" t="str">
        <f t="shared" ref="P272" si="24">IF($G$13&lt;2021,"t CO₂","t CO₂e")</f>
        <v>t CO₂e</v>
      </c>
      <c r="Q272" s="96"/>
      <c r="R272" s="41"/>
      <c r="T272" s="87"/>
    </row>
    <row r="273" spans="1:29" ht="5.25" customHeight="1">
      <c r="C273" s="1"/>
      <c r="D273" s="57"/>
      <c r="E273" s="100"/>
      <c r="F273" s="100"/>
      <c r="G273" s="100"/>
      <c r="H273" s="103"/>
      <c r="I273" s="100"/>
      <c r="J273" s="96"/>
      <c r="K273" s="96"/>
      <c r="L273" s="100"/>
      <c r="M273" s="100"/>
      <c r="N273" s="100"/>
      <c r="O273" s="103"/>
      <c r="P273" s="100"/>
      <c r="Q273" s="96"/>
      <c r="R273" s="41"/>
      <c r="T273" s="87"/>
    </row>
    <row r="274" spans="1:29" ht="18" customHeight="1">
      <c r="C274" s="1"/>
      <c r="D274" s="57"/>
      <c r="E274" s="100" t="s">
        <v>102</v>
      </c>
      <c r="F274" s="610"/>
      <c r="G274" s="610"/>
      <c r="H274" s="103">
        <f>IF(ISNUMBER(SUM(H267+H272)),SUM(SUM(H272+H267)),"")</f>
        <v>0</v>
      </c>
      <c r="I274" s="104" t="s">
        <v>327</v>
      </c>
      <c r="J274" s="96"/>
      <c r="K274" s="96"/>
      <c r="L274" s="100" t="s">
        <v>102</v>
      </c>
      <c r="M274" s="610"/>
      <c r="N274" s="610"/>
      <c r="O274" s="103">
        <f>IF(ISNUMBER(SUM(O267+O272)),SUM(SUM(O272+O267)),"")</f>
        <v>0</v>
      </c>
      <c r="P274" s="402" t="s">
        <v>327</v>
      </c>
      <c r="Q274" s="96"/>
      <c r="R274" s="41"/>
      <c r="T274" s="87"/>
    </row>
    <row r="275" spans="1:29" s="74" customFormat="1">
      <c r="A275" s="11"/>
      <c r="B275" s="10"/>
      <c r="C275" s="1"/>
      <c r="D275" s="57"/>
      <c r="E275" s="156"/>
      <c r="F275" s="156"/>
      <c r="G275" s="157"/>
      <c r="H275" s="157"/>
      <c r="I275" s="157"/>
      <c r="J275" s="157"/>
      <c r="K275" s="156"/>
      <c r="L275" s="156"/>
      <c r="M275" s="156"/>
      <c r="N275" s="156"/>
      <c r="O275" s="156"/>
      <c r="P275" s="156"/>
      <c r="Q275" s="57"/>
      <c r="R275" s="57"/>
      <c r="S275" s="57"/>
      <c r="T275" s="57"/>
      <c r="U275" s="57"/>
      <c r="V275" s="57"/>
      <c r="W275" s="57"/>
      <c r="X275" s="57"/>
      <c r="Y275" s="57"/>
      <c r="Z275" s="57"/>
      <c r="AA275" s="57"/>
      <c r="AB275" s="57"/>
      <c r="AC275" s="57"/>
    </row>
    <row r="276" spans="1:29" s="74" customFormat="1">
      <c r="A276" s="11"/>
      <c r="B276" s="10"/>
      <c r="C276" s="1"/>
      <c r="D276" s="57"/>
      <c r="E276" s="156"/>
      <c r="F276" s="156"/>
      <c r="G276" s="157"/>
      <c r="H276" s="157"/>
      <c r="I276" s="157"/>
      <c r="J276" s="157"/>
      <c r="K276" s="156"/>
      <c r="L276" s="156"/>
      <c r="M276" s="156"/>
      <c r="N276" s="156"/>
      <c r="O276" s="156"/>
      <c r="P276" s="156"/>
      <c r="Q276" s="57"/>
      <c r="R276" s="57"/>
      <c r="S276" s="57"/>
      <c r="T276" s="57"/>
      <c r="U276" s="57"/>
      <c r="V276" s="57"/>
      <c r="W276" s="57"/>
      <c r="X276" s="57"/>
      <c r="Y276" s="57"/>
      <c r="Z276" s="57"/>
      <c r="AA276" s="57"/>
      <c r="AB276" s="57"/>
      <c r="AC276" s="57"/>
    </row>
    <row r="277" spans="1:29" s="74" customFormat="1">
      <c r="A277" s="11"/>
      <c r="B277" s="10"/>
      <c r="C277" s="1"/>
      <c r="D277" s="57"/>
      <c r="E277" s="156"/>
      <c r="F277" s="156"/>
      <c r="G277" s="157"/>
      <c r="H277" s="157"/>
      <c r="I277" s="157"/>
      <c r="J277" s="157"/>
      <c r="K277" s="156"/>
      <c r="L277" s="156"/>
      <c r="M277" s="156"/>
      <c r="N277" s="156"/>
      <c r="O277" s="156"/>
      <c r="P277" s="156"/>
      <c r="Q277" s="57"/>
      <c r="R277" s="57"/>
      <c r="S277" s="57"/>
      <c r="T277" s="57"/>
      <c r="U277" s="57"/>
      <c r="V277" s="57"/>
      <c r="W277" s="57"/>
      <c r="X277" s="57"/>
      <c r="Y277" s="57"/>
      <c r="Z277" s="57"/>
      <c r="AA277" s="57"/>
      <c r="AB277" s="57"/>
      <c r="AC277" s="57"/>
    </row>
    <row r="278" spans="1:29" s="74" customFormat="1">
      <c r="A278" s="11"/>
      <c r="B278" s="10"/>
      <c r="C278" s="1"/>
      <c r="D278" s="57"/>
      <c r="E278" s="156"/>
      <c r="F278" s="156"/>
      <c r="G278" s="157"/>
      <c r="H278" s="157"/>
      <c r="I278" s="157"/>
      <c r="J278" s="157"/>
      <c r="K278" s="156"/>
      <c r="L278" s="156"/>
      <c r="M278" s="156"/>
      <c r="N278" s="156"/>
      <c r="O278" s="156"/>
      <c r="P278" s="156"/>
      <c r="Q278" s="57"/>
      <c r="R278" s="57"/>
      <c r="S278" s="57"/>
      <c r="T278" s="57"/>
      <c r="U278" s="57"/>
      <c r="V278" s="57"/>
      <c r="W278" s="57"/>
      <c r="X278" s="57"/>
      <c r="Y278" s="57"/>
      <c r="Z278" s="57"/>
      <c r="AA278" s="57"/>
      <c r="AB278" s="57"/>
      <c r="AC278" s="57"/>
    </row>
    <row r="279" spans="1:29" s="74" customFormat="1">
      <c r="A279" s="11"/>
      <c r="B279" s="10"/>
      <c r="C279" s="1"/>
      <c r="D279" s="57"/>
      <c r="E279" s="156"/>
      <c r="F279" s="156"/>
      <c r="G279" s="157"/>
      <c r="H279" s="157"/>
      <c r="I279" s="157"/>
      <c r="J279" s="157"/>
      <c r="K279" s="156"/>
      <c r="L279" s="156"/>
      <c r="M279" s="156"/>
      <c r="N279" s="156"/>
      <c r="O279" s="156"/>
      <c r="P279" s="156"/>
      <c r="Q279" s="57"/>
      <c r="R279" s="57"/>
      <c r="S279" s="57"/>
      <c r="T279" s="57"/>
      <c r="U279" s="57"/>
      <c r="V279" s="57"/>
      <c r="W279" s="57"/>
      <c r="X279" s="57"/>
      <c r="Y279" s="57"/>
      <c r="Z279" s="57"/>
      <c r="AA279" s="57"/>
      <c r="AB279" s="57"/>
      <c r="AC279" s="57"/>
    </row>
    <row r="280" spans="1:29" s="74" customFormat="1">
      <c r="A280" s="11"/>
      <c r="B280" s="10"/>
      <c r="C280" s="1"/>
      <c r="D280" s="57"/>
      <c r="E280" s="156"/>
      <c r="F280" s="156"/>
      <c r="G280" s="157"/>
      <c r="H280" s="157"/>
      <c r="I280" s="157"/>
      <c r="J280" s="157"/>
      <c r="K280" s="156"/>
      <c r="L280" s="156"/>
      <c r="M280" s="156"/>
      <c r="N280" s="156"/>
      <c r="O280" s="156"/>
      <c r="P280" s="156"/>
      <c r="Q280" s="57"/>
      <c r="R280" s="57"/>
      <c r="S280" s="57"/>
      <c r="T280" s="57"/>
      <c r="U280" s="57"/>
      <c r="V280" s="57"/>
      <c r="W280" s="57"/>
      <c r="X280" s="57"/>
      <c r="Y280" s="57"/>
      <c r="Z280" s="57"/>
      <c r="AA280" s="57"/>
      <c r="AB280" s="57"/>
      <c r="AC280" s="57"/>
    </row>
    <row r="281" spans="1:29" s="74" customFormat="1">
      <c r="A281" s="11"/>
      <c r="B281" s="10"/>
      <c r="C281" s="1"/>
      <c r="D281" s="57"/>
      <c r="E281" s="156"/>
      <c r="F281" s="156"/>
      <c r="G281" s="157"/>
      <c r="H281" s="157"/>
      <c r="I281" s="157"/>
      <c r="J281" s="157"/>
      <c r="K281" s="156"/>
      <c r="L281" s="156"/>
      <c r="M281" s="156"/>
      <c r="N281" s="156"/>
      <c r="O281" s="156"/>
      <c r="P281" s="156"/>
      <c r="Q281" s="57"/>
      <c r="R281" s="57"/>
      <c r="S281" s="57"/>
      <c r="T281" s="57"/>
      <c r="U281" s="57"/>
      <c r="V281" s="57"/>
      <c r="W281" s="57"/>
      <c r="X281" s="57"/>
      <c r="Y281" s="57"/>
      <c r="Z281" s="57"/>
      <c r="AA281" s="57"/>
      <c r="AB281" s="57"/>
      <c r="AC281" s="57"/>
    </row>
    <row r="282" spans="1:29" s="74" customFormat="1">
      <c r="A282" s="11"/>
      <c r="B282" s="10"/>
      <c r="C282" s="1"/>
      <c r="D282" s="57"/>
      <c r="E282" s="156"/>
      <c r="F282" s="156"/>
      <c r="G282" s="157"/>
      <c r="H282" s="157"/>
      <c r="I282" s="157"/>
      <c r="J282" s="157"/>
      <c r="K282" s="156"/>
      <c r="L282" s="156"/>
      <c r="M282" s="156"/>
      <c r="N282" s="156"/>
      <c r="O282" s="156"/>
      <c r="P282" s="156"/>
      <c r="Q282" s="57"/>
      <c r="R282" s="57"/>
      <c r="S282" s="57"/>
      <c r="T282" s="57"/>
      <c r="U282" s="57"/>
      <c r="V282" s="57"/>
      <c r="W282" s="57"/>
      <c r="X282" s="57"/>
      <c r="Y282" s="57"/>
      <c r="Z282" s="57"/>
      <c r="AA282" s="57"/>
      <c r="AB282" s="57"/>
      <c r="AC282" s="57"/>
    </row>
    <row r="283" spans="1:29" s="74" customFormat="1">
      <c r="A283" s="11"/>
      <c r="B283" s="10"/>
      <c r="C283" s="1"/>
      <c r="D283" s="57"/>
      <c r="E283" s="156"/>
      <c r="F283" s="156"/>
      <c r="G283" s="157"/>
      <c r="H283" s="157"/>
      <c r="I283" s="157"/>
      <c r="J283" s="157"/>
      <c r="K283" s="156"/>
      <c r="L283" s="156"/>
      <c r="M283" s="156"/>
      <c r="N283" s="156"/>
      <c r="O283" s="156"/>
      <c r="P283" s="156"/>
      <c r="Q283" s="57"/>
      <c r="R283" s="57"/>
      <c r="S283" s="57"/>
      <c r="T283" s="57"/>
      <c r="U283" s="57"/>
      <c r="V283" s="57"/>
      <c r="W283" s="57"/>
      <c r="X283" s="57"/>
      <c r="Y283" s="57"/>
      <c r="Z283" s="57"/>
      <c r="AA283" s="57"/>
      <c r="AB283" s="57"/>
      <c r="AC283" s="57"/>
    </row>
    <row r="284" spans="1:29" s="74" customFormat="1">
      <c r="A284" s="11"/>
      <c r="B284" s="10"/>
      <c r="C284" s="1"/>
      <c r="D284" s="57"/>
      <c r="E284" s="156"/>
      <c r="F284" s="156"/>
      <c r="G284" s="157"/>
      <c r="H284" s="157"/>
      <c r="I284" s="157"/>
      <c r="J284" s="157"/>
      <c r="K284" s="156"/>
      <c r="L284" s="156"/>
      <c r="M284" s="156"/>
      <c r="N284" s="156"/>
      <c r="O284" s="156"/>
      <c r="P284" s="156"/>
      <c r="Q284" s="57"/>
      <c r="R284" s="57"/>
      <c r="S284" s="57"/>
      <c r="T284" s="57"/>
      <c r="U284" s="57"/>
      <c r="V284" s="57"/>
      <c r="W284" s="57"/>
      <c r="X284" s="57"/>
      <c r="Y284" s="57"/>
      <c r="Z284" s="57"/>
      <c r="AA284" s="57"/>
      <c r="AB284" s="57"/>
      <c r="AC284" s="57"/>
    </row>
    <row r="285" spans="1:29" s="74" customFormat="1">
      <c r="A285" s="11"/>
      <c r="B285" s="10"/>
      <c r="C285" s="1"/>
      <c r="D285" s="57"/>
      <c r="E285" s="156"/>
      <c r="F285" s="156"/>
      <c r="G285" s="157"/>
      <c r="H285" s="157"/>
      <c r="I285" s="157"/>
      <c r="J285" s="157"/>
      <c r="K285" s="156"/>
      <c r="L285" s="156"/>
      <c r="M285" s="156"/>
      <c r="N285" s="156"/>
      <c r="O285" s="156"/>
      <c r="P285" s="156"/>
      <c r="Q285" s="57"/>
      <c r="R285" s="57"/>
      <c r="S285" s="57"/>
      <c r="T285" s="57"/>
      <c r="U285" s="57"/>
      <c r="V285" s="57"/>
      <c r="W285" s="57"/>
      <c r="X285" s="57"/>
      <c r="Y285" s="57"/>
      <c r="Z285" s="57"/>
      <c r="AA285" s="57"/>
      <c r="AB285" s="57"/>
      <c r="AC285" s="57"/>
    </row>
    <row r="286" spans="1:29" s="74" customFormat="1">
      <c r="A286" s="11"/>
      <c r="B286" s="10"/>
      <c r="C286" s="1"/>
      <c r="D286" s="57"/>
      <c r="E286" s="156"/>
      <c r="F286" s="156"/>
      <c r="G286" s="157"/>
      <c r="H286" s="157"/>
      <c r="I286" s="157"/>
      <c r="J286" s="157"/>
      <c r="K286" s="156"/>
      <c r="L286" s="156"/>
      <c r="M286" s="156"/>
      <c r="N286" s="156"/>
      <c r="O286" s="156"/>
      <c r="P286" s="156"/>
      <c r="Q286" s="57"/>
      <c r="R286" s="57"/>
      <c r="S286" s="57"/>
      <c r="T286" s="57"/>
      <c r="U286" s="57"/>
      <c r="V286" s="57"/>
      <c r="W286" s="57"/>
      <c r="X286" s="57"/>
      <c r="Y286" s="57"/>
      <c r="Z286" s="57"/>
      <c r="AA286" s="57"/>
      <c r="AB286" s="57"/>
      <c r="AC286" s="57"/>
    </row>
    <row r="287" spans="1:29" s="74" customFormat="1">
      <c r="A287" s="11"/>
      <c r="B287" s="10"/>
      <c r="C287" s="1"/>
      <c r="D287" s="57"/>
      <c r="E287" s="156"/>
      <c r="F287" s="156"/>
      <c r="G287" s="157"/>
      <c r="H287" s="157"/>
      <c r="I287" s="157"/>
      <c r="J287" s="157"/>
      <c r="K287" s="156"/>
      <c r="L287" s="156"/>
      <c r="M287" s="156"/>
      <c r="N287" s="156"/>
      <c r="O287" s="156"/>
      <c r="P287" s="156"/>
      <c r="Q287" s="57"/>
      <c r="R287" s="57"/>
      <c r="S287" s="57"/>
      <c r="T287" s="57"/>
      <c r="U287" s="57"/>
      <c r="V287" s="57"/>
      <c r="W287" s="57"/>
      <c r="X287" s="57"/>
      <c r="Y287" s="57"/>
      <c r="Z287" s="57"/>
      <c r="AA287" s="57"/>
      <c r="AB287" s="57"/>
      <c r="AC287" s="57"/>
    </row>
    <row r="288" spans="1:29" s="74" customFormat="1">
      <c r="A288" s="11"/>
      <c r="B288" s="10"/>
      <c r="C288" s="1"/>
      <c r="D288" s="57"/>
      <c r="E288" s="156"/>
      <c r="F288" s="156"/>
      <c r="G288" s="157"/>
      <c r="H288" s="157"/>
      <c r="I288" s="157"/>
      <c r="J288" s="157"/>
      <c r="K288" s="156"/>
      <c r="L288" s="156"/>
      <c r="M288" s="156"/>
      <c r="N288" s="156"/>
      <c r="O288" s="156"/>
      <c r="P288" s="156"/>
      <c r="Q288" s="57"/>
      <c r="R288" s="57"/>
      <c r="S288" s="57"/>
      <c r="T288" s="57"/>
      <c r="U288" s="57"/>
      <c r="V288" s="57"/>
      <c r="W288" s="57"/>
      <c r="X288" s="57"/>
      <c r="Y288" s="57"/>
      <c r="Z288" s="57"/>
      <c r="AA288" s="57"/>
      <c r="AB288" s="57"/>
      <c r="AC288" s="57"/>
    </row>
    <row r="289" spans="1:29" s="74" customFormat="1">
      <c r="A289" s="11"/>
      <c r="B289" s="10"/>
      <c r="C289" s="1"/>
      <c r="D289" s="57"/>
      <c r="E289" s="156"/>
      <c r="F289" s="156"/>
      <c r="G289" s="157"/>
      <c r="H289" s="157"/>
      <c r="I289" s="157"/>
      <c r="J289" s="157"/>
      <c r="K289" s="156"/>
      <c r="L289" s="156"/>
      <c r="M289" s="156"/>
      <c r="N289" s="156"/>
      <c r="O289" s="156"/>
      <c r="P289" s="156"/>
      <c r="Q289" s="57"/>
      <c r="R289" s="57"/>
      <c r="S289" s="57"/>
      <c r="T289" s="57"/>
      <c r="U289" s="57"/>
      <c r="V289" s="57"/>
      <c r="W289" s="57"/>
      <c r="X289" s="57"/>
      <c r="Y289" s="57"/>
      <c r="Z289" s="57"/>
      <c r="AA289" s="57"/>
      <c r="AB289" s="57"/>
      <c r="AC289" s="57"/>
    </row>
    <row r="290" spans="1:29" s="74" customFormat="1">
      <c r="A290" s="11"/>
      <c r="B290" s="10"/>
      <c r="C290" s="1"/>
      <c r="D290" s="57"/>
      <c r="E290" s="156"/>
      <c r="F290" s="156"/>
      <c r="G290" s="157"/>
      <c r="H290" s="157"/>
      <c r="I290" s="157"/>
      <c r="J290" s="157"/>
      <c r="K290" s="156"/>
      <c r="L290" s="156"/>
      <c r="M290" s="156"/>
      <c r="N290" s="156"/>
      <c r="O290" s="156"/>
      <c r="P290" s="156"/>
      <c r="Q290" s="57"/>
      <c r="R290" s="57"/>
      <c r="S290" s="57"/>
      <c r="T290" s="57"/>
      <c r="U290" s="57"/>
      <c r="V290" s="57"/>
      <c r="W290" s="57"/>
      <c r="X290" s="57"/>
      <c r="Y290" s="57"/>
      <c r="Z290" s="57"/>
      <c r="AA290" s="57"/>
      <c r="AB290" s="57"/>
      <c r="AC290" s="57"/>
    </row>
    <row r="291" spans="1:29" s="74" customFormat="1">
      <c r="A291" s="11"/>
      <c r="B291" s="10"/>
      <c r="C291" s="1"/>
      <c r="D291" s="57"/>
      <c r="E291" s="156"/>
      <c r="F291" s="156"/>
      <c r="G291" s="157"/>
      <c r="H291" s="157"/>
      <c r="I291" s="157"/>
      <c r="J291" s="157"/>
      <c r="K291" s="156"/>
      <c r="L291" s="156"/>
      <c r="M291" s="156"/>
      <c r="N291" s="156"/>
      <c r="O291" s="156"/>
      <c r="P291" s="156"/>
      <c r="Q291" s="57"/>
      <c r="R291" s="57"/>
      <c r="S291" s="57"/>
      <c r="T291" s="57"/>
      <c r="U291" s="57"/>
      <c r="V291" s="57"/>
      <c r="W291" s="57"/>
      <c r="X291" s="57"/>
      <c r="Y291" s="57"/>
      <c r="Z291" s="57"/>
      <c r="AA291" s="57"/>
      <c r="AB291" s="57"/>
      <c r="AC291" s="57"/>
    </row>
    <row r="292" spans="1:29" s="74" customFormat="1">
      <c r="A292" s="11"/>
      <c r="B292" s="10"/>
      <c r="C292" s="1"/>
      <c r="D292" s="57"/>
      <c r="E292" s="156"/>
      <c r="F292" s="156"/>
      <c r="G292" s="157"/>
      <c r="H292" s="157"/>
      <c r="I292" s="157"/>
      <c r="J292" s="157"/>
      <c r="K292" s="156"/>
      <c r="L292" s="156"/>
      <c r="M292" s="156"/>
      <c r="N292" s="156"/>
      <c r="O292" s="156"/>
      <c r="P292" s="156"/>
      <c r="Q292" s="57"/>
      <c r="R292" s="57"/>
      <c r="S292" s="57"/>
      <c r="T292" s="57"/>
      <c r="U292" s="57"/>
      <c r="V292" s="57"/>
      <c r="W292" s="57"/>
      <c r="X292" s="57"/>
      <c r="Y292" s="57"/>
      <c r="Z292" s="57"/>
      <c r="AA292" s="57"/>
      <c r="AB292" s="57"/>
      <c r="AC292" s="57"/>
    </row>
    <row r="293" spans="1:29" s="74" customFormat="1">
      <c r="A293" s="11"/>
      <c r="B293" s="10"/>
      <c r="C293" s="1"/>
      <c r="D293" s="57"/>
      <c r="E293" s="156"/>
      <c r="F293" s="156"/>
      <c r="G293" s="157"/>
      <c r="H293" s="157"/>
      <c r="I293" s="157"/>
      <c r="J293" s="157"/>
      <c r="K293" s="156"/>
      <c r="L293" s="156"/>
      <c r="M293" s="156"/>
      <c r="N293" s="156"/>
      <c r="O293" s="156"/>
      <c r="P293" s="156"/>
      <c r="Q293" s="57"/>
      <c r="R293" s="57"/>
      <c r="S293" s="57"/>
      <c r="T293" s="57"/>
      <c r="U293" s="57"/>
      <c r="V293" s="57"/>
      <c r="W293" s="57"/>
      <c r="X293" s="57"/>
      <c r="Y293" s="57"/>
      <c r="Z293" s="57"/>
      <c r="AA293" s="57"/>
      <c r="AB293" s="57"/>
      <c r="AC293" s="57"/>
    </row>
    <row r="294" spans="1:29" s="74" customFormat="1">
      <c r="A294" s="11"/>
      <c r="B294" s="10"/>
      <c r="C294" s="1"/>
      <c r="D294" s="57"/>
      <c r="E294" s="156"/>
      <c r="F294" s="156"/>
      <c r="G294" s="157"/>
      <c r="H294" s="157"/>
      <c r="I294" s="157"/>
      <c r="J294" s="157"/>
      <c r="K294" s="156"/>
      <c r="L294" s="156"/>
      <c r="M294" s="156"/>
      <c r="N294" s="156"/>
      <c r="O294" s="156"/>
      <c r="P294" s="156"/>
      <c r="Q294" s="57"/>
      <c r="R294" s="57"/>
      <c r="S294" s="57"/>
      <c r="T294" s="57"/>
      <c r="U294" s="57"/>
      <c r="V294" s="57"/>
      <c r="W294" s="57"/>
      <c r="X294" s="57"/>
      <c r="Y294" s="57"/>
      <c r="Z294" s="57"/>
      <c r="AA294" s="57"/>
      <c r="AB294" s="57"/>
      <c r="AC294" s="57"/>
    </row>
    <row r="295" spans="1:29" s="74" customFormat="1">
      <c r="A295" s="11"/>
      <c r="B295" s="10"/>
      <c r="C295" s="1"/>
      <c r="D295" s="57"/>
      <c r="E295" s="156"/>
      <c r="F295" s="156"/>
      <c r="G295" s="157"/>
      <c r="H295" s="157"/>
      <c r="I295" s="157"/>
      <c r="J295" s="157"/>
      <c r="K295" s="156"/>
      <c r="L295" s="156"/>
      <c r="M295" s="156"/>
      <c r="N295" s="156"/>
      <c r="O295" s="156"/>
      <c r="P295" s="156"/>
      <c r="Q295" s="57"/>
      <c r="R295" s="57"/>
      <c r="S295" s="57"/>
      <c r="T295" s="57"/>
      <c r="U295" s="57"/>
      <c r="V295" s="57"/>
      <c r="W295" s="57"/>
      <c r="X295" s="57"/>
      <c r="Y295" s="57"/>
      <c r="Z295" s="57"/>
      <c r="AA295" s="57"/>
      <c r="AB295" s="57"/>
      <c r="AC295" s="57"/>
    </row>
    <row r="296" spans="1:29" s="74" customFormat="1">
      <c r="A296" s="11"/>
      <c r="B296" s="10"/>
      <c r="C296" s="1"/>
      <c r="D296" s="57"/>
      <c r="E296" s="156"/>
      <c r="F296" s="156"/>
      <c r="G296" s="157"/>
      <c r="H296" s="157"/>
      <c r="I296" s="157"/>
      <c r="J296" s="157"/>
      <c r="K296" s="156"/>
      <c r="L296" s="156"/>
      <c r="M296" s="156"/>
      <c r="N296" s="156"/>
      <c r="O296" s="156"/>
      <c r="P296" s="156"/>
      <c r="Q296" s="57"/>
      <c r="R296" s="57"/>
      <c r="S296" s="57"/>
      <c r="T296" s="57"/>
      <c r="U296" s="57"/>
      <c r="V296" s="57"/>
      <c r="W296" s="57"/>
      <c r="X296" s="57"/>
      <c r="Y296" s="57"/>
      <c r="Z296" s="57"/>
      <c r="AA296" s="57"/>
      <c r="AB296" s="57"/>
      <c r="AC296" s="57"/>
    </row>
    <row r="297" spans="1:29" s="74" customFormat="1">
      <c r="A297" s="11"/>
      <c r="B297" s="10"/>
      <c r="C297" s="1"/>
      <c r="D297" s="57"/>
      <c r="E297" s="156"/>
      <c r="F297" s="156"/>
      <c r="G297" s="157"/>
      <c r="H297" s="157"/>
      <c r="I297" s="157"/>
      <c r="J297" s="157"/>
      <c r="K297" s="156"/>
      <c r="L297" s="156"/>
      <c r="M297" s="156"/>
      <c r="N297" s="156"/>
      <c r="O297" s="156"/>
      <c r="P297" s="156"/>
      <c r="Q297" s="57"/>
      <c r="R297" s="57"/>
      <c r="S297" s="57"/>
      <c r="T297" s="57"/>
      <c r="U297" s="57"/>
      <c r="V297" s="57"/>
      <c r="W297" s="57"/>
      <c r="X297" s="57"/>
      <c r="Y297" s="57"/>
      <c r="Z297" s="57"/>
      <c r="AA297" s="57"/>
      <c r="AB297" s="57"/>
      <c r="AC297" s="57"/>
    </row>
    <row r="298" spans="1:29" s="74" customFormat="1">
      <c r="A298" s="11"/>
      <c r="B298" s="10"/>
      <c r="C298" s="1"/>
      <c r="D298" s="57"/>
      <c r="E298" s="156"/>
      <c r="F298" s="156"/>
      <c r="G298" s="157"/>
      <c r="H298" s="157"/>
      <c r="I298" s="157"/>
      <c r="J298" s="157"/>
      <c r="K298" s="156"/>
      <c r="L298" s="156"/>
      <c r="M298" s="156"/>
      <c r="N298" s="156"/>
      <c r="O298" s="156"/>
      <c r="P298" s="156"/>
      <c r="Q298" s="57"/>
      <c r="R298" s="57"/>
      <c r="S298" s="57"/>
      <c r="T298" s="57"/>
      <c r="U298" s="57"/>
      <c r="V298" s="57"/>
      <c r="W298" s="57"/>
      <c r="X298" s="57"/>
      <c r="Y298" s="57"/>
      <c r="Z298" s="57"/>
      <c r="AA298" s="57"/>
      <c r="AB298" s="57"/>
      <c r="AC298" s="57"/>
    </row>
    <row r="299" spans="1:29" s="74" customFormat="1">
      <c r="A299" s="11"/>
      <c r="B299" s="10"/>
      <c r="C299" s="1"/>
      <c r="D299" s="57"/>
      <c r="E299" s="156"/>
      <c r="F299" s="156"/>
      <c r="G299" s="157"/>
      <c r="H299" s="157"/>
      <c r="I299" s="157"/>
      <c r="J299" s="157"/>
      <c r="K299" s="156"/>
      <c r="L299" s="156"/>
      <c r="M299" s="156"/>
      <c r="N299" s="156"/>
      <c r="O299" s="156"/>
      <c r="P299" s="156"/>
      <c r="Q299" s="57"/>
      <c r="R299" s="57"/>
      <c r="S299" s="57"/>
      <c r="T299" s="57"/>
      <c r="U299" s="57"/>
      <c r="V299" s="57"/>
      <c r="W299" s="57"/>
      <c r="X299" s="57"/>
      <c r="Y299" s="57"/>
      <c r="Z299" s="57"/>
      <c r="AA299" s="57"/>
      <c r="AB299" s="57"/>
      <c r="AC299" s="57"/>
    </row>
    <row r="300" spans="1:29" s="74" customFormat="1">
      <c r="A300" s="11"/>
      <c r="B300" s="10"/>
      <c r="C300" s="1"/>
      <c r="D300" s="57"/>
      <c r="E300" s="156"/>
      <c r="F300" s="156"/>
      <c r="G300" s="157"/>
      <c r="H300" s="157"/>
      <c r="I300" s="157"/>
      <c r="J300" s="157"/>
      <c r="K300" s="156"/>
      <c r="L300" s="156"/>
      <c r="M300" s="156"/>
      <c r="N300" s="156"/>
      <c r="O300" s="156"/>
      <c r="P300" s="156"/>
      <c r="Q300" s="57"/>
      <c r="R300" s="57"/>
      <c r="S300" s="57"/>
      <c r="T300" s="57"/>
      <c r="U300" s="57"/>
      <c r="V300" s="57"/>
      <c r="W300" s="57"/>
      <c r="X300" s="57"/>
      <c r="Y300" s="57"/>
      <c r="Z300" s="57"/>
      <c r="AA300" s="57"/>
      <c r="AB300" s="57"/>
      <c r="AC300" s="57"/>
    </row>
    <row r="301" spans="1:29" s="74" customFormat="1">
      <c r="A301" s="11"/>
      <c r="B301" s="10"/>
      <c r="C301" s="1"/>
      <c r="D301" s="57"/>
      <c r="E301" s="156"/>
      <c r="F301" s="156"/>
      <c r="G301" s="157"/>
      <c r="H301" s="157"/>
      <c r="I301" s="157"/>
      <c r="J301" s="157"/>
      <c r="K301" s="156"/>
      <c r="L301" s="156"/>
      <c r="M301" s="156"/>
      <c r="N301" s="156"/>
      <c r="O301" s="156"/>
      <c r="P301" s="156"/>
      <c r="Q301" s="57"/>
      <c r="R301" s="57"/>
      <c r="S301" s="57"/>
      <c r="T301" s="57"/>
      <c r="U301" s="57"/>
      <c r="V301" s="57"/>
      <c r="W301" s="57"/>
      <c r="X301" s="57"/>
      <c r="Y301" s="57"/>
      <c r="Z301" s="57"/>
      <c r="AA301" s="57"/>
      <c r="AB301" s="57"/>
      <c r="AC301" s="57"/>
    </row>
    <row r="302" spans="1:29" s="74" customFormat="1">
      <c r="A302" s="11"/>
      <c r="B302" s="10"/>
      <c r="C302" s="1"/>
      <c r="D302" s="57"/>
      <c r="E302" s="156"/>
      <c r="F302" s="156"/>
      <c r="G302" s="157"/>
      <c r="H302" s="157"/>
      <c r="I302" s="157"/>
      <c r="J302" s="157"/>
      <c r="K302" s="156"/>
      <c r="L302" s="156"/>
      <c r="M302" s="156"/>
      <c r="N302" s="156"/>
      <c r="O302" s="156"/>
      <c r="P302" s="156"/>
      <c r="Q302" s="57"/>
      <c r="R302" s="57"/>
      <c r="S302" s="57"/>
      <c r="T302" s="57"/>
      <c r="U302" s="57"/>
      <c r="V302" s="57"/>
      <c r="W302" s="57"/>
      <c r="X302" s="57"/>
      <c r="Y302" s="57"/>
      <c r="Z302" s="57"/>
      <c r="AA302" s="57"/>
      <c r="AB302" s="57"/>
      <c r="AC302" s="57"/>
    </row>
    <row r="303" spans="1:29" s="74" customFormat="1">
      <c r="A303" s="11"/>
      <c r="B303" s="10"/>
      <c r="C303" s="1"/>
      <c r="D303" s="57"/>
      <c r="E303" s="156"/>
      <c r="F303" s="156"/>
      <c r="G303" s="157"/>
      <c r="H303" s="157"/>
      <c r="I303" s="157"/>
      <c r="J303" s="157"/>
      <c r="K303" s="156"/>
      <c r="L303" s="156"/>
      <c r="M303" s="156"/>
      <c r="N303" s="156"/>
      <c r="O303" s="156"/>
      <c r="P303" s="156"/>
      <c r="Q303" s="57"/>
      <c r="R303" s="57"/>
      <c r="S303" s="57"/>
      <c r="T303" s="57"/>
      <c r="U303" s="57"/>
      <c r="V303" s="57"/>
      <c r="W303" s="57"/>
      <c r="X303" s="57"/>
      <c r="Y303" s="57"/>
      <c r="Z303" s="57"/>
      <c r="AA303" s="57"/>
      <c r="AB303" s="57"/>
      <c r="AC303" s="57"/>
    </row>
    <row r="304" spans="1:29" s="74" customFormat="1">
      <c r="A304" s="11"/>
      <c r="B304" s="10"/>
      <c r="C304" s="1"/>
      <c r="D304" s="57"/>
      <c r="E304" s="156"/>
      <c r="F304" s="156"/>
      <c r="G304" s="157"/>
      <c r="H304" s="157"/>
      <c r="I304" s="157"/>
      <c r="J304" s="157"/>
      <c r="K304" s="156"/>
      <c r="L304" s="156"/>
      <c r="M304" s="156"/>
      <c r="N304" s="156"/>
      <c r="O304" s="156"/>
      <c r="P304" s="156"/>
      <c r="Q304" s="57"/>
      <c r="R304" s="57"/>
      <c r="S304" s="57"/>
      <c r="T304" s="57"/>
      <c r="U304" s="57"/>
      <c r="V304" s="57"/>
      <c r="W304" s="57"/>
      <c r="X304" s="57"/>
      <c r="Y304" s="57"/>
      <c r="Z304" s="57"/>
      <c r="AA304" s="57"/>
      <c r="AB304" s="57"/>
      <c r="AC304" s="57"/>
    </row>
    <row r="305" spans="1:29" s="74" customFormat="1">
      <c r="A305" s="11"/>
      <c r="B305" s="10"/>
      <c r="C305" s="1"/>
      <c r="D305" s="57"/>
      <c r="E305" s="156"/>
      <c r="F305" s="156"/>
      <c r="G305" s="157"/>
      <c r="H305" s="157"/>
      <c r="I305" s="157"/>
      <c r="J305" s="157"/>
      <c r="K305" s="156"/>
      <c r="L305" s="156"/>
      <c r="M305" s="156"/>
      <c r="N305" s="156"/>
      <c r="O305" s="156"/>
      <c r="P305" s="156"/>
      <c r="Q305" s="57"/>
      <c r="R305" s="57"/>
      <c r="S305" s="57"/>
      <c r="T305" s="57"/>
      <c r="U305" s="57"/>
      <c r="V305" s="57"/>
      <c r="W305" s="57"/>
      <c r="X305" s="57"/>
      <c r="Y305" s="57"/>
      <c r="Z305" s="57"/>
      <c r="AA305" s="57"/>
      <c r="AB305" s="57"/>
      <c r="AC305" s="57"/>
    </row>
    <row r="306" spans="1:29" s="74" customFormat="1">
      <c r="A306" s="11"/>
      <c r="B306" s="10"/>
      <c r="C306" s="1"/>
      <c r="D306" s="57"/>
      <c r="E306" s="156"/>
      <c r="F306" s="156"/>
      <c r="G306" s="157"/>
      <c r="H306" s="157"/>
      <c r="I306" s="157"/>
      <c r="J306" s="157"/>
      <c r="K306" s="156"/>
      <c r="L306" s="156"/>
      <c r="M306" s="156"/>
      <c r="N306" s="156"/>
      <c r="O306" s="156"/>
      <c r="P306" s="156"/>
      <c r="Q306" s="57"/>
      <c r="R306" s="57"/>
      <c r="S306" s="57"/>
      <c r="T306" s="57"/>
      <c r="U306" s="57"/>
      <c r="V306" s="57"/>
      <c r="W306" s="57"/>
      <c r="X306" s="57"/>
      <c r="Y306" s="57"/>
      <c r="Z306" s="57"/>
      <c r="AA306" s="57"/>
      <c r="AB306" s="57"/>
      <c r="AC306" s="57"/>
    </row>
    <row r="307" spans="1:29" s="74" customFormat="1">
      <c r="A307" s="11"/>
      <c r="B307" s="10"/>
      <c r="C307" s="1"/>
      <c r="D307" s="57"/>
      <c r="E307" s="156"/>
      <c r="F307" s="156"/>
      <c r="G307" s="157"/>
      <c r="H307" s="157"/>
      <c r="I307" s="157"/>
      <c r="J307" s="157"/>
      <c r="K307" s="156"/>
      <c r="L307" s="156"/>
      <c r="M307" s="156"/>
      <c r="N307" s="156"/>
      <c r="O307" s="156"/>
      <c r="P307" s="156"/>
      <c r="Q307" s="57"/>
      <c r="R307" s="57"/>
      <c r="S307" s="57"/>
      <c r="T307" s="57"/>
      <c r="U307" s="57"/>
      <c r="V307" s="57"/>
      <c r="W307" s="57"/>
      <c r="X307" s="57"/>
      <c r="Y307" s="57"/>
      <c r="Z307" s="57"/>
      <c r="AA307" s="57"/>
      <c r="AB307" s="57"/>
      <c r="AC307" s="57"/>
    </row>
    <row r="308" spans="1:29" s="74" customFormat="1">
      <c r="A308" s="11"/>
      <c r="B308" s="10"/>
      <c r="C308" s="1"/>
      <c r="D308" s="57"/>
      <c r="E308" s="156"/>
      <c r="F308" s="156"/>
      <c r="G308" s="157"/>
      <c r="H308" s="157"/>
      <c r="I308" s="157"/>
      <c r="J308" s="157"/>
      <c r="K308" s="156"/>
      <c r="L308" s="156"/>
      <c r="M308" s="156"/>
      <c r="N308" s="156"/>
      <c r="O308" s="156"/>
      <c r="P308" s="156"/>
      <c r="Q308" s="57"/>
      <c r="R308" s="57"/>
      <c r="S308" s="57"/>
      <c r="T308" s="57"/>
      <c r="U308" s="57"/>
      <c r="V308" s="57"/>
      <c r="W308" s="57"/>
      <c r="X308" s="57"/>
      <c r="Y308" s="57"/>
      <c r="Z308" s="57"/>
      <c r="AA308" s="57"/>
      <c r="AB308" s="57"/>
      <c r="AC308" s="57"/>
    </row>
    <row r="309" spans="1:29" s="74" customFormat="1">
      <c r="A309" s="11"/>
      <c r="B309" s="10"/>
      <c r="C309" s="1"/>
      <c r="D309" s="1"/>
      <c r="E309" s="156"/>
      <c r="F309" s="156"/>
      <c r="G309" s="157"/>
      <c r="H309" s="157"/>
      <c r="I309" s="157"/>
      <c r="J309" s="157"/>
      <c r="K309" s="156"/>
      <c r="L309" s="156"/>
      <c r="M309" s="156"/>
      <c r="N309" s="156"/>
      <c r="O309" s="156"/>
      <c r="P309" s="156"/>
      <c r="Q309" s="57"/>
      <c r="R309" s="57"/>
      <c r="S309" s="57"/>
      <c r="T309" s="57"/>
      <c r="U309" s="57"/>
      <c r="V309" s="57"/>
      <c r="W309" s="57"/>
      <c r="X309" s="57"/>
      <c r="Y309" s="57"/>
      <c r="Z309" s="57"/>
      <c r="AA309" s="57"/>
      <c r="AB309" s="57"/>
      <c r="AC309" s="57"/>
    </row>
    <row r="310" spans="1:29" s="74" customFormat="1">
      <c r="A310" s="11"/>
      <c r="B310" s="10"/>
      <c r="C310" s="1"/>
      <c r="D310" s="1"/>
      <c r="E310" s="156"/>
      <c r="F310" s="156"/>
      <c r="G310" s="157"/>
      <c r="H310" s="157"/>
      <c r="I310" s="157"/>
      <c r="J310" s="157"/>
      <c r="K310" s="156"/>
      <c r="L310" s="156"/>
      <c r="M310" s="156"/>
      <c r="N310" s="156"/>
      <c r="O310" s="156"/>
      <c r="P310" s="156"/>
      <c r="Q310" s="57"/>
      <c r="R310" s="57"/>
      <c r="S310" s="57"/>
      <c r="T310" s="57"/>
      <c r="U310" s="57"/>
      <c r="V310" s="57"/>
      <c r="W310" s="57"/>
      <c r="X310" s="57"/>
      <c r="Y310" s="57"/>
      <c r="Z310" s="57"/>
      <c r="AA310" s="57"/>
      <c r="AB310" s="57"/>
      <c r="AC310" s="57"/>
    </row>
    <row r="311" spans="1:29" s="74" customFormat="1">
      <c r="A311" s="11"/>
      <c r="B311" s="10"/>
      <c r="C311" s="1"/>
      <c r="D311" s="1"/>
      <c r="E311" s="156"/>
      <c r="F311" s="156"/>
      <c r="G311" s="157"/>
      <c r="H311" s="157"/>
      <c r="I311" s="157"/>
      <c r="J311" s="157"/>
      <c r="K311" s="156"/>
      <c r="L311" s="156"/>
      <c r="M311" s="156"/>
      <c r="N311" s="156"/>
      <c r="O311" s="156"/>
      <c r="P311" s="156"/>
      <c r="Q311" s="57"/>
      <c r="R311" s="57"/>
      <c r="S311" s="57"/>
      <c r="T311" s="57"/>
      <c r="U311" s="57"/>
      <c r="V311" s="57"/>
      <c r="W311" s="57"/>
      <c r="X311" s="57"/>
      <c r="Y311" s="57"/>
      <c r="Z311" s="57"/>
      <c r="AA311" s="57"/>
      <c r="AB311" s="57"/>
      <c r="AC311" s="57"/>
    </row>
    <row r="312" spans="1:29" s="74" customFormat="1">
      <c r="A312" s="11"/>
      <c r="B312" s="10"/>
      <c r="C312" s="1"/>
      <c r="D312" s="1"/>
      <c r="E312" s="156"/>
      <c r="F312" s="156"/>
      <c r="G312" s="157"/>
      <c r="H312" s="157"/>
      <c r="I312" s="157"/>
      <c r="J312" s="157"/>
      <c r="K312" s="156"/>
      <c r="L312" s="156"/>
      <c r="M312" s="156"/>
      <c r="N312" s="156"/>
      <c r="O312" s="156"/>
      <c r="P312" s="156"/>
      <c r="Q312" s="57"/>
      <c r="R312" s="57"/>
      <c r="S312" s="57"/>
      <c r="T312" s="57"/>
      <c r="U312" s="57"/>
      <c r="V312" s="57"/>
      <c r="W312" s="57"/>
      <c r="X312" s="57"/>
      <c r="Y312" s="57"/>
      <c r="Z312" s="57"/>
      <c r="AA312" s="57"/>
      <c r="AB312" s="57"/>
      <c r="AC312" s="57"/>
    </row>
    <row r="313" spans="1:29" s="74" customFormat="1">
      <c r="A313" s="11"/>
      <c r="B313" s="10"/>
      <c r="C313" s="1"/>
      <c r="D313" s="1"/>
      <c r="E313" s="156"/>
      <c r="F313" s="156"/>
      <c r="G313" s="157"/>
      <c r="H313" s="157"/>
      <c r="I313" s="157"/>
      <c r="J313" s="157"/>
      <c r="K313" s="156"/>
      <c r="L313" s="156"/>
      <c r="M313" s="156"/>
      <c r="N313" s="156"/>
      <c r="O313" s="156"/>
      <c r="P313" s="156"/>
      <c r="Q313" s="57"/>
      <c r="R313" s="57"/>
      <c r="S313" s="57"/>
      <c r="T313" s="57"/>
      <c r="U313" s="57"/>
      <c r="V313" s="57"/>
      <c r="W313" s="57"/>
      <c r="X313" s="57"/>
      <c r="Y313" s="57"/>
      <c r="Z313" s="57"/>
      <c r="AA313" s="57"/>
      <c r="AB313" s="57"/>
      <c r="AC313" s="57"/>
    </row>
    <row r="314" spans="1:29" s="74" customFormat="1">
      <c r="A314" s="11"/>
      <c r="B314" s="10"/>
      <c r="C314" s="1"/>
      <c r="D314" s="1"/>
      <c r="E314" s="156"/>
      <c r="F314" s="156"/>
      <c r="G314" s="157"/>
      <c r="H314" s="157"/>
      <c r="I314" s="157"/>
      <c r="J314" s="157"/>
      <c r="K314" s="156"/>
      <c r="L314" s="156"/>
      <c r="M314" s="156"/>
      <c r="N314" s="156"/>
      <c r="O314" s="156"/>
      <c r="P314" s="156"/>
      <c r="Q314" s="57"/>
      <c r="R314" s="57"/>
      <c r="S314" s="57"/>
      <c r="T314" s="57"/>
      <c r="U314" s="57"/>
      <c r="V314" s="57"/>
      <c r="W314" s="57"/>
      <c r="X314" s="57"/>
      <c r="Y314" s="57"/>
      <c r="Z314" s="57"/>
      <c r="AA314" s="57"/>
      <c r="AB314" s="57"/>
      <c r="AC314" s="57"/>
    </row>
    <row r="315" spans="1:29" s="74" customFormat="1">
      <c r="A315" s="11"/>
      <c r="B315" s="10"/>
      <c r="C315" s="1"/>
      <c r="D315" s="1"/>
      <c r="E315" s="156"/>
      <c r="F315" s="156"/>
      <c r="G315" s="157"/>
      <c r="H315" s="157"/>
      <c r="I315" s="157"/>
      <c r="J315" s="157"/>
      <c r="K315" s="156"/>
      <c r="L315" s="156"/>
      <c r="M315" s="156"/>
      <c r="N315" s="156"/>
      <c r="O315" s="156"/>
      <c r="P315" s="156"/>
      <c r="Q315" s="57"/>
      <c r="R315" s="57"/>
      <c r="S315" s="57"/>
      <c r="T315" s="57"/>
      <c r="U315" s="57"/>
      <c r="V315" s="57"/>
      <c r="W315" s="57"/>
      <c r="X315" s="57"/>
      <c r="Y315" s="57"/>
      <c r="Z315" s="57"/>
      <c r="AA315" s="57"/>
      <c r="AB315" s="57"/>
      <c r="AC315" s="57"/>
    </row>
    <row r="316" spans="1:29" s="74" customFormat="1">
      <c r="A316" s="11"/>
      <c r="B316" s="10"/>
      <c r="C316" s="1"/>
      <c r="D316" s="1"/>
      <c r="E316" s="156"/>
      <c r="F316" s="156"/>
      <c r="G316" s="157"/>
      <c r="H316" s="157"/>
      <c r="I316" s="157"/>
      <c r="J316" s="157"/>
      <c r="K316" s="156"/>
      <c r="L316" s="156"/>
      <c r="M316" s="156"/>
      <c r="N316" s="156"/>
      <c r="O316" s="156"/>
      <c r="P316" s="156"/>
      <c r="Q316" s="57"/>
      <c r="R316" s="57"/>
      <c r="S316" s="57"/>
      <c r="T316" s="57"/>
      <c r="U316" s="57"/>
      <c r="V316" s="57"/>
      <c r="W316" s="57"/>
      <c r="X316" s="57"/>
      <c r="Y316" s="57"/>
      <c r="Z316" s="57"/>
      <c r="AA316" s="57"/>
      <c r="AB316" s="57"/>
      <c r="AC316" s="57"/>
    </row>
    <row r="317" spans="1:29" s="74" customFormat="1">
      <c r="A317" s="11"/>
      <c r="B317" s="10"/>
      <c r="C317" s="1"/>
      <c r="D317" s="1"/>
      <c r="E317" s="156"/>
      <c r="F317" s="156"/>
      <c r="G317" s="157"/>
      <c r="H317" s="157"/>
      <c r="I317" s="157"/>
      <c r="J317" s="157"/>
      <c r="K317" s="156"/>
      <c r="L317" s="156"/>
      <c r="M317" s="156"/>
      <c r="N317" s="156"/>
      <c r="O317" s="156"/>
      <c r="P317" s="156"/>
      <c r="Q317" s="57"/>
      <c r="R317" s="57"/>
      <c r="S317" s="57"/>
      <c r="T317" s="57"/>
      <c r="U317" s="57"/>
      <c r="V317" s="57"/>
      <c r="W317" s="57"/>
      <c r="X317" s="57"/>
      <c r="Y317" s="57"/>
      <c r="Z317" s="57"/>
      <c r="AA317" s="57"/>
      <c r="AB317" s="57"/>
      <c r="AC317" s="57"/>
    </row>
    <row r="318" spans="1:29">
      <c r="C318" s="1"/>
      <c r="D318" s="1"/>
      <c r="E318" s="156"/>
      <c r="F318" s="156"/>
      <c r="G318" s="157"/>
      <c r="H318" s="157"/>
      <c r="I318" s="157"/>
      <c r="J318" s="157"/>
      <c r="K318" s="157"/>
      <c r="L318" s="157"/>
      <c r="M318" s="156"/>
      <c r="N318" s="156"/>
      <c r="O318" s="156"/>
      <c r="P318" s="156"/>
      <c r="Q318" s="57"/>
      <c r="R318" s="57"/>
    </row>
    <row r="319" spans="1:29">
      <c r="C319" s="1"/>
      <c r="D319" s="1"/>
      <c r="E319" s="156"/>
      <c r="F319" s="156"/>
      <c r="G319" s="157"/>
      <c r="H319" s="157"/>
      <c r="I319" s="157"/>
      <c r="J319" s="157"/>
      <c r="K319" s="157"/>
      <c r="L319" s="157"/>
      <c r="M319" s="156"/>
      <c r="N319" s="156"/>
      <c r="O319" s="156"/>
      <c r="P319" s="156"/>
      <c r="Q319" s="57"/>
      <c r="R319" s="57"/>
    </row>
    <row r="320" spans="1:29">
      <c r="C320" s="1"/>
      <c r="D320" s="1"/>
      <c r="E320" s="156"/>
      <c r="F320" s="156"/>
      <c r="G320" s="157"/>
      <c r="H320" s="157"/>
      <c r="I320" s="157"/>
      <c r="J320" s="157"/>
      <c r="K320" s="157"/>
      <c r="L320" s="157"/>
      <c r="M320" s="156"/>
      <c r="N320" s="156"/>
      <c r="O320" s="156"/>
      <c r="P320" s="156"/>
      <c r="Q320" s="57"/>
      <c r="R320" s="57"/>
    </row>
    <row r="321" spans="1:16" s="57" customFormat="1">
      <c r="A321" s="11"/>
      <c r="B321" s="10"/>
      <c r="C321" s="1"/>
      <c r="D321" s="1"/>
      <c r="E321" s="156"/>
      <c r="F321" s="156"/>
      <c r="G321" s="157"/>
      <c r="H321" s="157"/>
      <c r="I321" s="157"/>
      <c r="J321" s="157"/>
      <c r="K321" s="157"/>
      <c r="L321" s="157"/>
      <c r="M321" s="156"/>
      <c r="N321" s="156"/>
      <c r="O321" s="156"/>
      <c r="P321" s="156"/>
    </row>
    <row r="322" spans="1:16" s="57" customFormat="1">
      <c r="A322" s="11"/>
      <c r="B322" s="10"/>
      <c r="C322" s="1"/>
      <c r="D322" s="1"/>
      <c r="E322" s="156"/>
      <c r="F322" s="156"/>
      <c r="G322" s="157"/>
      <c r="H322" s="157"/>
      <c r="I322" s="157"/>
      <c r="J322" s="157"/>
      <c r="K322" s="157"/>
      <c r="L322" s="157"/>
      <c r="M322" s="156"/>
      <c r="N322" s="156"/>
      <c r="O322" s="156"/>
      <c r="P322" s="156"/>
    </row>
    <row r="323" spans="1:16" s="57" customFormat="1">
      <c r="A323" s="11"/>
      <c r="B323" s="10"/>
      <c r="C323" s="1"/>
      <c r="D323" s="1"/>
      <c r="E323" s="156"/>
      <c r="F323" s="156"/>
      <c r="G323" s="157"/>
      <c r="H323" s="157"/>
      <c r="I323" s="157"/>
      <c r="J323" s="157"/>
      <c r="K323" s="157"/>
      <c r="L323" s="157"/>
      <c r="M323" s="156"/>
      <c r="N323" s="156"/>
      <c r="O323" s="156"/>
      <c r="P323" s="156"/>
    </row>
    <row r="324" spans="1:16" s="57" customFormat="1">
      <c r="A324" s="11"/>
      <c r="B324" s="10"/>
      <c r="C324" s="1"/>
      <c r="D324" s="1"/>
      <c r="E324" s="156"/>
      <c r="F324" s="156"/>
      <c r="G324" s="157"/>
      <c r="H324" s="157"/>
      <c r="I324" s="157"/>
      <c r="J324" s="157"/>
      <c r="K324" s="157"/>
      <c r="L324" s="157"/>
      <c r="M324" s="156"/>
      <c r="N324" s="156"/>
      <c r="O324" s="156"/>
      <c r="P324" s="156"/>
    </row>
    <row r="325" spans="1:16" s="57" customFormat="1">
      <c r="A325" s="11"/>
      <c r="B325" s="10"/>
      <c r="C325" s="1"/>
      <c r="D325" s="1"/>
      <c r="E325" s="156"/>
      <c r="F325" s="156"/>
      <c r="G325" s="157"/>
      <c r="H325" s="157"/>
      <c r="I325" s="157"/>
      <c r="J325" s="157"/>
      <c r="K325" s="157"/>
      <c r="L325" s="157"/>
      <c r="M325" s="156"/>
      <c r="N325" s="156"/>
      <c r="O325" s="156"/>
      <c r="P325" s="156"/>
    </row>
    <row r="326" spans="1:16" s="57" customFormat="1">
      <c r="A326" s="11"/>
      <c r="B326" s="10"/>
      <c r="C326" s="1"/>
      <c r="D326" s="1"/>
      <c r="E326" s="156"/>
      <c r="F326" s="156"/>
      <c r="G326" s="157"/>
      <c r="H326" s="157"/>
      <c r="I326" s="157"/>
      <c r="J326" s="157"/>
      <c r="K326" s="157"/>
      <c r="L326" s="157"/>
      <c r="M326" s="156"/>
      <c r="N326" s="156"/>
      <c r="O326" s="156"/>
      <c r="P326" s="156"/>
    </row>
    <row r="327" spans="1:16" s="57" customFormat="1">
      <c r="A327" s="11"/>
      <c r="B327" s="10"/>
      <c r="C327" s="1"/>
      <c r="D327" s="1"/>
      <c r="E327" s="156"/>
      <c r="F327" s="156"/>
      <c r="G327" s="157"/>
      <c r="H327" s="157"/>
      <c r="I327" s="157"/>
      <c r="J327" s="157"/>
      <c r="K327" s="157"/>
      <c r="L327" s="157"/>
      <c r="M327" s="156"/>
      <c r="N327" s="156"/>
      <c r="O327" s="156"/>
      <c r="P327" s="156"/>
    </row>
    <row r="328" spans="1:16" s="57" customFormat="1">
      <c r="A328" s="11"/>
      <c r="B328" s="10"/>
      <c r="C328" s="1"/>
      <c r="D328" s="1"/>
      <c r="E328" s="156"/>
      <c r="F328" s="156"/>
      <c r="G328" s="157"/>
      <c r="H328" s="157"/>
      <c r="I328" s="157"/>
      <c r="J328" s="157"/>
      <c r="K328" s="157"/>
      <c r="L328" s="157"/>
      <c r="M328" s="156"/>
      <c r="N328" s="156"/>
      <c r="O328" s="156"/>
      <c r="P328" s="156"/>
    </row>
    <row r="329" spans="1:16" s="57" customFormat="1">
      <c r="A329" s="11"/>
      <c r="B329" s="10"/>
      <c r="C329" s="1"/>
      <c r="D329" s="1"/>
      <c r="E329" s="156"/>
      <c r="F329" s="156"/>
      <c r="G329" s="157"/>
      <c r="H329" s="157"/>
      <c r="I329" s="157"/>
      <c r="J329" s="157"/>
      <c r="K329" s="157"/>
      <c r="L329" s="157"/>
      <c r="M329" s="156"/>
      <c r="N329" s="156"/>
      <c r="O329" s="156"/>
      <c r="P329" s="156"/>
    </row>
    <row r="330" spans="1:16" s="57" customFormat="1">
      <c r="A330" s="11"/>
      <c r="B330" s="10"/>
      <c r="C330" s="1"/>
      <c r="D330" s="1"/>
      <c r="E330" s="156"/>
      <c r="F330" s="156"/>
      <c r="G330" s="157"/>
      <c r="H330" s="157"/>
      <c r="I330" s="157"/>
      <c r="J330" s="157"/>
      <c r="K330" s="157"/>
      <c r="L330" s="157"/>
      <c r="M330" s="156"/>
      <c r="N330" s="156"/>
      <c r="O330" s="156"/>
      <c r="P330" s="156"/>
    </row>
    <row r="331" spans="1:16" s="57" customFormat="1">
      <c r="A331" s="11"/>
      <c r="B331" s="10"/>
      <c r="C331" s="1"/>
      <c r="D331" s="1"/>
      <c r="E331" s="156"/>
      <c r="F331" s="156"/>
      <c r="G331" s="157"/>
      <c r="H331" s="157"/>
      <c r="I331" s="157"/>
      <c r="J331" s="157"/>
      <c r="K331" s="157"/>
      <c r="L331" s="157"/>
      <c r="M331" s="156"/>
      <c r="N331" s="156"/>
      <c r="O331" s="156"/>
      <c r="P331" s="156"/>
    </row>
    <row r="332" spans="1:16" s="57" customFormat="1">
      <c r="A332" s="11"/>
      <c r="B332" s="10"/>
      <c r="C332" s="1"/>
      <c r="D332" s="1"/>
      <c r="E332" s="156"/>
      <c r="F332" s="156"/>
      <c r="G332" s="157"/>
      <c r="H332" s="157"/>
      <c r="I332" s="157"/>
      <c r="J332" s="157"/>
      <c r="K332" s="157"/>
      <c r="L332" s="157"/>
      <c r="M332" s="156"/>
      <c r="N332" s="156"/>
      <c r="O332" s="156"/>
      <c r="P332" s="156"/>
    </row>
    <row r="333" spans="1:16" s="57" customFormat="1">
      <c r="A333" s="11"/>
      <c r="B333" s="10"/>
      <c r="C333" s="1"/>
      <c r="D333" s="1"/>
      <c r="E333" s="156"/>
      <c r="F333" s="156"/>
      <c r="G333" s="157"/>
      <c r="H333" s="157"/>
      <c r="I333" s="157"/>
      <c r="J333" s="157"/>
      <c r="K333" s="157"/>
      <c r="L333" s="157"/>
      <c r="M333" s="156"/>
      <c r="N333" s="156"/>
      <c r="O333" s="156"/>
      <c r="P333" s="156"/>
    </row>
    <row r="334" spans="1:16" s="57" customFormat="1">
      <c r="A334" s="11"/>
      <c r="B334" s="10"/>
      <c r="C334" s="1"/>
      <c r="D334" s="1"/>
      <c r="E334" s="156"/>
      <c r="F334" s="156"/>
      <c r="G334" s="157"/>
      <c r="H334" s="157"/>
      <c r="I334" s="157"/>
      <c r="J334" s="157"/>
      <c r="K334" s="157"/>
      <c r="L334" s="157"/>
      <c r="M334" s="156"/>
      <c r="N334" s="156"/>
      <c r="O334" s="156"/>
      <c r="P334" s="156"/>
    </row>
    <row r="335" spans="1:16" s="57" customFormat="1">
      <c r="A335" s="11"/>
      <c r="B335" s="10"/>
      <c r="C335" s="1"/>
      <c r="D335" s="1"/>
      <c r="E335" s="156"/>
      <c r="F335" s="156"/>
      <c r="G335" s="157"/>
      <c r="H335" s="157"/>
      <c r="I335" s="157"/>
      <c r="J335" s="157"/>
      <c r="K335" s="157"/>
      <c r="L335" s="157"/>
      <c r="M335" s="156"/>
      <c r="N335" s="156"/>
      <c r="O335" s="156"/>
      <c r="P335" s="156"/>
    </row>
    <row r="336" spans="1:16" s="57" customFormat="1">
      <c r="A336" s="11"/>
      <c r="B336" s="10"/>
      <c r="C336" s="1"/>
      <c r="D336" s="1"/>
      <c r="E336" s="156"/>
      <c r="F336" s="156"/>
      <c r="G336" s="157"/>
      <c r="H336" s="157"/>
      <c r="I336" s="157"/>
      <c r="J336" s="157"/>
      <c r="K336" s="157"/>
      <c r="L336" s="157"/>
      <c r="M336" s="156"/>
      <c r="N336" s="156"/>
      <c r="O336" s="156"/>
      <c r="P336" s="156"/>
    </row>
    <row r="337" spans="1:16" s="57" customFormat="1">
      <c r="A337" s="11"/>
      <c r="B337" s="10"/>
      <c r="C337" s="1"/>
      <c r="D337" s="1"/>
      <c r="E337" s="156"/>
      <c r="F337" s="156"/>
      <c r="G337" s="157"/>
      <c r="H337" s="157"/>
      <c r="I337" s="157"/>
      <c r="J337" s="157"/>
      <c r="K337" s="157"/>
      <c r="L337" s="157"/>
      <c r="M337" s="156"/>
      <c r="N337" s="156"/>
      <c r="O337" s="156"/>
      <c r="P337" s="156"/>
    </row>
    <row r="338" spans="1:16" s="57" customFormat="1">
      <c r="A338" s="11"/>
      <c r="B338" s="10"/>
      <c r="C338" s="1"/>
      <c r="D338" s="1"/>
      <c r="E338" s="156"/>
      <c r="F338" s="156"/>
      <c r="G338" s="157"/>
      <c r="H338" s="157"/>
      <c r="I338" s="157"/>
      <c r="J338" s="157"/>
      <c r="K338" s="157"/>
      <c r="L338" s="157"/>
      <c r="M338" s="156"/>
      <c r="N338" s="156"/>
      <c r="O338" s="156"/>
      <c r="P338" s="156"/>
    </row>
    <row r="339" spans="1:16" s="57" customFormat="1">
      <c r="A339" s="11"/>
      <c r="B339" s="10"/>
      <c r="C339" s="1"/>
      <c r="D339" s="1"/>
      <c r="E339" s="156"/>
      <c r="F339" s="156"/>
      <c r="G339" s="157"/>
      <c r="H339" s="157"/>
      <c r="I339" s="157"/>
      <c r="J339" s="157"/>
      <c r="K339" s="157"/>
      <c r="L339" s="157"/>
      <c r="M339" s="156"/>
      <c r="N339" s="156"/>
      <c r="O339" s="156"/>
      <c r="P339" s="156"/>
    </row>
    <row r="340" spans="1:16" s="57" customFormat="1">
      <c r="A340" s="11"/>
      <c r="B340" s="10"/>
      <c r="C340" s="1"/>
      <c r="D340" s="1"/>
      <c r="E340" s="156"/>
      <c r="F340" s="156"/>
      <c r="G340" s="157"/>
      <c r="H340" s="157"/>
      <c r="I340" s="157"/>
      <c r="J340" s="157"/>
      <c r="K340" s="157"/>
      <c r="L340" s="157"/>
      <c r="M340" s="156"/>
      <c r="N340" s="156"/>
      <c r="O340" s="156"/>
      <c r="P340" s="156"/>
    </row>
    <row r="341" spans="1:16" s="57" customFormat="1">
      <c r="A341" s="11"/>
      <c r="B341" s="10"/>
      <c r="C341" s="1"/>
      <c r="D341" s="1"/>
      <c r="E341" s="156"/>
      <c r="F341" s="156"/>
      <c r="G341" s="157"/>
      <c r="H341" s="157"/>
      <c r="I341" s="157"/>
      <c r="J341" s="157"/>
      <c r="K341" s="157"/>
      <c r="L341" s="157"/>
      <c r="M341" s="156"/>
      <c r="N341" s="156"/>
      <c r="O341" s="156"/>
      <c r="P341" s="156"/>
    </row>
    <row r="342" spans="1:16" s="57" customFormat="1">
      <c r="A342" s="11"/>
      <c r="B342" s="10"/>
      <c r="C342" s="1"/>
      <c r="D342" s="1"/>
      <c r="E342" s="156"/>
      <c r="F342" s="156"/>
      <c r="G342" s="157"/>
      <c r="H342" s="157"/>
      <c r="I342" s="157"/>
      <c r="J342" s="157"/>
      <c r="K342" s="157"/>
      <c r="L342" s="157"/>
      <c r="M342" s="156"/>
      <c r="N342" s="156"/>
      <c r="O342" s="156"/>
      <c r="P342" s="156"/>
    </row>
    <row r="343" spans="1:16" s="57" customFormat="1">
      <c r="A343" s="11"/>
      <c r="B343" s="10"/>
      <c r="C343" s="1"/>
      <c r="D343" s="1"/>
      <c r="E343" s="156"/>
      <c r="F343" s="156"/>
      <c r="G343" s="157"/>
      <c r="H343" s="157"/>
      <c r="I343" s="157"/>
      <c r="J343" s="157"/>
      <c r="K343" s="157"/>
      <c r="L343" s="157"/>
      <c r="M343" s="156"/>
      <c r="N343" s="156"/>
      <c r="O343" s="156"/>
      <c r="P343" s="156"/>
    </row>
    <row r="344" spans="1:16" s="57" customFormat="1">
      <c r="A344" s="11"/>
      <c r="B344" s="10"/>
      <c r="C344" s="1"/>
      <c r="D344" s="1"/>
      <c r="E344" s="156"/>
      <c r="F344" s="156"/>
      <c r="G344" s="157"/>
      <c r="H344" s="157"/>
      <c r="I344" s="157"/>
      <c r="J344" s="157"/>
      <c r="K344" s="157"/>
      <c r="L344" s="157"/>
      <c r="M344" s="156"/>
      <c r="N344" s="156"/>
      <c r="O344" s="156"/>
      <c r="P344" s="156"/>
    </row>
    <row r="345" spans="1:16" s="57" customFormat="1">
      <c r="A345" s="11"/>
      <c r="B345" s="10"/>
      <c r="C345" s="1"/>
      <c r="D345" s="1"/>
      <c r="E345" s="156"/>
      <c r="F345" s="156"/>
      <c r="G345" s="157"/>
      <c r="H345" s="157"/>
      <c r="I345" s="157"/>
      <c r="J345" s="157"/>
      <c r="K345" s="157"/>
      <c r="L345" s="157"/>
      <c r="M345" s="156"/>
      <c r="N345" s="156"/>
      <c r="O345" s="156"/>
      <c r="P345" s="156"/>
    </row>
    <row r="346" spans="1:16" s="57" customFormat="1">
      <c r="A346" s="11"/>
      <c r="B346" s="10"/>
      <c r="C346" s="1"/>
      <c r="D346" s="1"/>
      <c r="E346" s="156"/>
      <c r="F346" s="156"/>
      <c r="G346" s="157"/>
      <c r="H346" s="157"/>
      <c r="I346" s="157"/>
      <c r="J346" s="157"/>
      <c r="K346" s="157"/>
      <c r="L346" s="157"/>
      <c r="M346" s="156"/>
      <c r="N346" s="156"/>
      <c r="O346" s="156"/>
      <c r="P346" s="156"/>
    </row>
    <row r="347" spans="1:16" s="57" customFormat="1">
      <c r="A347" s="11"/>
      <c r="B347" s="10"/>
      <c r="C347" s="1"/>
      <c r="D347" s="1"/>
      <c r="E347" s="156"/>
      <c r="F347" s="156"/>
      <c r="G347" s="157"/>
      <c r="H347" s="157"/>
      <c r="I347" s="157"/>
      <c r="J347" s="157"/>
      <c r="K347" s="157"/>
      <c r="L347" s="157"/>
      <c r="M347" s="156"/>
      <c r="N347" s="156"/>
      <c r="O347" s="156"/>
      <c r="P347" s="156"/>
    </row>
    <row r="348" spans="1:16" s="57" customFormat="1">
      <c r="A348" s="11"/>
      <c r="B348" s="10"/>
      <c r="C348" s="1"/>
      <c r="D348" s="1"/>
      <c r="E348" s="156"/>
      <c r="F348" s="156"/>
      <c r="G348" s="157"/>
      <c r="H348" s="157"/>
      <c r="I348" s="157"/>
      <c r="J348" s="157"/>
      <c r="K348" s="157"/>
      <c r="L348" s="157"/>
      <c r="M348" s="156"/>
      <c r="N348" s="156"/>
      <c r="O348" s="156"/>
      <c r="P348" s="156"/>
    </row>
    <row r="349" spans="1:16" s="57" customFormat="1">
      <c r="A349" s="11"/>
      <c r="B349" s="10"/>
      <c r="C349" s="1"/>
      <c r="D349" s="1"/>
      <c r="E349" s="156"/>
      <c r="F349" s="156"/>
      <c r="G349" s="157"/>
      <c r="H349" s="157"/>
      <c r="I349" s="157"/>
      <c r="J349" s="157"/>
      <c r="K349" s="157"/>
      <c r="L349" s="157"/>
      <c r="M349" s="156"/>
      <c r="N349" s="156"/>
      <c r="O349" s="156"/>
      <c r="P349" s="156"/>
    </row>
    <row r="350" spans="1:16" s="57" customFormat="1">
      <c r="A350" s="11"/>
      <c r="B350" s="10"/>
      <c r="C350" s="1"/>
      <c r="D350" s="1"/>
      <c r="E350" s="156"/>
      <c r="F350" s="156"/>
      <c r="G350" s="157"/>
      <c r="H350" s="157"/>
      <c r="I350" s="157"/>
      <c r="J350" s="157"/>
      <c r="K350" s="157"/>
      <c r="L350" s="157"/>
      <c r="M350" s="156"/>
      <c r="N350" s="156"/>
      <c r="O350" s="156"/>
      <c r="P350" s="156"/>
    </row>
    <row r="351" spans="1:16" s="57" customFormat="1">
      <c r="A351" s="11"/>
      <c r="B351" s="10"/>
      <c r="C351" s="1"/>
      <c r="D351" s="1"/>
      <c r="E351" s="156"/>
      <c r="F351" s="156"/>
      <c r="G351" s="157"/>
      <c r="H351" s="157"/>
      <c r="I351" s="157"/>
      <c r="J351" s="157"/>
      <c r="K351" s="157"/>
      <c r="L351" s="157"/>
      <c r="M351" s="156"/>
      <c r="N351" s="156"/>
      <c r="O351" s="156"/>
      <c r="P351" s="156"/>
    </row>
    <row r="352" spans="1:16" s="57" customFormat="1">
      <c r="A352" s="11"/>
      <c r="B352" s="10"/>
      <c r="C352" s="1"/>
      <c r="D352" s="1"/>
      <c r="E352" s="156"/>
      <c r="F352" s="156"/>
      <c r="G352" s="157"/>
      <c r="H352" s="157"/>
      <c r="I352" s="157"/>
      <c r="J352" s="157"/>
      <c r="K352" s="157"/>
      <c r="L352" s="157"/>
      <c r="M352" s="156"/>
      <c r="N352" s="156"/>
      <c r="O352" s="156"/>
      <c r="P352" s="156"/>
    </row>
    <row r="353" spans="1:16" s="57" customFormat="1">
      <c r="A353" s="11"/>
      <c r="B353" s="10"/>
      <c r="C353" s="1"/>
      <c r="D353" s="1"/>
      <c r="E353" s="156"/>
      <c r="F353" s="156"/>
      <c r="G353" s="157"/>
      <c r="H353" s="157"/>
      <c r="I353" s="157"/>
      <c r="J353" s="157"/>
      <c r="K353" s="157"/>
      <c r="L353" s="157"/>
      <c r="M353" s="156"/>
      <c r="N353" s="156"/>
      <c r="O353" s="156"/>
      <c r="P353" s="156"/>
    </row>
    <row r="354" spans="1:16" s="57" customFormat="1">
      <c r="A354" s="11"/>
      <c r="B354" s="10"/>
      <c r="C354" s="1"/>
      <c r="D354" s="1"/>
      <c r="E354" s="156"/>
      <c r="F354" s="156"/>
      <c r="G354" s="157"/>
      <c r="H354" s="157"/>
      <c r="I354" s="157"/>
      <c r="J354" s="157"/>
      <c r="K354" s="157"/>
      <c r="L354" s="157"/>
      <c r="M354" s="156"/>
      <c r="N354" s="156"/>
      <c r="O354" s="156"/>
      <c r="P354" s="156"/>
    </row>
    <row r="355" spans="1:16" s="57" customFormat="1">
      <c r="A355" s="11"/>
      <c r="B355" s="10"/>
      <c r="C355" s="1"/>
      <c r="D355" s="1"/>
      <c r="E355" s="156"/>
      <c r="F355" s="156"/>
      <c r="G355" s="157"/>
      <c r="H355" s="157"/>
      <c r="I355" s="157"/>
      <c r="J355" s="157"/>
      <c r="K355" s="157"/>
      <c r="L355" s="157"/>
      <c r="M355" s="156"/>
      <c r="N355" s="156"/>
      <c r="O355" s="156"/>
      <c r="P355" s="156"/>
    </row>
    <row r="356" spans="1:16" s="57" customFormat="1">
      <c r="A356" s="11"/>
      <c r="B356" s="10"/>
      <c r="C356" s="1"/>
      <c r="D356" s="1"/>
      <c r="E356" s="156"/>
      <c r="F356" s="156"/>
      <c r="G356" s="157"/>
      <c r="H356" s="157"/>
      <c r="I356" s="157"/>
      <c r="J356" s="157"/>
      <c r="K356" s="157"/>
      <c r="L356" s="157"/>
      <c r="M356" s="156"/>
      <c r="N356" s="156"/>
      <c r="O356" s="156"/>
      <c r="P356" s="156"/>
    </row>
    <row r="357" spans="1:16" s="57" customFormat="1">
      <c r="A357" s="11"/>
      <c r="B357" s="10"/>
      <c r="C357" s="1"/>
      <c r="D357" s="1"/>
      <c r="E357" s="156"/>
      <c r="F357" s="156"/>
      <c r="G357" s="157"/>
      <c r="H357" s="157"/>
      <c r="I357" s="157"/>
      <c r="J357" s="157"/>
      <c r="K357" s="157"/>
      <c r="L357" s="157"/>
      <c r="M357" s="156"/>
      <c r="N357" s="156"/>
      <c r="O357" s="156"/>
      <c r="P357" s="156"/>
    </row>
    <row r="358" spans="1:16" s="57" customFormat="1">
      <c r="A358" s="11"/>
      <c r="B358" s="10"/>
      <c r="C358" s="1"/>
      <c r="D358" s="1"/>
      <c r="E358" s="156"/>
      <c r="F358" s="156"/>
      <c r="G358" s="157"/>
      <c r="H358" s="157"/>
      <c r="I358" s="157"/>
      <c r="J358" s="157"/>
      <c r="K358" s="157"/>
      <c r="L358" s="157"/>
      <c r="M358" s="156"/>
      <c r="N358" s="156"/>
      <c r="O358" s="156"/>
      <c r="P358" s="156"/>
    </row>
    <row r="359" spans="1:16" s="57" customFormat="1">
      <c r="A359" s="11"/>
      <c r="B359" s="10"/>
      <c r="C359" s="1"/>
      <c r="D359" s="1"/>
      <c r="E359" s="156"/>
      <c r="F359" s="156"/>
      <c r="G359" s="157"/>
      <c r="H359" s="157"/>
      <c r="I359" s="157"/>
      <c r="J359" s="157"/>
      <c r="K359" s="157"/>
      <c r="L359" s="157"/>
      <c r="M359" s="156"/>
      <c r="N359" s="156"/>
      <c r="O359" s="156"/>
      <c r="P359" s="156"/>
    </row>
    <row r="360" spans="1:16" s="57" customFormat="1">
      <c r="A360" s="11"/>
      <c r="B360" s="10"/>
      <c r="C360" s="1"/>
      <c r="D360" s="1"/>
      <c r="E360" s="156"/>
      <c r="F360" s="156"/>
      <c r="G360" s="157"/>
      <c r="H360" s="157"/>
      <c r="I360" s="157"/>
      <c r="J360" s="157"/>
      <c r="K360" s="157"/>
      <c r="L360" s="157"/>
      <c r="M360" s="156"/>
      <c r="N360" s="156"/>
      <c r="O360" s="156"/>
      <c r="P360" s="156"/>
    </row>
    <row r="361" spans="1:16" s="57" customFormat="1">
      <c r="A361" s="11"/>
      <c r="B361" s="10"/>
      <c r="C361" s="1"/>
      <c r="D361" s="1"/>
      <c r="E361" s="156"/>
      <c r="F361" s="156"/>
      <c r="G361" s="157"/>
      <c r="H361" s="157"/>
      <c r="I361" s="157"/>
      <c r="J361" s="157"/>
      <c r="K361" s="157"/>
      <c r="L361" s="157"/>
      <c r="M361" s="156"/>
      <c r="N361" s="156"/>
      <c r="O361" s="156"/>
      <c r="P361" s="156"/>
    </row>
    <row r="362" spans="1:16" s="57" customFormat="1">
      <c r="A362" s="11"/>
      <c r="B362" s="10"/>
      <c r="C362" s="1"/>
      <c r="D362" s="1"/>
      <c r="E362" s="156"/>
      <c r="F362" s="156"/>
      <c r="G362" s="157"/>
      <c r="H362" s="157"/>
      <c r="I362" s="157"/>
      <c r="J362" s="157"/>
      <c r="K362" s="157"/>
      <c r="L362" s="157"/>
      <c r="M362" s="156"/>
      <c r="N362" s="156"/>
      <c r="O362" s="156"/>
      <c r="P362" s="156"/>
    </row>
    <row r="363" spans="1:16" s="57" customFormat="1">
      <c r="A363" s="11"/>
      <c r="B363" s="10"/>
      <c r="C363" s="1"/>
      <c r="D363" s="1"/>
      <c r="E363" s="156"/>
      <c r="F363" s="156"/>
      <c r="G363" s="157"/>
      <c r="H363" s="157"/>
      <c r="I363" s="157"/>
      <c r="J363" s="157"/>
      <c r="K363" s="157"/>
      <c r="L363" s="157"/>
      <c r="M363" s="156"/>
      <c r="N363" s="156"/>
      <c r="O363" s="156"/>
      <c r="P363" s="156"/>
    </row>
    <row r="364" spans="1:16" s="57" customFormat="1">
      <c r="A364" s="11"/>
      <c r="B364" s="10"/>
      <c r="C364" s="1"/>
      <c r="D364" s="1"/>
      <c r="E364" s="156"/>
      <c r="F364" s="156"/>
      <c r="G364" s="157"/>
      <c r="H364" s="157"/>
      <c r="I364" s="157"/>
      <c r="J364" s="157"/>
      <c r="K364" s="157"/>
      <c r="L364" s="157"/>
      <c r="M364" s="156"/>
      <c r="N364" s="156"/>
      <c r="O364" s="156"/>
      <c r="P364" s="156"/>
    </row>
    <row r="365" spans="1:16" s="57" customFormat="1">
      <c r="A365" s="11"/>
      <c r="B365" s="10"/>
      <c r="C365" s="1"/>
      <c r="D365" s="1"/>
      <c r="E365" s="156"/>
      <c r="F365" s="156"/>
      <c r="G365" s="157"/>
      <c r="H365" s="157"/>
      <c r="I365" s="157"/>
      <c r="J365" s="157"/>
      <c r="K365" s="157"/>
      <c r="L365" s="157"/>
      <c r="M365" s="156"/>
      <c r="N365" s="156"/>
      <c r="O365" s="156"/>
      <c r="P365" s="156"/>
    </row>
    <row r="366" spans="1:16" s="57" customFormat="1">
      <c r="A366" s="11"/>
      <c r="B366" s="10"/>
      <c r="C366" s="1"/>
      <c r="D366" s="1"/>
      <c r="E366" s="156"/>
      <c r="F366" s="156"/>
      <c r="G366" s="157"/>
      <c r="H366" s="157"/>
      <c r="I366" s="157"/>
      <c r="J366" s="157"/>
      <c r="K366" s="157"/>
      <c r="L366" s="157"/>
      <c r="M366" s="156"/>
      <c r="N366" s="156"/>
      <c r="O366" s="156"/>
      <c r="P366" s="156"/>
    </row>
    <row r="367" spans="1:16" s="57" customFormat="1">
      <c r="A367" s="11"/>
      <c r="B367" s="10"/>
      <c r="C367" s="1"/>
      <c r="D367" s="1"/>
      <c r="E367" s="156"/>
      <c r="F367" s="156"/>
      <c r="G367" s="157"/>
      <c r="H367" s="157"/>
      <c r="I367" s="157"/>
      <c r="J367" s="157"/>
      <c r="K367" s="157"/>
      <c r="L367" s="157"/>
      <c r="M367" s="156"/>
      <c r="N367" s="156"/>
      <c r="O367" s="156"/>
      <c r="P367" s="156"/>
    </row>
    <row r="368" spans="1:16" s="57" customFormat="1">
      <c r="A368" s="11"/>
      <c r="B368" s="10"/>
      <c r="C368" s="1"/>
      <c r="D368" s="1"/>
      <c r="E368" s="156"/>
      <c r="F368" s="156"/>
      <c r="G368" s="157"/>
      <c r="H368" s="157"/>
      <c r="I368" s="157"/>
      <c r="J368" s="157"/>
      <c r="K368" s="157"/>
      <c r="L368" s="157"/>
      <c r="M368" s="156"/>
      <c r="N368" s="156"/>
      <c r="O368" s="156"/>
      <c r="P368" s="156"/>
    </row>
    <row r="369" spans="1:18" s="57" customFormat="1">
      <c r="A369" s="11"/>
      <c r="B369" s="10"/>
      <c r="C369" s="1"/>
      <c r="D369" s="1"/>
      <c r="E369" s="156"/>
      <c r="F369" s="156"/>
      <c r="G369" s="157"/>
      <c r="H369" s="157"/>
      <c r="I369" s="157"/>
      <c r="J369" s="157"/>
      <c r="K369" s="157"/>
      <c r="L369" s="157"/>
      <c r="M369" s="156"/>
      <c r="N369" s="156"/>
      <c r="O369" s="156"/>
      <c r="P369" s="156"/>
    </row>
    <row r="370" spans="1:18" s="57" customFormat="1">
      <c r="A370" s="11"/>
      <c r="B370" s="10"/>
      <c r="C370" s="1"/>
      <c r="D370" s="1"/>
      <c r="E370" s="156"/>
      <c r="F370" s="156"/>
      <c r="G370" s="157"/>
      <c r="H370" s="157"/>
      <c r="I370" s="157"/>
      <c r="J370" s="157"/>
      <c r="K370" s="157"/>
      <c r="L370" s="157"/>
      <c r="M370" s="156"/>
      <c r="N370" s="156"/>
      <c r="O370" s="156"/>
      <c r="P370" s="156"/>
    </row>
    <row r="371" spans="1:18" s="57" customFormat="1">
      <c r="A371" s="11"/>
      <c r="B371" s="10"/>
      <c r="C371" s="1"/>
      <c r="D371" s="1"/>
      <c r="E371" s="156"/>
      <c r="F371" s="156"/>
      <c r="G371" s="157"/>
      <c r="H371" s="157"/>
      <c r="I371" s="157"/>
      <c r="J371" s="157"/>
      <c r="K371" s="157"/>
      <c r="L371" s="157"/>
      <c r="M371" s="156"/>
      <c r="N371" s="156"/>
      <c r="O371" s="156"/>
      <c r="P371" s="156"/>
    </row>
    <row r="372" spans="1:18" s="57" customFormat="1">
      <c r="A372" s="11"/>
      <c r="B372" s="10"/>
      <c r="C372" s="1"/>
      <c r="D372" s="1"/>
      <c r="E372" s="156"/>
      <c r="F372" s="156"/>
      <c r="G372" s="157"/>
      <c r="H372" s="157"/>
      <c r="I372" s="157"/>
      <c r="J372" s="157"/>
      <c r="K372" s="157"/>
      <c r="L372" s="157"/>
      <c r="M372" s="156"/>
      <c r="N372" s="156"/>
      <c r="O372" s="156"/>
      <c r="P372" s="156"/>
    </row>
    <row r="373" spans="1:18" s="57" customFormat="1">
      <c r="A373" s="11"/>
      <c r="B373" s="10"/>
      <c r="C373" s="1"/>
      <c r="D373" s="1"/>
      <c r="E373" s="156"/>
      <c r="F373" s="156"/>
      <c r="G373" s="157"/>
      <c r="H373" s="157"/>
      <c r="I373" s="157"/>
      <c r="J373" s="157"/>
      <c r="K373" s="157"/>
      <c r="L373" s="157"/>
      <c r="M373" s="156"/>
      <c r="N373" s="156"/>
      <c r="O373" s="156"/>
      <c r="P373" s="156"/>
    </row>
    <row r="374" spans="1:18" s="57" customFormat="1">
      <c r="A374" s="11"/>
      <c r="B374" s="10"/>
      <c r="C374" s="1"/>
      <c r="D374" s="1"/>
      <c r="E374" s="156"/>
      <c r="F374" s="156"/>
      <c r="G374" s="157"/>
      <c r="H374" s="157"/>
      <c r="I374" s="157"/>
      <c r="J374" s="157"/>
      <c r="K374" s="157"/>
      <c r="L374" s="157"/>
      <c r="M374" s="156"/>
      <c r="N374" s="156"/>
      <c r="O374" s="156"/>
      <c r="P374" s="156"/>
    </row>
    <row r="375" spans="1:18" s="57" customFormat="1">
      <c r="A375" s="11"/>
      <c r="B375" s="10"/>
      <c r="C375" s="1"/>
      <c r="D375" s="1"/>
      <c r="E375" s="156"/>
      <c r="F375" s="156"/>
      <c r="G375" s="157"/>
      <c r="H375" s="157"/>
      <c r="I375" s="157"/>
      <c r="J375" s="157"/>
      <c r="K375" s="157"/>
      <c r="L375" s="157"/>
      <c r="M375" s="156"/>
      <c r="N375" s="156"/>
      <c r="O375" s="156"/>
      <c r="P375" s="156"/>
    </row>
    <row r="376" spans="1:18" s="57" customFormat="1">
      <c r="A376" s="11"/>
      <c r="B376" s="10"/>
      <c r="C376" s="1"/>
      <c r="D376" s="1"/>
      <c r="E376" s="156"/>
      <c r="F376" s="156"/>
      <c r="G376" s="157"/>
      <c r="H376" s="157"/>
      <c r="I376" s="157"/>
      <c r="J376" s="157"/>
      <c r="K376" s="157"/>
      <c r="L376" s="157"/>
      <c r="M376" s="156"/>
      <c r="N376" s="156"/>
      <c r="O376" s="156"/>
      <c r="P376" s="156"/>
    </row>
    <row r="377" spans="1:18" s="57" customFormat="1">
      <c r="A377" s="11"/>
      <c r="B377" s="10"/>
      <c r="C377" s="1"/>
      <c r="D377" s="1"/>
      <c r="E377" s="156"/>
      <c r="F377" s="156"/>
      <c r="G377" s="157"/>
      <c r="H377" s="157"/>
      <c r="I377" s="157"/>
      <c r="J377" s="157"/>
      <c r="K377" s="157"/>
      <c r="L377" s="157"/>
      <c r="M377" s="156"/>
      <c r="N377" s="156"/>
      <c r="O377" s="156"/>
      <c r="P377" s="156"/>
    </row>
    <row r="378" spans="1:18" s="57" customFormat="1">
      <c r="A378" s="11"/>
      <c r="B378" s="10"/>
      <c r="C378" s="1"/>
      <c r="D378" s="1"/>
      <c r="E378" s="156"/>
      <c r="F378" s="156"/>
      <c r="G378" s="157"/>
      <c r="H378" s="157"/>
      <c r="I378" s="157"/>
      <c r="J378" s="157"/>
      <c r="K378" s="157"/>
      <c r="L378" s="157"/>
      <c r="M378" s="156"/>
      <c r="N378" s="156"/>
      <c r="O378" s="156"/>
      <c r="P378" s="156"/>
    </row>
    <row r="379" spans="1:18" s="57" customFormat="1">
      <c r="A379" s="11"/>
      <c r="B379" s="10"/>
      <c r="C379" s="1"/>
      <c r="D379" s="1"/>
      <c r="E379" s="156"/>
      <c r="F379" s="156"/>
      <c r="G379" s="157"/>
      <c r="H379" s="157"/>
      <c r="I379" s="157"/>
      <c r="J379" s="157"/>
      <c r="K379" s="157"/>
      <c r="L379" s="157"/>
      <c r="M379" s="156"/>
      <c r="N379" s="156"/>
      <c r="O379" s="156"/>
      <c r="P379" s="156"/>
    </row>
    <row r="380" spans="1:18" s="57" customFormat="1">
      <c r="A380" s="11"/>
      <c r="B380" s="10"/>
      <c r="C380" s="1"/>
      <c r="D380" s="1"/>
      <c r="E380" s="156"/>
      <c r="F380" s="156"/>
      <c r="G380" s="157"/>
      <c r="H380" s="157"/>
      <c r="I380" s="157"/>
      <c r="J380" s="157"/>
      <c r="K380" s="157"/>
      <c r="L380" s="157"/>
      <c r="M380" s="156"/>
      <c r="N380" s="156"/>
      <c r="O380" s="156"/>
      <c r="P380" s="156"/>
    </row>
    <row r="381" spans="1:18" s="57" customFormat="1">
      <c r="A381" s="11"/>
      <c r="B381" s="10"/>
      <c r="C381" s="1"/>
      <c r="D381" s="1"/>
      <c r="E381" s="156"/>
      <c r="F381" s="156"/>
      <c r="G381" s="157"/>
      <c r="H381" s="157"/>
      <c r="I381" s="157"/>
      <c r="J381" s="157"/>
      <c r="K381" s="157"/>
      <c r="L381" s="157"/>
      <c r="M381" s="156"/>
      <c r="N381" s="156"/>
      <c r="O381" s="156"/>
      <c r="P381" s="156"/>
    </row>
    <row r="382" spans="1:18" s="57" customFormat="1">
      <c r="A382" s="11"/>
      <c r="B382" s="10"/>
      <c r="C382" s="1"/>
      <c r="D382" s="1"/>
      <c r="E382" s="156"/>
      <c r="F382" s="156"/>
      <c r="G382" s="157"/>
      <c r="H382" s="157"/>
      <c r="I382" s="157"/>
      <c r="J382" s="157"/>
      <c r="K382" s="157"/>
      <c r="L382" s="157"/>
      <c r="M382" s="156"/>
      <c r="N382" s="156"/>
      <c r="O382" s="156"/>
      <c r="P382" s="156"/>
    </row>
    <row r="383" spans="1:18" s="57" customFormat="1">
      <c r="A383" s="11"/>
      <c r="B383" s="10"/>
      <c r="C383" s="1"/>
      <c r="D383" s="1"/>
      <c r="E383" s="156"/>
      <c r="F383" s="156"/>
      <c r="G383" s="157"/>
      <c r="H383" s="157"/>
      <c r="I383" s="157"/>
      <c r="J383" s="157"/>
      <c r="K383" s="157"/>
      <c r="L383" s="157"/>
      <c r="M383" s="156"/>
      <c r="N383" s="156"/>
      <c r="O383" s="156"/>
      <c r="P383" s="156"/>
    </row>
    <row r="384" spans="1:18" s="57" customFormat="1">
      <c r="A384" s="11"/>
      <c r="B384" s="10"/>
      <c r="C384" s="1"/>
      <c r="D384" s="1"/>
      <c r="E384" s="158"/>
      <c r="F384" s="158"/>
      <c r="G384" s="157"/>
      <c r="H384" s="157"/>
      <c r="I384" s="157"/>
      <c r="J384" s="157"/>
      <c r="K384" s="157"/>
      <c r="L384" s="157"/>
      <c r="M384" s="158"/>
      <c r="N384" s="158"/>
      <c r="O384" s="158"/>
      <c r="P384" s="158"/>
      <c r="Q384" s="1"/>
      <c r="R384" s="1"/>
    </row>
    <row r="385" spans="1:18" s="57" customFormat="1">
      <c r="A385" s="11"/>
      <c r="B385" s="10"/>
      <c r="C385" s="1"/>
      <c r="D385" s="1"/>
      <c r="E385" s="158"/>
      <c r="F385" s="158"/>
      <c r="G385" s="157"/>
      <c r="H385" s="157"/>
      <c r="I385" s="157"/>
      <c r="J385" s="157"/>
      <c r="K385" s="157"/>
      <c r="L385" s="157"/>
      <c r="M385" s="158"/>
      <c r="N385" s="158"/>
      <c r="O385" s="158"/>
      <c r="P385" s="158"/>
      <c r="Q385" s="1"/>
      <c r="R385" s="1"/>
    </row>
    <row r="386" spans="1:18" s="57" customFormat="1">
      <c r="A386" s="11"/>
      <c r="B386" s="10"/>
      <c r="C386" s="1"/>
      <c r="D386" s="1"/>
      <c r="E386" s="158"/>
      <c r="F386" s="158"/>
      <c r="G386" s="157"/>
      <c r="H386" s="157"/>
      <c r="I386" s="157"/>
      <c r="J386" s="157"/>
      <c r="K386" s="157"/>
      <c r="L386" s="157"/>
      <c r="M386" s="158"/>
      <c r="N386" s="158"/>
      <c r="O386" s="158"/>
      <c r="P386" s="158"/>
      <c r="Q386" s="1"/>
      <c r="R386" s="1"/>
    </row>
    <row r="387" spans="1:18" s="57" customFormat="1">
      <c r="A387" s="11"/>
      <c r="B387" s="10"/>
      <c r="C387" s="1"/>
      <c r="D387" s="1"/>
      <c r="E387" s="158"/>
      <c r="F387" s="158"/>
      <c r="G387" s="157"/>
      <c r="H387" s="157"/>
      <c r="I387" s="157"/>
      <c r="J387" s="157"/>
      <c r="K387" s="157"/>
      <c r="L387" s="157"/>
      <c r="M387" s="158"/>
      <c r="N387" s="158"/>
      <c r="O387" s="158"/>
      <c r="P387" s="158"/>
      <c r="Q387" s="1"/>
      <c r="R387" s="1"/>
    </row>
    <row r="388" spans="1:18" s="57" customFormat="1">
      <c r="A388" s="11"/>
      <c r="B388" s="10"/>
      <c r="C388" s="1"/>
      <c r="D388" s="1"/>
      <c r="E388" s="158"/>
      <c r="F388" s="158"/>
      <c r="G388" s="157"/>
      <c r="H388" s="157"/>
      <c r="I388" s="157"/>
      <c r="J388" s="157"/>
      <c r="K388" s="157"/>
      <c r="L388" s="157"/>
      <c r="M388" s="158"/>
      <c r="N388" s="158"/>
      <c r="O388" s="158"/>
      <c r="P388" s="158"/>
      <c r="Q388" s="1"/>
      <c r="R388" s="1"/>
    </row>
    <row r="389" spans="1:18" s="57" customFormat="1">
      <c r="A389" s="11"/>
      <c r="B389" s="10"/>
      <c r="C389" s="1"/>
      <c r="D389" s="1"/>
      <c r="E389" s="158"/>
      <c r="F389" s="158"/>
      <c r="G389" s="157"/>
      <c r="H389" s="157"/>
      <c r="I389" s="157"/>
      <c r="J389" s="157"/>
      <c r="K389" s="157"/>
      <c r="L389" s="157"/>
      <c r="M389" s="158"/>
      <c r="N389" s="158"/>
      <c r="O389" s="158"/>
      <c r="P389" s="158"/>
      <c r="Q389" s="1"/>
      <c r="R389" s="1"/>
    </row>
    <row r="390" spans="1:18" s="57" customFormat="1">
      <c r="A390" s="11"/>
      <c r="B390" s="10"/>
      <c r="C390" s="1"/>
      <c r="D390" s="1"/>
      <c r="E390" s="158"/>
      <c r="F390" s="158"/>
      <c r="G390" s="157"/>
      <c r="H390" s="157"/>
      <c r="I390" s="157"/>
      <c r="J390" s="157"/>
      <c r="K390" s="157"/>
      <c r="L390" s="157"/>
      <c r="M390" s="158"/>
      <c r="N390" s="158"/>
      <c r="O390" s="158"/>
      <c r="P390" s="158"/>
      <c r="Q390" s="1"/>
      <c r="R390" s="1"/>
    </row>
    <row r="391" spans="1:18" s="57" customFormat="1">
      <c r="A391" s="11"/>
      <c r="B391" s="10"/>
      <c r="C391" s="1"/>
      <c r="D391" s="1"/>
      <c r="E391" s="158"/>
      <c r="F391" s="158"/>
      <c r="G391" s="157"/>
      <c r="H391" s="157"/>
      <c r="I391" s="157"/>
      <c r="J391" s="157"/>
      <c r="K391" s="157"/>
      <c r="L391" s="157"/>
      <c r="M391" s="158"/>
      <c r="N391" s="158"/>
      <c r="O391" s="158"/>
      <c r="P391" s="158"/>
      <c r="Q391" s="1"/>
      <c r="R391" s="1"/>
    </row>
    <row r="392" spans="1:18" s="57" customFormat="1">
      <c r="A392" s="11"/>
      <c r="B392" s="10"/>
      <c r="C392" s="1"/>
      <c r="D392" s="1"/>
      <c r="E392" s="158"/>
      <c r="F392" s="158"/>
      <c r="G392" s="157"/>
      <c r="H392" s="157"/>
      <c r="I392" s="157"/>
      <c r="J392" s="157"/>
      <c r="K392" s="157"/>
      <c r="L392" s="157"/>
      <c r="M392" s="158"/>
      <c r="N392" s="158"/>
      <c r="O392" s="158"/>
      <c r="P392" s="158"/>
      <c r="Q392" s="1"/>
      <c r="R392" s="1"/>
    </row>
    <row r="393" spans="1:18" s="57" customFormat="1">
      <c r="A393" s="11"/>
      <c r="B393" s="10"/>
      <c r="C393" s="1"/>
      <c r="D393" s="1"/>
      <c r="E393" s="158"/>
      <c r="F393" s="158"/>
      <c r="G393" s="157"/>
      <c r="H393" s="157"/>
      <c r="I393" s="157"/>
      <c r="J393" s="157"/>
      <c r="K393" s="157"/>
      <c r="L393" s="157"/>
      <c r="M393" s="158"/>
      <c r="N393" s="158"/>
      <c r="O393" s="158"/>
      <c r="P393" s="158"/>
      <c r="Q393" s="1"/>
      <c r="R393" s="1"/>
    </row>
    <row r="394" spans="1:18" s="57" customFormat="1">
      <c r="A394" s="11"/>
      <c r="B394" s="10"/>
      <c r="C394" s="1"/>
      <c r="D394" s="1"/>
      <c r="E394" s="158"/>
      <c r="F394" s="158"/>
      <c r="G394" s="157"/>
      <c r="H394" s="157"/>
      <c r="I394" s="157"/>
      <c r="J394" s="157"/>
      <c r="K394" s="157"/>
      <c r="L394" s="157"/>
      <c r="M394" s="158"/>
      <c r="N394" s="158"/>
      <c r="O394" s="158"/>
      <c r="P394" s="158"/>
      <c r="Q394" s="1"/>
      <c r="R394" s="1"/>
    </row>
    <row r="395" spans="1:18" s="57" customFormat="1">
      <c r="A395" s="11"/>
      <c r="B395" s="10"/>
      <c r="C395" s="1"/>
      <c r="D395" s="1"/>
      <c r="E395" s="158"/>
      <c r="F395" s="158"/>
      <c r="G395" s="157"/>
      <c r="H395" s="157"/>
      <c r="I395" s="157"/>
      <c r="J395" s="157"/>
      <c r="K395" s="157"/>
      <c r="L395" s="157"/>
      <c r="M395" s="158"/>
      <c r="N395" s="158"/>
      <c r="O395" s="158"/>
      <c r="P395" s="158"/>
      <c r="Q395" s="1"/>
      <c r="R395" s="1"/>
    </row>
    <row r="396" spans="1:18" s="57" customFormat="1">
      <c r="A396" s="11"/>
      <c r="B396" s="10"/>
      <c r="C396" s="1"/>
      <c r="D396" s="1"/>
      <c r="E396" s="158"/>
      <c r="F396" s="158"/>
      <c r="G396" s="157"/>
      <c r="H396" s="157"/>
      <c r="I396" s="157"/>
      <c r="J396" s="157"/>
      <c r="K396" s="157"/>
      <c r="L396" s="157"/>
      <c r="M396" s="158"/>
      <c r="N396" s="158"/>
      <c r="O396" s="158"/>
      <c r="P396" s="158"/>
      <c r="Q396" s="1"/>
      <c r="R396" s="1"/>
    </row>
    <row r="397" spans="1:18" s="57" customFormat="1">
      <c r="A397" s="11"/>
      <c r="B397" s="10"/>
      <c r="C397" s="1"/>
      <c r="D397" s="1"/>
      <c r="E397" s="158"/>
      <c r="F397" s="158"/>
      <c r="G397" s="157"/>
      <c r="H397" s="157"/>
      <c r="I397" s="157"/>
      <c r="J397" s="157"/>
      <c r="K397" s="157"/>
      <c r="L397" s="157"/>
      <c r="M397" s="158"/>
      <c r="N397" s="158"/>
      <c r="O397" s="158"/>
      <c r="P397" s="158"/>
      <c r="Q397" s="1"/>
      <c r="R397" s="1"/>
    </row>
    <row r="398" spans="1:18" s="57" customFormat="1">
      <c r="A398" s="11"/>
      <c r="B398" s="10"/>
      <c r="C398" s="1"/>
      <c r="D398" s="1"/>
      <c r="E398" s="158"/>
      <c r="F398" s="158"/>
      <c r="G398" s="157"/>
      <c r="H398" s="157"/>
      <c r="I398" s="157"/>
      <c r="J398" s="157"/>
      <c r="K398" s="157"/>
      <c r="L398" s="157"/>
      <c r="M398" s="158"/>
      <c r="N398" s="158"/>
      <c r="O398" s="158"/>
      <c r="P398" s="158"/>
      <c r="Q398" s="1"/>
      <c r="R398" s="1"/>
    </row>
    <row r="399" spans="1:18" s="57" customFormat="1">
      <c r="A399" s="11"/>
      <c r="B399" s="10"/>
      <c r="C399" s="1"/>
      <c r="D399" s="1"/>
      <c r="E399" s="158"/>
      <c r="F399" s="158"/>
      <c r="G399" s="157"/>
      <c r="H399" s="157"/>
      <c r="I399" s="157"/>
      <c r="J399" s="157"/>
      <c r="K399" s="157"/>
      <c r="L399" s="157"/>
      <c r="M399" s="158"/>
      <c r="N399" s="158"/>
      <c r="O399" s="158"/>
      <c r="P399" s="158"/>
      <c r="Q399" s="1"/>
      <c r="R399" s="1"/>
    </row>
    <row r="400" spans="1:18" s="57" customFormat="1">
      <c r="A400" s="11"/>
      <c r="B400" s="10"/>
      <c r="C400" s="1"/>
      <c r="D400" s="1"/>
      <c r="E400" s="158"/>
      <c r="F400" s="158"/>
      <c r="G400" s="157"/>
      <c r="H400" s="157"/>
      <c r="I400" s="157"/>
      <c r="J400" s="157"/>
      <c r="K400" s="157"/>
      <c r="L400" s="157"/>
      <c r="M400" s="158"/>
      <c r="N400" s="158"/>
      <c r="O400" s="158"/>
      <c r="P400" s="158"/>
      <c r="Q400" s="1"/>
      <c r="R400" s="1"/>
    </row>
    <row r="401" spans="3:18">
      <c r="C401" s="1"/>
      <c r="D401" s="1"/>
      <c r="E401" s="158"/>
      <c r="F401" s="158"/>
      <c r="G401" s="157"/>
      <c r="H401" s="157"/>
      <c r="I401" s="157"/>
      <c r="J401" s="157"/>
      <c r="K401" s="157"/>
      <c r="L401" s="157"/>
      <c r="M401" s="158"/>
      <c r="N401" s="158"/>
      <c r="O401" s="158"/>
      <c r="P401" s="158"/>
      <c r="Q401" s="1"/>
      <c r="R401" s="1"/>
    </row>
    <row r="402" spans="3:18">
      <c r="C402" s="1"/>
      <c r="D402" s="1"/>
      <c r="E402" s="158"/>
      <c r="F402" s="158"/>
      <c r="G402" s="157"/>
      <c r="H402" s="157"/>
      <c r="I402" s="157"/>
      <c r="J402" s="157"/>
      <c r="K402" s="157"/>
      <c r="L402" s="157"/>
      <c r="M402" s="158"/>
      <c r="N402" s="158"/>
      <c r="O402" s="158"/>
      <c r="P402" s="158"/>
      <c r="Q402" s="1"/>
      <c r="R402" s="1"/>
    </row>
    <row r="403" spans="3:18">
      <c r="C403" s="1"/>
      <c r="D403" s="1"/>
      <c r="E403" s="158"/>
      <c r="F403" s="158"/>
      <c r="G403" s="157"/>
      <c r="H403" s="157"/>
      <c r="I403" s="157"/>
      <c r="J403" s="157"/>
      <c r="K403" s="157"/>
      <c r="L403" s="157"/>
      <c r="M403" s="158"/>
      <c r="N403" s="158"/>
      <c r="O403" s="158"/>
      <c r="P403" s="158"/>
      <c r="Q403" s="1"/>
      <c r="R403" s="1"/>
    </row>
    <row r="404" spans="3:18">
      <c r="C404" s="1"/>
      <c r="D404" s="1"/>
      <c r="E404" s="158"/>
      <c r="F404" s="158"/>
      <c r="G404" s="157"/>
      <c r="H404" s="157"/>
      <c r="I404" s="157"/>
      <c r="J404" s="157"/>
      <c r="K404" s="157"/>
      <c r="L404" s="157"/>
      <c r="M404" s="158"/>
      <c r="N404" s="158"/>
      <c r="O404" s="158"/>
      <c r="P404" s="158"/>
      <c r="Q404" s="1"/>
      <c r="R404" s="1"/>
    </row>
    <row r="405" spans="3:18">
      <c r="C405" s="1"/>
      <c r="D405" s="1"/>
      <c r="E405" s="158"/>
      <c r="F405" s="158"/>
      <c r="G405" s="157"/>
      <c r="H405" s="157"/>
      <c r="I405" s="157"/>
      <c r="J405" s="157"/>
      <c r="K405" s="157"/>
      <c r="L405" s="157"/>
      <c r="M405" s="158"/>
      <c r="N405" s="158"/>
      <c r="O405" s="158"/>
      <c r="P405" s="158"/>
      <c r="Q405" s="1"/>
      <c r="R405" s="1"/>
    </row>
    <row r="406" spans="3:18">
      <c r="C406" s="1"/>
      <c r="D406" s="1"/>
      <c r="E406" s="158"/>
      <c r="F406" s="158"/>
      <c r="G406" s="157"/>
      <c r="H406" s="157"/>
      <c r="I406" s="157"/>
      <c r="J406" s="157"/>
      <c r="K406" s="157"/>
      <c r="L406" s="157"/>
      <c r="M406" s="158"/>
      <c r="N406" s="158"/>
      <c r="O406" s="158"/>
      <c r="P406" s="158"/>
      <c r="Q406" s="1"/>
      <c r="R406" s="1"/>
    </row>
    <row r="407" spans="3:18">
      <c r="C407" s="1"/>
      <c r="D407" s="1"/>
      <c r="E407" s="158"/>
      <c r="F407" s="158"/>
      <c r="G407" s="157"/>
      <c r="H407" s="157"/>
      <c r="I407" s="157"/>
      <c r="J407" s="157"/>
      <c r="K407" s="157"/>
      <c r="L407" s="157"/>
      <c r="M407" s="158"/>
      <c r="N407" s="158"/>
      <c r="O407" s="158"/>
      <c r="P407" s="158"/>
      <c r="Q407" s="1"/>
      <c r="R407" s="1"/>
    </row>
    <row r="408" spans="3:18">
      <c r="C408" s="1"/>
      <c r="D408" s="1"/>
      <c r="E408" s="158"/>
      <c r="F408" s="158"/>
      <c r="G408" s="157"/>
      <c r="H408" s="157"/>
      <c r="I408" s="157"/>
      <c r="J408" s="157"/>
      <c r="K408" s="157"/>
      <c r="L408" s="157"/>
      <c r="M408" s="158"/>
      <c r="N408" s="158"/>
      <c r="O408" s="158"/>
      <c r="P408" s="158"/>
      <c r="Q408" s="1"/>
      <c r="R408" s="1"/>
    </row>
    <row r="409" spans="3:18">
      <c r="C409" s="1"/>
      <c r="D409" s="1"/>
      <c r="E409" s="158"/>
      <c r="F409" s="158"/>
      <c r="G409" s="157"/>
      <c r="H409" s="157"/>
      <c r="I409" s="157"/>
      <c r="J409" s="157"/>
      <c r="K409" s="157"/>
      <c r="L409" s="157"/>
      <c r="M409" s="158"/>
      <c r="N409" s="158"/>
      <c r="O409" s="158"/>
      <c r="P409" s="158"/>
      <c r="Q409" s="1"/>
      <c r="R409" s="1"/>
    </row>
    <row r="410" spans="3:18">
      <c r="C410" s="1"/>
      <c r="D410" s="1"/>
      <c r="E410" s="158"/>
      <c r="F410" s="158"/>
      <c r="G410" s="157"/>
      <c r="H410" s="157"/>
      <c r="I410" s="157"/>
      <c r="J410" s="157"/>
      <c r="K410" s="157"/>
      <c r="L410" s="157"/>
      <c r="M410" s="158"/>
      <c r="N410" s="158"/>
      <c r="O410" s="158"/>
      <c r="P410" s="158"/>
      <c r="Q410" s="1"/>
      <c r="R410" s="1"/>
    </row>
    <row r="411" spans="3:18">
      <c r="C411" s="1"/>
      <c r="D411" s="1"/>
      <c r="E411" s="158"/>
      <c r="F411" s="158"/>
      <c r="G411" s="157"/>
      <c r="H411" s="157"/>
      <c r="I411" s="157"/>
      <c r="J411" s="157"/>
      <c r="K411" s="157"/>
      <c r="L411" s="157"/>
      <c r="M411" s="158"/>
      <c r="N411" s="158"/>
      <c r="O411" s="158"/>
      <c r="P411" s="158"/>
      <c r="Q411" s="1"/>
      <c r="R411" s="1"/>
    </row>
    <row r="412" spans="3:18">
      <c r="C412" s="1"/>
      <c r="D412" s="1"/>
      <c r="E412" s="158"/>
      <c r="F412" s="158"/>
      <c r="G412" s="157"/>
      <c r="H412" s="157"/>
      <c r="I412" s="157"/>
      <c r="J412" s="157"/>
      <c r="K412" s="157"/>
      <c r="L412" s="157"/>
      <c r="M412" s="158"/>
      <c r="N412" s="158"/>
      <c r="O412" s="158"/>
      <c r="P412" s="158"/>
      <c r="Q412" s="1"/>
      <c r="R412" s="1"/>
    </row>
    <row r="413" spans="3:18">
      <c r="C413" s="1"/>
      <c r="D413" s="1"/>
      <c r="E413" s="158"/>
      <c r="F413" s="158"/>
      <c r="G413" s="157"/>
      <c r="H413" s="157"/>
      <c r="I413" s="157"/>
      <c r="J413" s="157"/>
      <c r="K413" s="157"/>
      <c r="L413" s="157"/>
      <c r="M413" s="158"/>
      <c r="N413" s="158"/>
      <c r="O413" s="158"/>
      <c r="P413" s="158"/>
      <c r="Q413" s="1"/>
      <c r="R413" s="1"/>
    </row>
    <row r="414" spans="3:18">
      <c r="C414" s="1"/>
      <c r="D414" s="1"/>
      <c r="E414" s="158"/>
      <c r="F414" s="158"/>
      <c r="G414" s="157"/>
      <c r="H414" s="157"/>
      <c r="I414" s="157"/>
      <c r="J414" s="157"/>
      <c r="K414" s="157"/>
      <c r="L414" s="157"/>
      <c r="M414" s="158"/>
      <c r="N414" s="158"/>
      <c r="O414" s="158"/>
      <c r="P414" s="158"/>
      <c r="Q414" s="1"/>
      <c r="R414" s="1"/>
    </row>
    <row r="415" spans="3:18">
      <c r="C415" s="1"/>
      <c r="D415" s="1"/>
      <c r="E415" s="158"/>
      <c r="F415" s="158"/>
      <c r="G415" s="157"/>
      <c r="H415" s="157"/>
      <c r="I415" s="157"/>
      <c r="J415" s="157"/>
      <c r="K415" s="157"/>
      <c r="L415" s="157"/>
      <c r="M415" s="158"/>
      <c r="N415" s="158"/>
      <c r="O415" s="158"/>
      <c r="P415" s="158"/>
      <c r="Q415" s="1"/>
      <c r="R415" s="1"/>
    </row>
    <row r="416" spans="3:18">
      <c r="C416" s="1"/>
      <c r="D416" s="1"/>
      <c r="E416" s="158"/>
      <c r="F416" s="158"/>
      <c r="G416" s="157"/>
      <c r="H416" s="157"/>
      <c r="I416" s="157"/>
      <c r="J416" s="157"/>
      <c r="K416" s="157"/>
      <c r="L416" s="157"/>
      <c r="M416" s="158"/>
      <c r="N416" s="158"/>
      <c r="O416" s="158"/>
      <c r="P416" s="158"/>
      <c r="Q416" s="1"/>
      <c r="R416" s="1"/>
    </row>
    <row r="417" spans="3:18">
      <c r="C417" s="1"/>
      <c r="D417" s="1"/>
      <c r="E417" s="158"/>
      <c r="F417" s="158"/>
      <c r="G417" s="157"/>
      <c r="H417" s="157"/>
      <c r="I417" s="157"/>
      <c r="J417" s="157"/>
      <c r="K417" s="157"/>
      <c r="L417" s="157"/>
      <c r="M417" s="158"/>
      <c r="N417" s="158"/>
      <c r="O417" s="158"/>
      <c r="P417" s="158"/>
      <c r="Q417" s="1"/>
      <c r="R417" s="1"/>
    </row>
    <row r="418" spans="3:18">
      <c r="C418" s="1"/>
      <c r="D418" s="1"/>
      <c r="E418" s="158"/>
      <c r="F418" s="158"/>
      <c r="G418" s="157"/>
      <c r="H418" s="157"/>
      <c r="I418" s="157"/>
      <c r="J418" s="157"/>
      <c r="K418" s="157"/>
      <c r="L418" s="157"/>
      <c r="M418" s="158"/>
      <c r="N418" s="158"/>
      <c r="O418" s="158"/>
      <c r="P418" s="158"/>
      <c r="Q418" s="1"/>
      <c r="R418" s="1"/>
    </row>
    <row r="419" spans="3:18">
      <c r="C419" s="1"/>
      <c r="D419" s="1"/>
      <c r="E419" s="158"/>
      <c r="F419" s="158"/>
      <c r="G419" s="157"/>
      <c r="H419" s="157"/>
      <c r="I419" s="157"/>
      <c r="J419" s="157"/>
      <c r="K419" s="157"/>
      <c r="L419" s="157"/>
      <c r="M419" s="158"/>
      <c r="N419" s="158"/>
      <c r="O419" s="158"/>
      <c r="P419" s="158"/>
      <c r="Q419" s="1"/>
      <c r="R419" s="1"/>
    </row>
    <row r="420" spans="3:18">
      <c r="C420" s="1"/>
      <c r="D420" s="1"/>
      <c r="E420" s="158"/>
      <c r="F420" s="158"/>
      <c r="G420" s="157"/>
      <c r="H420" s="157"/>
      <c r="I420" s="157"/>
      <c r="J420" s="157"/>
      <c r="K420" s="157"/>
      <c r="L420" s="157"/>
      <c r="M420" s="158"/>
      <c r="N420" s="158"/>
      <c r="O420" s="158"/>
      <c r="P420" s="158"/>
      <c r="Q420" s="1"/>
      <c r="R420" s="1"/>
    </row>
    <row r="421" spans="3:18">
      <c r="C421" s="1"/>
      <c r="D421" s="1"/>
      <c r="E421" s="158"/>
      <c r="F421" s="158"/>
      <c r="G421" s="157"/>
      <c r="H421" s="157"/>
      <c r="I421" s="157"/>
      <c r="J421" s="157"/>
      <c r="K421" s="157"/>
      <c r="L421" s="157"/>
      <c r="M421" s="158"/>
      <c r="N421" s="158"/>
      <c r="O421" s="158"/>
      <c r="P421" s="158"/>
      <c r="Q421" s="1"/>
      <c r="R421" s="1"/>
    </row>
    <row r="422" spans="3:18">
      <c r="C422" s="1"/>
      <c r="D422" s="1"/>
      <c r="E422" s="158"/>
      <c r="F422" s="158"/>
      <c r="G422" s="157"/>
      <c r="H422" s="157"/>
      <c r="I422" s="157"/>
      <c r="J422" s="157"/>
      <c r="K422" s="157"/>
      <c r="L422" s="157"/>
      <c r="M422" s="158"/>
      <c r="N422" s="158"/>
      <c r="O422" s="158"/>
      <c r="P422" s="158"/>
      <c r="Q422" s="1"/>
      <c r="R422" s="1"/>
    </row>
    <row r="423" spans="3:18">
      <c r="C423" s="1"/>
      <c r="D423" s="1"/>
      <c r="E423" s="158"/>
      <c r="F423" s="158"/>
      <c r="G423" s="157"/>
      <c r="H423" s="157"/>
      <c r="I423" s="157"/>
      <c r="J423" s="157"/>
      <c r="K423" s="157"/>
      <c r="L423" s="157"/>
      <c r="M423" s="158"/>
      <c r="N423" s="158"/>
      <c r="O423" s="158"/>
      <c r="P423" s="158"/>
      <c r="Q423" s="1"/>
      <c r="R423" s="1"/>
    </row>
    <row r="424" spans="3:18">
      <c r="C424" s="1"/>
      <c r="D424" s="1"/>
      <c r="E424" s="158"/>
      <c r="F424" s="158"/>
      <c r="G424" s="157"/>
      <c r="H424" s="157"/>
      <c r="I424" s="157"/>
      <c r="J424" s="157"/>
      <c r="K424" s="157"/>
      <c r="L424" s="157"/>
      <c r="M424" s="158"/>
      <c r="N424" s="158"/>
      <c r="O424" s="158"/>
      <c r="P424" s="158"/>
      <c r="Q424" s="1"/>
      <c r="R424" s="1"/>
    </row>
    <row r="425" spans="3:18">
      <c r="C425" s="1"/>
      <c r="D425" s="1"/>
      <c r="E425" s="158"/>
      <c r="F425" s="158"/>
      <c r="G425" s="157"/>
      <c r="H425" s="157"/>
      <c r="I425" s="157"/>
      <c r="J425" s="157"/>
      <c r="K425" s="157"/>
      <c r="L425" s="157"/>
      <c r="M425" s="158"/>
      <c r="N425" s="158"/>
      <c r="O425" s="158"/>
      <c r="P425" s="158"/>
      <c r="Q425" s="1"/>
      <c r="R425" s="1"/>
    </row>
    <row r="426" spans="3:18">
      <c r="C426" s="1"/>
      <c r="D426" s="1"/>
      <c r="E426" s="158"/>
      <c r="F426" s="158"/>
      <c r="G426" s="157"/>
      <c r="H426" s="157"/>
      <c r="I426" s="157"/>
      <c r="J426" s="157"/>
      <c r="K426" s="157"/>
      <c r="L426" s="157"/>
      <c r="M426" s="158"/>
      <c r="N426" s="158"/>
      <c r="O426" s="158"/>
      <c r="P426" s="158"/>
      <c r="Q426" s="1"/>
      <c r="R426" s="1"/>
    </row>
    <row r="427" spans="3:18">
      <c r="C427" s="1"/>
      <c r="D427" s="1"/>
      <c r="E427" s="158"/>
      <c r="F427" s="158"/>
      <c r="G427" s="157"/>
      <c r="H427" s="157"/>
      <c r="I427" s="157"/>
      <c r="J427" s="157"/>
      <c r="K427" s="157"/>
      <c r="L427" s="157"/>
      <c r="M427" s="158"/>
      <c r="N427" s="158"/>
      <c r="O427" s="158"/>
      <c r="P427" s="158"/>
      <c r="Q427" s="1"/>
      <c r="R427" s="1"/>
    </row>
    <row r="428" spans="3:18">
      <c r="C428" s="1"/>
      <c r="D428" s="1"/>
      <c r="E428" s="158"/>
      <c r="F428" s="158"/>
      <c r="G428" s="157"/>
      <c r="H428" s="157"/>
      <c r="I428" s="157"/>
      <c r="J428" s="157"/>
      <c r="K428" s="157"/>
      <c r="L428" s="157"/>
      <c r="M428" s="158"/>
      <c r="N428" s="158"/>
      <c r="O428" s="158"/>
      <c r="P428" s="158"/>
      <c r="Q428" s="1"/>
      <c r="R428" s="1"/>
    </row>
    <row r="429" spans="3:18">
      <c r="C429" s="1"/>
      <c r="D429" s="1"/>
      <c r="E429" s="158"/>
      <c r="F429" s="158"/>
      <c r="G429" s="157"/>
      <c r="H429" s="157"/>
      <c r="I429" s="157"/>
      <c r="J429" s="157"/>
      <c r="K429" s="157"/>
      <c r="L429" s="157"/>
      <c r="M429" s="158"/>
      <c r="N429" s="158"/>
      <c r="O429" s="158"/>
      <c r="P429" s="158"/>
      <c r="Q429" s="1"/>
      <c r="R429" s="1"/>
    </row>
    <row r="430" spans="3:18">
      <c r="C430" s="1"/>
      <c r="D430" s="1"/>
      <c r="E430" s="158"/>
      <c r="F430" s="158"/>
      <c r="G430" s="157"/>
      <c r="H430" s="157"/>
      <c r="I430" s="157"/>
      <c r="J430" s="157"/>
      <c r="K430" s="157"/>
      <c r="L430" s="157"/>
      <c r="M430" s="158"/>
      <c r="N430" s="158"/>
      <c r="O430" s="158"/>
      <c r="P430" s="158"/>
      <c r="Q430" s="1"/>
      <c r="R430" s="1"/>
    </row>
    <row r="431" spans="3:18">
      <c r="C431" s="1"/>
      <c r="D431" s="1"/>
      <c r="E431" s="158"/>
      <c r="F431" s="158"/>
      <c r="G431" s="157"/>
      <c r="H431" s="157"/>
      <c r="I431" s="157"/>
      <c r="J431" s="157"/>
      <c r="K431" s="157"/>
      <c r="L431" s="157"/>
      <c r="M431" s="158"/>
      <c r="N431" s="158"/>
      <c r="O431" s="158"/>
      <c r="P431" s="158"/>
      <c r="Q431" s="1"/>
      <c r="R431" s="1"/>
    </row>
    <row r="432" spans="3:18">
      <c r="C432" s="1"/>
      <c r="D432" s="1"/>
      <c r="E432" s="158"/>
      <c r="F432" s="158"/>
      <c r="G432" s="157"/>
      <c r="H432" s="157"/>
      <c r="I432" s="157"/>
      <c r="J432" s="157"/>
      <c r="K432" s="157"/>
      <c r="L432" s="157"/>
      <c r="M432" s="158"/>
      <c r="N432" s="158"/>
      <c r="O432" s="158"/>
      <c r="P432" s="158"/>
      <c r="Q432" s="1"/>
      <c r="R432" s="1"/>
    </row>
    <row r="433" spans="3:18">
      <c r="C433" s="1"/>
      <c r="D433" s="1"/>
      <c r="E433" s="158"/>
      <c r="F433" s="158"/>
      <c r="G433" s="157"/>
      <c r="H433" s="157"/>
      <c r="I433" s="157"/>
      <c r="J433" s="157"/>
      <c r="K433" s="157"/>
      <c r="L433" s="157"/>
      <c r="M433" s="158"/>
      <c r="N433" s="158"/>
      <c r="O433" s="158"/>
      <c r="P433" s="158"/>
      <c r="Q433" s="1"/>
      <c r="R433" s="1"/>
    </row>
    <row r="434" spans="3:18">
      <c r="C434" s="1"/>
      <c r="D434" s="1"/>
      <c r="E434" s="158"/>
      <c r="F434" s="158"/>
      <c r="G434" s="157"/>
      <c r="H434" s="157"/>
      <c r="I434" s="157"/>
      <c r="J434" s="157"/>
      <c r="K434" s="157"/>
      <c r="L434" s="157"/>
      <c r="M434" s="158"/>
      <c r="N434" s="158"/>
      <c r="O434" s="158"/>
      <c r="P434" s="158"/>
      <c r="Q434" s="1"/>
      <c r="R434" s="1"/>
    </row>
    <row r="435" spans="3:18">
      <c r="C435" s="1"/>
      <c r="D435" s="1"/>
      <c r="E435" s="158"/>
      <c r="F435" s="158"/>
      <c r="G435" s="157"/>
      <c r="H435" s="157"/>
      <c r="I435" s="157"/>
      <c r="J435" s="157"/>
      <c r="K435" s="157"/>
      <c r="L435" s="157"/>
      <c r="M435" s="158"/>
      <c r="N435" s="158"/>
      <c r="O435" s="158"/>
      <c r="P435" s="158"/>
      <c r="Q435" s="1"/>
      <c r="R435" s="1"/>
    </row>
    <row r="436" spans="3:18">
      <c r="C436" s="1"/>
      <c r="D436" s="1"/>
      <c r="E436" s="158"/>
      <c r="F436" s="158"/>
      <c r="G436" s="157"/>
      <c r="H436" s="157"/>
      <c r="I436" s="157"/>
      <c r="J436" s="157"/>
      <c r="K436" s="157"/>
      <c r="L436" s="157"/>
      <c r="M436" s="158"/>
      <c r="N436" s="158"/>
      <c r="O436" s="158"/>
      <c r="P436" s="158"/>
      <c r="Q436" s="1"/>
      <c r="R436" s="1"/>
    </row>
    <row r="437" spans="3:18">
      <c r="C437" s="1"/>
      <c r="D437" s="1"/>
      <c r="E437" s="158"/>
      <c r="F437" s="158"/>
      <c r="G437" s="157"/>
      <c r="H437" s="157"/>
      <c r="I437" s="157"/>
      <c r="J437" s="157"/>
      <c r="K437" s="157"/>
      <c r="L437" s="157"/>
      <c r="M437" s="158"/>
      <c r="N437" s="158"/>
      <c r="O437" s="158"/>
      <c r="P437" s="158"/>
      <c r="Q437" s="1"/>
      <c r="R437" s="1"/>
    </row>
    <row r="438" spans="3:18">
      <c r="C438" s="1"/>
      <c r="D438" s="1"/>
      <c r="E438" s="158"/>
      <c r="F438" s="158"/>
      <c r="G438" s="157"/>
      <c r="H438" s="157"/>
      <c r="I438" s="157"/>
      <c r="J438" s="157"/>
      <c r="K438" s="157"/>
      <c r="L438" s="157"/>
      <c r="M438" s="158"/>
      <c r="N438" s="158"/>
      <c r="O438" s="158"/>
      <c r="P438" s="158"/>
      <c r="Q438" s="1"/>
      <c r="R438" s="1"/>
    </row>
    <row r="439" spans="3:18">
      <c r="C439" s="1"/>
      <c r="D439" s="1"/>
      <c r="E439" s="1"/>
      <c r="F439" s="1"/>
      <c r="G439" s="17"/>
      <c r="H439" s="17"/>
      <c r="I439" s="17"/>
      <c r="J439" s="17"/>
      <c r="K439" s="17"/>
      <c r="L439" s="17"/>
      <c r="M439" s="1"/>
      <c r="N439" s="1"/>
      <c r="O439" s="1"/>
      <c r="P439" s="1"/>
      <c r="Q439" s="1"/>
      <c r="R439" s="1"/>
    </row>
    <row r="440" spans="3:18">
      <c r="C440" s="1"/>
      <c r="D440" s="1"/>
      <c r="E440" s="1"/>
      <c r="F440" s="1"/>
      <c r="G440" s="17"/>
      <c r="H440" s="17"/>
      <c r="I440" s="17"/>
      <c r="J440" s="17"/>
      <c r="K440" s="17"/>
      <c r="L440" s="17"/>
      <c r="M440" s="1"/>
      <c r="N440" s="1"/>
      <c r="O440" s="1"/>
      <c r="P440" s="1"/>
      <c r="Q440" s="1"/>
      <c r="R440" s="1"/>
    </row>
    <row r="441" spans="3:18">
      <c r="C441" s="1"/>
      <c r="D441" s="1"/>
      <c r="E441" s="1"/>
      <c r="F441" s="1"/>
      <c r="G441" s="17"/>
      <c r="H441" s="17"/>
      <c r="I441" s="17"/>
      <c r="J441" s="17"/>
      <c r="K441" s="17"/>
      <c r="L441" s="17"/>
      <c r="M441" s="1"/>
      <c r="N441" s="1"/>
      <c r="O441" s="1"/>
      <c r="P441" s="1"/>
      <c r="Q441" s="1"/>
      <c r="R441" s="1"/>
    </row>
    <row r="442" spans="3:18">
      <c r="C442" s="1"/>
      <c r="D442" s="1"/>
      <c r="E442" s="1"/>
      <c r="F442" s="1"/>
      <c r="G442" s="17"/>
      <c r="H442" s="17"/>
      <c r="I442" s="17"/>
      <c r="J442" s="17"/>
      <c r="K442" s="17"/>
      <c r="L442" s="17"/>
      <c r="M442" s="1"/>
      <c r="N442" s="1"/>
      <c r="O442" s="1"/>
      <c r="P442" s="1"/>
      <c r="Q442" s="1"/>
      <c r="R442" s="1"/>
    </row>
    <row r="443" spans="3:18">
      <c r="C443" s="1"/>
      <c r="D443" s="1"/>
      <c r="E443" s="1"/>
      <c r="F443" s="1"/>
      <c r="G443" s="17"/>
      <c r="H443" s="17"/>
      <c r="I443" s="17"/>
      <c r="J443" s="17"/>
      <c r="K443" s="17"/>
      <c r="L443" s="17"/>
      <c r="M443" s="1"/>
      <c r="N443" s="1"/>
      <c r="O443" s="1"/>
      <c r="P443" s="1"/>
      <c r="Q443" s="1"/>
      <c r="R443" s="1"/>
    </row>
    <row r="444" spans="3:18">
      <c r="C444" s="1"/>
      <c r="D444" s="1"/>
      <c r="E444" s="1"/>
      <c r="F444" s="1"/>
      <c r="G444" s="17"/>
      <c r="H444" s="17"/>
      <c r="I444" s="17"/>
      <c r="J444" s="17"/>
      <c r="K444" s="17"/>
      <c r="L444" s="17"/>
      <c r="M444" s="1"/>
      <c r="N444" s="1"/>
      <c r="O444" s="1"/>
      <c r="P444" s="1"/>
      <c r="Q444" s="1"/>
      <c r="R444" s="1"/>
    </row>
    <row r="445" spans="3:18">
      <c r="C445" s="1"/>
      <c r="D445" s="1"/>
      <c r="E445" s="1"/>
      <c r="F445" s="1"/>
      <c r="G445" s="17"/>
      <c r="H445" s="17"/>
      <c r="I445" s="17"/>
      <c r="J445" s="17"/>
      <c r="K445" s="17"/>
      <c r="L445" s="17"/>
      <c r="M445" s="1"/>
      <c r="N445" s="1"/>
      <c r="O445" s="1"/>
      <c r="P445" s="1"/>
      <c r="Q445" s="1"/>
      <c r="R445" s="1"/>
    </row>
    <row r="446" spans="3:18">
      <c r="C446" s="1"/>
      <c r="D446" s="1"/>
      <c r="E446" s="1"/>
      <c r="F446" s="1"/>
      <c r="G446" s="17"/>
      <c r="H446" s="17"/>
      <c r="I446" s="17"/>
      <c r="J446" s="17"/>
      <c r="K446" s="17"/>
      <c r="L446" s="17"/>
      <c r="M446" s="1"/>
      <c r="N446" s="1"/>
      <c r="O446" s="1"/>
      <c r="P446" s="1"/>
      <c r="Q446" s="1"/>
      <c r="R446" s="1"/>
    </row>
    <row r="447" spans="3:18">
      <c r="C447" s="1"/>
      <c r="D447" s="1"/>
      <c r="E447" s="1"/>
      <c r="F447" s="1"/>
      <c r="G447" s="17"/>
      <c r="H447" s="17"/>
      <c r="I447" s="17"/>
      <c r="J447" s="17"/>
      <c r="K447" s="17"/>
      <c r="L447" s="17"/>
      <c r="M447" s="1"/>
      <c r="N447" s="1"/>
      <c r="O447" s="1"/>
      <c r="P447" s="1"/>
      <c r="Q447" s="1"/>
      <c r="R447" s="1"/>
    </row>
    <row r="448" spans="3:18">
      <c r="C448" s="1"/>
      <c r="D448" s="1"/>
      <c r="E448" s="1"/>
      <c r="F448" s="1"/>
      <c r="G448" s="17"/>
      <c r="H448" s="17"/>
      <c r="I448" s="17"/>
      <c r="J448" s="17"/>
      <c r="K448" s="17"/>
      <c r="L448" s="17"/>
      <c r="M448" s="1"/>
      <c r="N448" s="1"/>
      <c r="O448" s="1"/>
      <c r="P448" s="1"/>
      <c r="Q448" s="1"/>
      <c r="R448" s="1"/>
    </row>
    <row r="449" spans="3:18">
      <c r="C449" s="1"/>
      <c r="D449" s="1"/>
      <c r="E449" s="1"/>
      <c r="F449" s="1"/>
      <c r="G449" s="17"/>
      <c r="H449" s="17"/>
      <c r="I449" s="17"/>
      <c r="J449" s="17"/>
      <c r="K449" s="17"/>
      <c r="L449" s="17"/>
      <c r="M449" s="1"/>
      <c r="N449" s="1"/>
      <c r="O449" s="1"/>
      <c r="P449" s="1"/>
      <c r="Q449" s="1"/>
      <c r="R449" s="1"/>
    </row>
    <row r="450" spans="3:18">
      <c r="C450" s="1"/>
      <c r="D450" s="1"/>
      <c r="E450" s="1"/>
      <c r="F450" s="1"/>
      <c r="G450" s="17"/>
      <c r="H450" s="17"/>
      <c r="I450" s="17"/>
      <c r="J450" s="17"/>
      <c r="K450" s="17"/>
      <c r="L450" s="17"/>
      <c r="M450" s="1"/>
      <c r="N450" s="1"/>
      <c r="O450" s="1"/>
      <c r="P450" s="1"/>
      <c r="Q450" s="1"/>
      <c r="R450" s="1"/>
    </row>
    <row r="451" spans="3:18">
      <c r="C451" s="1"/>
      <c r="D451" s="1"/>
      <c r="E451" s="1"/>
      <c r="F451" s="1"/>
      <c r="G451" s="17"/>
      <c r="H451" s="17"/>
      <c r="I451" s="17"/>
      <c r="J451" s="17"/>
      <c r="K451" s="17"/>
      <c r="L451" s="17"/>
      <c r="M451" s="1"/>
      <c r="N451" s="1"/>
      <c r="O451" s="1"/>
      <c r="P451" s="1"/>
      <c r="Q451" s="1"/>
      <c r="R451" s="1"/>
    </row>
    <row r="452" spans="3:18">
      <c r="C452" s="1"/>
      <c r="D452" s="1"/>
      <c r="E452" s="1"/>
      <c r="F452" s="1"/>
      <c r="G452" s="17"/>
      <c r="H452" s="17"/>
      <c r="I452" s="17"/>
      <c r="J452" s="17"/>
      <c r="K452" s="17"/>
      <c r="L452" s="17"/>
      <c r="M452" s="1"/>
      <c r="N452" s="1"/>
      <c r="O452" s="1"/>
      <c r="P452" s="1"/>
      <c r="Q452" s="1"/>
      <c r="R452" s="1"/>
    </row>
    <row r="453" spans="3:18">
      <c r="C453" s="1"/>
      <c r="D453" s="1"/>
      <c r="E453" s="1"/>
      <c r="F453" s="1"/>
      <c r="G453" s="17"/>
      <c r="H453" s="17"/>
      <c r="I453" s="17"/>
      <c r="J453" s="17"/>
      <c r="K453" s="17"/>
      <c r="L453" s="17"/>
      <c r="M453" s="1"/>
      <c r="N453" s="1"/>
      <c r="O453" s="1"/>
      <c r="P453" s="1"/>
      <c r="Q453" s="1"/>
      <c r="R453" s="1"/>
    </row>
    <row r="454" spans="3:18">
      <c r="C454" s="1"/>
      <c r="D454" s="1"/>
      <c r="E454" s="1"/>
      <c r="F454" s="1"/>
      <c r="G454" s="17"/>
      <c r="H454" s="17"/>
      <c r="I454" s="17"/>
      <c r="J454" s="17"/>
      <c r="K454" s="17"/>
      <c r="L454" s="17"/>
      <c r="M454" s="1"/>
      <c r="N454" s="1"/>
      <c r="O454" s="1"/>
      <c r="P454" s="1"/>
      <c r="Q454" s="1"/>
      <c r="R454" s="1"/>
    </row>
    <row r="455" spans="3:18">
      <c r="C455" s="1"/>
      <c r="D455" s="1"/>
      <c r="E455" s="1"/>
      <c r="F455" s="1"/>
      <c r="G455" s="17"/>
      <c r="H455" s="17"/>
      <c r="I455" s="17"/>
      <c r="J455" s="17"/>
      <c r="K455" s="17"/>
      <c r="L455" s="17"/>
      <c r="M455" s="1"/>
      <c r="N455" s="1"/>
      <c r="O455" s="1"/>
      <c r="P455" s="1"/>
      <c r="Q455" s="1"/>
      <c r="R455" s="1"/>
    </row>
    <row r="456" spans="3:18">
      <c r="C456" s="1"/>
      <c r="D456" s="1"/>
      <c r="E456" s="1"/>
      <c r="F456" s="1"/>
      <c r="G456" s="17"/>
      <c r="H456" s="17"/>
      <c r="I456" s="17"/>
      <c r="J456" s="17"/>
      <c r="K456" s="17"/>
      <c r="L456" s="17"/>
      <c r="M456" s="1"/>
      <c r="N456" s="1"/>
      <c r="O456" s="1"/>
      <c r="P456" s="1"/>
      <c r="Q456" s="1"/>
      <c r="R456" s="1"/>
    </row>
    <row r="457" spans="3:18">
      <c r="C457" s="1"/>
      <c r="D457" s="1"/>
      <c r="E457" s="1"/>
      <c r="F457" s="1"/>
      <c r="G457" s="17"/>
      <c r="H457" s="17"/>
      <c r="I457" s="17"/>
      <c r="J457" s="17"/>
      <c r="K457" s="17"/>
      <c r="L457" s="17"/>
      <c r="M457" s="1"/>
      <c r="N457" s="1"/>
      <c r="O457" s="1"/>
      <c r="P457" s="1"/>
      <c r="Q457" s="1"/>
      <c r="R457" s="1"/>
    </row>
    <row r="458" spans="3:18">
      <c r="C458" s="1"/>
      <c r="D458" s="1"/>
      <c r="E458" s="1"/>
      <c r="F458" s="1"/>
      <c r="G458" s="17"/>
      <c r="H458" s="17"/>
      <c r="I458" s="17"/>
      <c r="J458" s="17"/>
      <c r="K458" s="17"/>
      <c r="L458" s="17"/>
      <c r="M458" s="1"/>
      <c r="N458" s="1"/>
      <c r="O458" s="1"/>
      <c r="P458" s="1"/>
      <c r="Q458" s="1"/>
      <c r="R458" s="1"/>
    </row>
    <row r="459" spans="3:18">
      <c r="C459" s="1"/>
      <c r="D459" s="1"/>
      <c r="E459" s="1"/>
      <c r="F459" s="1"/>
      <c r="G459" s="17"/>
      <c r="H459" s="17"/>
      <c r="I459" s="17"/>
      <c r="J459" s="17"/>
      <c r="K459" s="17"/>
      <c r="L459" s="17"/>
      <c r="M459" s="1"/>
      <c r="N459" s="1"/>
      <c r="O459" s="1"/>
      <c r="P459" s="1"/>
      <c r="Q459" s="1"/>
      <c r="R459" s="1"/>
    </row>
    <row r="460" spans="3:18">
      <c r="C460" s="1"/>
      <c r="D460" s="1"/>
      <c r="E460" s="1"/>
      <c r="F460" s="1"/>
      <c r="G460" s="17"/>
      <c r="H460" s="17"/>
      <c r="I460" s="17"/>
      <c r="J460" s="17"/>
      <c r="K460" s="17"/>
      <c r="L460" s="17"/>
      <c r="M460" s="1"/>
      <c r="N460" s="1"/>
      <c r="O460" s="1"/>
      <c r="P460" s="1"/>
      <c r="Q460" s="1"/>
      <c r="R460" s="1"/>
    </row>
    <row r="461" spans="3:18">
      <c r="C461" s="1"/>
      <c r="D461" s="1"/>
      <c r="E461" s="1"/>
      <c r="F461" s="1"/>
      <c r="G461" s="17"/>
      <c r="H461" s="17"/>
      <c r="I461" s="17"/>
      <c r="J461" s="17"/>
      <c r="K461" s="17"/>
      <c r="L461" s="17"/>
      <c r="M461" s="1"/>
      <c r="N461" s="1"/>
      <c r="O461" s="1"/>
      <c r="P461" s="1"/>
      <c r="Q461" s="1"/>
      <c r="R461" s="1"/>
    </row>
    <row r="462" spans="3:18">
      <c r="C462" s="1"/>
      <c r="D462" s="1"/>
      <c r="E462" s="1"/>
      <c r="F462" s="1"/>
      <c r="G462" s="17"/>
      <c r="H462" s="17"/>
      <c r="I462" s="17"/>
      <c r="J462" s="17"/>
      <c r="K462" s="17"/>
      <c r="L462" s="17"/>
      <c r="M462" s="1"/>
      <c r="N462" s="1"/>
      <c r="O462" s="1"/>
      <c r="P462" s="1"/>
      <c r="Q462" s="1"/>
      <c r="R462" s="1"/>
    </row>
    <row r="463" spans="3:18">
      <c r="C463" s="1"/>
      <c r="D463" s="1"/>
      <c r="E463" s="1"/>
      <c r="F463" s="1"/>
      <c r="G463" s="17"/>
      <c r="H463" s="17"/>
      <c r="I463" s="17"/>
      <c r="J463" s="17"/>
      <c r="K463" s="17"/>
      <c r="L463" s="17"/>
      <c r="M463" s="1"/>
      <c r="N463" s="1"/>
      <c r="O463" s="1"/>
      <c r="P463" s="1"/>
      <c r="Q463" s="1"/>
      <c r="R463" s="1"/>
    </row>
    <row r="464" spans="3:18">
      <c r="C464" s="1"/>
      <c r="D464" s="1"/>
      <c r="E464" s="1"/>
      <c r="F464" s="1"/>
      <c r="G464" s="17"/>
      <c r="H464" s="17"/>
      <c r="I464" s="17"/>
      <c r="J464" s="17"/>
      <c r="K464" s="17"/>
      <c r="L464" s="17"/>
      <c r="M464" s="1"/>
      <c r="N464" s="1"/>
      <c r="O464" s="1"/>
      <c r="P464" s="1"/>
      <c r="Q464" s="1"/>
      <c r="R464" s="1"/>
    </row>
    <row r="465" spans="3:18">
      <c r="C465" s="1"/>
      <c r="D465" s="1"/>
      <c r="E465" s="1"/>
      <c r="F465" s="1"/>
      <c r="G465" s="17"/>
      <c r="H465" s="17"/>
      <c r="I465" s="17"/>
      <c r="J465" s="17"/>
      <c r="K465" s="17"/>
      <c r="L465" s="17"/>
      <c r="M465" s="1"/>
      <c r="N465" s="1"/>
      <c r="O465" s="1"/>
      <c r="P465" s="1"/>
      <c r="Q465" s="1"/>
      <c r="R465" s="1"/>
    </row>
    <row r="466" spans="3:18">
      <c r="C466" s="1"/>
      <c r="D466" s="1"/>
      <c r="E466" s="1"/>
      <c r="F466" s="1"/>
      <c r="G466" s="17"/>
      <c r="H466" s="17"/>
      <c r="I466" s="17"/>
      <c r="J466" s="17"/>
      <c r="K466" s="17"/>
      <c r="L466" s="17"/>
      <c r="M466" s="1"/>
      <c r="N466" s="1"/>
      <c r="O466" s="1"/>
      <c r="P466" s="1"/>
      <c r="Q466" s="1"/>
      <c r="R466" s="1"/>
    </row>
    <row r="467" spans="3:18">
      <c r="C467" s="1"/>
      <c r="D467" s="1"/>
      <c r="E467" s="1"/>
      <c r="F467" s="1"/>
      <c r="G467" s="17"/>
      <c r="H467" s="17"/>
      <c r="I467" s="17"/>
      <c r="J467" s="17"/>
      <c r="K467" s="17"/>
      <c r="L467" s="17"/>
      <c r="M467" s="1"/>
      <c r="N467" s="1"/>
      <c r="O467" s="1"/>
      <c r="P467" s="1"/>
      <c r="Q467" s="1"/>
      <c r="R467" s="1"/>
    </row>
    <row r="468" spans="3:18">
      <c r="C468" s="1"/>
      <c r="D468" s="1"/>
      <c r="E468" s="1"/>
      <c r="F468" s="1"/>
      <c r="G468" s="17"/>
      <c r="H468" s="17"/>
      <c r="I468" s="17"/>
      <c r="J468" s="17"/>
      <c r="K468" s="17"/>
      <c r="L468" s="17"/>
      <c r="M468" s="1"/>
      <c r="N468" s="1"/>
      <c r="O468" s="1"/>
      <c r="P468" s="1"/>
      <c r="Q468" s="1"/>
      <c r="R468" s="1"/>
    </row>
    <row r="469" spans="3:18">
      <c r="C469" s="1"/>
      <c r="D469" s="1"/>
      <c r="E469" s="1"/>
      <c r="F469" s="1"/>
      <c r="G469" s="17"/>
      <c r="H469" s="17"/>
      <c r="I469" s="17"/>
      <c r="J469" s="17"/>
      <c r="K469" s="17"/>
      <c r="L469" s="17"/>
      <c r="M469" s="1"/>
      <c r="N469" s="1"/>
      <c r="O469" s="1"/>
      <c r="P469" s="1"/>
      <c r="Q469" s="1"/>
      <c r="R469" s="1"/>
    </row>
    <row r="470" spans="3:18">
      <c r="C470" s="1"/>
      <c r="D470" s="1"/>
      <c r="E470" s="1"/>
      <c r="F470" s="1"/>
      <c r="G470" s="17"/>
      <c r="H470" s="17"/>
      <c r="I470" s="17"/>
      <c r="J470" s="17"/>
      <c r="K470" s="17"/>
      <c r="L470" s="17"/>
      <c r="M470" s="1"/>
      <c r="N470" s="1"/>
      <c r="O470" s="1"/>
      <c r="P470" s="1"/>
      <c r="Q470" s="1"/>
      <c r="R470" s="1"/>
    </row>
    <row r="471" spans="3:18">
      <c r="C471" s="1"/>
      <c r="D471" s="1"/>
      <c r="E471" s="1"/>
      <c r="F471" s="1"/>
      <c r="G471" s="17"/>
      <c r="H471" s="17"/>
      <c r="I471" s="17"/>
      <c r="J471" s="17"/>
      <c r="K471" s="17"/>
      <c r="L471" s="17"/>
      <c r="M471" s="1"/>
      <c r="N471" s="1"/>
      <c r="O471" s="1"/>
      <c r="P471" s="1"/>
      <c r="Q471" s="1"/>
      <c r="R471" s="1"/>
    </row>
    <row r="472" spans="3:18">
      <c r="C472" s="1"/>
      <c r="D472" s="1"/>
      <c r="E472" s="1"/>
      <c r="F472" s="1"/>
      <c r="G472" s="17"/>
      <c r="H472" s="17"/>
      <c r="I472" s="17"/>
      <c r="J472" s="17"/>
      <c r="K472" s="17"/>
      <c r="L472" s="17"/>
      <c r="M472" s="1"/>
      <c r="N472" s="1"/>
      <c r="O472" s="1"/>
      <c r="P472" s="1"/>
      <c r="Q472" s="1"/>
      <c r="R472" s="1"/>
    </row>
    <row r="473" spans="3:18">
      <c r="C473" s="1"/>
      <c r="D473" s="1"/>
      <c r="E473" s="1"/>
      <c r="F473" s="1"/>
      <c r="G473" s="17"/>
      <c r="H473" s="17"/>
      <c r="I473" s="17"/>
      <c r="J473" s="17"/>
      <c r="K473" s="17"/>
      <c r="L473" s="17"/>
      <c r="M473" s="1"/>
      <c r="N473" s="1"/>
      <c r="O473" s="1"/>
      <c r="P473" s="1"/>
      <c r="Q473" s="1"/>
      <c r="R473" s="1"/>
    </row>
    <row r="474" spans="3:18">
      <c r="C474" s="1"/>
      <c r="D474" s="1"/>
      <c r="E474" s="1"/>
      <c r="F474" s="1"/>
      <c r="G474" s="17"/>
      <c r="H474" s="17"/>
      <c r="I474" s="17"/>
      <c r="J474" s="17"/>
      <c r="K474" s="17"/>
      <c r="L474" s="17"/>
      <c r="M474" s="1"/>
      <c r="N474" s="1"/>
      <c r="O474" s="1"/>
      <c r="P474" s="1"/>
      <c r="Q474" s="1"/>
      <c r="R474" s="1"/>
    </row>
    <row r="475" spans="3:18">
      <c r="C475" s="1"/>
      <c r="D475" s="1"/>
      <c r="E475" s="1"/>
      <c r="F475" s="1"/>
      <c r="G475" s="17"/>
      <c r="H475" s="17"/>
      <c r="I475" s="17"/>
      <c r="J475" s="17"/>
      <c r="K475" s="17"/>
      <c r="L475" s="17"/>
      <c r="M475" s="1"/>
      <c r="N475" s="1"/>
      <c r="O475" s="1"/>
      <c r="P475" s="1"/>
      <c r="Q475" s="1"/>
      <c r="R475" s="1"/>
    </row>
    <row r="476" spans="3:18">
      <c r="C476" s="1"/>
      <c r="D476" s="1"/>
      <c r="E476" s="1"/>
      <c r="F476" s="1"/>
      <c r="G476" s="17"/>
      <c r="H476" s="17"/>
      <c r="I476" s="17"/>
      <c r="J476" s="17"/>
      <c r="K476" s="17"/>
      <c r="L476" s="17"/>
      <c r="M476" s="1"/>
      <c r="N476" s="1"/>
      <c r="O476" s="1"/>
      <c r="P476" s="1"/>
      <c r="Q476" s="1"/>
      <c r="R476" s="1"/>
    </row>
    <row r="477" spans="3:18">
      <c r="C477" s="1"/>
      <c r="D477" s="1"/>
      <c r="E477" s="1"/>
      <c r="F477" s="1"/>
      <c r="G477" s="17"/>
      <c r="H477" s="17"/>
      <c r="I477" s="17"/>
      <c r="J477" s="17"/>
      <c r="K477" s="17"/>
      <c r="L477" s="17"/>
      <c r="M477" s="1"/>
      <c r="N477" s="1"/>
      <c r="O477" s="1"/>
      <c r="P477" s="1"/>
      <c r="Q477" s="1"/>
      <c r="R477" s="1"/>
    </row>
    <row r="478" spans="3:18">
      <c r="C478" s="1"/>
      <c r="D478" s="1"/>
      <c r="E478" s="1"/>
      <c r="F478" s="1"/>
      <c r="G478" s="17"/>
      <c r="H478" s="17"/>
      <c r="I478" s="17"/>
      <c r="J478" s="17"/>
      <c r="K478" s="17"/>
      <c r="L478" s="17"/>
      <c r="M478" s="1"/>
      <c r="N478" s="1"/>
      <c r="O478" s="1"/>
      <c r="P478" s="1"/>
      <c r="Q478" s="1"/>
      <c r="R478" s="1"/>
    </row>
    <row r="479" spans="3:18">
      <c r="C479" s="1"/>
      <c r="D479" s="1"/>
      <c r="E479" s="1"/>
      <c r="F479" s="1"/>
      <c r="G479" s="17"/>
      <c r="H479" s="17"/>
      <c r="I479" s="17"/>
      <c r="J479" s="17"/>
      <c r="K479" s="17"/>
      <c r="L479" s="17"/>
      <c r="M479" s="1"/>
      <c r="N479" s="1"/>
      <c r="O479" s="1"/>
      <c r="P479" s="1"/>
      <c r="Q479" s="1"/>
      <c r="R479" s="1"/>
    </row>
    <row r="480" spans="3:18">
      <c r="C480" s="1"/>
      <c r="D480" s="1"/>
      <c r="E480" s="1"/>
      <c r="F480" s="1"/>
      <c r="G480" s="17"/>
      <c r="H480" s="17"/>
      <c r="I480" s="17"/>
      <c r="J480" s="17"/>
      <c r="K480" s="17"/>
      <c r="L480" s="17"/>
      <c r="M480" s="1"/>
      <c r="N480" s="1"/>
      <c r="O480" s="1"/>
      <c r="P480" s="1"/>
      <c r="Q480" s="1"/>
      <c r="R480" s="1"/>
    </row>
    <row r="481" spans="3:18">
      <c r="C481" s="1"/>
      <c r="D481" s="1"/>
      <c r="E481" s="1"/>
      <c r="F481" s="1"/>
      <c r="G481" s="17"/>
      <c r="H481" s="17"/>
      <c r="I481" s="17"/>
      <c r="J481" s="17"/>
      <c r="K481" s="17"/>
      <c r="L481" s="17"/>
      <c r="M481" s="1"/>
      <c r="N481" s="1"/>
      <c r="O481" s="1"/>
      <c r="P481" s="1"/>
      <c r="Q481" s="1"/>
      <c r="R481" s="1"/>
    </row>
    <row r="482" spans="3:18">
      <c r="C482" s="1"/>
      <c r="D482" s="1"/>
      <c r="E482" s="1"/>
      <c r="F482" s="1"/>
      <c r="G482" s="17"/>
      <c r="H482" s="17"/>
      <c r="I482" s="17"/>
      <c r="J482" s="17"/>
      <c r="K482" s="17"/>
      <c r="L482" s="17"/>
      <c r="M482" s="1"/>
      <c r="N482" s="1"/>
      <c r="O482" s="1"/>
      <c r="P482" s="1"/>
      <c r="Q482" s="1"/>
      <c r="R482" s="1"/>
    </row>
    <row r="483" spans="3:18">
      <c r="C483" s="1"/>
      <c r="D483" s="1"/>
      <c r="E483" s="1"/>
      <c r="F483" s="1"/>
      <c r="G483" s="17"/>
      <c r="H483" s="17"/>
      <c r="I483" s="17"/>
      <c r="J483" s="17"/>
      <c r="K483" s="17"/>
      <c r="L483" s="17"/>
      <c r="M483" s="1"/>
      <c r="N483" s="1"/>
      <c r="O483" s="1"/>
      <c r="P483" s="1"/>
      <c r="Q483" s="1"/>
      <c r="R483" s="1"/>
    </row>
    <row r="484" spans="3:18">
      <c r="C484" s="1"/>
      <c r="D484" s="1"/>
      <c r="E484" s="1"/>
      <c r="F484" s="1"/>
      <c r="G484" s="17"/>
      <c r="H484" s="17"/>
      <c r="I484" s="17"/>
      <c r="J484" s="17"/>
      <c r="K484" s="17"/>
      <c r="L484" s="17"/>
      <c r="M484" s="1"/>
      <c r="N484" s="1"/>
      <c r="O484" s="1"/>
      <c r="P484" s="1"/>
      <c r="Q484" s="1"/>
      <c r="R484" s="1"/>
    </row>
    <row r="485" spans="3:18">
      <c r="C485" s="1"/>
      <c r="D485" s="1"/>
      <c r="E485" s="1"/>
      <c r="F485" s="1"/>
      <c r="G485" s="17"/>
      <c r="H485" s="17"/>
      <c r="I485" s="17"/>
      <c r="J485" s="17"/>
      <c r="K485" s="17"/>
      <c r="L485" s="17"/>
      <c r="M485" s="1"/>
      <c r="N485" s="1"/>
      <c r="O485" s="1"/>
      <c r="P485" s="1"/>
      <c r="Q485" s="1"/>
      <c r="R485" s="1"/>
    </row>
    <row r="486" spans="3:18">
      <c r="C486" s="1"/>
      <c r="D486" s="1"/>
      <c r="E486" s="1"/>
      <c r="F486" s="1"/>
      <c r="G486" s="17"/>
      <c r="H486" s="17"/>
      <c r="I486" s="17"/>
      <c r="J486" s="17"/>
      <c r="K486" s="17"/>
      <c r="L486" s="17"/>
      <c r="M486" s="1"/>
      <c r="N486" s="1"/>
      <c r="O486" s="1"/>
      <c r="P486" s="1"/>
      <c r="Q486" s="1"/>
      <c r="R486" s="1"/>
    </row>
    <row r="487" spans="3:18">
      <c r="C487" s="1"/>
      <c r="D487" s="1"/>
      <c r="E487" s="1"/>
      <c r="F487" s="1"/>
      <c r="G487" s="17"/>
      <c r="H487" s="17"/>
      <c r="I487" s="17"/>
      <c r="J487" s="17"/>
      <c r="K487" s="17"/>
      <c r="L487" s="17"/>
      <c r="M487" s="1"/>
      <c r="N487" s="1"/>
      <c r="O487" s="1"/>
      <c r="P487" s="1"/>
      <c r="Q487" s="1"/>
      <c r="R487" s="1"/>
    </row>
    <row r="488" spans="3:18">
      <c r="C488" s="1"/>
      <c r="D488" s="1"/>
      <c r="E488" s="1"/>
      <c r="F488" s="1"/>
      <c r="G488" s="17"/>
      <c r="H488" s="17"/>
      <c r="I488" s="17"/>
      <c r="J488" s="17"/>
      <c r="K488" s="17"/>
      <c r="L488" s="17"/>
      <c r="M488" s="1"/>
      <c r="N488" s="1"/>
      <c r="O488" s="1"/>
      <c r="P488" s="1"/>
      <c r="Q488" s="1"/>
      <c r="R488" s="1"/>
    </row>
    <row r="489" spans="3:18">
      <c r="C489" s="1"/>
      <c r="D489" s="1"/>
      <c r="E489" s="1"/>
      <c r="F489" s="1"/>
      <c r="G489" s="17"/>
      <c r="H489" s="17"/>
      <c r="I489" s="17"/>
      <c r="J489" s="17"/>
      <c r="K489" s="17"/>
      <c r="L489" s="17"/>
      <c r="M489" s="1"/>
      <c r="N489" s="1"/>
      <c r="O489" s="1"/>
      <c r="P489" s="1"/>
      <c r="Q489" s="1"/>
      <c r="R489" s="1"/>
    </row>
    <row r="490" spans="3:18">
      <c r="C490" s="1"/>
      <c r="D490" s="1"/>
      <c r="E490" s="1"/>
      <c r="F490" s="1"/>
      <c r="G490" s="17"/>
      <c r="H490" s="17"/>
      <c r="I490" s="17"/>
      <c r="J490" s="17"/>
      <c r="K490" s="17"/>
      <c r="L490" s="17"/>
      <c r="M490" s="1"/>
      <c r="N490" s="1"/>
      <c r="O490" s="1"/>
      <c r="P490" s="1"/>
      <c r="Q490" s="1"/>
      <c r="R490" s="1"/>
    </row>
    <row r="491" spans="3:18">
      <c r="C491" s="1"/>
      <c r="D491" s="1"/>
      <c r="E491" s="1"/>
      <c r="F491" s="1"/>
      <c r="G491" s="17"/>
      <c r="H491" s="17"/>
      <c r="I491" s="17"/>
      <c r="J491" s="17"/>
      <c r="K491" s="17"/>
      <c r="L491" s="17"/>
      <c r="M491" s="1"/>
      <c r="N491" s="1"/>
      <c r="O491" s="1"/>
      <c r="P491" s="1"/>
      <c r="Q491" s="1"/>
      <c r="R491" s="1"/>
    </row>
    <row r="492" spans="3:18">
      <c r="C492" s="1"/>
      <c r="D492" s="1"/>
      <c r="E492" s="1"/>
      <c r="F492" s="1"/>
      <c r="G492" s="17"/>
      <c r="H492" s="17"/>
      <c r="I492" s="17"/>
      <c r="J492" s="17"/>
      <c r="K492" s="17"/>
      <c r="L492" s="17"/>
      <c r="M492" s="1"/>
      <c r="N492" s="1"/>
      <c r="O492" s="1"/>
      <c r="P492" s="1"/>
      <c r="Q492" s="1"/>
      <c r="R492" s="1"/>
    </row>
    <row r="493" spans="3:18">
      <c r="C493" s="1"/>
      <c r="D493" s="1"/>
      <c r="E493" s="1"/>
      <c r="F493" s="1"/>
      <c r="G493" s="17"/>
      <c r="H493" s="17"/>
      <c r="I493" s="17"/>
      <c r="J493" s="17"/>
      <c r="K493" s="17"/>
      <c r="L493" s="17"/>
      <c r="M493" s="1"/>
      <c r="N493" s="1"/>
      <c r="O493" s="1"/>
      <c r="P493" s="1"/>
      <c r="Q493" s="1"/>
      <c r="R493" s="1"/>
    </row>
    <row r="494" spans="3:18">
      <c r="C494" s="1"/>
      <c r="D494" s="1"/>
      <c r="E494" s="1"/>
      <c r="F494" s="1"/>
      <c r="G494" s="17"/>
      <c r="H494" s="17"/>
      <c r="I494" s="17"/>
      <c r="J494" s="17"/>
      <c r="K494" s="17"/>
      <c r="L494" s="17"/>
      <c r="M494" s="1"/>
      <c r="N494" s="1"/>
      <c r="O494" s="1"/>
      <c r="P494" s="1"/>
      <c r="Q494" s="1"/>
      <c r="R494" s="1"/>
    </row>
    <row r="495" spans="3:18">
      <c r="C495" s="1"/>
      <c r="D495" s="1"/>
      <c r="E495" s="1"/>
      <c r="F495" s="1"/>
      <c r="G495" s="17"/>
      <c r="H495" s="17"/>
      <c r="I495" s="17"/>
      <c r="J495" s="17"/>
      <c r="K495" s="17"/>
      <c r="L495" s="17"/>
      <c r="M495" s="1"/>
      <c r="N495" s="1"/>
      <c r="O495" s="1"/>
      <c r="P495" s="1"/>
      <c r="Q495" s="1"/>
      <c r="R495" s="1"/>
    </row>
    <row r="496" spans="3:18">
      <c r="C496" s="1"/>
      <c r="D496" s="1"/>
      <c r="E496" s="1"/>
      <c r="F496" s="1"/>
      <c r="G496" s="17"/>
      <c r="H496" s="17"/>
      <c r="I496" s="17"/>
      <c r="J496" s="17"/>
      <c r="K496" s="17"/>
      <c r="L496" s="17"/>
      <c r="M496" s="1"/>
      <c r="N496" s="1"/>
      <c r="O496" s="1"/>
      <c r="P496" s="1"/>
      <c r="Q496" s="1"/>
      <c r="R496" s="1"/>
    </row>
    <row r="497" spans="3:18">
      <c r="C497" s="1"/>
      <c r="D497" s="1"/>
      <c r="E497" s="1"/>
      <c r="F497" s="1"/>
      <c r="G497" s="17"/>
      <c r="H497" s="17"/>
      <c r="I497" s="17"/>
      <c r="J497" s="17"/>
      <c r="K497" s="17"/>
      <c r="L497" s="17"/>
      <c r="M497" s="1"/>
      <c r="N497" s="1"/>
      <c r="O497" s="1"/>
      <c r="P497" s="1"/>
      <c r="Q497" s="1"/>
      <c r="R497" s="1"/>
    </row>
    <row r="498" spans="3:18">
      <c r="C498" s="1"/>
      <c r="D498" s="1"/>
      <c r="E498" s="1"/>
      <c r="F498" s="1"/>
      <c r="G498" s="17"/>
      <c r="H498" s="17"/>
      <c r="I498" s="17"/>
      <c r="J498" s="17"/>
      <c r="K498" s="17"/>
      <c r="L498" s="17"/>
      <c r="M498" s="1"/>
      <c r="N498" s="1"/>
      <c r="O498" s="1"/>
      <c r="P498" s="1"/>
      <c r="Q498" s="1"/>
      <c r="R498" s="1"/>
    </row>
    <row r="499" spans="3:18">
      <c r="C499" s="1"/>
      <c r="D499" s="1"/>
      <c r="E499" s="1"/>
      <c r="F499" s="1"/>
      <c r="G499" s="17"/>
      <c r="H499" s="17"/>
      <c r="I499" s="17"/>
      <c r="J499" s="17"/>
      <c r="K499" s="17"/>
      <c r="L499" s="17"/>
      <c r="M499" s="1"/>
      <c r="N499" s="1"/>
      <c r="O499" s="1"/>
      <c r="P499" s="1"/>
      <c r="Q499" s="1"/>
      <c r="R499" s="1"/>
    </row>
    <row r="500" spans="3:18">
      <c r="C500" s="1"/>
      <c r="D500" s="1"/>
      <c r="E500" s="1"/>
      <c r="F500" s="1"/>
      <c r="G500" s="17"/>
      <c r="H500" s="17"/>
      <c r="I500" s="17"/>
      <c r="J500" s="17"/>
      <c r="K500" s="17"/>
      <c r="L500" s="17"/>
      <c r="M500" s="1"/>
      <c r="N500" s="1"/>
      <c r="O500" s="1"/>
      <c r="P500" s="1"/>
      <c r="Q500" s="1"/>
      <c r="R500" s="1"/>
    </row>
    <row r="501" spans="3:18">
      <c r="C501" s="1"/>
      <c r="D501" s="1"/>
      <c r="E501" s="1"/>
      <c r="F501" s="1"/>
      <c r="G501" s="17"/>
      <c r="H501" s="17"/>
      <c r="I501" s="17"/>
      <c r="J501" s="17"/>
      <c r="K501" s="17"/>
      <c r="L501" s="17"/>
      <c r="M501" s="1"/>
      <c r="N501" s="1"/>
      <c r="O501" s="1"/>
      <c r="P501" s="1"/>
      <c r="Q501" s="1"/>
      <c r="R501" s="1"/>
    </row>
    <row r="502" spans="3:18">
      <c r="C502" s="1"/>
      <c r="D502" s="1"/>
      <c r="E502" s="1"/>
      <c r="F502" s="1"/>
      <c r="G502" s="17"/>
      <c r="H502" s="17"/>
      <c r="I502" s="17"/>
      <c r="J502" s="17"/>
      <c r="K502" s="17"/>
      <c r="L502" s="17"/>
      <c r="M502" s="1"/>
      <c r="N502" s="1"/>
      <c r="O502" s="1"/>
      <c r="P502" s="1"/>
      <c r="Q502" s="1"/>
      <c r="R502" s="1"/>
    </row>
    <row r="503" spans="3:18">
      <c r="C503" s="1"/>
      <c r="D503" s="1"/>
      <c r="E503" s="1"/>
      <c r="F503" s="1"/>
      <c r="G503" s="17"/>
      <c r="H503" s="17"/>
      <c r="I503" s="17"/>
      <c r="J503" s="17"/>
      <c r="K503" s="17"/>
      <c r="L503" s="17"/>
      <c r="M503" s="1"/>
      <c r="N503" s="1"/>
      <c r="O503" s="1"/>
      <c r="P503" s="1"/>
      <c r="Q503" s="1"/>
      <c r="R503" s="1"/>
    </row>
    <row r="504" spans="3:18">
      <c r="C504" s="1"/>
      <c r="D504" s="1"/>
      <c r="E504" s="1"/>
      <c r="F504" s="1"/>
      <c r="G504" s="17"/>
      <c r="H504" s="17"/>
      <c r="I504" s="17"/>
      <c r="J504" s="17"/>
      <c r="K504" s="17"/>
      <c r="L504" s="17"/>
      <c r="M504" s="1"/>
      <c r="N504" s="1"/>
      <c r="O504" s="1"/>
      <c r="P504" s="1"/>
      <c r="Q504" s="1"/>
      <c r="R504" s="1"/>
    </row>
    <row r="505" spans="3:18">
      <c r="C505" s="1"/>
      <c r="D505" s="1"/>
      <c r="E505" s="1"/>
      <c r="F505" s="1"/>
      <c r="G505" s="17"/>
      <c r="H505" s="17"/>
      <c r="I505" s="17"/>
      <c r="J505" s="17"/>
      <c r="K505" s="17"/>
      <c r="L505" s="17"/>
      <c r="M505" s="1"/>
      <c r="N505" s="1"/>
      <c r="O505" s="1"/>
      <c r="P505" s="1"/>
      <c r="Q505" s="1"/>
      <c r="R505" s="1"/>
    </row>
    <row r="506" spans="3:18">
      <c r="C506" s="1"/>
      <c r="D506" s="1"/>
      <c r="E506" s="1"/>
      <c r="F506" s="1"/>
      <c r="G506" s="17"/>
      <c r="H506" s="17"/>
      <c r="I506" s="17"/>
      <c r="J506" s="17"/>
      <c r="K506" s="17"/>
      <c r="L506" s="17"/>
      <c r="M506" s="1"/>
      <c r="N506" s="1"/>
      <c r="O506" s="1"/>
      <c r="P506" s="1"/>
      <c r="Q506" s="1"/>
      <c r="R506" s="1"/>
    </row>
    <row r="507" spans="3:18">
      <c r="C507" s="1"/>
      <c r="D507" s="1"/>
      <c r="E507" s="1"/>
      <c r="F507" s="1"/>
      <c r="G507" s="17"/>
      <c r="H507" s="17"/>
      <c r="I507" s="17"/>
      <c r="J507" s="17"/>
      <c r="K507" s="17"/>
      <c r="L507" s="17"/>
      <c r="M507" s="1"/>
      <c r="N507" s="1"/>
      <c r="O507" s="1"/>
      <c r="P507" s="1"/>
      <c r="Q507" s="1"/>
      <c r="R507" s="1"/>
    </row>
    <row r="508" spans="3:18">
      <c r="C508" s="1"/>
      <c r="D508" s="1"/>
      <c r="E508" s="1"/>
      <c r="F508" s="1"/>
      <c r="G508" s="17"/>
      <c r="H508" s="17"/>
      <c r="I508" s="17"/>
      <c r="J508" s="17"/>
      <c r="K508" s="17"/>
      <c r="L508" s="17"/>
      <c r="M508" s="1"/>
      <c r="N508" s="1"/>
      <c r="O508" s="1"/>
      <c r="P508" s="1"/>
      <c r="Q508" s="1"/>
      <c r="R508" s="1"/>
    </row>
    <row r="509" spans="3:18">
      <c r="C509" s="1"/>
      <c r="D509" s="1"/>
      <c r="E509" s="1"/>
      <c r="F509" s="1"/>
      <c r="G509" s="17"/>
      <c r="H509" s="17"/>
      <c r="I509" s="17"/>
      <c r="J509" s="17"/>
      <c r="K509" s="17"/>
      <c r="L509" s="17"/>
      <c r="M509" s="1"/>
      <c r="N509" s="1"/>
      <c r="O509" s="1"/>
      <c r="P509" s="1"/>
      <c r="Q509" s="1"/>
      <c r="R509" s="1"/>
    </row>
    <row r="510" spans="3:18">
      <c r="C510" s="1"/>
      <c r="D510" s="1"/>
      <c r="E510" s="1"/>
      <c r="F510" s="1"/>
      <c r="G510" s="17"/>
      <c r="H510" s="17"/>
      <c r="I510" s="17"/>
      <c r="J510" s="17"/>
      <c r="K510" s="17"/>
      <c r="L510" s="17"/>
      <c r="M510" s="1"/>
      <c r="N510" s="1"/>
      <c r="O510" s="1"/>
      <c r="P510" s="1"/>
      <c r="Q510" s="1"/>
      <c r="R510" s="1"/>
    </row>
    <row r="511" spans="3:18">
      <c r="C511" s="1"/>
      <c r="D511" s="1"/>
      <c r="E511" s="1"/>
      <c r="F511" s="1"/>
      <c r="G511" s="17"/>
      <c r="H511" s="17"/>
      <c r="I511" s="17"/>
      <c r="J511" s="17"/>
      <c r="K511" s="17"/>
      <c r="L511" s="17"/>
      <c r="M511" s="1"/>
      <c r="N511" s="1"/>
      <c r="O511" s="1"/>
      <c r="P511" s="1"/>
      <c r="Q511" s="1"/>
      <c r="R511" s="1"/>
    </row>
    <row r="512" spans="3:18">
      <c r="C512" s="1"/>
      <c r="D512" s="1"/>
      <c r="E512" s="1"/>
      <c r="F512" s="1"/>
      <c r="G512" s="17"/>
      <c r="H512" s="17"/>
      <c r="I512" s="17"/>
      <c r="J512" s="17"/>
      <c r="K512" s="17"/>
      <c r="L512" s="17"/>
      <c r="M512" s="1"/>
      <c r="N512" s="1"/>
      <c r="O512" s="1"/>
      <c r="P512" s="1"/>
      <c r="Q512" s="1"/>
      <c r="R512" s="1"/>
    </row>
    <row r="513" spans="3:18">
      <c r="C513" s="1"/>
      <c r="D513" s="1"/>
      <c r="E513" s="1"/>
      <c r="F513" s="1"/>
      <c r="G513" s="17"/>
      <c r="H513" s="17"/>
      <c r="I513" s="17"/>
      <c r="J513" s="17"/>
      <c r="K513" s="17"/>
      <c r="L513" s="17"/>
      <c r="M513" s="1"/>
      <c r="N513" s="1"/>
      <c r="O513" s="1"/>
      <c r="P513" s="1"/>
      <c r="Q513" s="1"/>
      <c r="R513" s="1"/>
    </row>
    <row r="514" spans="3:18">
      <c r="C514" s="1"/>
      <c r="D514" s="1"/>
      <c r="E514" s="1"/>
      <c r="F514" s="1"/>
      <c r="G514" s="17"/>
      <c r="H514" s="17"/>
      <c r="I514" s="17"/>
      <c r="J514" s="17"/>
      <c r="K514" s="17"/>
      <c r="L514" s="17"/>
      <c r="M514" s="1"/>
      <c r="N514" s="1"/>
      <c r="O514" s="1"/>
      <c r="P514" s="1"/>
      <c r="Q514" s="1"/>
      <c r="R514" s="1"/>
    </row>
    <row r="515" spans="3:18">
      <c r="C515" s="1"/>
      <c r="D515" s="1"/>
      <c r="E515" s="1"/>
      <c r="F515" s="1"/>
      <c r="G515" s="17"/>
      <c r="H515" s="17"/>
      <c r="I515" s="17"/>
      <c r="J515" s="17"/>
      <c r="K515" s="17"/>
      <c r="L515" s="17"/>
      <c r="M515" s="1"/>
      <c r="N515" s="1"/>
      <c r="O515" s="1"/>
      <c r="P515" s="1"/>
      <c r="Q515" s="1"/>
      <c r="R515" s="1"/>
    </row>
    <row r="516" spans="3:18">
      <c r="C516" s="1"/>
      <c r="D516" s="1"/>
      <c r="E516" s="1"/>
      <c r="F516" s="1"/>
      <c r="G516" s="17"/>
      <c r="H516" s="17"/>
      <c r="I516" s="17"/>
      <c r="J516" s="17"/>
      <c r="K516" s="17"/>
      <c r="L516" s="17"/>
      <c r="M516" s="1"/>
      <c r="N516" s="1"/>
      <c r="O516" s="1"/>
      <c r="P516" s="1"/>
      <c r="Q516" s="1"/>
      <c r="R516" s="1"/>
    </row>
    <row r="517" spans="3:18">
      <c r="C517" s="1"/>
      <c r="D517" s="1"/>
      <c r="E517" s="1"/>
      <c r="F517" s="1"/>
      <c r="G517" s="17"/>
      <c r="H517" s="17"/>
      <c r="I517" s="17"/>
      <c r="J517" s="17"/>
      <c r="K517" s="17"/>
      <c r="L517" s="17"/>
      <c r="M517" s="1"/>
      <c r="N517" s="1"/>
      <c r="O517" s="1"/>
      <c r="P517" s="1"/>
      <c r="Q517" s="1"/>
      <c r="R517" s="1"/>
    </row>
    <row r="518" spans="3:18">
      <c r="C518" s="1"/>
      <c r="D518" s="1"/>
      <c r="E518" s="1"/>
      <c r="F518" s="1"/>
      <c r="G518" s="17"/>
      <c r="H518" s="17"/>
      <c r="I518" s="17"/>
      <c r="J518" s="17"/>
      <c r="K518" s="17"/>
      <c r="L518" s="17"/>
      <c r="M518" s="1"/>
      <c r="N518" s="1"/>
      <c r="O518" s="1"/>
      <c r="P518" s="1"/>
      <c r="Q518" s="1"/>
      <c r="R518" s="1"/>
    </row>
    <row r="519" spans="3:18">
      <c r="C519" s="1"/>
      <c r="D519" s="1"/>
      <c r="E519" s="1"/>
      <c r="F519" s="1"/>
      <c r="G519" s="17"/>
      <c r="H519" s="17"/>
      <c r="I519" s="17"/>
      <c r="J519" s="17"/>
      <c r="K519" s="17"/>
      <c r="L519" s="17"/>
      <c r="M519" s="1"/>
      <c r="N519" s="1"/>
      <c r="O519" s="1"/>
      <c r="P519" s="1"/>
      <c r="Q519" s="1"/>
      <c r="R519" s="1"/>
    </row>
    <row r="520" spans="3:18">
      <c r="C520" s="1"/>
      <c r="D520" s="1"/>
      <c r="E520" s="1"/>
      <c r="F520" s="1"/>
      <c r="G520" s="17"/>
      <c r="H520" s="17"/>
      <c r="I520" s="17"/>
      <c r="J520" s="17"/>
      <c r="K520" s="17"/>
      <c r="L520" s="17"/>
      <c r="M520" s="1"/>
      <c r="N520" s="1"/>
      <c r="O520" s="1"/>
      <c r="P520" s="1"/>
      <c r="Q520" s="1"/>
      <c r="R520" s="1"/>
    </row>
    <row r="521" spans="3:18">
      <c r="C521" s="1"/>
      <c r="D521" s="1"/>
      <c r="E521" s="1"/>
      <c r="F521" s="1"/>
      <c r="G521" s="17"/>
      <c r="H521" s="17"/>
      <c r="I521" s="17"/>
      <c r="J521" s="17"/>
      <c r="K521" s="17"/>
      <c r="L521" s="17"/>
      <c r="M521" s="1"/>
      <c r="N521" s="1"/>
      <c r="O521" s="1"/>
      <c r="P521" s="1"/>
      <c r="Q521" s="1"/>
      <c r="R521" s="1"/>
    </row>
    <row r="522" spans="3:18">
      <c r="C522" s="1"/>
      <c r="D522" s="1"/>
      <c r="E522" s="1"/>
      <c r="F522" s="1"/>
      <c r="G522" s="17"/>
      <c r="H522" s="17"/>
      <c r="I522" s="17"/>
      <c r="J522" s="17"/>
      <c r="K522" s="17"/>
      <c r="L522" s="17"/>
      <c r="M522" s="1"/>
      <c r="N522" s="1"/>
      <c r="O522" s="1"/>
      <c r="P522" s="1"/>
      <c r="Q522" s="1"/>
      <c r="R522" s="1"/>
    </row>
    <row r="523" spans="3:18">
      <c r="C523" s="1"/>
      <c r="D523" s="1"/>
      <c r="E523" s="1"/>
      <c r="F523" s="1"/>
      <c r="G523" s="17"/>
      <c r="H523" s="17"/>
      <c r="I523" s="17"/>
      <c r="J523" s="17"/>
      <c r="K523" s="17"/>
      <c r="L523" s="17"/>
      <c r="M523" s="1"/>
      <c r="N523" s="1"/>
      <c r="O523" s="1"/>
      <c r="P523" s="1"/>
      <c r="Q523" s="1"/>
      <c r="R523" s="1"/>
    </row>
    <row r="524" spans="3:18">
      <c r="C524" s="1"/>
      <c r="D524" s="1"/>
      <c r="E524" s="1"/>
      <c r="F524" s="1"/>
      <c r="G524" s="17"/>
      <c r="H524" s="17"/>
      <c r="I524" s="17"/>
      <c r="J524" s="17"/>
      <c r="K524" s="17"/>
      <c r="L524" s="17"/>
      <c r="M524" s="1"/>
      <c r="N524" s="1"/>
      <c r="O524" s="1"/>
      <c r="P524" s="1"/>
      <c r="Q524" s="1"/>
      <c r="R524" s="1"/>
    </row>
    <row r="525" spans="3:18">
      <c r="C525" s="1"/>
      <c r="D525" s="1"/>
      <c r="E525" s="1"/>
      <c r="F525" s="1"/>
      <c r="G525" s="17"/>
      <c r="H525" s="17"/>
      <c r="I525" s="17"/>
      <c r="J525" s="17"/>
      <c r="K525" s="17"/>
      <c r="L525" s="17"/>
      <c r="M525" s="1"/>
      <c r="N525" s="1"/>
      <c r="O525" s="1"/>
      <c r="P525" s="1"/>
      <c r="Q525" s="1"/>
      <c r="R525" s="1"/>
    </row>
    <row r="526" spans="3:18">
      <c r="C526" s="1"/>
      <c r="D526" s="1"/>
      <c r="E526" s="1"/>
      <c r="F526" s="1"/>
      <c r="G526" s="17"/>
      <c r="H526" s="17"/>
      <c r="I526" s="17"/>
      <c r="J526" s="17"/>
      <c r="K526" s="17"/>
      <c r="L526" s="17"/>
      <c r="M526" s="1"/>
      <c r="N526" s="1"/>
      <c r="O526" s="1"/>
      <c r="P526" s="1"/>
      <c r="Q526" s="1"/>
      <c r="R526" s="1"/>
    </row>
    <row r="527" spans="3:18">
      <c r="C527" s="1"/>
      <c r="D527" s="1"/>
      <c r="E527" s="1"/>
      <c r="F527" s="1"/>
      <c r="G527" s="17"/>
      <c r="H527" s="17"/>
      <c r="I527" s="17"/>
      <c r="J527" s="17"/>
      <c r="K527" s="17"/>
      <c r="L527" s="17"/>
      <c r="M527" s="1"/>
      <c r="N527" s="1"/>
      <c r="O527" s="1"/>
      <c r="P527" s="1"/>
      <c r="Q527" s="1"/>
      <c r="R527" s="1"/>
    </row>
    <row r="528" spans="3:18">
      <c r="C528" s="1"/>
      <c r="D528" s="1"/>
      <c r="E528" s="1"/>
      <c r="F528" s="1"/>
      <c r="G528" s="17"/>
      <c r="H528" s="17"/>
      <c r="I528" s="17"/>
      <c r="J528" s="17"/>
      <c r="K528" s="17"/>
      <c r="L528" s="17"/>
      <c r="M528" s="1"/>
      <c r="N528" s="1"/>
      <c r="O528" s="1"/>
      <c r="P528" s="1"/>
      <c r="Q528" s="1"/>
      <c r="R528" s="1"/>
    </row>
    <row r="529" spans="3:18">
      <c r="C529" s="1"/>
      <c r="D529" s="1"/>
      <c r="E529" s="1"/>
      <c r="F529" s="1"/>
      <c r="G529" s="17"/>
      <c r="H529" s="17"/>
      <c r="I529" s="17"/>
      <c r="J529" s="17"/>
      <c r="K529" s="17"/>
      <c r="L529" s="17"/>
      <c r="M529" s="1"/>
      <c r="N529" s="1"/>
      <c r="O529" s="1"/>
      <c r="P529" s="1"/>
      <c r="Q529" s="1"/>
      <c r="R529" s="1"/>
    </row>
    <row r="530" spans="3:18">
      <c r="C530" s="1"/>
      <c r="D530" s="1"/>
      <c r="E530" s="1"/>
      <c r="F530" s="1"/>
      <c r="G530" s="17"/>
      <c r="H530" s="17"/>
      <c r="I530" s="17"/>
      <c r="J530" s="17"/>
      <c r="K530" s="17"/>
      <c r="L530" s="17"/>
      <c r="M530" s="1"/>
      <c r="N530" s="1"/>
      <c r="O530" s="1"/>
      <c r="P530" s="1"/>
      <c r="Q530" s="1"/>
      <c r="R530" s="1"/>
    </row>
    <row r="531" spans="3:18">
      <c r="C531" s="1"/>
      <c r="D531" s="1"/>
      <c r="E531" s="1"/>
      <c r="F531" s="1"/>
      <c r="G531" s="17"/>
      <c r="H531" s="17"/>
      <c r="I531" s="17"/>
      <c r="J531" s="17"/>
      <c r="K531" s="17"/>
      <c r="L531" s="17"/>
      <c r="M531" s="1"/>
      <c r="N531" s="1"/>
      <c r="O531" s="1"/>
      <c r="P531" s="1"/>
      <c r="Q531" s="1"/>
      <c r="R531" s="1"/>
    </row>
    <row r="532" spans="3:18">
      <c r="C532" s="1"/>
      <c r="D532" s="1"/>
      <c r="E532" s="1"/>
      <c r="F532" s="1"/>
      <c r="G532" s="17"/>
      <c r="H532" s="17"/>
      <c r="I532" s="17"/>
      <c r="J532" s="17"/>
      <c r="K532" s="17"/>
      <c r="L532" s="17"/>
      <c r="M532" s="1"/>
      <c r="N532" s="1"/>
      <c r="O532" s="1"/>
      <c r="P532" s="1"/>
      <c r="Q532" s="1"/>
      <c r="R532" s="1"/>
    </row>
    <row r="533" spans="3:18">
      <c r="C533" s="1"/>
      <c r="D533" s="1"/>
      <c r="E533" s="1"/>
      <c r="F533" s="1"/>
      <c r="G533" s="17"/>
      <c r="H533" s="17"/>
      <c r="I533" s="17"/>
      <c r="J533" s="17"/>
      <c r="K533" s="17"/>
      <c r="L533" s="17"/>
      <c r="M533" s="1"/>
      <c r="N533" s="1"/>
      <c r="O533" s="1"/>
      <c r="P533" s="1"/>
      <c r="Q533" s="1"/>
      <c r="R533" s="1"/>
    </row>
    <row r="534" spans="3:18">
      <c r="C534" s="1"/>
      <c r="D534" s="1"/>
      <c r="E534" s="1"/>
      <c r="F534" s="1"/>
      <c r="G534" s="17"/>
      <c r="H534" s="17"/>
      <c r="I534" s="17"/>
      <c r="J534" s="17"/>
      <c r="K534" s="17"/>
      <c r="L534" s="17"/>
      <c r="M534" s="1"/>
      <c r="N534" s="1"/>
      <c r="O534" s="1"/>
      <c r="P534" s="1"/>
      <c r="Q534" s="1"/>
      <c r="R534" s="1"/>
    </row>
    <row r="535" spans="3:18">
      <c r="C535" s="1"/>
      <c r="D535" s="1"/>
      <c r="E535" s="1"/>
      <c r="F535" s="1"/>
      <c r="G535" s="17"/>
      <c r="H535" s="17"/>
      <c r="I535" s="17"/>
      <c r="J535" s="17"/>
      <c r="K535" s="17"/>
      <c r="L535" s="17"/>
      <c r="M535" s="1"/>
      <c r="N535" s="1"/>
      <c r="O535" s="1"/>
      <c r="P535" s="1"/>
      <c r="Q535" s="1"/>
      <c r="R535" s="1"/>
    </row>
    <row r="536" spans="3:18">
      <c r="C536" s="1"/>
      <c r="D536" s="1"/>
      <c r="E536" s="1"/>
      <c r="F536" s="1"/>
      <c r="G536" s="17"/>
      <c r="H536" s="17"/>
      <c r="I536" s="17"/>
      <c r="J536" s="17"/>
      <c r="K536" s="17"/>
      <c r="L536" s="17"/>
      <c r="M536" s="1"/>
      <c r="N536" s="1"/>
      <c r="O536" s="1"/>
      <c r="P536" s="1"/>
      <c r="Q536" s="1"/>
      <c r="R536" s="1"/>
    </row>
    <row r="537" spans="3:18">
      <c r="C537" s="1"/>
      <c r="D537" s="1"/>
      <c r="E537" s="1"/>
      <c r="F537" s="1"/>
      <c r="G537" s="17"/>
      <c r="H537" s="17"/>
      <c r="I537" s="17"/>
      <c r="J537" s="17"/>
      <c r="K537" s="17"/>
      <c r="L537" s="17"/>
      <c r="M537" s="1"/>
      <c r="N537" s="1"/>
      <c r="O537" s="1"/>
      <c r="P537" s="1"/>
      <c r="Q537" s="1"/>
      <c r="R537" s="1"/>
    </row>
    <row r="538" spans="3:18">
      <c r="C538" s="1"/>
      <c r="D538" s="1"/>
      <c r="E538" s="1"/>
      <c r="F538" s="1"/>
      <c r="G538" s="17"/>
      <c r="H538" s="17"/>
      <c r="I538" s="17"/>
      <c r="J538" s="17"/>
      <c r="K538" s="17"/>
      <c r="L538" s="17"/>
      <c r="M538" s="1"/>
      <c r="N538" s="1"/>
      <c r="O538" s="1"/>
      <c r="P538" s="1"/>
      <c r="Q538" s="1"/>
      <c r="R538" s="1"/>
    </row>
    <row r="539" spans="3:18">
      <c r="C539" s="1"/>
      <c r="D539" s="1"/>
      <c r="E539" s="1"/>
      <c r="F539" s="1"/>
      <c r="G539" s="17"/>
      <c r="H539" s="17"/>
      <c r="I539" s="17"/>
      <c r="J539" s="17"/>
      <c r="K539" s="17"/>
      <c r="L539" s="17"/>
      <c r="M539" s="1"/>
      <c r="N539" s="1"/>
      <c r="O539" s="1"/>
      <c r="P539" s="1"/>
      <c r="Q539" s="1"/>
      <c r="R539" s="1"/>
    </row>
    <row r="540" spans="3:18">
      <c r="C540" s="1"/>
      <c r="D540" s="1"/>
      <c r="E540" s="1"/>
      <c r="F540" s="1"/>
      <c r="G540" s="17"/>
      <c r="H540" s="17"/>
      <c r="I540" s="17"/>
      <c r="J540" s="17"/>
      <c r="K540" s="17"/>
      <c r="L540" s="17"/>
      <c r="M540" s="1"/>
      <c r="N540" s="1"/>
      <c r="O540" s="1"/>
      <c r="P540" s="1"/>
      <c r="Q540" s="1"/>
      <c r="R540" s="1"/>
    </row>
    <row r="541" spans="3:18">
      <c r="C541" s="1"/>
      <c r="D541" s="1"/>
      <c r="E541" s="1"/>
      <c r="F541" s="1"/>
      <c r="G541" s="17"/>
      <c r="H541" s="17"/>
      <c r="I541" s="17"/>
      <c r="J541" s="17"/>
      <c r="K541" s="17"/>
      <c r="L541" s="17"/>
      <c r="M541" s="1"/>
      <c r="N541" s="1"/>
      <c r="O541" s="1"/>
      <c r="P541" s="1"/>
      <c r="Q541" s="1"/>
      <c r="R541" s="1"/>
    </row>
    <row r="542" spans="3:18">
      <c r="C542" s="1"/>
      <c r="D542" s="1"/>
      <c r="E542" s="1"/>
      <c r="F542" s="1"/>
      <c r="G542" s="17"/>
      <c r="H542" s="17"/>
      <c r="I542" s="17"/>
      <c r="J542" s="17"/>
      <c r="K542" s="17"/>
      <c r="L542" s="17"/>
      <c r="M542" s="1"/>
      <c r="N542" s="1"/>
      <c r="O542" s="1"/>
      <c r="P542" s="1"/>
      <c r="Q542" s="1"/>
      <c r="R542" s="1"/>
    </row>
    <row r="543" spans="3:18">
      <c r="C543" s="1"/>
      <c r="D543" s="1"/>
      <c r="E543" s="1"/>
      <c r="F543" s="1"/>
      <c r="G543" s="17"/>
      <c r="H543" s="17"/>
      <c r="I543" s="17"/>
      <c r="J543" s="17"/>
      <c r="K543" s="17"/>
      <c r="L543" s="17"/>
      <c r="M543" s="1"/>
      <c r="N543" s="1"/>
      <c r="O543" s="1"/>
      <c r="P543" s="1"/>
      <c r="Q543" s="1"/>
      <c r="R543" s="1"/>
    </row>
    <row r="544" spans="3:18">
      <c r="C544" s="1"/>
      <c r="D544" s="1"/>
      <c r="E544" s="1"/>
      <c r="F544" s="1"/>
      <c r="G544" s="17"/>
      <c r="H544" s="17"/>
      <c r="I544" s="17"/>
      <c r="J544" s="17"/>
      <c r="K544" s="17"/>
      <c r="L544" s="17"/>
      <c r="M544" s="1"/>
      <c r="N544" s="1"/>
      <c r="O544" s="1"/>
      <c r="P544" s="1"/>
      <c r="Q544" s="1"/>
      <c r="R544" s="1"/>
    </row>
    <row r="545" spans="3:18">
      <c r="C545" s="1"/>
      <c r="D545" s="1"/>
      <c r="E545" s="1"/>
      <c r="F545" s="1"/>
      <c r="G545" s="17"/>
      <c r="H545" s="17"/>
      <c r="I545" s="17"/>
      <c r="J545" s="17"/>
      <c r="K545" s="17"/>
      <c r="L545" s="17"/>
      <c r="M545" s="1"/>
      <c r="N545" s="1"/>
      <c r="O545" s="1"/>
      <c r="P545" s="1"/>
      <c r="Q545" s="1"/>
      <c r="R545" s="1"/>
    </row>
    <row r="546" spans="3:18">
      <c r="C546" s="1"/>
      <c r="D546" s="1"/>
      <c r="E546" s="1"/>
      <c r="F546" s="1"/>
      <c r="G546" s="17"/>
      <c r="H546" s="17"/>
      <c r="I546" s="17"/>
      <c r="J546" s="17"/>
      <c r="K546" s="17"/>
      <c r="L546" s="17"/>
      <c r="M546" s="1"/>
      <c r="N546" s="1"/>
      <c r="O546" s="1"/>
      <c r="P546" s="1"/>
      <c r="Q546" s="1"/>
      <c r="R546" s="1"/>
    </row>
    <row r="547" spans="3:18">
      <c r="C547" s="1"/>
      <c r="D547" s="1"/>
      <c r="E547" s="1"/>
      <c r="F547" s="1"/>
      <c r="G547" s="17"/>
      <c r="H547" s="17"/>
      <c r="I547" s="17"/>
      <c r="J547" s="17"/>
      <c r="K547" s="17"/>
      <c r="L547" s="17"/>
      <c r="M547" s="1"/>
      <c r="N547" s="1"/>
      <c r="O547" s="1"/>
      <c r="P547" s="1"/>
      <c r="Q547" s="1"/>
      <c r="R547" s="1"/>
    </row>
    <row r="548" spans="3:18">
      <c r="C548" s="1"/>
      <c r="D548" s="1"/>
      <c r="E548" s="1"/>
      <c r="F548" s="1"/>
      <c r="G548" s="17"/>
      <c r="H548" s="17"/>
      <c r="I548" s="17"/>
      <c r="J548" s="17"/>
      <c r="K548" s="17"/>
      <c r="L548" s="17"/>
      <c r="M548" s="1"/>
      <c r="N548" s="1"/>
      <c r="O548" s="1"/>
      <c r="P548" s="1"/>
      <c r="Q548" s="1"/>
      <c r="R548" s="1"/>
    </row>
    <row r="549" spans="3:18">
      <c r="C549" s="1"/>
      <c r="D549" s="1"/>
      <c r="E549" s="1"/>
      <c r="F549" s="1"/>
      <c r="G549" s="17"/>
      <c r="H549" s="17"/>
      <c r="I549" s="17"/>
      <c r="J549" s="17"/>
      <c r="K549" s="17"/>
      <c r="L549" s="17"/>
      <c r="M549" s="1"/>
      <c r="N549" s="1"/>
      <c r="O549" s="1"/>
      <c r="P549" s="1"/>
      <c r="Q549" s="1"/>
      <c r="R549" s="1"/>
    </row>
    <row r="550" spans="3:18">
      <c r="C550" s="1"/>
      <c r="D550" s="1"/>
      <c r="E550" s="1"/>
      <c r="F550" s="1"/>
      <c r="G550" s="17"/>
      <c r="H550" s="17"/>
      <c r="I550" s="17"/>
      <c r="J550" s="17"/>
      <c r="K550" s="17"/>
      <c r="L550" s="17"/>
      <c r="M550" s="1"/>
      <c r="N550" s="1"/>
      <c r="O550" s="1"/>
      <c r="P550" s="1"/>
      <c r="Q550" s="1"/>
      <c r="R550" s="1"/>
    </row>
    <row r="551" spans="3:18">
      <c r="C551" s="1"/>
      <c r="D551" s="1"/>
      <c r="E551" s="1"/>
      <c r="F551" s="1"/>
      <c r="G551" s="17"/>
      <c r="H551" s="17"/>
      <c r="I551" s="17"/>
      <c r="J551" s="17"/>
      <c r="K551" s="17"/>
      <c r="L551" s="17"/>
      <c r="M551" s="1"/>
      <c r="N551" s="1"/>
      <c r="O551" s="1"/>
      <c r="P551" s="1"/>
      <c r="Q551" s="1"/>
      <c r="R551" s="1"/>
    </row>
    <row r="552" spans="3:18">
      <c r="C552" s="1"/>
      <c r="D552" s="1"/>
      <c r="E552" s="1"/>
      <c r="F552" s="1"/>
      <c r="G552" s="17"/>
      <c r="H552" s="17"/>
      <c r="I552" s="17"/>
      <c r="J552" s="17"/>
      <c r="K552" s="17"/>
      <c r="L552" s="17"/>
      <c r="M552" s="1"/>
      <c r="N552" s="1"/>
      <c r="O552" s="1"/>
      <c r="P552" s="1"/>
      <c r="Q552" s="1"/>
      <c r="R552" s="1"/>
    </row>
    <row r="553" spans="3:18">
      <c r="C553" s="1"/>
      <c r="D553" s="1"/>
      <c r="E553" s="1"/>
      <c r="F553" s="1"/>
      <c r="G553" s="17"/>
      <c r="H553" s="17"/>
      <c r="I553" s="17"/>
      <c r="J553" s="17"/>
      <c r="K553" s="17"/>
      <c r="L553" s="17"/>
      <c r="M553" s="1"/>
      <c r="N553" s="1"/>
      <c r="O553" s="1"/>
      <c r="P553" s="1"/>
      <c r="Q553" s="1"/>
      <c r="R553" s="1"/>
    </row>
    <row r="554" spans="3:18">
      <c r="C554" s="1"/>
      <c r="D554" s="1"/>
      <c r="E554" s="1"/>
      <c r="F554" s="1"/>
      <c r="G554" s="17"/>
      <c r="H554" s="17"/>
      <c r="I554" s="17"/>
      <c r="J554" s="17"/>
      <c r="K554" s="17"/>
      <c r="L554" s="17"/>
      <c r="M554" s="1"/>
      <c r="N554" s="1"/>
      <c r="O554" s="1"/>
      <c r="P554" s="1"/>
      <c r="Q554" s="1"/>
      <c r="R554" s="1"/>
    </row>
    <row r="555" spans="3:18">
      <c r="C555" s="1"/>
      <c r="D555" s="1"/>
      <c r="E555" s="1"/>
      <c r="F555" s="1"/>
      <c r="G555" s="17"/>
      <c r="H555" s="17"/>
      <c r="I555" s="17"/>
      <c r="J555" s="17"/>
      <c r="K555" s="17"/>
      <c r="L555" s="17"/>
      <c r="M555" s="1"/>
      <c r="N555" s="1"/>
      <c r="O555" s="1"/>
      <c r="P555" s="1"/>
      <c r="Q555" s="1"/>
      <c r="R555" s="1"/>
    </row>
    <row r="556" spans="3:18">
      <c r="C556" s="1"/>
      <c r="D556" s="1"/>
      <c r="E556" s="1"/>
      <c r="F556" s="1"/>
      <c r="G556" s="17"/>
      <c r="H556" s="17"/>
      <c r="I556" s="17"/>
      <c r="J556" s="17"/>
      <c r="K556" s="17"/>
      <c r="L556" s="17"/>
      <c r="M556" s="1"/>
      <c r="N556" s="1"/>
      <c r="O556" s="1"/>
      <c r="P556" s="1"/>
      <c r="Q556" s="1"/>
      <c r="R556" s="1"/>
    </row>
    <row r="557" spans="3:18">
      <c r="C557" s="1"/>
      <c r="D557" s="1"/>
      <c r="E557" s="1"/>
      <c r="F557" s="1"/>
      <c r="G557" s="17"/>
      <c r="H557" s="17"/>
      <c r="I557" s="17"/>
      <c r="J557" s="17"/>
      <c r="K557" s="17"/>
      <c r="L557" s="17"/>
      <c r="M557" s="1"/>
      <c r="N557" s="1"/>
      <c r="O557" s="1"/>
      <c r="P557" s="1"/>
      <c r="Q557" s="1"/>
      <c r="R557" s="1"/>
    </row>
    <row r="558" spans="3:18">
      <c r="C558" s="1"/>
      <c r="D558" s="1"/>
      <c r="E558" s="1"/>
      <c r="F558" s="1"/>
      <c r="G558" s="17"/>
      <c r="H558" s="17"/>
      <c r="I558" s="17"/>
      <c r="J558" s="17"/>
      <c r="K558" s="17"/>
      <c r="L558" s="17"/>
      <c r="M558" s="1"/>
      <c r="N558" s="1"/>
      <c r="O558" s="1"/>
      <c r="P558" s="1"/>
      <c r="Q558" s="1"/>
      <c r="R558" s="1"/>
    </row>
    <row r="559" spans="3:18">
      <c r="C559" s="1"/>
      <c r="D559" s="1"/>
      <c r="E559" s="1"/>
      <c r="F559" s="1"/>
      <c r="G559" s="17"/>
      <c r="H559" s="17"/>
      <c r="I559" s="17"/>
      <c r="J559" s="17"/>
      <c r="K559" s="17"/>
      <c r="L559" s="17"/>
      <c r="M559" s="1"/>
      <c r="N559" s="1"/>
      <c r="O559" s="1"/>
      <c r="P559" s="1"/>
      <c r="Q559" s="1"/>
      <c r="R559" s="1"/>
    </row>
    <row r="560" spans="3:18">
      <c r="C560" s="1"/>
      <c r="D560" s="1"/>
      <c r="E560" s="1"/>
      <c r="F560" s="1"/>
      <c r="G560" s="17"/>
      <c r="H560" s="17"/>
      <c r="I560" s="17"/>
      <c r="J560" s="17"/>
      <c r="K560" s="17"/>
      <c r="L560" s="17"/>
      <c r="M560" s="1"/>
      <c r="N560" s="1"/>
      <c r="O560" s="1"/>
      <c r="P560" s="1"/>
      <c r="Q560" s="1"/>
      <c r="R560" s="1"/>
    </row>
    <row r="561" spans="3:18">
      <c r="C561" s="1"/>
      <c r="D561" s="1"/>
      <c r="E561" s="1"/>
      <c r="F561" s="1"/>
      <c r="G561" s="17"/>
      <c r="H561" s="17"/>
      <c r="I561" s="17"/>
      <c r="J561" s="17"/>
      <c r="K561" s="17"/>
      <c r="L561" s="17"/>
      <c r="M561" s="1"/>
      <c r="N561" s="1"/>
      <c r="O561" s="1"/>
      <c r="P561" s="1"/>
      <c r="Q561" s="1"/>
      <c r="R561" s="1"/>
    </row>
    <row r="562" spans="3:18">
      <c r="C562" s="1"/>
      <c r="D562" s="1"/>
      <c r="E562" s="1"/>
      <c r="F562" s="1"/>
      <c r="G562" s="17"/>
      <c r="H562" s="17"/>
      <c r="I562" s="17"/>
      <c r="J562" s="17"/>
      <c r="K562" s="17"/>
      <c r="L562" s="17"/>
      <c r="M562" s="1"/>
      <c r="N562" s="1"/>
      <c r="O562" s="1"/>
      <c r="P562" s="1"/>
      <c r="Q562" s="1"/>
      <c r="R562" s="1"/>
    </row>
    <row r="563" spans="3:18">
      <c r="C563" s="1"/>
      <c r="D563" s="1"/>
      <c r="E563" s="1"/>
      <c r="F563" s="1"/>
      <c r="G563" s="17"/>
      <c r="H563" s="17"/>
      <c r="I563" s="17"/>
      <c r="J563" s="17"/>
      <c r="K563" s="17"/>
      <c r="L563" s="17"/>
      <c r="M563" s="1"/>
      <c r="N563" s="1"/>
      <c r="O563" s="1"/>
      <c r="P563" s="1"/>
      <c r="Q563" s="1"/>
      <c r="R563" s="1"/>
    </row>
    <row r="564" spans="3:18">
      <c r="C564" s="1"/>
      <c r="D564" s="1"/>
      <c r="E564" s="1"/>
      <c r="F564" s="1"/>
      <c r="G564" s="17"/>
      <c r="H564" s="17"/>
      <c r="I564" s="17"/>
      <c r="J564" s="17"/>
      <c r="K564" s="17"/>
      <c r="L564" s="17"/>
      <c r="M564" s="1"/>
      <c r="N564" s="1"/>
      <c r="O564" s="1"/>
      <c r="P564" s="1"/>
      <c r="Q564" s="1"/>
      <c r="R564" s="1"/>
    </row>
    <row r="565" spans="3:18">
      <c r="C565" s="1"/>
      <c r="D565" s="1"/>
      <c r="E565" s="1"/>
      <c r="F565" s="1"/>
      <c r="G565" s="17"/>
      <c r="H565" s="17"/>
      <c r="I565" s="17"/>
      <c r="J565" s="17"/>
      <c r="K565" s="17"/>
      <c r="L565" s="17"/>
      <c r="M565" s="1"/>
      <c r="N565" s="1"/>
      <c r="O565" s="1"/>
      <c r="P565" s="1"/>
      <c r="Q565" s="1"/>
      <c r="R565" s="1"/>
    </row>
    <row r="566" spans="3:18">
      <c r="C566" s="1"/>
      <c r="D566" s="1"/>
      <c r="E566" s="1"/>
      <c r="F566" s="1"/>
      <c r="G566" s="17"/>
      <c r="H566" s="17"/>
      <c r="I566" s="17"/>
      <c r="J566" s="17"/>
      <c r="K566" s="17"/>
      <c r="L566" s="17"/>
      <c r="M566" s="1"/>
      <c r="N566" s="1"/>
      <c r="O566" s="1"/>
      <c r="P566" s="1"/>
      <c r="Q566" s="1"/>
      <c r="R566" s="1"/>
    </row>
    <row r="567" spans="3:18">
      <c r="C567" s="1"/>
      <c r="D567" s="1"/>
      <c r="E567" s="1"/>
      <c r="F567" s="1"/>
      <c r="G567" s="17"/>
      <c r="H567" s="17"/>
      <c r="I567" s="17"/>
      <c r="J567" s="17"/>
      <c r="K567" s="17"/>
      <c r="L567" s="17"/>
      <c r="M567" s="1"/>
      <c r="N567" s="1"/>
      <c r="O567" s="1"/>
      <c r="P567" s="1"/>
      <c r="Q567" s="1"/>
      <c r="R567" s="1"/>
    </row>
    <row r="568" spans="3:18">
      <c r="C568" s="1"/>
      <c r="D568" s="1"/>
      <c r="E568" s="1"/>
      <c r="F568" s="1"/>
      <c r="G568" s="17"/>
      <c r="H568" s="17"/>
      <c r="I568" s="17"/>
      <c r="J568" s="17"/>
      <c r="K568" s="17"/>
      <c r="L568" s="17"/>
      <c r="M568" s="1"/>
      <c r="N568" s="1"/>
      <c r="O568" s="1"/>
      <c r="P568" s="1"/>
      <c r="Q568" s="1"/>
      <c r="R568" s="1"/>
    </row>
    <row r="569" spans="3:18">
      <c r="C569" s="1"/>
      <c r="D569" s="1"/>
      <c r="E569" s="1"/>
      <c r="F569" s="1"/>
      <c r="G569" s="17"/>
      <c r="H569" s="17"/>
      <c r="I569" s="17"/>
      <c r="J569" s="17"/>
      <c r="K569" s="17"/>
      <c r="L569" s="17"/>
      <c r="M569" s="1"/>
      <c r="N569" s="1"/>
      <c r="O569" s="1"/>
      <c r="P569" s="1"/>
      <c r="Q569" s="1"/>
      <c r="R569" s="1"/>
    </row>
    <row r="570" spans="3:18">
      <c r="C570" s="1"/>
      <c r="D570" s="1"/>
      <c r="E570" s="1"/>
      <c r="F570" s="1"/>
      <c r="G570" s="17"/>
      <c r="H570" s="17"/>
      <c r="I570" s="17"/>
      <c r="J570" s="17"/>
      <c r="K570" s="17"/>
      <c r="L570" s="17"/>
      <c r="M570" s="1"/>
      <c r="N570" s="1"/>
      <c r="O570" s="1"/>
      <c r="P570" s="1"/>
      <c r="Q570" s="1"/>
      <c r="R570" s="1"/>
    </row>
    <row r="571" spans="3:18">
      <c r="C571" s="1"/>
      <c r="D571" s="1"/>
      <c r="E571" s="1"/>
      <c r="F571" s="1"/>
      <c r="G571" s="17"/>
      <c r="H571" s="17"/>
      <c r="I571" s="17"/>
      <c r="J571" s="17"/>
      <c r="K571" s="17"/>
      <c r="L571" s="17"/>
      <c r="M571" s="1"/>
      <c r="N571" s="1"/>
      <c r="O571" s="1"/>
      <c r="P571" s="1"/>
      <c r="Q571" s="1"/>
      <c r="R571" s="1"/>
    </row>
    <row r="572" spans="3:18">
      <c r="C572" s="1"/>
      <c r="D572" s="1"/>
      <c r="E572" s="1"/>
      <c r="F572" s="1"/>
      <c r="G572" s="17"/>
      <c r="H572" s="17"/>
      <c r="I572" s="17"/>
      <c r="J572" s="17"/>
      <c r="K572" s="17"/>
      <c r="L572" s="17"/>
      <c r="M572" s="1"/>
      <c r="N572" s="1"/>
      <c r="O572" s="1"/>
      <c r="P572" s="1"/>
      <c r="Q572" s="1"/>
      <c r="R572" s="1"/>
    </row>
    <row r="573" spans="3:18">
      <c r="C573" s="1"/>
      <c r="D573" s="1"/>
      <c r="E573" s="1"/>
      <c r="F573" s="1"/>
      <c r="G573" s="17"/>
      <c r="H573" s="17"/>
      <c r="I573" s="17"/>
      <c r="J573" s="17"/>
      <c r="K573" s="17"/>
      <c r="L573" s="17"/>
      <c r="M573" s="1"/>
      <c r="N573" s="1"/>
      <c r="O573" s="1"/>
      <c r="P573" s="1"/>
      <c r="Q573" s="1"/>
      <c r="R573" s="1"/>
    </row>
    <row r="574" spans="3:18">
      <c r="C574" s="1"/>
      <c r="D574" s="1"/>
      <c r="E574" s="1"/>
      <c r="F574" s="1"/>
      <c r="G574" s="17"/>
      <c r="H574" s="17"/>
      <c r="I574" s="17"/>
      <c r="J574" s="17"/>
      <c r="K574" s="17"/>
      <c r="L574" s="17"/>
      <c r="M574" s="1"/>
      <c r="N574" s="1"/>
      <c r="O574" s="1"/>
      <c r="P574" s="1"/>
      <c r="Q574" s="1"/>
      <c r="R574" s="1"/>
    </row>
    <row r="575" spans="3:18">
      <c r="C575" s="1"/>
      <c r="D575" s="1"/>
      <c r="E575" s="1"/>
      <c r="F575" s="1"/>
      <c r="G575" s="17"/>
      <c r="H575" s="17"/>
      <c r="I575" s="17"/>
      <c r="J575" s="17"/>
      <c r="K575" s="17"/>
      <c r="L575" s="17"/>
      <c r="M575" s="1"/>
      <c r="N575" s="1"/>
      <c r="O575" s="1"/>
      <c r="P575" s="1"/>
      <c r="Q575" s="1"/>
      <c r="R575" s="1"/>
    </row>
    <row r="576" spans="3:18">
      <c r="C576" s="1"/>
      <c r="D576" s="1"/>
      <c r="E576" s="1"/>
      <c r="F576" s="1"/>
      <c r="G576" s="17"/>
      <c r="H576" s="17"/>
      <c r="I576" s="17"/>
      <c r="J576" s="17"/>
      <c r="K576" s="17"/>
      <c r="L576" s="17"/>
      <c r="M576" s="1"/>
      <c r="N576" s="1"/>
      <c r="O576" s="1"/>
      <c r="P576" s="1"/>
      <c r="Q576" s="1"/>
      <c r="R576" s="1"/>
    </row>
    <row r="577" spans="3:18">
      <c r="C577" s="1"/>
      <c r="D577" s="1"/>
      <c r="E577" s="1"/>
      <c r="F577" s="1"/>
      <c r="G577" s="17"/>
      <c r="H577" s="17"/>
      <c r="I577" s="17"/>
      <c r="J577" s="17"/>
      <c r="K577" s="17"/>
      <c r="L577" s="17"/>
      <c r="M577" s="1"/>
      <c r="N577" s="1"/>
      <c r="O577" s="1"/>
      <c r="P577" s="1"/>
      <c r="Q577" s="1"/>
      <c r="R577" s="1"/>
    </row>
    <row r="578" spans="3:18">
      <c r="C578" s="1"/>
      <c r="D578" s="1"/>
      <c r="E578" s="1"/>
      <c r="F578" s="1"/>
      <c r="G578" s="17"/>
      <c r="H578" s="17"/>
      <c r="I578" s="17"/>
      <c r="J578" s="17"/>
      <c r="K578" s="17"/>
      <c r="L578" s="17"/>
      <c r="M578" s="1"/>
      <c r="N578" s="1"/>
      <c r="O578" s="1"/>
      <c r="P578" s="1"/>
      <c r="Q578" s="1"/>
      <c r="R578" s="1"/>
    </row>
    <row r="579" spans="3:18">
      <c r="C579" s="1"/>
      <c r="D579" s="1"/>
      <c r="E579" s="1"/>
      <c r="F579" s="1"/>
      <c r="G579" s="17"/>
      <c r="H579" s="17"/>
      <c r="I579" s="17"/>
      <c r="J579" s="17"/>
      <c r="K579" s="17"/>
      <c r="L579" s="17"/>
      <c r="M579" s="1"/>
      <c r="N579" s="1"/>
      <c r="O579" s="1"/>
      <c r="P579" s="1"/>
      <c r="Q579" s="1"/>
      <c r="R579" s="1"/>
    </row>
    <row r="580" spans="3:18">
      <c r="C580" s="1"/>
      <c r="D580" s="1"/>
      <c r="E580" s="1"/>
      <c r="F580" s="1"/>
      <c r="G580" s="17"/>
      <c r="H580" s="17"/>
      <c r="I580" s="17"/>
      <c r="J580" s="17"/>
      <c r="K580" s="17"/>
      <c r="L580" s="17"/>
      <c r="M580" s="1"/>
      <c r="N580" s="1"/>
      <c r="O580" s="1"/>
      <c r="P580" s="1"/>
      <c r="Q580" s="1"/>
      <c r="R580" s="1"/>
    </row>
    <row r="581" spans="3:18">
      <c r="C581" s="1"/>
      <c r="D581" s="1"/>
      <c r="E581" s="1"/>
      <c r="F581" s="1"/>
      <c r="G581" s="17"/>
      <c r="H581" s="17"/>
      <c r="I581" s="17"/>
      <c r="J581" s="17"/>
      <c r="K581" s="17"/>
      <c r="L581" s="17"/>
      <c r="M581" s="1"/>
      <c r="N581" s="1"/>
      <c r="O581" s="1"/>
      <c r="P581" s="1"/>
      <c r="Q581" s="1"/>
      <c r="R581" s="1"/>
    </row>
    <row r="582" spans="3:18">
      <c r="C582" s="1"/>
      <c r="D582" s="1"/>
      <c r="E582" s="1"/>
      <c r="F582" s="1"/>
      <c r="G582" s="17"/>
      <c r="H582" s="17"/>
      <c r="I582" s="17"/>
      <c r="J582" s="17"/>
      <c r="K582" s="17"/>
      <c r="L582" s="17"/>
      <c r="M582" s="1"/>
      <c r="N582" s="1"/>
      <c r="O582" s="1"/>
      <c r="P582" s="1"/>
      <c r="Q582" s="1"/>
      <c r="R582" s="1"/>
    </row>
    <row r="583" spans="3:18">
      <c r="C583" s="1"/>
      <c r="D583" s="1"/>
      <c r="E583" s="1"/>
      <c r="F583" s="1"/>
      <c r="G583" s="17"/>
      <c r="H583" s="17"/>
      <c r="I583" s="17"/>
      <c r="J583" s="17"/>
      <c r="K583" s="17"/>
      <c r="L583" s="17"/>
      <c r="M583" s="1"/>
      <c r="N583" s="1"/>
      <c r="O583" s="1"/>
      <c r="P583" s="1"/>
      <c r="Q583" s="1"/>
      <c r="R583" s="1"/>
    </row>
    <row r="584" spans="3:18">
      <c r="C584" s="1"/>
      <c r="D584" s="1"/>
      <c r="E584" s="1"/>
      <c r="F584" s="1"/>
      <c r="G584" s="17"/>
      <c r="H584" s="17"/>
      <c r="I584" s="17"/>
      <c r="J584" s="17"/>
      <c r="K584" s="17"/>
      <c r="L584" s="17"/>
      <c r="M584" s="1"/>
      <c r="N584" s="1"/>
      <c r="O584" s="1"/>
      <c r="P584" s="1"/>
      <c r="Q584" s="1"/>
      <c r="R584" s="1"/>
    </row>
    <row r="585" spans="3:18">
      <c r="C585" s="1"/>
      <c r="D585" s="1"/>
      <c r="E585" s="1"/>
      <c r="F585" s="1"/>
      <c r="G585" s="17"/>
      <c r="H585" s="17"/>
      <c r="I585" s="17"/>
      <c r="J585" s="17"/>
      <c r="K585" s="17"/>
      <c r="L585" s="17"/>
      <c r="M585" s="1"/>
      <c r="N585" s="1"/>
      <c r="O585" s="1"/>
      <c r="P585" s="1"/>
      <c r="Q585" s="1"/>
      <c r="R585" s="1"/>
    </row>
    <row r="586" spans="3:18">
      <c r="C586" s="1"/>
      <c r="D586" s="1"/>
      <c r="E586" s="1"/>
      <c r="F586" s="1"/>
      <c r="G586" s="17"/>
      <c r="H586" s="17"/>
      <c r="I586" s="17"/>
      <c r="J586" s="17"/>
      <c r="K586" s="17"/>
      <c r="L586" s="17"/>
      <c r="M586" s="1"/>
      <c r="N586" s="1"/>
      <c r="O586" s="1"/>
      <c r="P586" s="1"/>
      <c r="Q586" s="1"/>
      <c r="R586" s="1"/>
    </row>
    <row r="587" spans="3:18">
      <c r="C587" s="1"/>
      <c r="D587" s="1"/>
      <c r="E587" s="1"/>
      <c r="F587" s="1"/>
      <c r="G587" s="17"/>
      <c r="H587" s="17"/>
      <c r="I587" s="17"/>
      <c r="J587" s="17"/>
      <c r="K587" s="17"/>
      <c r="L587" s="17"/>
      <c r="M587" s="1"/>
      <c r="N587" s="1"/>
      <c r="O587" s="1"/>
      <c r="P587" s="1"/>
      <c r="Q587" s="1"/>
      <c r="R587" s="1"/>
    </row>
    <row r="588" spans="3:18">
      <c r="C588" s="1"/>
      <c r="D588" s="1"/>
      <c r="E588" s="1"/>
      <c r="F588" s="1"/>
      <c r="G588" s="17"/>
      <c r="H588" s="17"/>
      <c r="I588" s="17"/>
      <c r="J588" s="17"/>
      <c r="K588" s="17"/>
      <c r="L588" s="17"/>
      <c r="M588" s="1"/>
      <c r="N588" s="1"/>
      <c r="O588" s="1"/>
      <c r="P588" s="1"/>
      <c r="Q588" s="1"/>
      <c r="R588" s="1"/>
    </row>
    <row r="589" spans="3:18">
      <c r="C589" s="1"/>
      <c r="D589" s="1"/>
      <c r="E589" s="1"/>
      <c r="F589" s="1"/>
      <c r="G589" s="17"/>
      <c r="H589" s="17"/>
      <c r="I589" s="17"/>
      <c r="J589" s="17"/>
      <c r="K589" s="17"/>
      <c r="L589" s="17"/>
      <c r="M589" s="1"/>
      <c r="N589" s="1"/>
      <c r="O589" s="1"/>
      <c r="P589" s="1"/>
      <c r="Q589" s="1"/>
      <c r="R589" s="1"/>
    </row>
    <row r="590" spans="3:18">
      <c r="C590" s="1"/>
      <c r="D590" s="1"/>
      <c r="E590" s="1"/>
      <c r="F590" s="1"/>
      <c r="G590" s="17"/>
      <c r="H590" s="17"/>
      <c r="I590" s="17"/>
      <c r="J590" s="17"/>
      <c r="K590" s="17"/>
      <c r="L590" s="17"/>
      <c r="M590" s="1"/>
      <c r="N590" s="1"/>
      <c r="O590" s="1"/>
      <c r="P590" s="1"/>
      <c r="Q590" s="1"/>
      <c r="R590" s="1"/>
    </row>
    <row r="591" spans="3:18">
      <c r="C591" s="1"/>
      <c r="D591" s="1"/>
      <c r="E591" s="1"/>
      <c r="F591" s="1"/>
      <c r="G591" s="17"/>
      <c r="H591" s="17"/>
      <c r="I591" s="17"/>
      <c r="J591" s="17"/>
      <c r="K591" s="17"/>
      <c r="L591" s="17"/>
      <c r="M591" s="1"/>
      <c r="N591" s="1"/>
      <c r="O591" s="1"/>
      <c r="P591" s="1"/>
      <c r="Q591" s="1"/>
      <c r="R591" s="1"/>
    </row>
    <row r="592" spans="3:18">
      <c r="C592" s="1"/>
      <c r="D592" s="1"/>
      <c r="E592" s="1"/>
      <c r="F592" s="1"/>
      <c r="G592" s="17"/>
      <c r="H592" s="17"/>
      <c r="I592" s="17"/>
      <c r="J592" s="17"/>
      <c r="K592" s="17"/>
      <c r="L592" s="17"/>
      <c r="M592" s="1"/>
      <c r="N592" s="1"/>
      <c r="O592" s="1"/>
      <c r="P592" s="1"/>
      <c r="Q592" s="1"/>
      <c r="R592" s="1"/>
    </row>
    <row r="593" spans="3:18">
      <c r="C593" s="1"/>
      <c r="D593" s="1"/>
      <c r="E593" s="1"/>
      <c r="F593" s="1"/>
      <c r="G593" s="17"/>
      <c r="H593" s="17"/>
      <c r="I593" s="17"/>
      <c r="J593" s="17"/>
      <c r="K593" s="17"/>
      <c r="L593" s="17"/>
      <c r="M593" s="1"/>
      <c r="N593" s="1"/>
      <c r="O593" s="1"/>
      <c r="P593" s="1"/>
      <c r="Q593" s="1"/>
      <c r="R593" s="1"/>
    </row>
    <row r="594" spans="3:18">
      <c r="C594" s="1"/>
      <c r="D594" s="1"/>
      <c r="E594" s="1"/>
      <c r="F594" s="1"/>
      <c r="G594" s="17"/>
      <c r="H594" s="17"/>
      <c r="I594" s="17"/>
      <c r="J594" s="17"/>
      <c r="K594" s="17"/>
      <c r="L594" s="17"/>
      <c r="M594" s="1"/>
      <c r="N594" s="1"/>
      <c r="O594" s="1"/>
      <c r="P594" s="1"/>
      <c r="Q594" s="1"/>
      <c r="R594" s="1"/>
    </row>
    <row r="595" spans="3:18">
      <c r="C595" s="1"/>
      <c r="D595" s="1"/>
      <c r="E595" s="1"/>
      <c r="F595" s="1"/>
      <c r="G595" s="17"/>
      <c r="H595" s="17"/>
      <c r="I595" s="17"/>
      <c r="J595" s="17"/>
      <c r="K595" s="17"/>
      <c r="L595" s="17"/>
      <c r="M595" s="1"/>
      <c r="N595" s="1"/>
      <c r="O595" s="1"/>
      <c r="P595" s="1"/>
      <c r="Q595" s="1"/>
      <c r="R595" s="1"/>
    </row>
    <row r="596" spans="3:18">
      <c r="C596" s="1"/>
      <c r="D596" s="1"/>
      <c r="E596" s="1"/>
      <c r="F596" s="1"/>
      <c r="G596" s="17"/>
      <c r="H596" s="17"/>
      <c r="I596" s="17"/>
      <c r="J596" s="17"/>
      <c r="K596" s="17"/>
      <c r="L596" s="17"/>
      <c r="M596" s="1"/>
      <c r="N596" s="1"/>
      <c r="O596" s="1"/>
      <c r="P596" s="1"/>
      <c r="Q596" s="1"/>
      <c r="R596" s="1"/>
    </row>
    <row r="597" spans="3:18">
      <c r="C597" s="1"/>
      <c r="D597" s="1"/>
      <c r="E597" s="1"/>
      <c r="F597" s="1"/>
      <c r="G597" s="17"/>
      <c r="H597" s="17"/>
      <c r="I597" s="17"/>
      <c r="J597" s="17"/>
      <c r="K597" s="17"/>
      <c r="L597" s="17"/>
      <c r="M597" s="1"/>
      <c r="N597" s="1"/>
      <c r="O597" s="1"/>
      <c r="P597" s="1"/>
      <c r="Q597" s="1"/>
      <c r="R597" s="1"/>
    </row>
    <row r="598" spans="3:18">
      <c r="C598" s="1"/>
      <c r="D598" s="1"/>
      <c r="E598" s="1"/>
      <c r="F598" s="1"/>
      <c r="G598" s="17"/>
      <c r="H598" s="17"/>
      <c r="I598" s="17"/>
      <c r="J598" s="17"/>
      <c r="K598" s="17"/>
      <c r="L598" s="17"/>
      <c r="M598" s="1"/>
      <c r="N598" s="1"/>
      <c r="O598" s="1"/>
      <c r="P598" s="1"/>
      <c r="Q598" s="1"/>
      <c r="R598" s="1"/>
    </row>
    <row r="599" spans="3:18">
      <c r="C599" s="1"/>
      <c r="D599" s="1"/>
      <c r="E599" s="1"/>
      <c r="F599" s="1"/>
      <c r="G599" s="17"/>
      <c r="H599" s="17"/>
      <c r="I599" s="17"/>
      <c r="J599" s="17"/>
      <c r="K599" s="17"/>
      <c r="L599" s="17"/>
      <c r="M599" s="1"/>
      <c r="N599" s="1"/>
      <c r="O599" s="1"/>
      <c r="P599" s="1"/>
      <c r="Q599" s="1"/>
      <c r="R599" s="1"/>
    </row>
    <row r="600" spans="3:18">
      <c r="C600" s="1"/>
      <c r="D600" s="1"/>
      <c r="E600" s="1"/>
      <c r="F600" s="1"/>
      <c r="G600" s="17"/>
      <c r="H600" s="17"/>
      <c r="I600" s="17"/>
      <c r="J600" s="17"/>
      <c r="K600" s="17"/>
      <c r="L600" s="17"/>
      <c r="M600" s="1"/>
      <c r="N600" s="1"/>
      <c r="O600" s="1"/>
      <c r="P600" s="1"/>
      <c r="Q600" s="1"/>
      <c r="R600" s="1"/>
    </row>
    <row r="601" spans="3:18">
      <c r="C601" s="1"/>
      <c r="D601" s="1"/>
      <c r="E601" s="1"/>
      <c r="F601" s="1"/>
      <c r="G601" s="17"/>
      <c r="H601" s="17"/>
      <c r="I601" s="17"/>
      <c r="J601" s="17"/>
      <c r="K601" s="17"/>
      <c r="L601" s="17"/>
      <c r="M601" s="1"/>
      <c r="N601" s="1"/>
      <c r="O601" s="1"/>
      <c r="P601" s="1"/>
      <c r="Q601" s="1"/>
      <c r="R601" s="1"/>
    </row>
    <row r="602" spans="3:18">
      <c r="C602" s="1"/>
      <c r="D602" s="1"/>
      <c r="E602" s="1"/>
      <c r="F602" s="1"/>
      <c r="G602" s="17"/>
      <c r="H602" s="17"/>
      <c r="I602" s="17"/>
      <c r="J602" s="17"/>
      <c r="K602" s="17"/>
      <c r="L602" s="17"/>
      <c r="M602" s="1"/>
      <c r="N602" s="1"/>
      <c r="O602" s="1"/>
      <c r="P602" s="1"/>
      <c r="Q602" s="1"/>
      <c r="R602" s="1"/>
    </row>
    <row r="603" spans="3:18">
      <c r="C603" s="1"/>
      <c r="D603" s="1"/>
      <c r="E603" s="1"/>
      <c r="F603" s="1"/>
      <c r="G603" s="17"/>
      <c r="H603" s="17"/>
      <c r="I603" s="17"/>
      <c r="J603" s="17"/>
      <c r="K603" s="17"/>
      <c r="L603" s="17"/>
      <c r="M603" s="1"/>
      <c r="N603" s="1"/>
      <c r="O603" s="1"/>
      <c r="P603" s="1"/>
      <c r="Q603" s="1"/>
      <c r="R603" s="1"/>
    </row>
    <row r="604" spans="3:18">
      <c r="C604" s="1"/>
      <c r="D604" s="1"/>
      <c r="E604" s="1"/>
      <c r="F604" s="1"/>
      <c r="G604" s="17"/>
      <c r="H604" s="17"/>
      <c r="I604" s="17"/>
      <c r="J604" s="17"/>
      <c r="K604" s="17"/>
      <c r="L604" s="17"/>
      <c r="M604" s="1"/>
      <c r="N604" s="1"/>
      <c r="O604" s="1"/>
      <c r="P604" s="1"/>
      <c r="Q604" s="1"/>
      <c r="R604" s="1"/>
    </row>
    <row r="605" spans="3:18">
      <c r="C605" s="1"/>
      <c r="D605" s="1"/>
      <c r="E605" s="1"/>
      <c r="F605" s="1"/>
      <c r="G605" s="17"/>
      <c r="H605" s="17"/>
      <c r="I605" s="17"/>
      <c r="J605" s="17"/>
      <c r="K605" s="17"/>
      <c r="L605" s="17"/>
      <c r="M605" s="1"/>
      <c r="N605" s="1"/>
      <c r="O605" s="1"/>
      <c r="P605" s="1"/>
      <c r="Q605" s="1"/>
      <c r="R605" s="1"/>
    </row>
    <row r="606" spans="3:18">
      <c r="C606" s="1"/>
      <c r="D606" s="1"/>
      <c r="E606" s="1"/>
      <c r="F606" s="1"/>
      <c r="G606" s="17"/>
      <c r="H606" s="17"/>
      <c r="I606" s="17"/>
      <c r="J606" s="17"/>
      <c r="K606" s="17"/>
      <c r="L606" s="17"/>
      <c r="M606" s="1"/>
      <c r="N606" s="1"/>
      <c r="O606" s="1"/>
      <c r="P606" s="1"/>
      <c r="Q606" s="1"/>
      <c r="R606" s="1"/>
    </row>
    <row r="607" spans="3:18">
      <c r="C607" s="1"/>
      <c r="D607" s="1"/>
      <c r="E607" s="1"/>
      <c r="F607" s="1"/>
      <c r="G607" s="17"/>
      <c r="H607" s="17"/>
      <c r="I607" s="17"/>
      <c r="J607" s="17"/>
      <c r="K607" s="17"/>
      <c r="L607" s="17"/>
      <c r="M607" s="1"/>
      <c r="N607" s="1"/>
      <c r="O607" s="1"/>
      <c r="P607" s="1"/>
      <c r="Q607" s="1"/>
      <c r="R607" s="1"/>
    </row>
    <row r="608" spans="3:18">
      <c r="C608" s="1"/>
      <c r="D608" s="1"/>
      <c r="E608" s="1"/>
      <c r="F608" s="1"/>
      <c r="G608" s="17"/>
      <c r="H608" s="17"/>
      <c r="I608" s="17"/>
      <c r="J608" s="17"/>
      <c r="K608" s="17"/>
      <c r="L608" s="17"/>
      <c r="M608" s="1"/>
      <c r="N608" s="1"/>
      <c r="O608" s="1"/>
      <c r="P608" s="1"/>
      <c r="Q608" s="1"/>
      <c r="R608" s="1"/>
    </row>
    <row r="609" spans="3:18">
      <c r="C609" s="1"/>
      <c r="D609" s="1"/>
      <c r="E609" s="1"/>
      <c r="F609" s="1"/>
      <c r="G609" s="17"/>
      <c r="H609" s="17"/>
      <c r="I609" s="17"/>
      <c r="J609" s="17"/>
      <c r="K609" s="17"/>
      <c r="L609" s="17"/>
      <c r="M609" s="1"/>
      <c r="N609" s="1"/>
      <c r="O609" s="1"/>
      <c r="P609" s="1"/>
      <c r="Q609" s="1"/>
      <c r="R609" s="1"/>
    </row>
    <row r="610" spans="3:18">
      <c r="C610" s="1"/>
      <c r="D610" s="1"/>
      <c r="E610" s="1"/>
      <c r="F610" s="1"/>
      <c r="G610" s="17"/>
      <c r="H610" s="17"/>
      <c r="I610" s="17"/>
      <c r="J610" s="17"/>
      <c r="K610" s="17"/>
      <c r="L610" s="17"/>
      <c r="M610" s="1"/>
      <c r="N610" s="1"/>
      <c r="O610" s="1"/>
      <c r="P610" s="1"/>
      <c r="Q610" s="1"/>
      <c r="R610" s="1"/>
    </row>
    <row r="611" spans="3:18">
      <c r="C611" s="1"/>
      <c r="D611" s="1"/>
      <c r="E611" s="1"/>
      <c r="F611" s="1"/>
      <c r="G611" s="17"/>
      <c r="H611" s="17"/>
      <c r="I611" s="17"/>
      <c r="J611" s="17"/>
      <c r="K611" s="17"/>
      <c r="L611" s="17"/>
      <c r="M611" s="1"/>
      <c r="N611" s="1"/>
      <c r="O611" s="1"/>
      <c r="P611" s="1"/>
      <c r="Q611" s="1"/>
      <c r="R611" s="1"/>
    </row>
    <row r="612" spans="3:18">
      <c r="C612" s="1"/>
      <c r="D612" s="1"/>
      <c r="E612" s="1"/>
      <c r="F612" s="1"/>
      <c r="G612" s="17"/>
      <c r="H612" s="17"/>
      <c r="I612" s="17"/>
      <c r="J612" s="17"/>
      <c r="K612" s="17"/>
      <c r="L612" s="17"/>
      <c r="M612" s="1"/>
      <c r="N612" s="1"/>
      <c r="O612" s="1"/>
      <c r="P612" s="1"/>
      <c r="Q612" s="1"/>
      <c r="R612" s="1"/>
    </row>
    <row r="613" spans="3:18">
      <c r="C613" s="1"/>
      <c r="D613" s="1"/>
      <c r="E613" s="1"/>
      <c r="F613" s="1"/>
      <c r="G613" s="17"/>
      <c r="H613" s="17"/>
      <c r="I613" s="17"/>
      <c r="J613" s="17"/>
      <c r="K613" s="17"/>
      <c r="L613" s="17"/>
      <c r="M613" s="1"/>
      <c r="N613" s="1"/>
      <c r="O613" s="1"/>
      <c r="P613" s="1"/>
      <c r="Q613" s="1"/>
      <c r="R613" s="1"/>
    </row>
    <row r="614" spans="3:18">
      <c r="C614" s="1"/>
      <c r="D614" s="1"/>
      <c r="E614" s="1"/>
      <c r="F614" s="1"/>
      <c r="G614" s="17"/>
      <c r="H614" s="17"/>
      <c r="I614" s="17"/>
      <c r="J614" s="17"/>
      <c r="K614" s="17"/>
      <c r="L614" s="17"/>
      <c r="M614" s="1"/>
      <c r="N614" s="1"/>
      <c r="O614" s="1"/>
      <c r="P614" s="1"/>
      <c r="Q614" s="1"/>
      <c r="R614" s="1"/>
    </row>
    <row r="615" spans="3:18">
      <c r="C615" s="1"/>
      <c r="D615" s="1"/>
      <c r="E615" s="1"/>
      <c r="F615" s="1"/>
      <c r="G615" s="17"/>
      <c r="H615" s="17"/>
      <c r="I615" s="17"/>
      <c r="J615" s="17"/>
      <c r="K615" s="17"/>
      <c r="L615" s="17"/>
      <c r="M615" s="1"/>
      <c r="N615" s="1"/>
      <c r="O615" s="1"/>
      <c r="P615" s="1"/>
      <c r="Q615" s="1"/>
      <c r="R615" s="1"/>
    </row>
    <row r="616" spans="3:18">
      <c r="C616" s="1"/>
      <c r="D616" s="1"/>
      <c r="E616" s="1"/>
      <c r="F616" s="1"/>
      <c r="G616" s="17"/>
      <c r="H616" s="17"/>
      <c r="I616" s="17"/>
      <c r="J616" s="17"/>
      <c r="K616" s="17"/>
      <c r="L616" s="17"/>
      <c r="M616" s="1"/>
      <c r="N616" s="1"/>
      <c r="O616" s="1"/>
      <c r="P616" s="1"/>
      <c r="Q616" s="1"/>
      <c r="R616" s="1"/>
    </row>
    <row r="617" spans="3:18">
      <c r="C617" s="1"/>
      <c r="D617" s="1"/>
      <c r="E617" s="1"/>
      <c r="F617" s="1"/>
      <c r="G617" s="17"/>
      <c r="H617" s="17"/>
      <c r="I617" s="17"/>
      <c r="J617" s="17"/>
      <c r="K617" s="17"/>
      <c r="L617" s="17"/>
      <c r="M617" s="1"/>
      <c r="N617" s="1"/>
      <c r="O617" s="1"/>
      <c r="P617" s="1"/>
      <c r="Q617" s="1"/>
      <c r="R617" s="1"/>
    </row>
    <row r="618" spans="3:18">
      <c r="C618" s="1"/>
      <c r="D618" s="1"/>
      <c r="E618" s="1"/>
      <c r="F618" s="1"/>
      <c r="G618" s="17"/>
      <c r="H618" s="17"/>
      <c r="I618" s="17"/>
      <c r="J618" s="17"/>
      <c r="K618" s="17"/>
      <c r="L618" s="17"/>
      <c r="M618" s="1"/>
      <c r="N618" s="1"/>
      <c r="O618" s="1"/>
      <c r="P618" s="1"/>
      <c r="Q618" s="1"/>
      <c r="R618" s="1"/>
    </row>
    <row r="619" spans="3:18">
      <c r="C619" s="1"/>
      <c r="D619" s="1"/>
      <c r="E619" s="1"/>
      <c r="F619" s="1"/>
      <c r="G619" s="17"/>
      <c r="H619" s="17"/>
      <c r="I619" s="17"/>
      <c r="J619" s="17"/>
      <c r="K619" s="17"/>
      <c r="L619" s="17"/>
      <c r="M619" s="1"/>
      <c r="N619" s="1"/>
      <c r="O619" s="1"/>
      <c r="P619" s="1"/>
      <c r="Q619" s="1"/>
      <c r="R619" s="1"/>
    </row>
    <row r="620" spans="3:18">
      <c r="C620" s="1"/>
      <c r="D620" s="1"/>
      <c r="E620" s="1"/>
      <c r="F620" s="1"/>
      <c r="G620" s="17"/>
      <c r="H620" s="17"/>
      <c r="I620" s="17"/>
      <c r="J620" s="17"/>
      <c r="K620" s="17"/>
      <c r="L620" s="17"/>
      <c r="M620" s="1"/>
      <c r="N620" s="1"/>
      <c r="O620" s="1"/>
      <c r="P620" s="1"/>
      <c r="Q620" s="1"/>
      <c r="R620" s="1"/>
    </row>
    <row r="621" spans="3:18">
      <c r="C621" s="1"/>
      <c r="D621" s="1"/>
      <c r="E621" s="1"/>
      <c r="F621" s="1"/>
      <c r="G621" s="17"/>
      <c r="H621" s="17"/>
      <c r="I621" s="17"/>
      <c r="J621" s="17"/>
      <c r="K621" s="17"/>
      <c r="L621" s="17"/>
      <c r="M621" s="1"/>
      <c r="N621" s="1"/>
      <c r="O621" s="1"/>
      <c r="P621" s="1"/>
      <c r="Q621" s="1"/>
      <c r="R621" s="1"/>
    </row>
    <row r="622" spans="3:18">
      <c r="C622" s="1"/>
      <c r="D622" s="1"/>
      <c r="E622" s="1"/>
      <c r="F622" s="1"/>
      <c r="G622" s="17"/>
      <c r="H622" s="17"/>
      <c r="I622" s="17"/>
      <c r="J622" s="17"/>
      <c r="K622" s="17"/>
      <c r="L622" s="17"/>
      <c r="M622" s="1"/>
      <c r="N622" s="1"/>
      <c r="O622" s="1"/>
      <c r="P622" s="1"/>
      <c r="Q622" s="1"/>
      <c r="R622" s="1"/>
    </row>
    <row r="623" spans="3:18">
      <c r="C623" s="1"/>
      <c r="D623" s="1"/>
      <c r="E623" s="1"/>
      <c r="F623" s="1"/>
      <c r="G623" s="17"/>
      <c r="H623" s="17"/>
      <c r="I623" s="17"/>
      <c r="J623" s="17"/>
      <c r="K623" s="17"/>
      <c r="L623" s="17"/>
      <c r="M623" s="1"/>
      <c r="N623" s="1"/>
      <c r="O623" s="1"/>
      <c r="P623" s="1"/>
      <c r="Q623" s="1"/>
      <c r="R623" s="1"/>
    </row>
    <row r="624" spans="3:18">
      <c r="C624" s="1"/>
      <c r="D624" s="1"/>
      <c r="E624" s="1"/>
      <c r="F624" s="1"/>
      <c r="G624" s="17"/>
      <c r="H624" s="17"/>
      <c r="I624" s="17"/>
      <c r="J624" s="17"/>
      <c r="K624" s="17"/>
      <c r="L624" s="17"/>
      <c r="M624" s="1"/>
      <c r="N624" s="1"/>
      <c r="O624" s="1"/>
      <c r="P624" s="1"/>
      <c r="Q624" s="1"/>
      <c r="R624" s="1"/>
    </row>
    <row r="625" spans="3:18">
      <c r="C625" s="1"/>
      <c r="D625" s="1"/>
      <c r="E625" s="1"/>
      <c r="F625" s="1"/>
      <c r="G625" s="17"/>
      <c r="H625" s="17"/>
      <c r="I625" s="17"/>
      <c r="J625" s="17"/>
      <c r="K625" s="17"/>
      <c r="L625" s="17"/>
      <c r="M625" s="1"/>
      <c r="N625" s="1"/>
      <c r="O625" s="1"/>
      <c r="P625" s="1"/>
      <c r="Q625" s="1"/>
      <c r="R625" s="1"/>
    </row>
    <row r="626" spans="3:18">
      <c r="C626" s="1"/>
      <c r="D626" s="1"/>
      <c r="E626" s="1"/>
      <c r="F626" s="1"/>
      <c r="G626" s="17"/>
      <c r="H626" s="17"/>
      <c r="I626" s="17"/>
      <c r="J626" s="17"/>
      <c r="K626" s="17"/>
      <c r="L626" s="17"/>
      <c r="M626" s="1"/>
      <c r="N626" s="1"/>
      <c r="O626" s="1"/>
      <c r="P626" s="1"/>
      <c r="Q626" s="1"/>
      <c r="R626" s="1"/>
    </row>
    <row r="627" spans="3:18">
      <c r="C627" s="1"/>
      <c r="D627" s="1"/>
      <c r="E627" s="1"/>
      <c r="F627" s="1"/>
      <c r="G627" s="17"/>
      <c r="H627" s="17"/>
      <c r="I627" s="17"/>
      <c r="J627" s="17"/>
      <c r="K627" s="17"/>
      <c r="L627" s="17"/>
      <c r="M627" s="1"/>
      <c r="N627" s="1"/>
      <c r="O627" s="1"/>
      <c r="P627" s="1"/>
      <c r="Q627" s="1"/>
      <c r="R627" s="1"/>
    </row>
    <row r="628" spans="3:18">
      <c r="C628" s="1"/>
      <c r="D628" s="1"/>
      <c r="E628" s="1"/>
      <c r="F628" s="1"/>
      <c r="G628" s="17"/>
      <c r="H628" s="17"/>
      <c r="I628" s="17"/>
      <c r="J628" s="17"/>
      <c r="K628" s="17"/>
      <c r="L628" s="17"/>
      <c r="M628" s="1"/>
      <c r="N628" s="1"/>
      <c r="O628" s="1"/>
      <c r="P628" s="1"/>
      <c r="Q628" s="1"/>
      <c r="R628" s="1"/>
    </row>
    <row r="629" spans="3:18">
      <c r="C629" s="1"/>
      <c r="D629" s="1"/>
      <c r="E629" s="1"/>
      <c r="F629" s="1"/>
      <c r="G629" s="17"/>
      <c r="H629" s="17"/>
      <c r="I629" s="17"/>
      <c r="J629" s="17"/>
      <c r="K629" s="17"/>
      <c r="L629" s="17"/>
      <c r="M629" s="1"/>
      <c r="N629" s="1"/>
      <c r="O629" s="1"/>
      <c r="P629" s="1"/>
      <c r="Q629" s="1"/>
      <c r="R629" s="1"/>
    </row>
    <row r="630" spans="3:18">
      <c r="C630" s="1"/>
      <c r="D630" s="1"/>
      <c r="E630" s="1"/>
      <c r="F630" s="1"/>
      <c r="G630" s="17"/>
      <c r="H630" s="17"/>
      <c r="I630" s="17"/>
      <c r="J630" s="17"/>
      <c r="K630" s="17"/>
      <c r="L630" s="17"/>
      <c r="M630" s="1"/>
      <c r="N630" s="1"/>
      <c r="O630" s="1"/>
      <c r="P630" s="1"/>
      <c r="Q630" s="1"/>
      <c r="R630" s="1"/>
    </row>
    <row r="631" spans="3:18">
      <c r="C631" s="1"/>
      <c r="D631" s="1"/>
      <c r="E631" s="1"/>
      <c r="F631" s="1"/>
      <c r="G631" s="17"/>
      <c r="H631" s="17"/>
      <c r="I631" s="17"/>
      <c r="J631" s="17"/>
      <c r="K631" s="17"/>
      <c r="L631" s="17"/>
      <c r="M631" s="1"/>
      <c r="N631" s="1"/>
      <c r="O631" s="1"/>
      <c r="P631" s="1"/>
      <c r="Q631" s="1"/>
      <c r="R631" s="1"/>
    </row>
    <row r="632" spans="3:18">
      <c r="C632" s="1"/>
      <c r="D632" s="1"/>
      <c r="E632" s="1"/>
      <c r="F632" s="1"/>
      <c r="G632" s="17"/>
      <c r="H632" s="17"/>
      <c r="I632" s="17"/>
      <c r="J632" s="17"/>
      <c r="K632" s="17"/>
      <c r="L632" s="17"/>
      <c r="M632" s="1"/>
      <c r="N632" s="1"/>
      <c r="O632" s="1"/>
      <c r="P632" s="1"/>
      <c r="Q632" s="1"/>
      <c r="R632" s="1"/>
    </row>
    <row r="633" spans="3:18">
      <c r="C633" s="1"/>
      <c r="D633" s="1"/>
      <c r="E633" s="1"/>
      <c r="F633" s="1"/>
      <c r="G633" s="17"/>
      <c r="H633" s="17"/>
      <c r="I633" s="17"/>
      <c r="J633" s="17"/>
      <c r="K633" s="17"/>
      <c r="L633" s="17"/>
      <c r="M633" s="1"/>
      <c r="N633" s="1"/>
      <c r="O633" s="1"/>
      <c r="P633" s="1"/>
      <c r="Q633" s="1"/>
      <c r="R633" s="1"/>
    </row>
    <row r="634" spans="3:18">
      <c r="C634" s="1"/>
      <c r="D634" s="1"/>
      <c r="E634" s="1"/>
      <c r="F634" s="1"/>
      <c r="G634" s="17"/>
      <c r="H634" s="17"/>
      <c r="I634" s="17"/>
      <c r="J634" s="17"/>
      <c r="K634" s="17"/>
      <c r="L634" s="17"/>
      <c r="M634" s="1"/>
      <c r="N634" s="1"/>
      <c r="O634" s="1"/>
      <c r="P634" s="1"/>
      <c r="Q634" s="1"/>
      <c r="R634" s="1"/>
    </row>
    <row r="635" spans="3:18">
      <c r="C635" s="1"/>
      <c r="D635" s="1"/>
      <c r="E635" s="1"/>
      <c r="F635" s="1"/>
      <c r="G635" s="17"/>
      <c r="H635" s="17"/>
      <c r="I635" s="17"/>
      <c r="J635" s="17"/>
      <c r="K635" s="17"/>
      <c r="L635" s="17"/>
      <c r="M635" s="1"/>
      <c r="N635" s="1"/>
      <c r="O635" s="1"/>
      <c r="P635" s="1"/>
      <c r="Q635" s="1"/>
      <c r="R635" s="1"/>
    </row>
    <row r="636" spans="3:18">
      <c r="C636" s="1"/>
      <c r="D636" s="1"/>
      <c r="E636" s="1"/>
      <c r="F636" s="1"/>
      <c r="G636" s="17"/>
      <c r="H636" s="17"/>
      <c r="I636" s="17"/>
      <c r="J636" s="17"/>
      <c r="K636" s="17"/>
      <c r="L636" s="17"/>
      <c r="M636" s="1"/>
      <c r="N636" s="1"/>
      <c r="O636" s="1"/>
      <c r="P636" s="1"/>
      <c r="Q636" s="1"/>
      <c r="R636" s="1"/>
    </row>
    <row r="637" spans="3:18">
      <c r="C637" s="1"/>
      <c r="D637" s="1"/>
      <c r="E637" s="1"/>
      <c r="F637" s="1"/>
      <c r="G637" s="17"/>
      <c r="H637" s="17"/>
      <c r="I637" s="17"/>
      <c r="J637" s="17"/>
      <c r="K637" s="17"/>
      <c r="L637" s="17"/>
      <c r="M637" s="1"/>
      <c r="N637" s="1"/>
      <c r="O637" s="1"/>
      <c r="P637" s="1"/>
      <c r="Q637" s="1"/>
      <c r="R637" s="1"/>
    </row>
    <row r="638" spans="3:18">
      <c r="C638" s="1"/>
      <c r="D638" s="1"/>
      <c r="E638" s="1"/>
      <c r="F638" s="1"/>
      <c r="G638" s="17"/>
      <c r="H638" s="17"/>
      <c r="I638" s="17"/>
      <c r="J638" s="17"/>
      <c r="K638" s="17"/>
      <c r="L638" s="17"/>
      <c r="M638" s="1"/>
      <c r="N638" s="1"/>
      <c r="O638" s="1"/>
      <c r="P638" s="1"/>
      <c r="Q638" s="1"/>
      <c r="R638" s="1"/>
    </row>
    <row r="639" spans="3:18">
      <c r="C639" s="1"/>
      <c r="D639" s="1"/>
      <c r="E639" s="1"/>
      <c r="F639" s="1"/>
      <c r="G639" s="17"/>
      <c r="H639" s="17"/>
      <c r="I639" s="17"/>
      <c r="J639" s="17"/>
      <c r="K639" s="17"/>
      <c r="L639" s="17"/>
      <c r="M639" s="1"/>
      <c r="N639" s="1"/>
      <c r="O639" s="1"/>
      <c r="P639" s="1"/>
      <c r="Q639" s="1"/>
      <c r="R639" s="1"/>
    </row>
    <row r="640" spans="3:18">
      <c r="C640" s="1"/>
      <c r="D640" s="1"/>
      <c r="E640" s="1"/>
      <c r="F640" s="1"/>
      <c r="G640" s="17"/>
      <c r="H640" s="17"/>
      <c r="I640" s="17"/>
      <c r="J640" s="17"/>
      <c r="K640" s="17"/>
      <c r="L640" s="17"/>
      <c r="M640" s="1"/>
      <c r="N640" s="1"/>
      <c r="O640" s="1"/>
      <c r="P640" s="1"/>
      <c r="Q640" s="1"/>
      <c r="R640" s="1"/>
    </row>
    <row r="641" spans="3:18">
      <c r="C641" s="1"/>
      <c r="D641" s="1"/>
      <c r="E641" s="1"/>
      <c r="F641" s="1"/>
      <c r="G641" s="17"/>
      <c r="H641" s="17"/>
      <c r="I641" s="17"/>
      <c r="J641" s="17"/>
      <c r="K641" s="17"/>
      <c r="L641" s="17"/>
      <c r="M641" s="1"/>
      <c r="N641" s="1"/>
      <c r="O641" s="1"/>
      <c r="P641" s="1"/>
      <c r="Q641" s="1"/>
      <c r="R641" s="1"/>
    </row>
    <row r="642" spans="3:18">
      <c r="C642" s="1"/>
      <c r="D642" s="1"/>
      <c r="E642" s="1"/>
      <c r="F642" s="1"/>
      <c r="G642" s="17"/>
      <c r="H642" s="17"/>
      <c r="I642" s="17"/>
      <c r="J642" s="17"/>
      <c r="K642" s="17"/>
      <c r="L642" s="17"/>
      <c r="M642" s="1"/>
      <c r="N642" s="1"/>
      <c r="O642" s="1"/>
      <c r="P642" s="1"/>
      <c r="Q642" s="1"/>
      <c r="R642" s="1"/>
    </row>
    <row r="643" spans="3:18">
      <c r="C643" s="1"/>
      <c r="D643" s="1"/>
      <c r="E643" s="1"/>
      <c r="F643" s="1"/>
      <c r="G643" s="17"/>
      <c r="H643" s="17"/>
      <c r="I643" s="17"/>
      <c r="J643" s="17"/>
      <c r="K643" s="17"/>
      <c r="L643" s="17"/>
      <c r="M643" s="1"/>
      <c r="N643" s="1"/>
      <c r="O643" s="1"/>
      <c r="P643" s="1"/>
      <c r="Q643" s="1"/>
      <c r="R643" s="1"/>
    </row>
    <row r="644" spans="3:18">
      <c r="C644" s="1"/>
      <c r="D644" s="1"/>
      <c r="E644" s="1"/>
      <c r="F644" s="1"/>
      <c r="G644" s="17"/>
      <c r="H644" s="17"/>
      <c r="I644" s="17"/>
      <c r="J644" s="17"/>
      <c r="K644" s="17"/>
      <c r="L644" s="17"/>
      <c r="M644" s="1"/>
      <c r="N644" s="1"/>
      <c r="O644" s="1"/>
      <c r="P644" s="1"/>
      <c r="Q644" s="1"/>
      <c r="R644" s="1"/>
    </row>
    <row r="645" spans="3:18">
      <c r="C645" s="1"/>
      <c r="D645" s="1"/>
      <c r="E645" s="1"/>
      <c r="F645" s="1"/>
      <c r="G645" s="17"/>
      <c r="H645" s="17"/>
      <c r="I645" s="17"/>
      <c r="J645" s="17"/>
      <c r="K645" s="17"/>
      <c r="L645" s="17"/>
      <c r="M645" s="1"/>
      <c r="N645" s="1"/>
      <c r="O645" s="1"/>
      <c r="P645" s="1"/>
      <c r="Q645" s="1"/>
      <c r="R645" s="1"/>
    </row>
    <row r="646" spans="3:18">
      <c r="C646" s="1"/>
      <c r="D646" s="1"/>
      <c r="E646" s="1"/>
      <c r="F646" s="1"/>
      <c r="G646" s="17"/>
      <c r="H646" s="17"/>
      <c r="I646" s="17"/>
      <c r="J646" s="17"/>
      <c r="K646" s="17"/>
      <c r="L646" s="17"/>
      <c r="M646" s="1"/>
      <c r="N646" s="1"/>
      <c r="O646" s="1"/>
      <c r="P646" s="1"/>
      <c r="Q646" s="1"/>
      <c r="R646" s="1"/>
    </row>
    <row r="647" spans="3:18">
      <c r="C647" s="1"/>
      <c r="D647" s="1"/>
      <c r="E647" s="1"/>
      <c r="F647" s="1"/>
      <c r="G647" s="17"/>
      <c r="H647" s="17"/>
      <c r="I647" s="17"/>
      <c r="J647" s="17"/>
      <c r="K647" s="17"/>
      <c r="L647" s="17"/>
      <c r="M647" s="1"/>
      <c r="N647" s="1"/>
      <c r="O647" s="1"/>
      <c r="P647" s="1"/>
      <c r="Q647" s="1"/>
      <c r="R647" s="1"/>
    </row>
    <row r="648" spans="3:18">
      <c r="C648" s="1"/>
      <c r="D648" s="1"/>
      <c r="E648" s="1"/>
      <c r="F648" s="1"/>
      <c r="G648" s="17"/>
      <c r="H648" s="17"/>
      <c r="I648" s="17"/>
      <c r="J648" s="17"/>
      <c r="K648" s="17"/>
      <c r="L648" s="17"/>
      <c r="M648" s="1"/>
      <c r="N648" s="1"/>
      <c r="O648" s="1"/>
      <c r="P648" s="1"/>
      <c r="Q648" s="1"/>
      <c r="R648" s="1"/>
    </row>
    <row r="649" spans="3:18">
      <c r="C649" s="1"/>
      <c r="D649" s="1"/>
      <c r="E649" s="1"/>
      <c r="F649" s="1"/>
      <c r="G649" s="17"/>
      <c r="H649" s="17"/>
      <c r="I649" s="17"/>
      <c r="J649" s="17"/>
      <c r="K649" s="17"/>
      <c r="L649" s="17"/>
      <c r="M649" s="1"/>
      <c r="N649" s="1"/>
      <c r="O649" s="1"/>
      <c r="P649" s="1"/>
      <c r="Q649" s="1"/>
      <c r="R649" s="1"/>
    </row>
    <row r="650" spans="3:18">
      <c r="C650" s="1"/>
      <c r="D650" s="1"/>
      <c r="E650" s="1"/>
      <c r="F650" s="1"/>
      <c r="G650" s="17"/>
      <c r="H650" s="17"/>
      <c r="I650" s="17"/>
      <c r="J650" s="17"/>
      <c r="K650" s="17"/>
      <c r="L650" s="17"/>
      <c r="M650" s="1"/>
      <c r="N650" s="1"/>
      <c r="O650" s="1"/>
      <c r="P650" s="1"/>
      <c r="Q650" s="1"/>
      <c r="R650" s="1"/>
    </row>
    <row r="651" spans="3:18">
      <c r="C651" s="1"/>
      <c r="D651" s="1"/>
      <c r="E651" s="1"/>
      <c r="F651" s="1"/>
      <c r="G651" s="17"/>
      <c r="H651" s="17"/>
      <c r="I651" s="17"/>
      <c r="J651" s="17"/>
      <c r="K651" s="17"/>
      <c r="L651" s="17"/>
      <c r="M651" s="1"/>
      <c r="N651" s="1"/>
      <c r="O651" s="1"/>
      <c r="P651" s="1"/>
      <c r="Q651" s="1"/>
      <c r="R651" s="1"/>
    </row>
    <row r="652" spans="3:18">
      <c r="C652" s="1"/>
      <c r="D652" s="1"/>
      <c r="E652" s="1"/>
      <c r="F652" s="1"/>
      <c r="G652" s="17"/>
      <c r="H652" s="17"/>
      <c r="I652" s="17"/>
      <c r="J652" s="17"/>
      <c r="K652" s="17"/>
      <c r="L652" s="17"/>
      <c r="M652" s="1"/>
      <c r="N652" s="1"/>
      <c r="O652" s="1"/>
      <c r="P652" s="1"/>
      <c r="Q652" s="1"/>
      <c r="R652" s="1"/>
    </row>
    <row r="653" spans="3:18">
      <c r="C653" s="1"/>
      <c r="D653" s="1"/>
      <c r="E653" s="1"/>
      <c r="F653" s="1"/>
      <c r="G653" s="17"/>
      <c r="H653" s="17"/>
      <c r="I653" s="17"/>
      <c r="J653" s="17"/>
      <c r="K653" s="17"/>
      <c r="L653" s="17"/>
      <c r="M653" s="1"/>
      <c r="N653" s="1"/>
      <c r="O653" s="1"/>
      <c r="P653" s="1"/>
      <c r="Q653" s="1"/>
      <c r="R653" s="1"/>
    </row>
    <row r="654" spans="3:18">
      <c r="C654" s="1"/>
      <c r="D654" s="1"/>
      <c r="E654" s="1"/>
      <c r="F654" s="1"/>
      <c r="G654" s="17"/>
      <c r="H654" s="17"/>
      <c r="I654" s="17"/>
      <c r="J654" s="17"/>
      <c r="K654" s="17"/>
      <c r="L654" s="17"/>
      <c r="M654" s="1"/>
      <c r="N654" s="1"/>
      <c r="O654" s="1"/>
      <c r="P654" s="1"/>
      <c r="Q654" s="1"/>
      <c r="R654" s="1"/>
    </row>
    <row r="655" spans="3:18">
      <c r="C655" s="1"/>
      <c r="D655" s="1"/>
      <c r="E655" s="1"/>
      <c r="F655" s="1"/>
      <c r="G655" s="17"/>
      <c r="H655" s="17"/>
      <c r="I655" s="17"/>
      <c r="J655" s="17"/>
      <c r="K655" s="17"/>
      <c r="L655" s="17"/>
      <c r="M655" s="1"/>
      <c r="N655" s="1"/>
      <c r="O655" s="1"/>
      <c r="P655" s="1"/>
      <c r="Q655" s="1"/>
      <c r="R655" s="1"/>
    </row>
    <row r="656" spans="3:18">
      <c r="C656" s="1"/>
      <c r="D656" s="1"/>
      <c r="E656" s="1"/>
      <c r="F656" s="1"/>
      <c r="G656" s="17"/>
      <c r="H656" s="17"/>
      <c r="I656" s="17"/>
      <c r="J656" s="17"/>
      <c r="K656" s="17"/>
      <c r="L656" s="17"/>
      <c r="M656" s="1"/>
      <c r="N656" s="1"/>
      <c r="O656" s="1"/>
      <c r="P656" s="1"/>
      <c r="Q656" s="1"/>
      <c r="R656" s="1"/>
    </row>
    <row r="657" spans="3:18">
      <c r="C657" s="1"/>
      <c r="D657" s="1"/>
      <c r="E657" s="1"/>
      <c r="F657" s="1"/>
      <c r="G657" s="17"/>
      <c r="H657" s="17"/>
      <c r="I657" s="17"/>
      <c r="J657" s="17"/>
      <c r="K657" s="17"/>
      <c r="L657" s="17"/>
      <c r="M657" s="1"/>
      <c r="N657" s="1"/>
      <c r="O657" s="1"/>
      <c r="P657" s="1"/>
      <c r="Q657" s="1"/>
      <c r="R657" s="1"/>
    </row>
    <row r="658" spans="3:18">
      <c r="C658" s="1"/>
      <c r="D658" s="1"/>
      <c r="E658" s="1"/>
      <c r="F658" s="1"/>
      <c r="G658" s="17"/>
      <c r="H658" s="17"/>
      <c r="I658" s="17"/>
      <c r="J658" s="17"/>
      <c r="K658" s="17"/>
      <c r="L658" s="17"/>
      <c r="M658" s="1"/>
      <c r="N658" s="1"/>
      <c r="O658" s="1"/>
      <c r="P658" s="1"/>
      <c r="Q658" s="1"/>
      <c r="R658" s="1"/>
    </row>
    <row r="659" spans="3:18">
      <c r="C659" s="1"/>
      <c r="D659" s="1"/>
      <c r="E659" s="1"/>
      <c r="F659" s="1"/>
      <c r="G659" s="17"/>
      <c r="H659" s="17"/>
      <c r="I659" s="17"/>
      <c r="J659" s="17"/>
      <c r="K659" s="17"/>
      <c r="L659" s="17"/>
      <c r="M659" s="1"/>
      <c r="N659" s="1"/>
      <c r="O659" s="1"/>
      <c r="P659" s="1"/>
      <c r="Q659" s="1"/>
      <c r="R659" s="1"/>
    </row>
    <row r="660" spans="3:18">
      <c r="C660" s="1"/>
      <c r="D660" s="1"/>
      <c r="E660" s="1"/>
      <c r="F660" s="1"/>
      <c r="G660" s="17"/>
      <c r="H660" s="17"/>
      <c r="I660" s="17"/>
      <c r="J660" s="17"/>
      <c r="K660" s="17"/>
      <c r="L660" s="17"/>
      <c r="M660" s="1"/>
      <c r="N660" s="1"/>
      <c r="O660" s="1"/>
      <c r="P660" s="1"/>
      <c r="Q660" s="1"/>
      <c r="R660" s="1"/>
    </row>
    <row r="661" spans="3:18">
      <c r="C661" s="1"/>
      <c r="D661" s="1"/>
      <c r="E661" s="1"/>
      <c r="F661" s="1"/>
      <c r="G661" s="17"/>
      <c r="H661" s="17"/>
      <c r="I661" s="17"/>
      <c r="J661" s="17"/>
      <c r="K661" s="17"/>
      <c r="L661" s="17"/>
      <c r="M661" s="1"/>
      <c r="N661" s="1"/>
      <c r="O661" s="1"/>
      <c r="P661" s="1"/>
      <c r="Q661" s="1"/>
      <c r="R661" s="1"/>
    </row>
    <row r="662" spans="3:18">
      <c r="C662" s="1"/>
      <c r="D662" s="1"/>
      <c r="E662" s="1"/>
      <c r="F662" s="1"/>
      <c r="G662" s="17"/>
      <c r="H662" s="17"/>
      <c r="I662" s="17"/>
      <c r="J662" s="17"/>
      <c r="K662" s="17"/>
      <c r="L662" s="17"/>
      <c r="M662" s="1"/>
      <c r="N662" s="1"/>
      <c r="O662" s="1"/>
      <c r="P662" s="1"/>
      <c r="Q662" s="1"/>
      <c r="R662" s="1"/>
    </row>
    <row r="663" spans="3:18">
      <c r="C663" s="1"/>
      <c r="D663" s="1"/>
      <c r="E663" s="1"/>
      <c r="F663" s="1"/>
      <c r="G663" s="17"/>
      <c r="H663" s="17"/>
      <c r="I663" s="17"/>
      <c r="J663" s="17"/>
      <c r="K663" s="17"/>
      <c r="L663" s="17"/>
      <c r="M663" s="1"/>
      <c r="N663" s="1"/>
      <c r="O663" s="1"/>
      <c r="P663" s="1"/>
      <c r="Q663" s="1"/>
      <c r="R663" s="1"/>
    </row>
    <row r="664" spans="3:18">
      <c r="C664" s="1"/>
      <c r="D664" s="1"/>
      <c r="E664" s="1"/>
      <c r="F664" s="1"/>
      <c r="G664" s="17"/>
      <c r="H664" s="17"/>
      <c r="I664" s="17"/>
      <c r="J664" s="17"/>
      <c r="K664" s="17"/>
      <c r="L664" s="17"/>
      <c r="M664" s="1"/>
      <c r="N664" s="1"/>
      <c r="O664" s="1"/>
      <c r="P664" s="1"/>
      <c r="Q664" s="1"/>
      <c r="R664" s="1"/>
    </row>
    <row r="665" spans="3:18">
      <c r="C665" s="1"/>
      <c r="D665" s="1"/>
      <c r="E665" s="1"/>
      <c r="F665" s="1"/>
      <c r="G665" s="17"/>
      <c r="H665" s="17"/>
      <c r="I665" s="17"/>
      <c r="J665" s="17"/>
      <c r="K665" s="17"/>
      <c r="L665" s="17"/>
      <c r="M665" s="1"/>
      <c r="N665" s="1"/>
      <c r="O665" s="1"/>
      <c r="P665" s="1"/>
      <c r="Q665" s="1"/>
      <c r="R665" s="1"/>
    </row>
    <row r="666" spans="3:18">
      <c r="C666" s="1"/>
      <c r="D666" s="1"/>
      <c r="E666" s="1"/>
      <c r="F666" s="1"/>
      <c r="G666" s="17"/>
      <c r="H666" s="17"/>
      <c r="I666" s="17"/>
      <c r="J666" s="17"/>
      <c r="K666" s="17"/>
      <c r="L666" s="17"/>
      <c r="M666" s="1"/>
      <c r="N666" s="1"/>
      <c r="O666" s="1"/>
      <c r="P666" s="1"/>
      <c r="Q666" s="1"/>
      <c r="R666" s="1"/>
    </row>
    <row r="667" spans="3:18">
      <c r="C667" s="1"/>
      <c r="D667" s="1"/>
      <c r="E667" s="1"/>
      <c r="F667" s="1"/>
      <c r="G667" s="17"/>
      <c r="H667" s="17"/>
      <c r="I667" s="17"/>
      <c r="J667" s="17"/>
      <c r="K667" s="17"/>
      <c r="L667" s="17"/>
      <c r="M667" s="1"/>
      <c r="N667" s="1"/>
      <c r="O667" s="1"/>
      <c r="P667" s="1"/>
      <c r="Q667" s="1"/>
      <c r="R667" s="1"/>
    </row>
    <row r="668" spans="3:18">
      <c r="C668" s="1"/>
      <c r="D668" s="1"/>
      <c r="E668" s="1"/>
      <c r="F668" s="1"/>
      <c r="G668" s="17"/>
      <c r="H668" s="17"/>
      <c r="I668" s="17"/>
      <c r="J668" s="17"/>
      <c r="K668" s="17"/>
      <c r="L668" s="17"/>
      <c r="M668" s="1"/>
      <c r="N668" s="1"/>
      <c r="O668" s="1"/>
      <c r="P668" s="1"/>
      <c r="Q668" s="1"/>
      <c r="R668" s="1"/>
    </row>
    <row r="669" spans="3:18">
      <c r="C669" s="1"/>
      <c r="D669" s="1"/>
      <c r="E669" s="1"/>
      <c r="F669" s="1"/>
      <c r="G669" s="17"/>
      <c r="H669" s="17"/>
      <c r="I669" s="17"/>
      <c r="J669" s="17"/>
      <c r="K669" s="17"/>
      <c r="L669" s="17"/>
      <c r="M669" s="1"/>
      <c r="N669" s="1"/>
      <c r="O669" s="1"/>
      <c r="P669" s="1"/>
      <c r="Q669" s="1"/>
      <c r="R669" s="1"/>
    </row>
    <row r="670" spans="3:18">
      <c r="C670" s="1"/>
      <c r="D670" s="1"/>
      <c r="E670" s="1"/>
      <c r="F670" s="1"/>
      <c r="G670" s="17"/>
      <c r="H670" s="17"/>
      <c r="I670" s="17"/>
      <c r="J670" s="17"/>
      <c r="K670" s="17"/>
      <c r="L670" s="17"/>
      <c r="M670" s="1"/>
      <c r="N670" s="1"/>
      <c r="O670" s="1"/>
      <c r="P670" s="1"/>
      <c r="Q670" s="1"/>
      <c r="R670" s="1"/>
    </row>
    <row r="671" spans="3:18">
      <c r="C671" s="1"/>
      <c r="D671" s="1"/>
      <c r="E671" s="1"/>
      <c r="F671" s="1"/>
      <c r="G671" s="17"/>
      <c r="H671" s="17"/>
      <c r="I671" s="17"/>
      <c r="J671" s="17"/>
      <c r="K671" s="17"/>
      <c r="L671" s="17"/>
      <c r="M671" s="1"/>
      <c r="N671" s="1"/>
      <c r="O671" s="1"/>
      <c r="P671" s="1"/>
      <c r="Q671" s="1"/>
      <c r="R671" s="1"/>
    </row>
    <row r="672" spans="3:18">
      <c r="C672" s="1"/>
      <c r="D672" s="1"/>
      <c r="E672" s="1"/>
      <c r="F672" s="1"/>
      <c r="G672" s="17"/>
      <c r="H672" s="17"/>
      <c r="I672" s="17"/>
      <c r="J672" s="17"/>
      <c r="K672" s="17"/>
      <c r="L672" s="17"/>
      <c r="M672" s="1"/>
      <c r="N672" s="1"/>
      <c r="O672" s="1"/>
      <c r="P672" s="1"/>
      <c r="Q672" s="1"/>
      <c r="R672" s="1"/>
    </row>
    <row r="673" spans="3:18">
      <c r="C673" s="1"/>
      <c r="D673" s="1"/>
      <c r="E673" s="1"/>
      <c r="F673" s="1"/>
      <c r="G673" s="17"/>
      <c r="H673" s="17"/>
      <c r="I673" s="17"/>
      <c r="J673" s="17"/>
      <c r="K673" s="17"/>
      <c r="L673" s="17"/>
      <c r="M673" s="1"/>
      <c r="N673" s="1"/>
      <c r="O673" s="1"/>
      <c r="P673" s="1"/>
      <c r="Q673" s="1"/>
      <c r="R673" s="1"/>
    </row>
    <row r="674" spans="3:18">
      <c r="C674" s="1"/>
      <c r="D674" s="1"/>
      <c r="E674" s="1"/>
      <c r="F674" s="1"/>
      <c r="G674" s="17"/>
      <c r="H674" s="17"/>
      <c r="I674" s="17"/>
      <c r="J674" s="17"/>
      <c r="K674" s="17"/>
      <c r="L674" s="17"/>
      <c r="M674" s="1"/>
      <c r="N674" s="1"/>
      <c r="O674" s="1"/>
      <c r="P674" s="1"/>
      <c r="Q674" s="1"/>
      <c r="R674" s="1"/>
    </row>
    <row r="675" spans="3:18">
      <c r="C675" s="1"/>
      <c r="D675" s="1"/>
      <c r="E675" s="1"/>
      <c r="F675" s="1"/>
      <c r="G675" s="17"/>
      <c r="H675" s="17"/>
      <c r="I675" s="17"/>
      <c r="J675" s="17"/>
      <c r="K675" s="17"/>
      <c r="L675" s="17"/>
      <c r="M675" s="1"/>
      <c r="N675" s="1"/>
      <c r="O675" s="1"/>
      <c r="P675" s="1"/>
      <c r="Q675" s="1"/>
      <c r="R675" s="1"/>
    </row>
    <row r="676" spans="3:18">
      <c r="C676" s="1"/>
      <c r="D676" s="1"/>
      <c r="E676" s="1"/>
      <c r="F676" s="1"/>
      <c r="G676" s="17"/>
      <c r="H676" s="17"/>
      <c r="I676" s="17"/>
      <c r="J676" s="17"/>
      <c r="K676" s="17"/>
      <c r="L676" s="17"/>
      <c r="M676" s="1"/>
      <c r="N676" s="1"/>
      <c r="O676" s="1"/>
      <c r="P676" s="1"/>
      <c r="Q676" s="1"/>
      <c r="R676" s="1"/>
    </row>
    <row r="677" spans="3:18">
      <c r="C677" s="1"/>
      <c r="D677" s="1"/>
      <c r="E677" s="1"/>
      <c r="F677" s="1"/>
      <c r="G677" s="17"/>
      <c r="H677" s="17"/>
      <c r="I677" s="17"/>
      <c r="J677" s="17"/>
      <c r="K677" s="17"/>
      <c r="L677" s="17"/>
      <c r="M677" s="1"/>
      <c r="N677" s="1"/>
      <c r="O677" s="1"/>
      <c r="P677" s="1"/>
      <c r="Q677" s="1"/>
      <c r="R677" s="1"/>
    </row>
    <row r="678" spans="3:18">
      <c r="C678" s="1"/>
      <c r="D678" s="1"/>
      <c r="E678" s="1"/>
      <c r="F678" s="1"/>
      <c r="G678" s="17"/>
      <c r="H678" s="17"/>
      <c r="I678" s="17"/>
      <c r="J678" s="17"/>
      <c r="K678" s="17"/>
      <c r="L678" s="17"/>
      <c r="M678" s="1"/>
      <c r="N678" s="1"/>
      <c r="O678" s="1"/>
      <c r="P678" s="1"/>
      <c r="Q678" s="1"/>
      <c r="R678" s="1"/>
    </row>
    <row r="679" spans="3:18">
      <c r="C679" s="1"/>
      <c r="D679" s="1"/>
      <c r="E679" s="1"/>
      <c r="F679" s="1"/>
      <c r="G679" s="17"/>
      <c r="H679" s="17"/>
      <c r="I679" s="17"/>
      <c r="J679" s="17"/>
      <c r="K679" s="17"/>
      <c r="L679" s="17"/>
      <c r="M679" s="1"/>
      <c r="N679" s="1"/>
      <c r="O679" s="1"/>
      <c r="P679" s="1"/>
      <c r="Q679" s="1"/>
      <c r="R679" s="1"/>
    </row>
    <row r="680" spans="3:18">
      <c r="C680" s="1"/>
      <c r="D680" s="1"/>
      <c r="E680" s="1"/>
      <c r="F680" s="1"/>
      <c r="G680" s="17"/>
      <c r="H680" s="17"/>
      <c r="I680" s="17"/>
      <c r="J680" s="17"/>
      <c r="K680" s="17"/>
      <c r="L680" s="17"/>
      <c r="M680" s="1"/>
      <c r="N680" s="1"/>
      <c r="O680" s="1"/>
      <c r="P680" s="1"/>
      <c r="Q680" s="1"/>
      <c r="R680" s="1"/>
    </row>
    <row r="681" spans="3:18">
      <c r="C681" s="1"/>
      <c r="D681" s="1"/>
      <c r="E681" s="1"/>
      <c r="F681" s="1"/>
      <c r="G681" s="17"/>
      <c r="H681" s="17"/>
      <c r="I681" s="17"/>
      <c r="J681" s="17"/>
      <c r="K681" s="17"/>
      <c r="L681" s="17"/>
      <c r="M681" s="1"/>
      <c r="N681" s="1"/>
      <c r="O681" s="1"/>
      <c r="P681" s="1"/>
      <c r="Q681" s="1"/>
      <c r="R681" s="1"/>
    </row>
    <row r="682" spans="3:18">
      <c r="C682" s="1"/>
      <c r="D682" s="1"/>
      <c r="E682" s="1"/>
      <c r="F682" s="1"/>
      <c r="G682" s="17"/>
      <c r="H682" s="17"/>
      <c r="I682" s="17"/>
      <c r="J682" s="17"/>
      <c r="K682" s="17"/>
      <c r="L682" s="17"/>
      <c r="M682" s="1"/>
      <c r="N682" s="1"/>
      <c r="O682" s="1"/>
      <c r="P682" s="1"/>
      <c r="Q682" s="1"/>
      <c r="R682" s="1"/>
    </row>
    <row r="683" spans="3:18">
      <c r="C683" s="1"/>
      <c r="D683" s="1"/>
      <c r="E683" s="1"/>
      <c r="F683" s="1"/>
      <c r="G683" s="17"/>
      <c r="H683" s="17"/>
      <c r="I683" s="17"/>
      <c r="J683" s="17"/>
      <c r="K683" s="17"/>
      <c r="L683" s="17"/>
      <c r="M683" s="1"/>
      <c r="N683" s="1"/>
      <c r="O683" s="1"/>
      <c r="P683" s="1"/>
      <c r="Q683" s="1"/>
      <c r="R683" s="1"/>
    </row>
    <row r="684" spans="3:18">
      <c r="C684" s="1"/>
      <c r="D684" s="1"/>
      <c r="E684" s="1"/>
      <c r="F684" s="1"/>
      <c r="G684" s="17"/>
      <c r="H684" s="17"/>
      <c r="I684" s="17"/>
      <c r="J684" s="17"/>
      <c r="K684" s="17"/>
      <c r="L684" s="17"/>
      <c r="M684" s="1"/>
      <c r="N684" s="1"/>
      <c r="O684" s="1"/>
      <c r="P684" s="1"/>
      <c r="Q684" s="1"/>
      <c r="R684" s="1"/>
    </row>
    <row r="685" spans="3:18">
      <c r="C685" s="1"/>
      <c r="D685" s="1"/>
      <c r="E685" s="1"/>
      <c r="F685" s="1"/>
      <c r="G685" s="17"/>
      <c r="H685" s="17"/>
      <c r="I685" s="17"/>
      <c r="J685" s="17"/>
      <c r="K685" s="17"/>
      <c r="L685" s="17"/>
      <c r="M685" s="1"/>
      <c r="N685" s="1"/>
      <c r="O685" s="1"/>
      <c r="P685" s="1"/>
      <c r="Q685" s="1"/>
      <c r="R685" s="1"/>
    </row>
    <row r="686" spans="3:18">
      <c r="C686" s="1"/>
      <c r="D686" s="1"/>
      <c r="E686" s="1"/>
      <c r="F686" s="1"/>
      <c r="G686" s="17"/>
      <c r="H686" s="17"/>
      <c r="I686" s="17"/>
      <c r="J686" s="17"/>
      <c r="K686" s="17"/>
      <c r="L686" s="17"/>
      <c r="M686" s="1"/>
      <c r="N686" s="1"/>
      <c r="O686" s="1"/>
      <c r="P686" s="1"/>
      <c r="Q686" s="1"/>
      <c r="R686" s="1"/>
    </row>
    <row r="687" spans="3:18">
      <c r="C687" s="1"/>
      <c r="D687" s="1"/>
      <c r="E687" s="1"/>
      <c r="F687" s="1"/>
      <c r="G687" s="17"/>
      <c r="H687" s="17"/>
      <c r="I687" s="17"/>
      <c r="J687" s="17"/>
      <c r="K687" s="17"/>
      <c r="L687" s="17"/>
      <c r="M687" s="1"/>
      <c r="N687" s="1"/>
      <c r="O687" s="1"/>
      <c r="P687" s="1"/>
      <c r="Q687" s="1"/>
      <c r="R687" s="1"/>
    </row>
    <row r="688" spans="3:18">
      <c r="C688" s="1"/>
      <c r="D688" s="1"/>
      <c r="E688" s="1"/>
      <c r="F688" s="1"/>
      <c r="G688" s="17"/>
      <c r="H688" s="17"/>
      <c r="I688" s="17"/>
      <c r="J688" s="17"/>
      <c r="K688" s="17"/>
      <c r="L688" s="17"/>
      <c r="M688" s="1"/>
      <c r="N688" s="1"/>
      <c r="O688" s="1"/>
      <c r="P688" s="1"/>
      <c r="Q688" s="1"/>
      <c r="R688" s="1"/>
    </row>
    <row r="689" spans="3:18">
      <c r="C689" s="1"/>
      <c r="D689" s="1"/>
      <c r="E689" s="1"/>
      <c r="F689" s="1"/>
      <c r="G689" s="17"/>
      <c r="H689" s="17"/>
      <c r="I689" s="17"/>
      <c r="J689" s="17"/>
      <c r="K689" s="17"/>
      <c r="L689" s="17"/>
      <c r="M689" s="1"/>
      <c r="N689" s="1"/>
      <c r="O689" s="1"/>
      <c r="P689" s="1"/>
      <c r="Q689" s="1"/>
      <c r="R689" s="1"/>
    </row>
    <row r="690" spans="3:18">
      <c r="C690" s="1"/>
      <c r="D690" s="1"/>
      <c r="E690" s="1"/>
      <c r="F690" s="1"/>
      <c r="G690" s="17"/>
      <c r="H690" s="17"/>
      <c r="I690" s="17"/>
      <c r="J690" s="17"/>
      <c r="K690" s="17"/>
      <c r="L690" s="17"/>
      <c r="M690" s="1"/>
      <c r="N690" s="1"/>
      <c r="O690" s="1"/>
      <c r="P690" s="1"/>
      <c r="Q690" s="1"/>
      <c r="R690" s="1"/>
    </row>
    <row r="691" spans="3:18">
      <c r="C691" s="1"/>
      <c r="D691" s="1"/>
      <c r="E691" s="1"/>
      <c r="F691" s="1"/>
      <c r="G691" s="17"/>
      <c r="H691" s="17"/>
      <c r="I691" s="17"/>
      <c r="J691" s="17"/>
      <c r="K691" s="17"/>
      <c r="L691" s="17"/>
      <c r="M691" s="1"/>
      <c r="N691" s="1"/>
      <c r="O691" s="1"/>
      <c r="P691" s="1"/>
      <c r="Q691" s="1"/>
      <c r="R691" s="1"/>
    </row>
    <row r="692" spans="3:18">
      <c r="C692" s="1"/>
      <c r="D692" s="1"/>
      <c r="E692" s="1"/>
      <c r="F692" s="1"/>
      <c r="G692" s="17"/>
      <c r="H692" s="17"/>
      <c r="I692" s="17"/>
      <c r="J692" s="17"/>
      <c r="K692" s="17"/>
      <c r="L692" s="17"/>
      <c r="M692" s="1"/>
      <c r="N692" s="1"/>
      <c r="O692" s="1"/>
      <c r="P692" s="1"/>
      <c r="Q692" s="1"/>
      <c r="R692" s="1"/>
    </row>
    <row r="693" spans="3:18">
      <c r="C693" s="1"/>
      <c r="D693" s="1"/>
      <c r="E693" s="1"/>
      <c r="F693" s="1"/>
      <c r="G693" s="17"/>
      <c r="H693" s="17"/>
      <c r="I693" s="17"/>
      <c r="J693" s="17"/>
      <c r="K693" s="17"/>
      <c r="L693" s="17"/>
      <c r="M693" s="1"/>
      <c r="N693" s="1"/>
      <c r="O693" s="1"/>
      <c r="P693" s="1"/>
      <c r="Q693" s="1"/>
      <c r="R693" s="1"/>
    </row>
    <row r="694" spans="3:18">
      <c r="C694" s="1"/>
      <c r="D694" s="1"/>
      <c r="E694" s="1"/>
      <c r="F694" s="1"/>
      <c r="G694" s="17"/>
      <c r="H694" s="17"/>
      <c r="I694" s="17"/>
      <c r="J694" s="17"/>
      <c r="K694" s="17"/>
      <c r="L694" s="17"/>
      <c r="M694" s="1"/>
      <c r="N694" s="1"/>
      <c r="O694" s="1"/>
      <c r="P694" s="1"/>
      <c r="Q694" s="1"/>
      <c r="R694" s="1"/>
    </row>
    <row r="695" spans="3:18">
      <c r="C695" s="1"/>
      <c r="D695" s="1"/>
      <c r="E695" s="1"/>
      <c r="F695" s="1"/>
      <c r="G695" s="17"/>
      <c r="H695" s="17"/>
      <c r="I695" s="17"/>
      <c r="J695" s="17"/>
      <c r="K695" s="17"/>
      <c r="L695" s="17"/>
      <c r="M695" s="1"/>
      <c r="N695" s="1"/>
      <c r="O695" s="1"/>
      <c r="P695" s="1"/>
      <c r="Q695" s="1"/>
      <c r="R695" s="1"/>
    </row>
    <row r="696" spans="3:18">
      <c r="C696" s="1"/>
      <c r="D696" s="1"/>
      <c r="E696" s="1"/>
      <c r="F696" s="1"/>
      <c r="G696" s="17"/>
      <c r="H696" s="17"/>
      <c r="I696" s="17"/>
      <c r="J696" s="17"/>
      <c r="K696" s="17"/>
      <c r="L696" s="17"/>
      <c r="M696" s="1"/>
      <c r="N696" s="1"/>
      <c r="O696" s="1"/>
      <c r="P696" s="1"/>
      <c r="Q696" s="1"/>
      <c r="R696" s="1"/>
    </row>
    <row r="697" spans="3:18">
      <c r="C697" s="1"/>
      <c r="D697" s="1"/>
      <c r="E697" s="1"/>
      <c r="F697" s="1"/>
      <c r="G697" s="17"/>
      <c r="H697" s="17"/>
      <c r="I697" s="17"/>
      <c r="J697" s="17"/>
      <c r="K697" s="17"/>
      <c r="L697" s="17"/>
      <c r="M697" s="1"/>
      <c r="N697" s="1"/>
      <c r="O697" s="1"/>
      <c r="P697" s="1"/>
      <c r="Q697" s="1"/>
      <c r="R697" s="1"/>
    </row>
    <row r="698" spans="3:18">
      <c r="C698" s="1"/>
      <c r="D698" s="1"/>
      <c r="E698" s="1"/>
      <c r="F698" s="1"/>
      <c r="G698" s="17"/>
      <c r="H698" s="17"/>
      <c r="I698" s="17"/>
      <c r="J698" s="17"/>
      <c r="K698" s="17"/>
      <c r="L698" s="17"/>
      <c r="M698" s="1"/>
      <c r="N698" s="1"/>
      <c r="O698" s="1"/>
      <c r="P698" s="1"/>
      <c r="Q698" s="1"/>
      <c r="R698" s="1"/>
    </row>
    <row r="699" spans="3:18">
      <c r="C699" s="1"/>
      <c r="D699" s="1"/>
      <c r="E699" s="1"/>
      <c r="F699" s="1"/>
      <c r="G699" s="17"/>
      <c r="H699" s="17"/>
      <c r="I699" s="17"/>
      <c r="J699" s="17"/>
      <c r="K699" s="17"/>
      <c r="L699" s="17"/>
      <c r="M699" s="1"/>
      <c r="N699" s="1"/>
      <c r="O699" s="1"/>
      <c r="P699" s="1"/>
      <c r="Q699" s="1"/>
      <c r="R699" s="1"/>
    </row>
    <row r="700" spans="3:18">
      <c r="C700" s="1"/>
      <c r="D700" s="1"/>
      <c r="E700" s="1"/>
      <c r="F700" s="1"/>
      <c r="G700" s="17"/>
      <c r="H700" s="17"/>
      <c r="I700" s="17"/>
      <c r="J700" s="17"/>
      <c r="K700" s="17"/>
      <c r="L700" s="17"/>
      <c r="M700" s="1"/>
      <c r="N700" s="1"/>
      <c r="O700" s="1"/>
      <c r="P700" s="1"/>
      <c r="Q700" s="1"/>
      <c r="R700" s="1"/>
    </row>
    <row r="701" spans="3:18">
      <c r="C701" s="1"/>
      <c r="D701" s="1"/>
      <c r="E701" s="1"/>
      <c r="F701" s="1"/>
      <c r="G701" s="17"/>
      <c r="H701" s="17"/>
      <c r="I701" s="17"/>
      <c r="J701" s="17"/>
      <c r="K701" s="17"/>
      <c r="L701" s="17"/>
      <c r="M701" s="1"/>
      <c r="N701" s="1"/>
      <c r="O701" s="1"/>
      <c r="P701" s="1"/>
      <c r="Q701" s="1"/>
      <c r="R701" s="1"/>
    </row>
    <row r="702" spans="3:18">
      <c r="C702" s="1"/>
      <c r="D702" s="1"/>
      <c r="E702" s="1"/>
      <c r="F702" s="1"/>
      <c r="G702" s="17"/>
      <c r="H702" s="17"/>
      <c r="I702" s="17"/>
      <c r="J702" s="17"/>
      <c r="K702" s="17"/>
      <c r="L702" s="17"/>
      <c r="M702" s="1"/>
      <c r="N702" s="1"/>
      <c r="O702" s="1"/>
      <c r="P702" s="1"/>
      <c r="Q702" s="1"/>
      <c r="R702" s="1"/>
    </row>
    <row r="703" spans="3:18">
      <c r="C703" s="1"/>
      <c r="D703" s="1"/>
      <c r="E703" s="1"/>
      <c r="F703" s="1"/>
      <c r="G703" s="17"/>
      <c r="H703" s="17"/>
      <c r="I703" s="17"/>
      <c r="J703" s="17"/>
      <c r="K703" s="17"/>
      <c r="L703" s="17"/>
      <c r="M703" s="1"/>
      <c r="N703" s="1"/>
      <c r="O703" s="1"/>
      <c r="P703" s="1"/>
      <c r="Q703" s="1"/>
      <c r="R703" s="1"/>
    </row>
    <row r="704" spans="3:18">
      <c r="C704" s="1"/>
      <c r="D704" s="1"/>
      <c r="E704" s="1"/>
      <c r="F704" s="1"/>
      <c r="G704" s="17"/>
      <c r="H704" s="17"/>
      <c r="I704" s="17"/>
      <c r="J704" s="17"/>
      <c r="K704" s="17"/>
      <c r="L704" s="17"/>
      <c r="M704" s="1"/>
      <c r="N704" s="1"/>
      <c r="O704" s="1"/>
      <c r="P704" s="1"/>
      <c r="Q704" s="1"/>
      <c r="R704" s="1"/>
    </row>
    <row r="705" spans="3:18">
      <c r="C705" s="1"/>
      <c r="D705" s="1"/>
      <c r="E705" s="1"/>
      <c r="F705" s="1"/>
      <c r="G705" s="17"/>
      <c r="H705" s="17"/>
      <c r="I705" s="17"/>
      <c r="J705" s="17"/>
      <c r="K705" s="17"/>
      <c r="L705" s="17"/>
      <c r="M705" s="1"/>
      <c r="N705" s="1"/>
      <c r="O705" s="1"/>
      <c r="P705" s="1"/>
      <c r="Q705" s="1"/>
      <c r="R705" s="1"/>
    </row>
    <row r="706" spans="3:18">
      <c r="C706" s="1"/>
      <c r="D706" s="1"/>
      <c r="E706" s="1"/>
      <c r="F706" s="1"/>
      <c r="G706" s="17"/>
      <c r="H706" s="17"/>
      <c r="I706" s="17"/>
      <c r="J706" s="17"/>
      <c r="K706" s="17"/>
      <c r="L706" s="17"/>
      <c r="M706" s="1"/>
      <c r="N706" s="1"/>
      <c r="O706" s="1"/>
      <c r="P706" s="1"/>
      <c r="Q706" s="1"/>
      <c r="R706" s="1"/>
    </row>
    <row r="707" spans="3:18">
      <c r="C707" s="1"/>
      <c r="D707" s="1"/>
      <c r="E707" s="1"/>
      <c r="F707" s="1"/>
      <c r="G707" s="17"/>
      <c r="H707" s="17"/>
      <c r="I707" s="17"/>
      <c r="J707" s="17"/>
      <c r="K707" s="17"/>
      <c r="L707" s="17"/>
      <c r="M707" s="1"/>
      <c r="N707" s="1"/>
      <c r="O707" s="1"/>
      <c r="P707" s="1"/>
      <c r="Q707" s="1"/>
      <c r="R707" s="1"/>
    </row>
    <row r="708" spans="3:18">
      <c r="C708" s="1"/>
      <c r="D708" s="1"/>
      <c r="E708" s="1"/>
      <c r="F708" s="1"/>
      <c r="G708" s="17"/>
      <c r="H708" s="17"/>
      <c r="I708" s="17"/>
      <c r="J708" s="17"/>
      <c r="K708" s="17"/>
      <c r="L708" s="17"/>
      <c r="M708" s="1"/>
      <c r="N708" s="1"/>
      <c r="O708" s="1"/>
      <c r="P708" s="1"/>
      <c r="Q708" s="1"/>
      <c r="R708" s="1"/>
    </row>
    <row r="709" spans="3:18">
      <c r="C709" s="1"/>
      <c r="D709" s="1"/>
      <c r="E709" s="1"/>
      <c r="F709" s="1"/>
      <c r="G709" s="17"/>
      <c r="H709" s="17"/>
      <c r="I709" s="17"/>
      <c r="J709" s="17"/>
      <c r="K709" s="17"/>
      <c r="L709" s="17"/>
      <c r="M709" s="1"/>
      <c r="N709" s="1"/>
      <c r="O709" s="1"/>
      <c r="P709" s="1"/>
      <c r="Q709" s="1"/>
      <c r="R709" s="1"/>
    </row>
    <row r="710" spans="3:18">
      <c r="C710" s="1"/>
      <c r="D710" s="1"/>
      <c r="E710" s="1"/>
      <c r="F710" s="1"/>
      <c r="G710" s="17"/>
      <c r="H710" s="17"/>
      <c r="I710" s="17"/>
      <c r="J710" s="17"/>
      <c r="K710" s="17"/>
      <c r="L710" s="17"/>
      <c r="M710" s="1"/>
      <c r="N710" s="1"/>
      <c r="O710" s="1"/>
      <c r="P710" s="1"/>
      <c r="Q710" s="1"/>
      <c r="R710" s="1"/>
    </row>
    <row r="711" spans="3:18">
      <c r="C711" s="1"/>
      <c r="D711" s="1"/>
      <c r="E711" s="1"/>
      <c r="F711" s="1"/>
      <c r="G711" s="17"/>
      <c r="H711" s="17"/>
      <c r="I711" s="17"/>
      <c r="J711" s="17"/>
      <c r="K711" s="17"/>
      <c r="L711" s="17"/>
      <c r="M711" s="1"/>
      <c r="N711" s="1"/>
      <c r="O711" s="1"/>
      <c r="P711" s="1"/>
      <c r="Q711" s="1"/>
      <c r="R711" s="1"/>
    </row>
    <row r="712" spans="3:18">
      <c r="C712" s="1"/>
      <c r="D712" s="1"/>
      <c r="E712" s="1"/>
      <c r="F712" s="1"/>
      <c r="G712" s="17"/>
      <c r="H712" s="17"/>
      <c r="I712" s="17"/>
      <c r="J712" s="17"/>
      <c r="K712" s="17"/>
      <c r="L712" s="17"/>
      <c r="M712" s="1"/>
      <c r="N712" s="1"/>
      <c r="O712" s="1"/>
      <c r="P712" s="1"/>
      <c r="Q712" s="1"/>
      <c r="R712" s="1"/>
    </row>
    <row r="713" spans="3:18">
      <c r="C713" s="1"/>
      <c r="D713" s="1"/>
      <c r="E713" s="1"/>
      <c r="F713" s="1"/>
      <c r="G713" s="17"/>
      <c r="H713" s="17"/>
      <c r="I713" s="17"/>
      <c r="J713" s="17"/>
      <c r="K713" s="17"/>
      <c r="L713" s="17"/>
      <c r="M713" s="1"/>
      <c r="N713" s="1"/>
      <c r="O713" s="1"/>
      <c r="P713" s="1"/>
      <c r="Q713" s="1"/>
      <c r="R713" s="1"/>
    </row>
    <row r="714" spans="3:18">
      <c r="C714" s="1"/>
      <c r="D714" s="1"/>
      <c r="E714" s="1"/>
      <c r="F714" s="1"/>
      <c r="G714" s="17"/>
      <c r="H714" s="17"/>
      <c r="I714" s="17"/>
      <c r="J714" s="17"/>
      <c r="K714" s="17"/>
      <c r="L714" s="17"/>
      <c r="M714" s="1"/>
      <c r="N714" s="1"/>
      <c r="O714" s="1"/>
      <c r="P714" s="1"/>
      <c r="Q714" s="1"/>
      <c r="R714" s="1"/>
    </row>
    <row r="715" spans="3:18">
      <c r="C715" s="1"/>
      <c r="D715" s="1"/>
      <c r="E715" s="1"/>
      <c r="F715" s="1"/>
      <c r="G715" s="17"/>
      <c r="H715" s="17"/>
      <c r="I715" s="17"/>
      <c r="J715" s="17"/>
      <c r="K715" s="17"/>
      <c r="L715" s="17"/>
      <c r="M715" s="1"/>
      <c r="N715" s="1"/>
      <c r="O715" s="1"/>
      <c r="P715" s="1"/>
      <c r="Q715" s="1"/>
      <c r="R715" s="1"/>
    </row>
    <row r="716" spans="3:18">
      <c r="C716" s="1"/>
      <c r="D716" s="1"/>
      <c r="E716" s="1"/>
      <c r="F716" s="1"/>
      <c r="G716" s="17"/>
      <c r="H716" s="17"/>
      <c r="I716" s="17"/>
      <c r="J716" s="17"/>
      <c r="K716" s="17"/>
      <c r="L716" s="17"/>
      <c r="M716" s="1"/>
      <c r="N716" s="1"/>
      <c r="O716" s="1"/>
      <c r="P716" s="1"/>
      <c r="Q716" s="1"/>
      <c r="R716" s="1"/>
    </row>
    <row r="717" spans="3:18">
      <c r="C717" s="1"/>
      <c r="D717" s="1"/>
      <c r="E717" s="1"/>
      <c r="F717" s="1"/>
      <c r="G717" s="17"/>
      <c r="H717" s="17"/>
      <c r="I717" s="17"/>
      <c r="J717" s="17"/>
      <c r="K717" s="17"/>
      <c r="L717" s="17"/>
      <c r="M717" s="1"/>
      <c r="N717" s="1"/>
      <c r="O717" s="1"/>
      <c r="P717" s="1"/>
      <c r="Q717" s="1"/>
      <c r="R717" s="1"/>
    </row>
    <row r="718" spans="3:18">
      <c r="C718" s="1"/>
      <c r="D718" s="1"/>
      <c r="E718" s="1"/>
      <c r="F718" s="1"/>
      <c r="G718" s="17"/>
      <c r="H718" s="17"/>
      <c r="I718" s="17"/>
      <c r="J718" s="17"/>
      <c r="K718" s="17"/>
      <c r="L718" s="17"/>
      <c r="M718" s="1"/>
      <c r="N718" s="1"/>
      <c r="O718" s="1"/>
      <c r="P718" s="1"/>
      <c r="Q718" s="1"/>
      <c r="R718" s="1"/>
    </row>
    <row r="719" spans="3:18">
      <c r="C719" s="1"/>
      <c r="D719" s="1"/>
      <c r="E719" s="1"/>
      <c r="F719" s="1"/>
      <c r="G719" s="17"/>
      <c r="H719" s="17"/>
      <c r="I719" s="17"/>
      <c r="J719" s="17"/>
      <c r="K719" s="17"/>
      <c r="L719" s="17"/>
      <c r="M719" s="1"/>
      <c r="N719" s="1"/>
      <c r="O719" s="1"/>
      <c r="P719" s="1"/>
      <c r="Q719" s="1"/>
      <c r="R719" s="1"/>
    </row>
    <row r="720" spans="3:18">
      <c r="C720" s="1"/>
      <c r="D720" s="1"/>
      <c r="E720" s="1"/>
      <c r="F720" s="1"/>
      <c r="G720" s="17"/>
      <c r="H720" s="17"/>
      <c r="I720" s="17"/>
      <c r="J720" s="17"/>
      <c r="K720" s="17"/>
      <c r="L720" s="17"/>
      <c r="M720" s="1"/>
      <c r="N720" s="1"/>
      <c r="O720" s="1"/>
      <c r="P720" s="1"/>
      <c r="Q720" s="1"/>
      <c r="R720" s="1"/>
    </row>
    <row r="721" spans="3:18">
      <c r="C721" s="1"/>
      <c r="D721" s="1"/>
      <c r="E721" s="1"/>
      <c r="F721" s="1"/>
      <c r="G721" s="17"/>
      <c r="H721" s="17"/>
      <c r="I721" s="17"/>
      <c r="J721" s="17"/>
      <c r="K721" s="17"/>
      <c r="L721" s="17"/>
      <c r="M721" s="1"/>
      <c r="N721" s="1"/>
      <c r="O721" s="1"/>
      <c r="P721" s="1"/>
      <c r="Q721" s="1"/>
      <c r="R721" s="1"/>
    </row>
    <row r="722" spans="3:18">
      <c r="C722" s="1"/>
      <c r="D722" s="1"/>
      <c r="E722" s="1"/>
      <c r="F722" s="1"/>
      <c r="G722" s="17"/>
      <c r="H722" s="17"/>
      <c r="I722" s="17"/>
      <c r="J722" s="17"/>
      <c r="K722" s="17"/>
      <c r="L722" s="17"/>
      <c r="M722" s="1"/>
      <c r="N722" s="1"/>
      <c r="O722" s="1"/>
      <c r="P722" s="1"/>
      <c r="Q722" s="1"/>
      <c r="R722" s="1"/>
    </row>
    <row r="723" spans="3:18">
      <c r="C723" s="1"/>
      <c r="D723" s="1"/>
      <c r="E723" s="1"/>
      <c r="F723" s="1"/>
      <c r="G723" s="17"/>
      <c r="H723" s="17"/>
      <c r="I723" s="17"/>
      <c r="J723" s="17"/>
      <c r="K723" s="17"/>
      <c r="L723" s="17"/>
      <c r="M723" s="1"/>
      <c r="N723" s="1"/>
      <c r="O723" s="1"/>
      <c r="P723" s="1"/>
      <c r="Q723" s="1"/>
      <c r="R723" s="1"/>
    </row>
    <row r="724" spans="3:18">
      <c r="C724" s="1"/>
      <c r="D724" s="1"/>
      <c r="E724" s="1"/>
      <c r="F724" s="1"/>
      <c r="G724" s="17"/>
      <c r="H724" s="17"/>
      <c r="I724" s="17"/>
      <c r="J724" s="17"/>
      <c r="K724" s="17"/>
      <c r="L724" s="17"/>
      <c r="M724" s="1"/>
      <c r="N724" s="1"/>
      <c r="O724" s="1"/>
      <c r="P724" s="1"/>
      <c r="Q724" s="1"/>
      <c r="R724" s="1"/>
    </row>
    <row r="725" spans="3:18">
      <c r="C725" s="1"/>
      <c r="D725" s="1"/>
      <c r="E725" s="1"/>
      <c r="F725" s="1"/>
      <c r="G725" s="17"/>
      <c r="H725" s="17"/>
      <c r="I725" s="17"/>
      <c r="J725" s="17"/>
      <c r="K725" s="17"/>
      <c r="L725" s="17"/>
      <c r="M725" s="1"/>
      <c r="N725" s="1"/>
      <c r="O725" s="1"/>
      <c r="P725" s="1"/>
      <c r="Q725" s="1"/>
      <c r="R725" s="1"/>
    </row>
    <row r="726" spans="3:18">
      <c r="C726" s="1"/>
      <c r="D726" s="1"/>
      <c r="E726" s="1"/>
      <c r="F726" s="1"/>
      <c r="G726" s="17"/>
      <c r="H726" s="17"/>
      <c r="I726" s="17"/>
      <c r="J726" s="17"/>
      <c r="K726" s="17"/>
      <c r="L726" s="17"/>
      <c r="M726" s="1"/>
      <c r="N726" s="1"/>
      <c r="O726" s="1"/>
      <c r="P726" s="1"/>
      <c r="Q726" s="1"/>
      <c r="R726" s="1"/>
    </row>
    <row r="727" spans="3:18">
      <c r="C727" s="1"/>
      <c r="D727" s="1"/>
      <c r="E727" s="1"/>
      <c r="F727" s="1"/>
      <c r="G727" s="17"/>
      <c r="H727" s="17"/>
      <c r="I727" s="17"/>
      <c r="J727" s="17"/>
      <c r="K727" s="17"/>
      <c r="L727" s="17"/>
      <c r="M727" s="1"/>
      <c r="N727" s="1"/>
      <c r="O727" s="1"/>
      <c r="P727" s="1"/>
      <c r="Q727" s="1"/>
      <c r="R727" s="1"/>
    </row>
    <row r="728" spans="3:18">
      <c r="C728" s="1"/>
      <c r="D728" s="1"/>
      <c r="E728" s="1"/>
      <c r="F728" s="1"/>
      <c r="G728" s="17"/>
      <c r="H728" s="17"/>
      <c r="I728" s="17"/>
      <c r="J728" s="17"/>
      <c r="K728" s="17"/>
      <c r="L728" s="17"/>
      <c r="M728" s="1"/>
      <c r="N728" s="1"/>
      <c r="O728" s="1"/>
      <c r="P728" s="1"/>
      <c r="Q728" s="1"/>
      <c r="R728" s="1"/>
    </row>
    <row r="729" spans="3:18">
      <c r="C729" s="1"/>
      <c r="D729" s="1"/>
      <c r="E729" s="1"/>
      <c r="F729" s="1"/>
      <c r="G729" s="17"/>
      <c r="H729" s="17"/>
      <c r="I729" s="17"/>
      <c r="J729" s="17"/>
      <c r="K729" s="17"/>
      <c r="L729" s="17"/>
      <c r="M729" s="1"/>
      <c r="N729" s="1"/>
      <c r="O729" s="1"/>
      <c r="P729" s="1"/>
      <c r="Q729" s="1"/>
      <c r="R729" s="1"/>
    </row>
    <row r="730" spans="3:18">
      <c r="C730" s="1"/>
      <c r="D730" s="1"/>
      <c r="E730" s="1"/>
      <c r="F730" s="1"/>
      <c r="G730" s="17"/>
      <c r="H730" s="17"/>
      <c r="I730" s="17"/>
      <c r="J730" s="17"/>
      <c r="K730" s="17"/>
      <c r="L730" s="17"/>
      <c r="M730" s="1"/>
      <c r="N730" s="1"/>
      <c r="O730" s="1"/>
      <c r="P730" s="1"/>
      <c r="Q730" s="1"/>
      <c r="R730" s="1"/>
    </row>
    <row r="731" spans="3:18">
      <c r="C731" s="1"/>
      <c r="D731" s="1"/>
      <c r="E731" s="1"/>
      <c r="F731" s="1"/>
      <c r="G731" s="17"/>
      <c r="H731" s="17"/>
      <c r="I731" s="17"/>
      <c r="J731" s="17"/>
      <c r="K731" s="17"/>
      <c r="L731" s="17"/>
      <c r="M731" s="1"/>
      <c r="N731" s="1"/>
      <c r="O731" s="1"/>
      <c r="P731" s="1"/>
      <c r="Q731" s="1"/>
      <c r="R731" s="1"/>
    </row>
    <row r="732" spans="3:18">
      <c r="C732" s="1"/>
      <c r="D732" s="1"/>
      <c r="E732" s="1"/>
      <c r="F732" s="1"/>
      <c r="G732" s="17"/>
      <c r="H732" s="17"/>
      <c r="I732" s="17"/>
      <c r="J732" s="17"/>
      <c r="K732" s="17"/>
      <c r="L732" s="17"/>
      <c r="M732" s="1"/>
      <c r="N732" s="1"/>
      <c r="O732" s="1"/>
      <c r="P732" s="1"/>
      <c r="Q732" s="1"/>
      <c r="R732" s="1"/>
    </row>
    <row r="733" spans="3:18">
      <c r="C733" s="1"/>
      <c r="D733" s="1"/>
      <c r="E733" s="1"/>
      <c r="F733" s="1"/>
      <c r="G733" s="17"/>
      <c r="H733" s="17"/>
      <c r="I733" s="17"/>
      <c r="J733" s="17"/>
      <c r="K733" s="17"/>
      <c r="L733" s="17"/>
      <c r="M733" s="1"/>
      <c r="N733" s="1"/>
      <c r="O733" s="1"/>
      <c r="P733" s="1"/>
      <c r="Q733" s="1"/>
      <c r="R733" s="1"/>
    </row>
    <row r="734" spans="3:18">
      <c r="C734" s="1"/>
      <c r="D734" s="1"/>
      <c r="E734" s="1"/>
      <c r="F734" s="1"/>
      <c r="G734" s="17"/>
      <c r="H734" s="17"/>
      <c r="I734" s="17"/>
      <c r="J734" s="17"/>
      <c r="K734" s="17"/>
      <c r="L734" s="17"/>
      <c r="M734" s="1"/>
      <c r="N734" s="1"/>
      <c r="O734" s="1"/>
      <c r="P734" s="1"/>
      <c r="Q734" s="1"/>
      <c r="R734" s="1"/>
    </row>
    <row r="735" spans="3:18">
      <c r="C735" s="1"/>
      <c r="D735" s="1"/>
      <c r="E735" s="1"/>
      <c r="F735" s="1"/>
      <c r="G735" s="17"/>
      <c r="H735" s="17"/>
      <c r="I735" s="17"/>
      <c r="J735" s="17"/>
      <c r="K735" s="17"/>
      <c r="L735" s="17"/>
      <c r="M735" s="1"/>
      <c r="N735" s="1"/>
      <c r="O735" s="1"/>
      <c r="P735" s="1"/>
      <c r="Q735" s="1"/>
      <c r="R735" s="1"/>
    </row>
    <row r="736" spans="3:18">
      <c r="C736" s="1"/>
      <c r="D736" s="1"/>
      <c r="E736" s="1"/>
      <c r="F736" s="1"/>
      <c r="G736" s="17"/>
      <c r="H736" s="17"/>
      <c r="I736" s="17"/>
      <c r="J736" s="17"/>
      <c r="K736" s="17"/>
      <c r="L736" s="17"/>
      <c r="M736" s="1"/>
      <c r="N736" s="1"/>
      <c r="O736" s="1"/>
      <c r="P736" s="1"/>
      <c r="Q736" s="1"/>
      <c r="R736" s="1"/>
    </row>
    <row r="737" spans="3:18">
      <c r="C737" s="1"/>
      <c r="D737" s="1"/>
      <c r="E737" s="1"/>
      <c r="F737" s="1"/>
      <c r="G737" s="17"/>
      <c r="H737" s="17"/>
      <c r="I737" s="17"/>
      <c r="J737" s="17"/>
      <c r="K737" s="17"/>
      <c r="L737" s="17"/>
      <c r="M737" s="1"/>
      <c r="N737" s="1"/>
      <c r="O737" s="1"/>
      <c r="P737" s="1"/>
      <c r="Q737" s="1"/>
      <c r="R737" s="1"/>
    </row>
    <row r="738" spans="3:18">
      <c r="C738" s="1"/>
      <c r="D738" s="1"/>
      <c r="E738" s="1"/>
      <c r="F738" s="1"/>
      <c r="G738" s="17"/>
      <c r="H738" s="17"/>
      <c r="I738" s="17"/>
      <c r="J738" s="17"/>
      <c r="K738" s="17"/>
      <c r="L738" s="17"/>
      <c r="M738" s="1"/>
      <c r="N738" s="1"/>
      <c r="O738" s="1"/>
      <c r="P738" s="1"/>
      <c r="Q738" s="1"/>
      <c r="R738" s="1"/>
    </row>
    <row r="739" spans="3:18">
      <c r="C739" s="1"/>
      <c r="D739" s="1"/>
      <c r="E739" s="1"/>
      <c r="F739" s="1"/>
      <c r="G739" s="17"/>
      <c r="H739" s="17"/>
      <c r="I739" s="17"/>
      <c r="J739" s="17"/>
      <c r="K739" s="17"/>
      <c r="L739" s="17"/>
      <c r="M739" s="1"/>
      <c r="N739" s="1"/>
      <c r="O739" s="1"/>
      <c r="P739" s="1"/>
      <c r="Q739" s="1"/>
      <c r="R739" s="1"/>
    </row>
    <row r="740" spans="3:18">
      <c r="C740" s="1"/>
      <c r="D740" s="1"/>
      <c r="E740" s="1"/>
      <c r="F740" s="1"/>
      <c r="G740" s="17"/>
      <c r="H740" s="17"/>
      <c r="I740" s="17"/>
      <c r="J740" s="17"/>
      <c r="K740" s="17"/>
      <c r="L740" s="17"/>
      <c r="M740" s="1"/>
      <c r="N740" s="1"/>
      <c r="O740" s="1"/>
      <c r="P740" s="1"/>
      <c r="Q740" s="1"/>
      <c r="R740" s="1"/>
    </row>
    <row r="741" spans="3:18">
      <c r="C741" s="1"/>
      <c r="D741" s="1"/>
      <c r="E741" s="1"/>
      <c r="F741" s="1"/>
      <c r="G741" s="17"/>
      <c r="H741" s="17"/>
      <c r="I741" s="17"/>
      <c r="J741" s="17"/>
      <c r="K741" s="17"/>
      <c r="L741" s="17"/>
      <c r="M741" s="1"/>
      <c r="N741" s="1"/>
      <c r="O741" s="1"/>
      <c r="P741" s="1"/>
      <c r="Q741" s="1"/>
      <c r="R741" s="1"/>
    </row>
    <row r="742" spans="3:18">
      <c r="C742" s="1"/>
      <c r="D742" s="1"/>
      <c r="E742" s="1"/>
      <c r="F742" s="1"/>
      <c r="G742" s="17"/>
      <c r="H742" s="17"/>
      <c r="I742" s="17"/>
      <c r="J742" s="17"/>
      <c r="K742" s="17"/>
      <c r="L742" s="17"/>
      <c r="M742" s="1"/>
      <c r="N742" s="1"/>
      <c r="O742" s="1"/>
      <c r="P742" s="1"/>
      <c r="Q742" s="1"/>
      <c r="R742" s="1"/>
    </row>
    <row r="743" spans="3:18">
      <c r="C743" s="1"/>
      <c r="D743" s="1"/>
      <c r="E743" s="1"/>
      <c r="F743" s="1"/>
      <c r="G743" s="17"/>
      <c r="H743" s="17"/>
      <c r="I743" s="17"/>
      <c r="J743" s="17"/>
      <c r="K743" s="17"/>
      <c r="L743" s="17"/>
      <c r="M743" s="1"/>
      <c r="N743" s="1"/>
      <c r="O743" s="1"/>
      <c r="P743" s="1"/>
      <c r="Q743" s="1"/>
      <c r="R743" s="1"/>
    </row>
    <row r="744" spans="3:18">
      <c r="C744" s="1"/>
      <c r="D744" s="1"/>
      <c r="E744" s="1"/>
      <c r="F744" s="1"/>
      <c r="G744" s="17"/>
      <c r="H744" s="17"/>
      <c r="I744" s="17"/>
      <c r="J744" s="17"/>
      <c r="K744" s="17"/>
      <c r="L744" s="17"/>
      <c r="M744" s="1"/>
      <c r="N744" s="1"/>
      <c r="O744" s="1"/>
      <c r="P744" s="1"/>
      <c r="Q744" s="1"/>
      <c r="R744" s="1"/>
    </row>
    <row r="745" spans="3:18">
      <c r="C745" s="1"/>
      <c r="D745" s="1"/>
      <c r="E745" s="1"/>
      <c r="F745" s="1"/>
      <c r="G745" s="17"/>
      <c r="H745" s="17"/>
      <c r="I745" s="17"/>
      <c r="J745" s="17"/>
      <c r="K745" s="17"/>
      <c r="L745" s="17"/>
      <c r="M745" s="1"/>
      <c r="N745" s="1"/>
      <c r="O745" s="1"/>
      <c r="P745" s="1"/>
      <c r="Q745" s="1"/>
      <c r="R745" s="1"/>
    </row>
    <row r="746" spans="3:18">
      <c r="C746" s="1"/>
      <c r="D746" s="1"/>
      <c r="E746" s="1"/>
      <c r="F746" s="1"/>
      <c r="G746" s="17"/>
      <c r="H746" s="17"/>
      <c r="I746" s="17"/>
      <c r="J746" s="17"/>
      <c r="K746" s="17"/>
      <c r="L746" s="17"/>
      <c r="M746" s="1"/>
      <c r="N746" s="1"/>
      <c r="O746" s="1"/>
      <c r="P746" s="1"/>
      <c r="Q746" s="1"/>
      <c r="R746" s="1"/>
    </row>
    <row r="747" spans="3:18">
      <c r="C747" s="1"/>
      <c r="D747" s="1"/>
      <c r="E747" s="1"/>
      <c r="F747" s="1"/>
      <c r="G747" s="17"/>
      <c r="H747" s="17"/>
      <c r="I747" s="17"/>
      <c r="J747" s="17"/>
      <c r="K747" s="17"/>
      <c r="L747" s="17"/>
      <c r="M747" s="1"/>
      <c r="N747" s="1"/>
      <c r="O747" s="1"/>
      <c r="P747" s="1"/>
      <c r="Q747" s="1"/>
      <c r="R747" s="1"/>
    </row>
    <row r="748" spans="3:18">
      <c r="C748" s="1"/>
      <c r="D748" s="1"/>
      <c r="E748" s="1"/>
      <c r="F748" s="1"/>
      <c r="G748" s="17"/>
      <c r="H748" s="17"/>
      <c r="I748" s="17"/>
      <c r="J748" s="17"/>
      <c r="K748" s="17"/>
      <c r="L748" s="17"/>
      <c r="M748" s="1"/>
      <c r="N748" s="1"/>
      <c r="O748" s="1"/>
      <c r="P748" s="1"/>
      <c r="Q748" s="1"/>
      <c r="R748" s="1"/>
    </row>
    <row r="749" spans="3:18">
      <c r="C749" s="1"/>
      <c r="D749" s="1"/>
      <c r="E749" s="1"/>
      <c r="F749" s="1"/>
      <c r="G749" s="17"/>
      <c r="H749" s="17"/>
      <c r="I749" s="17"/>
      <c r="J749" s="17"/>
      <c r="K749" s="17"/>
      <c r="L749" s="17"/>
      <c r="M749" s="1"/>
      <c r="N749" s="1"/>
      <c r="O749" s="1"/>
      <c r="P749" s="1"/>
      <c r="Q749" s="1"/>
      <c r="R749" s="1"/>
    </row>
    <row r="750" spans="3:18">
      <c r="C750" s="1"/>
      <c r="D750" s="1"/>
      <c r="E750" s="1"/>
      <c r="F750" s="1"/>
      <c r="G750" s="17"/>
      <c r="H750" s="17"/>
      <c r="I750" s="17"/>
      <c r="J750" s="17"/>
      <c r="K750" s="17"/>
      <c r="L750" s="17"/>
      <c r="M750" s="1"/>
      <c r="N750" s="1"/>
      <c r="O750" s="1"/>
      <c r="P750" s="1"/>
      <c r="Q750" s="1"/>
      <c r="R750" s="1"/>
    </row>
    <row r="751" spans="3:18">
      <c r="C751" s="1"/>
      <c r="D751" s="1"/>
      <c r="E751" s="1"/>
      <c r="F751" s="1"/>
      <c r="G751" s="17"/>
      <c r="H751" s="17"/>
      <c r="I751" s="17"/>
      <c r="J751" s="17"/>
      <c r="K751" s="17"/>
      <c r="L751" s="17"/>
      <c r="M751" s="1"/>
      <c r="N751" s="1"/>
      <c r="O751" s="1"/>
      <c r="P751" s="1"/>
      <c r="Q751" s="1"/>
      <c r="R751" s="1"/>
    </row>
    <row r="752" spans="3:18">
      <c r="C752" s="1"/>
      <c r="D752" s="1"/>
      <c r="E752" s="1"/>
      <c r="F752" s="1"/>
      <c r="G752" s="17"/>
      <c r="H752" s="17"/>
      <c r="I752" s="17"/>
      <c r="J752" s="17"/>
      <c r="K752" s="17"/>
      <c r="L752" s="17"/>
      <c r="M752" s="1"/>
      <c r="N752" s="1"/>
      <c r="O752" s="1"/>
      <c r="P752" s="1"/>
      <c r="Q752" s="1"/>
      <c r="R752" s="1"/>
    </row>
    <row r="753" spans="3:18">
      <c r="C753" s="1"/>
      <c r="D753" s="1"/>
      <c r="E753" s="1"/>
      <c r="F753" s="1"/>
      <c r="G753" s="17"/>
      <c r="H753" s="17"/>
      <c r="I753" s="17"/>
      <c r="J753" s="17"/>
      <c r="K753" s="17"/>
      <c r="L753" s="17"/>
      <c r="M753" s="1"/>
      <c r="N753" s="1"/>
      <c r="O753" s="1"/>
      <c r="P753" s="1"/>
      <c r="Q753" s="1"/>
      <c r="R753" s="1"/>
    </row>
    <row r="754" spans="3:18">
      <c r="C754" s="1"/>
      <c r="D754" s="1"/>
      <c r="E754" s="1"/>
      <c r="F754" s="1"/>
      <c r="G754" s="17"/>
      <c r="H754" s="17"/>
      <c r="I754" s="17"/>
      <c r="J754" s="17"/>
      <c r="K754" s="17"/>
      <c r="L754" s="17"/>
      <c r="M754" s="1"/>
      <c r="N754" s="1"/>
      <c r="O754" s="1"/>
      <c r="P754" s="1"/>
      <c r="Q754" s="1"/>
      <c r="R754" s="1"/>
    </row>
    <row r="755" spans="3:18">
      <c r="C755" s="1"/>
      <c r="D755" s="1"/>
      <c r="E755" s="1"/>
      <c r="F755" s="1"/>
      <c r="G755" s="17"/>
      <c r="H755" s="17"/>
      <c r="I755" s="17"/>
      <c r="J755" s="17"/>
      <c r="K755" s="17"/>
      <c r="L755" s="17"/>
      <c r="M755" s="1"/>
      <c r="N755" s="1"/>
      <c r="O755" s="1"/>
      <c r="P755" s="1"/>
      <c r="Q755" s="1"/>
      <c r="R755" s="1"/>
    </row>
    <row r="756" spans="3:18">
      <c r="C756" s="1"/>
      <c r="D756" s="1"/>
      <c r="E756" s="1"/>
      <c r="F756" s="1"/>
      <c r="G756" s="17"/>
      <c r="H756" s="17"/>
      <c r="I756" s="17"/>
      <c r="J756" s="17"/>
      <c r="K756" s="17"/>
      <c r="L756" s="17"/>
      <c r="M756" s="1"/>
      <c r="N756" s="1"/>
      <c r="O756" s="1"/>
      <c r="P756" s="1"/>
      <c r="Q756" s="1"/>
      <c r="R756" s="1"/>
    </row>
    <row r="757" spans="3:18">
      <c r="C757" s="1"/>
      <c r="D757" s="1"/>
      <c r="E757" s="1"/>
      <c r="F757" s="1"/>
      <c r="G757" s="17"/>
      <c r="H757" s="17"/>
      <c r="I757" s="17"/>
      <c r="J757" s="17"/>
      <c r="K757" s="17"/>
      <c r="L757" s="17"/>
      <c r="M757" s="1"/>
      <c r="N757" s="1"/>
      <c r="O757" s="1"/>
      <c r="P757" s="1"/>
      <c r="Q757" s="1"/>
      <c r="R757" s="1"/>
    </row>
    <row r="758" spans="3:18">
      <c r="C758" s="1"/>
      <c r="D758" s="1"/>
      <c r="E758" s="1"/>
      <c r="F758" s="1"/>
      <c r="G758" s="17"/>
      <c r="H758" s="17"/>
      <c r="I758" s="17"/>
      <c r="J758" s="17"/>
      <c r="K758" s="17"/>
      <c r="L758" s="17"/>
      <c r="M758" s="1"/>
      <c r="N758" s="1"/>
      <c r="O758" s="1"/>
      <c r="P758" s="1"/>
      <c r="Q758" s="1"/>
      <c r="R758" s="1"/>
    </row>
    <row r="759" spans="3:18">
      <c r="C759" s="1"/>
      <c r="D759" s="1"/>
      <c r="E759" s="1"/>
      <c r="F759" s="1"/>
      <c r="G759" s="17"/>
      <c r="H759" s="17"/>
      <c r="I759" s="17"/>
      <c r="J759" s="17"/>
      <c r="K759" s="17"/>
      <c r="L759" s="17"/>
      <c r="M759" s="1"/>
      <c r="N759" s="1"/>
      <c r="O759" s="1"/>
      <c r="P759" s="1"/>
      <c r="Q759" s="1"/>
      <c r="R759" s="1"/>
    </row>
    <row r="760" spans="3:18">
      <c r="C760" s="1"/>
      <c r="D760" s="1"/>
      <c r="E760" s="1"/>
      <c r="F760" s="1"/>
      <c r="G760" s="17"/>
      <c r="H760" s="17"/>
      <c r="I760" s="17"/>
      <c r="J760" s="17"/>
      <c r="K760" s="17"/>
      <c r="L760" s="17"/>
      <c r="M760" s="1"/>
      <c r="N760" s="1"/>
      <c r="O760" s="1"/>
      <c r="P760" s="1"/>
      <c r="Q760" s="1"/>
      <c r="R760" s="1"/>
    </row>
    <row r="761" spans="3:18">
      <c r="C761" s="1"/>
      <c r="D761" s="1"/>
      <c r="E761" s="1"/>
      <c r="F761" s="1"/>
      <c r="G761" s="17"/>
      <c r="H761" s="17"/>
      <c r="I761" s="17"/>
      <c r="J761" s="17"/>
      <c r="K761" s="17"/>
      <c r="L761" s="17"/>
      <c r="M761" s="1"/>
      <c r="N761" s="1"/>
      <c r="O761" s="1"/>
      <c r="P761" s="1"/>
      <c r="Q761" s="1"/>
      <c r="R761" s="1"/>
    </row>
    <row r="762" spans="3:18">
      <c r="C762" s="1"/>
      <c r="D762" s="1"/>
      <c r="E762" s="1"/>
      <c r="F762" s="1"/>
      <c r="G762" s="17"/>
      <c r="H762" s="17"/>
      <c r="I762" s="17"/>
      <c r="J762" s="17"/>
      <c r="K762" s="17"/>
      <c r="L762" s="17"/>
      <c r="M762" s="1"/>
      <c r="N762" s="1"/>
      <c r="O762" s="1"/>
      <c r="P762" s="1"/>
      <c r="Q762" s="1"/>
      <c r="R762" s="1"/>
    </row>
    <row r="763" spans="3:18">
      <c r="C763" s="1"/>
      <c r="D763" s="1"/>
      <c r="E763" s="1"/>
      <c r="F763" s="1"/>
      <c r="G763" s="17"/>
      <c r="H763" s="17"/>
      <c r="I763" s="17"/>
      <c r="J763" s="17"/>
      <c r="K763" s="17"/>
      <c r="L763" s="17"/>
      <c r="M763" s="1"/>
      <c r="N763" s="1"/>
      <c r="O763" s="1"/>
      <c r="P763" s="1"/>
      <c r="Q763" s="1"/>
      <c r="R763" s="1"/>
    </row>
    <row r="764" spans="3:18">
      <c r="C764" s="1"/>
      <c r="D764" s="1"/>
      <c r="E764" s="1"/>
      <c r="F764" s="1"/>
      <c r="G764" s="17"/>
      <c r="H764" s="17"/>
      <c r="I764" s="17"/>
      <c r="J764" s="17"/>
      <c r="K764" s="17"/>
      <c r="L764" s="17"/>
      <c r="M764" s="1"/>
      <c r="N764" s="1"/>
      <c r="O764" s="1"/>
      <c r="P764" s="1"/>
      <c r="Q764" s="1"/>
      <c r="R764" s="1"/>
    </row>
    <row r="765" spans="3:18">
      <c r="C765" s="1"/>
      <c r="D765" s="1"/>
      <c r="E765" s="1"/>
      <c r="F765" s="1"/>
      <c r="G765" s="17"/>
      <c r="H765" s="17"/>
      <c r="I765" s="17"/>
      <c r="J765" s="17"/>
      <c r="K765" s="17"/>
      <c r="L765" s="17"/>
      <c r="M765" s="1"/>
      <c r="N765" s="1"/>
      <c r="O765" s="1"/>
      <c r="P765" s="1"/>
      <c r="Q765" s="1"/>
      <c r="R765" s="1"/>
    </row>
    <row r="766" spans="3:18">
      <c r="C766" s="1"/>
      <c r="D766" s="1"/>
      <c r="E766" s="1"/>
      <c r="F766" s="1"/>
      <c r="G766" s="17"/>
      <c r="H766" s="17"/>
      <c r="I766" s="17"/>
      <c r="J766" s="17"/>
      <c r="K766" s="17"/>
      <c r="L766" s="17"/>
      <c r="M766" s="1"/>
      <c r="N766" s="1"/>
      <c r="O766" s="1"/>
      <c r="P766" s="1"/>
      <c r="Q766" s="1"/>
      <c r="R766" s="1"/>
    </row>
    <row r="767" spans="3:18">
      <c r="C767" s="1"/>
      <c r="D767" s="1"/>
      <c r="E767" s="1"/>
      <c r="F767" s="1"/>
      <c r="G767" s="17"/>
      <c r="H767" s="17"/>
      <c r="I767" s="17"/>
      <c r="J767" s="17"/>
      <c r="K767" s="17"/>
      <c r="L767" s="17"/>
      <c r="M767" s="1"/>
      <c r="N767" s="1"/>
      <c r="O767" s="1"/>
      <c r="P767" s="1"/>
      <c r="Q767" s="1"/>
      <c r="R767" s="1"/>
    </row>
    <row r="768" spans="3:18">
      <c r="C768" s="1"/>
      <c r="D768" s="1"/>
      <c r="E768" s="1"/>
      <c r="F768" s="1"/>
      <c r="G768" s="17"/>
      <c r="H768" s="17"/>
      <c r="I768" s="17"/>
      <c r="J768" s="17"/>
      <c r="K768" s="17"/>
      <c r="L768" s="17"/>
      <c r="M768" s="1"/>
      <c r="N768" s="1"/>
      <c r="O768" s="1"/>
      <c r="P768" s="1"/>
      <c r="Q768" s="1"/>
      <c r="R768" s="1"/>
    </row>
    <row r="769" spans="3:18">
      <c r="C769" s="1"/>
      <c r="D769" s="1"/>
      <c r="E769" s="1"/>
      <c r="F769" s="1"/>
      <c r="G769" s="17"/>
      <c r="H769" s="17"/>
      <c r="I769" s="17"/>
      <c r="J769" s="17"/>
      <c r="K769" s="17"/>
      <c r="L769" s="17"/>
      <c r="M769" s="1"/>
      <c r="N769" s="1"/>
      <c r="O769" s="1"/>
      <c r="P769" s="1"/>
      <c r="Q769" s="1"/>
      <c r="R769" s="1"/>
    </row>
    <row r="770" spans="3:18">
      <c r="C770" s="1"/>
      <c r="D770" s="1"/>
      <c r="E770" s="1"/>
      <c r="F770" s="1"/>
      <c r="G770" s="17"/>
      <c r="H770" s="17"/>
      <c r="I770" s="17"/>
      <c r="J770" s="17"/>
      <c r="K770" s="17"/>
      <c r="L770" s="17"/>
      <c r="M770" s="1"/>
      <c r="N770" s="1"/>
      <c r="O770" s="1"/>
      <c r="P770" s="1"/>
      <c r="Q770" s="1"/>
      <c r="R770" s="1"/>
    </row>
    <row r="771" spans="3:18">
      <c r="C771" s="1"/>
      <c r="D771" s="1"/>
      <c r="E771" s="1"/>
      <c r="F771" s="1"/>
      <c r="G771" s="17"/>
      <c r="H771" s="17"/>
      <c r="I771" s="17"/>
      <c r="J771" s="17"/>
      <c r="K771" s="17"/>
      <c r="L771" s="17"/>
      <c r="M771" s="1"/>
      <c r="N771" s="1"/>
      <c r="O771" s="1"/>
      <c r="P771" s="1"/>
      <c r="Q771" s="1"/>
      <c r="R771" s="1"/>
    </row>
    <row r="772" spans="3:18">
      <c r="C772" s="1"/>
      <c r="D772" s="1"/>
      <c r="E772" s="1"/>
      <c r="F772" s="1"/>
      <c r="G772" s="17"/>
      <c r="H772" s="17"/>
      <c r="I772" s="17"/>
      <c r="J772" s="17"/>
      <c r="K772" s="17"/>
      <c r="L772" s="17"/>
      <c r="M772" s="1"/>
      <c r="N772" s="1"/>
      <c r="O772" s="1"/>
      <c r="P772" s="1"/>
      <c r="Q772" s="1"/>
      <c r="R772" s="1"/>
    </row>
    <row r="773" spans="3:18">
      <c r="C773" s="1"/>
      <c r="D773" s="1"/>
      <c r="E773" s="1"/>
      <c r="F773" s="1"/>
      <c r="G773" s="17"/>
      <c r="H773" s="17"/>
      <c r="I773" s="17"/>
      <c r="J773" s="17"/>
      <c r="K773" s="17"/>
      <c r="L773" s="17"/>
      <c r="M773" s="1"/>
      <c r="N773" s="1"/>
      <c r="O773" s="1"/>
      <c r="P773" s="1"/>
      <c r="Q773" s="1"/>
      <c r="R773" s="1"/>
    </row>
    <row r="774" spans="3:18">
      <c r="C774" s="1"/>
      <c r="D774" s="1"/>
      <c r="E774" s="1"/>
      <c r="F774" s="1"/>
      <c r="G774" s="17"/>
      <c r="H774" s="17"/>
      <c r="I774" s="17"/>
      <c r="J774" s="17"/>
      <c r="K774" s="17"/>
      <c r="L774" s="17"/>
      <c r="M774" s="1"/>
      <c r="N774" s="1"/>
      <c r="O774" s="1"/>
      <c r="P774" s="1"/>
      <c r="Q774" s="1"/>
      <c r="R774" s="1"/>
    </row>
    <row r="775" spans="3:18">
      <c r="C775" s="1"/>
      <c r="D775" s="1"/>
      <c r="E775" s="1"/>
      <c r="F775" s="1"/>
      <c r="G775" s="17"/>
      <c r="H775" s="17"/>
      <c r="I775" s="17"/>
      <c r="J775" s="17"/>
      <c r="K775" s="17"/>
      <c r="L775" s="17"/>
      <c r="M775" s="1"/>
      <c r="N775" s="1"/>
      <c r="O775" s="1"/>
      <c r="P775" s="1"/>
      <c r="Q775" s="1"/>
      <c r="R775" s="1"/>
    </row>
    <row r="776" spans="3:18">
      <c r="C776" s="1"/>
      <c r="D776" s="1"/>
      <c r="E776" s="1"/>
      <c r="F776" s="1"/>
      <c r="G776" s="17"/>
      <c r="H776" s="17"/>
      <c r="I776" s="17"/>
      <c r="J776" s="17"/>
      <c r="K776" s="17"/>
      <c r="L776" s="17"/>
      <c r="M776" s="1"/>
      <c r="N776" s="1"/>
      <c r="O776" s="1"/>
      <c r="P776" s="1"/>
      <c r="Q776" s="1"/>
      <c r="R776" s="1"/>
    </row>
    <row r="777" spans="3:18">
      <c r="C777" s="1"/>
      <c r="D777" s="1"/>
      <c r="E777" s="1"/>
      <c r="F777" s="1"/>
      <c r="G777" s="17"/>
      <c r="H777" s="17"/>
      <c r="I777" s="17"/>
      <c r="J777" s="17"/>
      <c r="K777" s="17"/>
      <c r="L777" s="17"/>
      <c r="M777" s="1"/>
      <c r="N777" s="1"/>
      <c r="O777" s="1"/>
      <c r="P777" s="1"/>
      <c r="Q777" s="1"/>
      <c r="R777" s="1"/>
    </row>
    <row r="778" spans="3:18">
      <c r="C778" s="1"/>
      <c r="D778" s="1"/>
      <c r="E778" s="1"/>
      <c r="F778" s="1"/>
      <c r="G778" s="17"/>
      <c r="H778" s="17"/>
      <c r="I778" s="17"/>
      <c r="J778" s="17"/>
      <c r="K778" s="17"/>
      <c r="L778" s="17"/>
      <c r="M778" s="1"/>
      <c r="N778" s="1"/>
      <c r="O778" s="1"/>
      <c r="P778" s="1"/>
      <c r="Q778" s="1"/>
      <c r="R778" s="1"/>
    </row>
    <row r="779" spans="3:18">
      <c r="C779" s="1"/>
      <c r="D779" s="1"/>
      <c r="E779" s="1"/>
      <c r="F779" s="1"/>
      <c r="G779" s="17"/>
      <c r="H779" s="17"/>
      <c r="I779" s="17"/>
      <c r="J779" s="17"/>
      <c r="K779" s="17"/>
      <c r="L779" s="17"/>
      <c r="M779" s="1"/>
      <c r="N779" s="1"/>
      <c r="O779" s="1"/>
      <c r="P779" s="1"/>
      <c r="Q779" s="1"/>
      <c r="R779" s="1"/>
    </row>
    <row r="780" spans="3:18">
      <c r="C780" s="1"/>
      <c r="D780" s="1"/>
      <c r="E780" s="1"/>
      <c r="F780" s="1"/>
      <c r="G780" s="17"/>
      <c r="H780" s="17"/>
      <c r="I780" s="17"/>
      <c r="J780" s="17"/>
      <c r="K780" s="17"/>
      <c r="L780" s="17"/>
      <c r="M780" s="1"/>
      <c r="N780" s="1"/>
      <c r="O780" s="1"/>
      <c r="P780" s="1"/>
      <c r="Q780" s="1"/>
      <c r="R780" s="1"/>
    </row>
    <row r="781" spans="3:18">
      <c r="C781" s="1"/>
      <c r="D781" s="1"/>
      <c r="E781" s="1"/>
      <c r="F781" s="1"/>
      <c r="G781" s="17"/>
      <c r="H781" s="17"/>
      <c r="I781" s="17"/>
      <c r="J781" s="17"/>
      <c r="K781" s="17"/>
      <c r="L781" s="17"/>
      <c r="M781" s="1"/>
      <c r="N781" s="1"/>
      <c r="O781" s="1"/>
      <c r="P781" s="1"/>
      <c r="Q781" s="1"/>
      <c r="R781" s="1"/>
    </row>
    <row r="782" spans="3:18">
      <c r="C782" s="1"/>
      <c r="D782" s="1"/>
      <c r="E782" s="1"/>
      <c r="F782" s="1"/>
      <c r="G782" s="17"/>
      <c r="H782" s="17"/>
      <c r="I782" s="17"/>
      <c r="J782" s="17"/>
      <c r="K782" s="17"/>
      <c r="L782" s="17"/>
      <c r="M782" s="1"/>
      <c r="N782" s="1"/>
      <c r="O782" s="1"/>
      <c r="P782" s="1"/>
      <c r="Q782" s="1"/>
      <c r="R782" s="1"/>
    </row>
    <row r="783" spans="3:18">
      <c r="C783" s="1"/>
      <c r="D783" s="1"/>
      <c r="E783" s="1"/>
      <c r="F783" s="1"/>
      <c r="G783" s="17"/>
      <c r="H783" s="17"/>
      <c r="I783" s="17"/>
      <c r="J783" s="17"/>
      <c r="K783" s="17"/>
      <c r="L783" s="17"/>
      <c r="M783" s="1"/>
      <c r="N783" s="1"/>
      <c r="O783" s="1"/>
      <c r="P783" s="1"/>
      <c r="Q783" s="1"/>
      <c r="R783" s="1"/>
    </row>
    <row r="784" spans="3:18">
      <c r="C784" s="1"/>
      <c r="D784" s="1"/>
      <c r="E784" s="1"/>
      <c r="F784" s="1"/>
      <c r="G784" s="17"/>
      <c r="H784" s="17"/>
      <c r="I784" s="17"/>
      <c r="J784" s="17"/>
      <c r="K784" s="17"/>
      <c r="L784" s="17"/>
      <c r="M784" s="1"/>
      <c r="N784" s="1"/>
      <c r="O784" s="1"/>
      <c r="P784" s="1"/>
      <c r="Q784" s="1"/>
      <c r="R784" s="1"/>
    </row>
    <row r="785" spans="3:18">
      <c r="C785" s="1"/>
      <c r="D785" s="1"/>
      <c r="E785" s="1"/>
      <c r="F785" s="1"/>
      <c r="G785" s="17"/>
      <c r="H785" s="17"/>
      <c r="I785" s="17"/>
      <c r="J785" s="17"/>
      <c r="K785" s="17"/>
      <c r="L785" s="17"/>
      <c r="M785" s="1"/>
      <c r="N785" s="1"/>
      <c r="O785" s="1"/>
      <c r="P785" s="1"/>
      <c r="Q785" s="1"/>
      <c r="R785" s="1"/>
    </row>
    <row r="786" spans="3:18">
      <c r="C786" s="1"/>
      <c r="D786" s="1"/>
      <c r="E786" s="1"/>
      <c r="F786" s="1"/>
      <c r="G786" s="17"/>
      <c r="H786" s="17"/>
      <c r="I786" s="17"/>
      <c r="J786" s="17"/>
      <c r="K786" s="17"/>
      <c r="L786" s="17"/>
      <c r="M786" s="1"/>
      <c r="N786" s="1"/>
      <c r="O786" s="1"/>
      <c r="P786" s="1"/>
      <c r="Q786" s="1"/>
      <c r="R786" s="1"/>
    </row>
    <row r="787" spans="3:18">
      <c r="C787" s="1"/>
      <c r="D787" s="1"/>
      <c r="E787" s="1"/>
      <c r="F787" s="1"/>
      <c r="G787" s="17"/>
      <c r="H787" s="17"/>
      <c r="I787" s="17"/>
      <c r="J787" s="17"/>
      <c r="K787" s="17"/>
      <c r="L787" s="17"/>
      <c r="M787" s="1"/>
      <c r="N787" s="1"/>
      <c r="O787" s="1"/>
      <c r="P787" s="1"/>
      <c r="Q787" s="1"/>
      <c r="R787" s="1"/>
    </row>
    <row r="788" spans="3:18">
      <c r="C788" s="1"/>
      <c r="D788" s="1"/>
      <c r="E788" s="1"/>
      <c r="F788" s="1"/>
      <c r="G788" s="17"/>
      <c r="H788" s="17"/>
      <c r="I788" s="17"/>
      <c r="J788" s="17"/>
      <c r="K788" s="17"/>
      <c r="L788" s="17"/>
      <c r="M788" s="1"/>
      <c r="N788" s="1"/>
      <c r="O788" s="1"/>
      <c r="P788" s="1"/>
      <c r="Q788" s="1"/>
      <c r="R788" s="1"/>
    </row>
    <row r="789" spans="3:18">
      <c r="C789" s="1"/>
      <c r="D789" s="1"/>
      <c r="E789" s="1"/>
      <c r="F789" s="1"/>
      <c r="G789" s="17"/>
      <c r="H789" s="17"/>
      <c r="I789" s="17"/>
      <c r="J789" s="17"/>
      <c r="K789" s="17"/>
      <c r="L789" s="17"/>
      <c r="M789" s="1"/>
      <c r="N789" s="1"/>
      <c r="O789" s="1"/>
      <c r="P789" s="1"/>
      <c r="Q789" s="1"/>
      <c r="R789" s="1"/>
    </row>
    <row r="790" spans="3:18">
      <c r="C790" s="1"/>
      <c r="D790" s="1"/>
      <c r="E790" s="1"/>
      <c r="F790" s="1"/>
      <c r="G790" s="17"/>
      <c r="H790" s="17"/>
      <c r="I790" s="17"/>
      <c r="J790" s="17"/>
      <c r="K790" s="17"/>
      <c r="L790" s="17"/>
      <c r="M790" s="1"/>
      <c r="N790" s="1"/>
      <c r="O790" s="1"/>
      <c r="P790" s="1"/>
      <c r="Q790" s="1"/>
      <c r="R790" s="1"/>
    </row>
    <row r="791" spans="3:18">
      <c r="C791" s="1"/>
      <c r="D791" s="1"/>
      <c r="E791" s="1"/>
      <c r="F791" s="1"/>
      <c r="G791" s="17"/>
      <c r="H791" s="17"/>
      <c r="I791" s="17"/>
      <c r="J791" s="17"/>
      <c r="K791" s="17"/>
      <c r="L791" s="17"/>
      <c r="M791" s="1"/>
      <c r="N791" s="1"/>
      <c r="O791" s="1"/>
      <c r="P791" s="1"/>
      <c r="Q791" s="1"/>
      <c r="R791" s="1"/>
    </row>
    <row r="792" spans="3:18">
      <c r="C792" s="1"/>
      <c r="D792" s="1"/>
      <c r="E792" s="1"/>
      <c r="F792" s="1"/>
      <c r="G792" s="17"/>
      <c r="H792" s="17"/>
      <c r="I792" s="17"/>
      <c r="J792" s="17"/>
      <c r="K792" s="17"/>
      <c r="L792" s="17"/>
      <c r="M792" s="1"/>
      <c r="N792" s="1"/>
      <c r="O792" s="1"/>
      <c r="P792" s="1"/>
      <c r="Q792" s="1"/>
      <c r="R792" s="1"/>
    </row>
    <row r="793" spans="3:18">
      <c r="C793" s="1"/>
      <c r="D793" s="1"/>
      <c r="E793" s="1"/>
      <c r="F793" s="1"/>
      <c r="G793" s="17"/>
      <c r="H793" s="17"/>
      <c r="I793" s="17"/>
      <c r="J793" s="17"/>
      <c r="K793" s="17"/>
      <c r="L793" s="17"/>
      <c r="M793" s="1"/>
      <c r="N793" s="1"/>
      <c r="O793" s="1"/>
      <c r="P793" s="1"/>
      <c r="Q793" s="1"/>
      <c r="R793" s="1"/>
    </row>
    <row r="794" spans="3:18">
      <c r="C794" s="1"/>
      <c r="D794" s="1"/>
      <c r="E794" s="1"/>
      <c r="F794" s="1"/>
      <c r="G794" s="17"/>
      <c r="H794" s="17"/>
      <c r="I794" s="17"/>
      <c r="J794" s="17"/>
      <c r="K794" s="17"/>
      <c r="L794" s="17"/>
      <c r="M794" s="1"/>
      <c r="N794" s="1"/>
      <c r="O794" s="1"/>
      <c r="P794" s="1"/>
      <c r="Q794" s="1"/>
      <c r="R794" s="1"/>
    </row>
    <row r="795" spans="3:18">
      <c r="C795" s="1"/>
      <c r="D795" s="1"/>
      <c r="E795" s="1"/>
      <c r="F795" s="1"/>
      <c r="G795" s="17"/>
      <c r="H795" s="17"/>
      <c r="I795" s="17"/>
      <c r="J795" s="17"/>
      <c r="K795" s="17"/>
      <c r="L795" s="17"/>
      <c r="M795" s="1"/>
      <c r="N795" s="1"/>
      <c r="O795" s="1"/>
      <c r="P795" s="1"/>
      <c r="Q795" s="1"/>
      <c r="R795" s="1"/>
    </row>
    <row r="796" spans="3:18">
      <c r="C796" s="1"/>
      <c r="D796" s="1"/>
      <c r="E796" s="1"/>
      <c r="F796" s="1"/>
      <c r="G796" s="17"/>
      <c r="H796" s="17"/>
      <c r="I796" s="17"/>
      <c r="J796" s="17"/>
      <c r="K796" s="17"/>
      <c r="L796" s="17"/>
      <c r="M796" s="1"/>
      <c r="N796" s="1"/>
      <c r="O796" s="1"/>
      <c r="P796" s="1"/>
      <c r="Q796" s="1"/>
      <c r="R796" s="1"/>
    </row>
    <row r="797" spans="3:18">
      <c r="C797" s="1"/>
      <c r="D797" s="1"/>
      <c r="E797" s="1"/>
      <c r="F797" s="1"/>
      <c r="G797" s="17"/>
      <c r="H797" s="17"/>
      <c r="I797" s="17"/>
      <c r="J797" s="17"/>
      <c r="K797" s="17"/>
      <c r="L797" s="17"/>
      <c r="M797" s="1"/>
      <c r="N797" s="1"/>
      <c r="O797" s="1"/>
      <c r="P797" s="1"/>
      <c r="Q797" s="1"/>
      <c r="R797" s="1"/>
    </row>
    <row r="798" spans="3:18">
      <c r="C798" s="1"/>
      <c r="D798" s="1"/>
      <c r="E798" s="1"/>
      <c r="F798" s="1"/>
      <c r="G798" s="17"/>
      <c r="H798" s="17"/>
      <c r="I798" s="17"/>
      <c r="J798" s="17"/>
      <c r="K798" s="17"/>
      <c r="L798" s="17"/>
      <c r="M798" s="1"/>
      <c r="N798" s="1"/>
      <c r="O798" s="1"/>
      <c r="P798" s="1"/>
      <c r="Q798" s="1"/>
      <c r="R798" s="1"/>
    </row>
    <row r="799" spans="3:18">
      <c r="C799" s="1"/>
      <c r="D799" s="1"/>
      <c r="E799" s="1"/>
      <c r="F799" s="1"/>
      <c r="G799" s="17"/>
      <c r="H799" s="17"/>
      <c r="I799" s="17"/>
      <c r="J799" s="17"/>
      <c r="K799" s="17"/>
      <c r="L799" s="17"/>
      <c r="M799" s="1"/>
      <c r="N799" s="1"/>
      <c r="O799" s="1"/>
      <c r="P799" s="1"/>
      <c r="Q799" s="1"/>
      <c r="R799" s="1"/>
    </row>
    <row r="800" spans="3:18">
      <c r="C800" s="1"/>
      <c r="D800" s="1"/>
      <c r="E800" s="1"/>
      <c r="F800" s="1"/>
      <c r="G800" s="17"/>
      <c r="H800" s="17"/>
      <c r="I800" s="17"/>
      <c r="J800" s="17"/>
      <c r="K800" s="17"/>
      <c r="L800" s="17"/>
      <c r="M800" s="1"/>
      <c r="N800" s="1"/>
      <c r="O800" s="1"/>
      <c r="P800" s="1"/>
      <c r="Q800" s="1"/>
      <c r="R800" s="1"/>
    </row>
    <row r="801" spans="3:18">
      <c r="C801" s="1"/>
      <c r="D801" s="1"/>
      <c r="E801" s="1"/>
      <c r="F801" s="1"/>
      <c r="G801" s="17"/>
      <c r="H801" s="17"/>
      <c r="I801" s="17"/>
      <c r="J801" s="17"/>
      <c r="K801" s="17"/>
      <c r="L801" s="17"/>
      <c r="M801" s="1"/>
      <c r="N801" s="1"/>
      <c r="O801" s="1"/>
      <c r="P801" s="1"/>
      <c r="Q801" s="1"/>
      <c r="R801" s="1"/>
    </row>
    <row r="802" spans="3:18">
      <c r="C802" s="1"/>
      <c r="D802" s="1"/>
      <c r="E802" s="1"/>
      <c r="F802" s="1"/>
      <c r="G802" s="17"/>
      <c r="H802" s="17"/>
      <c r="I802" s="17"/>
      <c r="J802" s="17"/>
      <c r="K802" s="17"/>
      <c r="L802" s="17"/>
      <c r="M802" s="1"/>
      <c r="N802" s="1"/>
      <c r="O802" s="1"/>
      <c r="P802" s="1"/>
      <c r="Q802" s="1"/>
      <c r="R802" s="1"/>
    </row>
    <row r="803" spans="3:18">
      <c r="C803" s="1"/>
      <c r="D803" s="1"/>
      <c r="E803" s="1"/>
      <c r="F803" s="1"/>
      <c r="G803" s="17"/>
      <c r="H803" s="17"/>
      <c r="I803" s="17"/>
      <c r="J803" s="17"/>
      <c r="K803" s="17"/>
      <c r="L803" s="17"/>
      <c r="M803" s="1"/>
      <c r="N803" s="1"/>
      <c r="O803" s="1"/>
      <c r="P803" s="1"/>
      <c r="Q803" s="1"/>
      <c r="R803" s="1"/>
    </row>
    <row r="804" spans="3:18">
      <c r="C804" s="1"/>
      <c r="D804" s="1"/>
      <c r="E804" s="1"/>
      <c r="F804" s="1"/>
      <c r="G804" s="17"/>
      <c r="H804" s="17"/>
      <c r="I804" s="17"/>
      <c r="J804" s="17"/>
      <c r="K804" s="17"/>
      <c r="L804" s="17"/>
      <c r="M804" s="1"/>
      <c r="N804" s="1"/>
      <c r="O804" s="1"/>
      <c r="P804" s="1"/>
      <c r="Q804" s="1"/>
      <c r="R804" s="1"/>
    </row>
    <row r="805" spans="3:18">
      <c r="C805" s="1"/>
      <c r="D805" s="1"/>
      <c r="E805" s="1"/>
      <c r="F805" s="1"/>
      <c r="G805" s="17"/>
      <c r="H805" s="17"/>
      <c r="I805" s="17"/>
      <c r="J805" s="17"/>
      <c r="K805" s="17"/>
      <c r="L805" s="17"/>
      <c r="M805" s="1"/>
      <c r="N805" s="1"/>
      <c r="O805" s="1"/>
      <c r="P805" s="1"/>
      <c r="Q805" s="1"/>
      <c r="R805" s="1"/>
    </row>
    <row r="806" spans="3:18">
      <c r="C806" s="1"/>
      <c r="D806" s="1"/>
      <c r="E806" s="1"/>
      <c r="F806" s="1"/>
      <c r="G806" s="17"/>
      <c r="H806" s="17"/>
      <c r="I806" s="17"/>
      <c r="J806" s="17"/>
      <c r="K806" s="17"/>
      <c r="L806" s="17"/>
      <c r="M806" s="1"/>
      <c r="N806" s="1"/>
      <c r="O806" s="1"/>
      <c r="P806" s="1"/>
      <c r="Q806" s="1"/>
      <c r="R806" s="1"/>
    </row>
    <row r="807" spans="3:18">
      <c r="C807" s="1"/>
      <c r="D807" s="1"/>
      <c r="E807" s="1"/>
      <c r="F807" s="1"/>
      <c r="G807" s="17"/>
      <c r="H807" s="17"/>
      <c r="I807" s="17"/>
      <c r="J807" s="17"/>
      <c r="K807" s="17"/>
      <c r="L807" s="17"/>
      <c r="M807" s="1"/>
      <c r="N807" s="1"/>
      <c r="O807" s="1"/>
      <c r="P807" s="1"/>
      <c r="Q807" s="1"/>
      <c r="R807" s="1"/>
    </row>
    <row r="808" spans="3:18">
      <c r="C808" s="1"/>
      <c r="D808" s="1"/>
      <c r="E808" s="1"/>
      <c r="F808" s="1"/>
      <c r="G808" s="17"/>
      <c r="H808" s="17"/>
      <c r="I808" s="17"/>
      <c r="J808" s="17"/>
      <c r="K808" s="17"/>
      <c r="L808" s="17"/>
      <c r="M808" s="1"/>
      <c r="N808" s="1"/>
      <c r="O808" s="1"/>
      <c r="P808" s="1"/>
      <c r="Q808" s="1"/>
      <c r="R808" s="1"/>
    </row>
    <row r="809" spans="3:18">
      <c r="C809" s="1"/>
      <c r="D809" s="1"/>
      <c r="E809" s="1"/>
      <c r="F809" s="1"/>
      <c r="G809" s="17"/>
      <c r="H809" s="17"/>
      <c r="I809" s="17"/>
      <c r="J809" s="17"/>
      <c r="K809" s="17"/>
      <c r="L809" s="17"/>
      <c r="M809" s="1"/>
      <c r="N809" s="1"/>
      <c r="O809" s="1"/>
      <c r="P809" s="1"/>
      <c r="Q809" s="1"/>
      <c r="R809" s="1"/>
    </row>
    <row r="810" spans="3:18">
      <c r="C810" s="1"/>
      <c r="D810" s="1"/>
      <c r="E810" s="1"/>
      <c r="F810" s="1"/>
      <c r="G810" s="17"/>
      <c r="H810" s="17"/>
      <c r="I810" s="17"/>
      <c r="J810" s="17"/>
      <c r="K810" s="17"/>
      <c r="L810" s="17"/>
      <c r="M810" s="1"/>
      <c r="N810" s="1"/>
      <c r="O810" s="1"/>
      <c r="P810" s="1"/>
      <c r="Q810" s="1"/>
      <c r="R810" s="1"/>
    </row>
    <row r="811" spans="3:18">
      <c r="C811" s="1"/>
      <c r="D811" s="1"/>
      <c r="E811" s="1"/>
      <c r="F811" s="1"/>
      <c r="G811" s="17"/>
      <c r="H811" s="17"/>
      <c r="I811" s="17"/>
      <c r="J811" s="17"/>
      <c r="K811" s="17"/>
      <c r="L811" s="17"/>
      <c r="M811" s="1"/>
      <c r="N811" s="1"/>
      <c r="O811" s="1"/>
      <c r="P811" s="1"/>
      <c r="Q811" s="1"/>
      <c r="R811" s="1"/>
    </row>
    <row r="812" spans="3:18">
      <c r="C812" s="1"/>
      <c r="D812" s="1"/>
      <c r="E812" s="1"/>
      <c r="F812" s="1"/>
      <c r="G812" s="17"/>
      <c r="H812" s="17"/>
      <c r="I812" s="17"/>
      <c r="J812" s="17"/>
      <c r="K812" s="17"/>
      <c r="L812" s="17"/>
      <c r="M812" s="1"/>
      <c r="N812" s="1"/>
      <c r="O812" s="1"/>
      <c r="P812" s="1"/>
      <c r="Q812" s="1"/>
      <c r="R812" s="1"/>
    </row>
    <row r="813" spans="3:18">
      <c r="C813" s="1"/>
      <c r="D813" s="1"/>
      <c r="E813" s="1"/>
      <c r="F813" s="1"/>
      <c r="G813" s="17"/>
      <c r="H813" s="17"/>
      <c r="I813" s="17"/>
      <c r="J813" s="17"/>
      <c r="K813" s="17"/>
      <c r="L813" s="17"/>
      <c r="M813" s="1"/>
      <c r="N813" s="1"/>
      <c r="O813" s="1"/>
      <c r="P813" s="1"/>
      <c r="Q813" s="1"/>
      <c r="R813" s="1"/>
    </row>
    <row r="814" spans="3:18">
      <c r="C814" s="1"/>
      <c r="D814" s="1"/>
      <c r="E814" s="1"/>
      <c r="F814" s="1"/>
      <c r="G814" s="17"/>
      <c r="H814" s="17"/>
      <c r="I814" s="17"/>
      <c r="J814" s="17"/>
      <c r="K814" s="17"/>
      <c r="L814" s="17"/>
      <c r="M814" s="1"/>
      <c r="N814" s="1"/>
      <c r="O814" s="1"/>
      <c r="P814" s="1"/>
      <c r="Q814" s="1"/>
      <c r="R814" s="1"/>
    </row>
    <row r="815" spans="3:18">
      <c r="C815" s="1"/>
      <c r="D815" s="1"/>
      <c r="E815" s="1"/>
      <c r="F815" s="1"/>
      <c r="G815" s="17"/>
      <c r="H815" s="17"/>
      <c r="I815" s="17"/>
      <c r="J815" s="17"/>
      <c r="K815" s="17"/>
      <c r="L815" s="17"/>
      <c r="M815" s="1"/>
      <c r="N815" s="1"/>
      <c r="O815" s="1"/>
      <c r="P815" s="1"/>
      <c r="Q815" s="1"/>
      <c r="R815" s="1"/>
    </row>
    <row r="816" spans="3:18">
      <c r="C816" s="1"/>
      <c r="D816" s="1"/>
      <c r="E816" s="1"/>
      <c r="F816" s="1"/>
      <c r="G816" s="17"/>
      <c r="H816" s="17"/>
      <c r="I816" s="17"/>
      <c r="J816" s="17"/>
      <c r="K816" s="17"/>
      <c r="L816" s="17"/>
      <c r="M816" s="1"/>
      <c r="N816" s="1"/>
      <c r="O816" s="1"/>
      <c r="P816" s="1"/>
      <c r="Q816" s="1"/>
      <c r="R816" s="1"/>
    </row>
    <row r="817" spans="3:18">
      <c r="C817" s="1"/>
      <c r="D817" s="1"/>
      <c r="E817" s="1"/>
      <c r="F817" s="1"/>
      <c r="G817" s="17"/>
      <c r="H817" s="17"/>
      <c r="I817" s="17"/>
      <c r="J817" s="17"/>
      <c r="K817" s="17"/>
      <c r="L817" s="17"/>
      <c r="M817" s="1"/>
      <c r="N817" s="1"/>
      <c r="O817" s="1"/>
      <c r="P817" s="1"/>
      <c r="Q817" s="1"/>
      <c r="R817" s="1"/>
    </row>
    <row r="818" spans="3:18">
      <c r="C818" s="1"/>
      <c r="D818" s="1"/>
      <c r="E818" s="1"/>
      <c r="F818" s="1"/>
      <c r="G818" s="17"/>
      <c r="H818" s="17"/>
      <c r="I818" s="17"/>
      <c r="J818" s="17"/>
      <c r="K818" s="17"/>
      <c r="L818" s="17"/>
      <c r="M818" s="1"/>
      <c r="N818" s="1"/>
      <c r="O818" s="1"/>
      <c r="P818" s="1"/>
      <c r="Q818" s="1"/>
      <c r="R818" s="1"/>
    </row>
    <row r="819" spans="3:18">
      <c r="C819" s="1"/>
      <c r="D819" s="1"/>
      <c r="E819" s="1"/>
      <c r="F819" s="1"/>
      <c r="G819" s="17"/>
      <c r="H819" s="17"/>
      <c r="I819" s="17"/>
      <c r="J819" s="17"/>
      <c r="K819" s="17"/>
      <c r="L819" s="17"/>
      <c r="M819" s="1"/>
      <c r="N819" s="1"/>
      <c r="O819" s="1"/>
      <c r="P819" s="1"/>
      <c r="Q819" s="1"/>
      <c r="R819" s="1"/>
    </row>
    <row r="820" spans="3:18">
      <c r="C820" s="1"/>
      <c r="D820" s="1"/>
      <c r="E820" s="1"/>
      <c r="F820" s="1"/>
      <c r="G820" s="17"/>
      <c r="H820" s="17"/>
      <c r="I820" s="17"/>
      <c r="J820" s="17"/>
      <c r="K820" s="17"/>
      <c r="L820" s="17"/>
      <c r="M820" s="1"/>
      <c r="N820" s="1"/>
      <c r="O820" s="1"/>
      <c r="P820" s="1"/>
      <c r="Q820" s="1"/>
      <c r="R820" s="1"/>
    </row>
    <row r="821" spans="3:18">
      <c r="C821" s="1"/>
      <c r="D821" s="1"/>
      <c r="E821" s="1"/>
      <c r="F821" s="1"/>
      <c r="G821" s="17"/>
      <c r="H821" s="17"/>
      <c r="I821" s="17"/>
      <c r="J821" s="17"/>
      <c r="K821" s="17"/>
      <c r="L821" s="17"/>
      <c r="M821" s="1"/>
      <c r="N821" s="1"/>
      <c r="O821" s="1"/>
      <c r="P821" s="1"/>
      <c r="Q821" s="1"/>
      <c r="R821" s="1"/>
    </row>
    <row r="822" spans="3:18">
      <c r="C822" s="1"/>
      <c r="D822" s="1"/>
      <c r="E822" s="1"/>
      <c r="F822" s="1"/>
      <c r="G822" s="17"/>
      <c r="H822" s="17"/>
      <c r="I822" s="17"/>
      <c r="J822" s="17"/>
      <c r="K822" s="17"/>
      <c r="L822" s="17"/>
      <c r="M822" s="1"/>
      <c r="N822" s="1"/>
      <c r="O822" s="1"/>
      <c r="P822" s="1"/>
      <c r="Q822" s="1"/>
      <c r="R822" s="1"/>
    </row>
    <row r="823" spans="3:18">
      <c r="C823" s="1"/>
      <c r="D823" s="1"/>
      <c r="E823" s="1"/>
      <c r="F823" s="1"/>
      <c r="G823" s="17"/>
      <c r="H823" s="17"/>
      <c r="I823" s="17"/>
      <c r="J823" s="17"/>
      <c r="K823" s="17"/>
      <c r="L823" s="17"/>
      <c r="M823" s="1"/>
      <c r="N823" s="1"/>
      <c r="O823" s="1"/>
      <c r="P823" s="1"/>
      <c r="Q823" s="1"/>
      <c r="R823" s="1"/>
    </row>
    <row r="824" spans="3:18">
      <c r="C824" s="1"/>
      <c r="D824" s="1"/>
      <c r="E824" s="1"/>
      <c r="F824" s="1"/>
      <c r="G824" s="17"/>
      <c r="H824" s="17"/>
      <c r="I824" s="17"/>
      <c r="J824" s="17"/>
      <c r="K824" s="17"/>
      <c r="L824" s="17"/>
      <c r="M824" s="1"/>
      <c r="N824" s="1"/>
      <c r="O824" s="1"/>
      <c r="P824" s="1"/>
      <c r="Q824" s="1"/>
      <c r="R824" s="1"/>
    </row>
    <row r="825" spans="3:18">
      <c r="C825" s="1"/>
      <c r="D825" s="1"/>
      <c r="E825" s="1"/>
      <c r="F825" s="1"/>
      <c r="G825" s="17"/>
      <c r="H825" s="17"/>
      <c r="I825" s="17"/>
      <c r="J825" s="17"/>
      <c r="K825" s="17"/>
      <c r="L825" s="17"/>
      <c r="M825" s="1"/>
      <c r="N825" s="1"/>
      <c r="O825" s="1"/>
      <c r="P825" s="1"/>
      <c r="Q825" s="1"/>
      <c r="R825" s="1"/>
    </row>
    <row r="826" spans="3:18">
      <c r="C826" s="1"/>
      <c r="D826" s="1"/>
      <c r="E826" s="1"/>
      <c r="F826" s="1"/>
      <c r="G826" s="17"/>
      <c r="H826" s="17"/>
      <c r="I826" s="17"/>
      <c r="J826" s="17"/>
      <c r="K826" s="17"/>
      <c r="L826" s="17"/>
      <c r="M826" s="1"/>
      <c r="N826" s="1"/>
      <c r="O826" s="1"/>
      <c r="P826" s="1"/>
      <c r="Q826" s="1"/>
      <c r="R826" s="1"/>
    </row>
    <row r="827" spans="3:18">
      <c r="C827" s="1"/>
      <c r="D827" s="1"/>
      <c r="E827" s="1"/>
      <c r="F827" s="1"/>
      <c r="G827" s="17"/>
      <c r="H827" s="17"/>
      <c r="I827" s="17"/>
      <c r="J827" s="17"/>
      <c r="K827" s="17"/>
      <c r="L827" s="17"/>
      <c r="M827" s="1"/>
      <c r="N827" s="1"/>
      <c r="O827" s="1"/>
      <c r="P827" s="1"/>
      <c r="Q827" s="1"/>
      <c r="R827" s="1"/>
    </row>
    <row r="828" spans="3:18">
      <c r="C828" s="1"/>
      <c r="D828" s="1"/>
      <c r="E828" s="1"/>
      <c r="F828" s="1"/>
      <c r="G828" s="17"/>
      <c r="H828" s="17"/>
      <c r="I828" s="17"/>
      <c r="J828" s="17"/>
      <c r="K828" s="17"/>
      <c r="L828" s="17"/>
      <c r="M828" s="1"/>
      <c r="N828" s="1"/>
      <c r="O828" s="1"/>
      <c r="P828" s="1"/>
      <c r="Q828" s="1"/>
      <c r="R828" s="1"/>
    </row>
    <row r="829" spans="3:18">
      <c r="C829" s="1"/>
      <c r="D829" s="1"/>
      <c r="E829" s="1"/>
      <c r="F829" s="1"/>
      <c r="G829" s="17"/>
      <c r="H829" s="17"/>
      <c r="I829" s="17"/>
      <c r="J829" s="17"/>
      <c r="K829" s="17"/>
      <c r="L829" s="17"/>
      <c r="M829" s="1"/>
      <c r="N829" s="1"/>
      <c r="O829" s="1"/>
      <c r="P829" s="1"/>
      <c r="Q829" s="1"/>
      <c r="R829" s="1"/>
    </row>
    <row r="830" spans="3:18">
      <c r="C830" s="1"/>
      <c r="D830" s="1"/>
      <c r="E830" s="1"/>
      <c r="F830" s="1"/>
      <c r="G830" s="17"/>
      <c r="H830" s="17"/>
      <c r="I830" s="17"/>
      <c r="J830" s="17"/>
      <c r="K830" s="17"/>
      <c r="L830" s="17"/>
      <c r="M830" s="1"/>
      <c r="N830" s="1"/>
      <c r="O830" s="1"/>
      <c r="P830" s="1"/>
      <c r="Q830" s="1"/>
      <c r="R830" s="1"/>
    </row>
    <row r="831" spans="3:18">
      <c r="C831" s="1"/>
      <c r="D831" s="1"/>
      <c r="E831" s="1"/>
      <c r="F831" s="1"/>
      <c r="G831" s="17"/>
      <c r="H831" s="17"/>
      <c r="I831" s="17"/>
      <c r="J831" s="17"/>
      <c r="K831" s="17"/>
      <c r="L831" s="17"/>
      <c r="M831" s="1"/>
      <c r="N831" s="1"/>
      <c r="O831" s="1"/>
      <c r="P831" s="1"/>
      <c r="Q831" s="1"/>
      <c r="R831" s="1"/>
    </row>
    <row r="832" spans="3:18">
      <c r="C832" s="1"/>
      <c r="D832" s="1"/>
      <c r="E832" s="1"/>
      <c r="F832" s="1"/>
      <c r="G832" s="17"/>
      <c r="H832" s="17"/>
      <c r="I832" s="17"/>
      <c r="J832" s="17"/>
      <c r="K832" s="17"/>
      <c r="L832" s="17"/>
      <c r="M832" s="1"/>
      <c r="N832" s="1"/>
      <c r="O832" s="1"/>
      <c r="P832" s="1"/>
      <c r="Q832" s="1"/>
      <c r="R832" s="1"/>
    </row>
    <row r="833" spans="3:18">
      <c r="C833" s="1"/>
      <c r="D833" s="1"/>
      <c r="E833" s="1"/>
      <c r="F833" s="1"/>
      <c r="G833" s="17"/>
      <c r="H833" s="17"/>
      <c r="I833" s="17"/>
      <c r="J833" s="17"/>
      <c r="K833" s="17"/>
      <c r="L833" s="17"/>
      <c r="M833" s="1"/>
      <c r="N833" s="1"/>
      <c r="O833" s="1"/>
      <c r="P833" s="1"/>
      <c r="Q833" s="1"/>
      <c r="R833" s="1"/>
    </row>
    <row r="834" spans="3:18">
      <c r="C834" s="1"/>
      <c r="D834" s="1"/>
      <c r="E834" s="1"/>
      <c r="F834" s="1"/>
      <c r="G834" s="17"/>
      <c r="H834" s="17"/>
      <c r="I834" s="17"/>
      <c r="J834" s="17"/>
      <c r="K834" s="17"/>
      <c r="L834" s="17"/>
      <c r="M834" s="1"/>
      <c r="N834" s="1"/>
      <c r="O834" s="1"/>
      <c r="P834" s="1"/>
      <c r="Q834" s="1"/>
      <c r="R834" s="1"/>
    </row>
    <row r="835" spans="3:18">
      <c r="C835" s="1"/>
      <c r="D835" s="1"/>
      <c r="E835" s="1"/>
      <c r="F835" s="1"/>
      <c r="G835" s="17"/>
      <c r="H835" s="17"/>
      <c r="I835" s="17"/>
      <c r="J835" s="17"/>
      <c r="K835" s="17"/>
      <c r="L835" s="17"/>
      <c r="M835" s="1"/>
      <c r="N835" s="1"/>
      <c r="O835" s="1"/>
      <c r="P835" s="1"/>
      <c r="Q835" s="1"/>
      <c r="R835" s="1"/>
    </row>
    <row r="836" spans="3:18">
      <c r="C836" s="1"/>
      <c r="D836" s="1"/>
      <c r="E836" s="1"/>
      <c r="F836" s="1"/>
      <c r="G836" s="17"/>
      <c r="H836" s="17"/>
      <c r="I836" s="17"/>
      <c r="J836" s="17"/>
      <c r="K836" s="17"/>
      <c r="L836" s="17"/>
      <c r="M836" s="1"/>
      <c r="N836" s="1"/>
      <c r="O836" s="1"/>
      <c r="P836" s="1"/>
      <c r="Q836" s="1"/>
      <c r="R836" s="1"/>
    </row>
    <row r="837" spans="3:18">
      <c r="C837" s="1"/>
      <c r="D837" s="1"/>
      <c r="E837" s="1"/>
      <c r="F837" s="1"/>
      <c r="G837" s="17"/>
      <c r="H837" s="17"/>
      <c r="I837" s="17"/>
      <c r="J837" s="17"/>
      <c r="K837" s="17"/>
      <c r="L837" s="17"/>
      <c r="M837" s="1"/>
      <c r="N837" s="1"/>
      <c r="O837" s="1"/>
      <c r="P837" s="1"/>
      <c r="Q837" s="1"/>
      <c r="R837" s="1"/>
    </row>
    <row r="838" spans="3:18">
      <c r="C838" s="1"/>
      <c r="D838" s="1"/>
      <c r="E838" s="1"/>
      <c r="F838" s="1"/>
      <c r="G838" s="17"/>
      <c r="H838" s="17"/>
      <c r="I838" s="17"/>
      <c r="J838" s="17"/>
      <c r="K838" s="17"/>
      <c r="L838" s="17"/>
      <c r="M838" s="1"/>
      <c r="N838" s="1"/>
      <c r="O838" s="1"/>
      <c r="P838" s="1"/>
      <c r="Q838" s="1"/>
      <c r="R838" s="1"/>
    </row>
    <row r="839" spans="3:18">
      <c r="C839" s="1"/>
      <c r="D839" s="1"/>
      <c r="E839" s="1"/>
      <c r="F839" s="1"/>
      <c r="G839" s="17"/>
      <c r="H839" s="17"/>
      <c r="I839" s="17"/>
      <c r="J839" s="17"/>
      <c r="K839" s="17"/>
      <c r="L839" s="17"/>
      <c r="M839" s="1"/>
      <c r="N839" s="1"/>
      <c r="O839" s="1"/>
      <c r="P839" s="1"/>
      <c r="Q839" s="1"/>
      <c r="R839" s="1"/>
    </row>
    <row r="840" spans="3:18">
      <c r="C840" s="1"/>
      <c r="D840" s="1"/>
      <c r="E840" s="1"/>
      <c r="F840" s="1"/>
      <c r="G840" s="17"/>
      <c r="H840" s="17"/>
      <c r="I840" s="17"/>
      <c r="J840" s="17"/>
      <c r="K840" s="17"/>
      <c r="L840" s="17"/>
      <c r="M840" s="1"/>
      <c r="N840" s="1"/>
      <c r="O840" s="1"/>
      <c r="P840" s="1"/>
      <c r="Q840" s="1"/>
      <c r="R840" s="1"/>
    </row>
    <row r="841" spans="3:18">
      <c r="C841" s="1"/>
      <c r="D841" s="1"/>
      <c r="E841" s="1"/>
      <c r="F841" s="1"/>
      <c r="G841" s="17"/>
      <c r="H841" s="17"/>
      <c r="I841" s="17"/>
      <c r="J841" s="17"/>
      <c r="K841" s="17"/>
      <c r="L841" s="17"/>
      <c r="M841" s="1"/>
      <c r="N841" s="1"/>
      <c r="O841" s="1"/>
      <c r="P841" s="1"/>
      <c r="Q841" s="1"/>
      <c r="R841" s="1"/>
    </row>
    <row r="842" spans="3:18">
      <c r="C842" s="1"/>
      <c r="D842" s="1"/>
      <c r="E842" s="1"/>
      <c r="F842" s="1"/>
      <c r="G842" s="17"/>
      <c r="H842" s="17"/>
      <c r="I842" s="17"/>
      <c r="J842" s="17"/>
      <c r="K842" s="17"/>
      <c r="L842" s="17"/>
      <c r="M842" s="1"/>
      <c r="N842" s="1"/>
      <c r="O842" s="1"/>
      <c r="P842" s="1"/>
      <c r="Q842" s="1"/>
      <c r="R842" s="1"/>
    </row>
    <row r="843" spans="3:18">
      <c r="C843" s="1"/>
      <c r="D843" s="1"/>
      <c r="E843" s="1"/>
      <c r="F843" s="1"/>
      <c r="G843" s="17"/>
      <c r="H843" s="17"/>
      <c r="I843" s="17"/>
      <c r="J843" s="17"/>
      <c r="K843" s="17"/>
      <c r="L843" s="17"/>
      <c r="M843" s="1"/>
      <c r="N843" s="1"/>
      <c r="O843" s="1"/>
      <c r="P843" s="1"/>
      <c r="Q843" s="1"/>
      <c r="R843" s="1"/>
    </row>
    <row r="844" spans="3:18">
      <c r="C844" s="1"/>
      <c r="D844" s="1"/>
      <c r="E844" s="1"/>
      <c r="F844" s="1"/>
      <c r="G844" s="17"/>
      <c r="H844" s="17"/>
      <c r="I844" s="17"/>
      <c r="J844" s="17"/>
      <c r="K844" s="17"/>
      <c r="L844" s="17"/>
      <c r="M844" s="1"/>
      <c r="N844" s="1"/>
      <c r="O844" s="1"/>
      <c r="P844" s="1"/>
      <c r="Q844" s="1"/>
      <c r="R844" s="1"/>
    </row>
    <row r="845" spans="3:18">
      <c r="C845" s="1"/>
      <c r="D845" s="1"/>
      <c r="E845" s="1"/>
      <c r="F845" s="1"/>
      <c r="G845" s="17"/>
      <c r="H845" s="17"/>
      <c r="I845" s="17"/>
      <c r="J845" s="17"/>
      <c r="K845" s="17"/>
      <c r="L845" s="17"/>
      <c r="M845" s="1"/>
      <c r="N845" s="1"/>
      <c r="O845" s="1"/>
      <c r="P845" s="1"/>
      <c r="Q845" s="1"/>
      <c r="R845" s="1"/>
    </row>
    <row r="846" spans="3:18">
      <c r="C846" s="1"/>
      <c r="D846" s="1"/>
      <c r="E846" s="1"/>
      <c r="F846" s="1"/>
      <c r="G846" s="17"/>
      <c r="H846" s="17"/>
      <c r="I846" s="17"/>
      <c r="J846" s="17"/>
      <c r="K846" s="17"/>
      <c r="L846" s="17"/>
      <c r="M846" s="1"/>
      <c r="N846" s="1"/>
      <c r="O846" s="1"/>
      <c r="P846" s="1"/>
      <c r="Q846" s="1"/>
      <c r="R846" s="1"/>
    </row>
    <row r="847" spans="3:18">
      <c r="C847" s="1"/>
      <c r="D847" s="1"/>
      <c r="E847" s="1"/>
      <c r="F847" s="1"/>
      <c r="G847" s="17"/>
      <c r="H847" s="17"/>
      <c r="I847" s="17"/>
      <c r="J847" s="17"/>
      <c r="K847" s="17"/>
      <c r="L847" s="17"/>
      <c r="M847" s="1"/>
      <c r="N847" s="1"/>
      <c r="O847" s="1"/>
      <c r="P847" s="1"/>
      <c r="Q847" s="1"/>
      <c r="R847" s="1"/>
    </row>
    <row r="848" spans="3:18">
      <c r="C848" s="1"/>
      <c r="D848" s="1"/>
      <c r="E848" s="1"/>
      <c r="F848" s="1"/>
      <c r="G848" s="17"/>
      <c r="H848" s="17"/>
      <c r="I848" s="17"/>
      <c r="J848" s="17"/>
      <c r="K848" s="17"/>
      <c r="L848" s="17"/>
      <c r="M848" s="1"/>
      <c r="N848" s="1"/>
      <c r="O848" s="1"/>
      <c r="P848" s="1"/>
      <c r="Q848" s="1"/>
      <c r="R848" s="1"/>
    </row>
    <row r="849" spans="3:18">
      <c r="C849" s="1"/>
      <c r="D849" s="1"/>
      <c r="E849" s="1"/>
      <c r="F849" s="1"/>
      <c r="G849" s="17"/>
      <c r="H849" s="17"/>
      <c r="I849" s="17"/>
      <c r="J849" s="17"/>
      <c r="K849" s="17"/>
      <c r="L849" s="17"/>
      <c r="M849" s="1"/>
      <c r="N849" s="1"/>
      <c r="O849" s="1"/>
      <c r="P849" s="1"/>
      <c r="Q849" s="1"/>
      <c r="R849" s="1"/>
    </row>
    <row r="850" spans="3:18">
      <c r="C850" s="1"/>
      <c r="D850" s="1"/>
      <c r="E850" s="1"/>
      <c r="F850" s="1"/>
      <c r="G850" s="17"/>
      <c r="H850" s="17"/>
      <c r="I850" s="17"/>
      <c r="J850" s="17"/>
      <c r="K850" s="17"/>
      <c r="L850" s="17"/>
      <c r="M850" s="1"/>
      <c r="N850" s="1"/>
      <c r="O850" s="1"/>
      <c r="P850" s="1"/>
      <c r="Q850" s="1"/>
      <c r="R850" s="1"/>
    </row>
    <row r="851" spans="3:18">
      <c r="C851" s="1"/>
      <c r="D851" s="1"/>
      <c r="E851" s="1"/>
      <c r="F851" s="1"/>
      <c r="G851" s="17"/>
      <c r="H851" s="17"/>
      <c r="I851" s="17"/>
      <c r="J851" s="17"/>
      <c r="K851" s="17"/>
      <c r="L851" s="17"/>
      <c r="M851" s="1"/>
      <c r="N851" s="1"/>
      <c r="O851" s="1"/>
      <c r="P851" s="1"/>
      <c r="Q851" s="1"/>
      <c r="R851" s="1"/>
    </row>
    <row r="852" spans="3:18">
      <c r="C852" s="1"/>
      <c r="D852" s="1"/>
      <c r="E852" s="1"/>
      <c r="F852" s="1"/>
      <c r="G852" s="17"/>
      <c r="H852" s="17"/>
      <c r="I852" s="17"/>
      <c r="J852" s="17"/>
      <c r="K852" s="17"/>
      <c r="L852" s="17"/>
      <c r="M852" s="1"/>
      <c r="N852" s="1"/>
      <c r="O852" s="1"/>
      <c r="P852" s="1"/>
      <c r="Q852" s="1"/>
      <c r="R852" s="1"/>
    </row>
    <row r="853" spans="3:18">
      <c r="C853" s="1"/>
      <c r="D853" s="1"/>
      <c r="E853" s="1"/>
      <c r="F853" s="1"/>
      <c r="G853" s="17"/>
      <c r="H853" s="17"/>
      <c r="I853" s="17"/>
      <c r="J853" s="17"/>
      <c r="K853" s="17"/>
      <c r="L853" s="17"/>
      <c r="M853" s="1"/>
      <c r="N853" s="1"/>
      <c r="O853" s="1"/>
      <c r="P853" s="1"/>
      <c r="Q853" s="1"/>
      <c r="R853" s="1"/>
    </row>
    <row r="854" spans="3:18">
      <c r="C854" s="1"/>
      <c r="D854" s="1"/>
      <c r="E854" s="1"/>
      <c r="F854" s="1"/>
      <c r="G854" s="17"/>
      <c r="H854" s="17"/>
      <c r="I854" s="17"/>
      <c r="J854" s="17"/>
      <c r="K854" s="17"/>
      <c r="L854" s="17"/>
      <c r="M854" s="1"/>
      <c r="N854" s="1"/>
      <c r="O854" s="1"/>
      <c r="P854" s="1"/>
      <c r="Q854" s="1"/>
      <c r="R854" s="1"/>
    </row>
    <row r="855" spans="3:18">
      <c r="C855" s="1"/>
      <c r="D855" s="1"/>
      <c r="E855" s="1"/>
      <c r="F855" s="1"/>
      <c r="G855" s="17"/>
      <c r="H855" s="17"/>
      <c r="I855" s="17"/>
      <c r="J855" s="17"/>
      <c r="K855" s="17"/>
      <c r="L855" s="17"/>
      <c r="M855" s="1"/>
      <c r="N855" s="1"/>
      <c r="O855" s="1"/>
      <c r="P855" s="1"/>
      <c r="Q855" s="1"/>
      <c r="R855" s="1"/>
    </row>
    <row r="856" spans="3:18">
      <c r="C856" s="1"/>
      <c r="D856" s="1"/>
      <c r="E856" s="1"/>
      <c r="F856" s="1"/>
      <c r="G856" s="17"/>
      <c r="H856" s="17"/>
      <c r="I856" s="17"/>
      <c r="J856" s="17"/>
      <c r="K856" s="17"/>
      <c r="L856" s="17"/>
      <c r="M856" s="1"/>
      <c r="N856" s="1"/>
      <c r="O856" s="1"/>
      <c r="P856" s="1"/>
      <c r="Q856" s="1"/>
      <c r="R856" s="1"/>
    </row>
    <row r="857" spans="3:18">
      <c r="C857" s="1"/>
      <c r="D857" s="1"/>
      <c r="E857" s="1"/>
      <c r="F857" s="1"/>
      <c r="G857" s="17"/>
      <c r="H857" s="17"/>
      <c r="I857" s="17"/>
      <c r="J857" s="17"/>
      <c r="K857" s="17"/>
      <c r="L857" s="17"/>
      <c r="M857" s="1"/>
      <c r="N857" s="1"/>
      <c r="O857" s="1"/>
      <c r="P857" s="1"/>
      <c r="Q857" s="1"/>
      <c r="R857" s="1"/>
    </row>
    <row r="858" spans="3:18">
      <c r="C858" s="1"/>
      <c r="D858" s="1"/>
      <c r="E858" s="1"/>
      <c r="F858" s="1"/>
      <c r="G858" s="17"/>
      <c r="H858" s="17"/>
      <c r="I858" s="17"/>
      <c r="J858" s="17"/>
      <c r="K858" s="17"/>
      <c r="L858" s="17"/>
      <c r="M858" s="1"/>
      <c r="N858" s="1"/>
      <c r="O858" s="1"/>
      <c r="P858" s="1"/>
      <c r="Q858" s="1"/>
      <c r="R858" s="1"/>
    </row>
    <row r="859" spans="3:18">
      <c r="C859" s="1"/>
      <c r="D859" s="1"/>
      <c r="E859" s="1"/>
      <c r="F859" s="1"/>
      <c r="G859" s="17"/>
      <c r="H859" s="17"/>
      <c r="I859" s="17"/>
      <c r="J859" s="17"/>
      <c r="K859" s="17"/>
      <c r="L859" s="17"/>
      <c r="M859" s="1"/>
      <c r="N859" s="1"/>
      <c r="O859" s="1"/>
      <c r="P859" s="1"/>
      <c r="Q859" s="1"/>
      <c r="R859" s="1"/>
    </row>
    <row r="860" spans="3:18">
      <c r="C860" s="1"/>
      <c r="D860" s="1"/>
      <c r="E860" s="1"/>
      <c r="F860" s="1"/>
      <c r="G860" s="17"/>
      <c r="H860" s="17"/>
      <c r="I860" s="17"/>
      <c r="J860" s="17"/>
      <c r="K860" s="17"/>
      <c r="L860" s="17"/>
      <c r="M860" s="1"/>
      <c r="N860" s="1"/>
      <c r="O860" s="1"/>
      <c r="P860" s="1"/>
      <c r="Q860" s="1"/>
      <c r="R860" s="1"/>
    </row>
    <row r="861" spans="3:18">
      <c r="C861" s="1"/>
      <c r="D861" s="1"/>
      <c r="E861" s="1"/>
      <c r="F861" s="1"/>
      <c r="G861" s="17"/>
      <c r="H861" s="17"/>
      <c r="I861" s="17"/>
      <c r="J861" s="17"/>
      <c r="K861" s="17"/>
      <c r="L861" s="17"/>
      <c r="M861" s="1"/>
      <c r="N861" s="1"/>
      <c r="O861" s="1"/>
      <c r="P861" s="1"/>
      <c r="Q861" s="1"/>
      <c r="R861" s="1"/>
    </row>
    <row r="862" spans="3:18">
      <c r="C862" s="1"/>
      <c r="D862" s="1"/>
      <c r="E862" s="1"/>
      <c r="F862" s="1"/>
      <c r="G862" s="17"/>
      <c r="H862" s="17"/>
      <c r="I862" s="17"/>
      <c r="J862" s="17"/>
      <c r="K862" s="17"/>
      <c r="L862" s="17"/>
      <c r="M862" s="1"/>
      <c r="N862" s="1"/>
      <c r="O862" s="1"/>
      <c r="P862" s="1"/>
      <c r="Q862" s="1"/>
      <c r="R862" s="1"/>
    </row>
    <row r="863" spans="3:18">
      <c r="C863" s="1"/>
      <c r="D863" s="1"/>
      <c r="E863" s="1"/>
      <c r="F863" s="1"/>
      <c r="G863" s="17"/>
      <c r="H863" s="17"/>
      <c r="I863" s="17"/>
      <c r="J863" s="17"/>
      <c r="K863" s="17"/>
      <c r="L863" s="17"/>
      <c r="M863" s="1"/>
      <c r="N863" s="1"/>
      <c r="O863" s="1"/>
      <c r="P863" s="1"/>
      <c r="Q863" s="1"/>
      <c r="R863" s="1"/>
    </row>
    <row r="864" spans="3:18">
      <c r="C864" s="1"/>
      <c r="D864" s="1"/>
      <c r="E864" s="1"/>
      <c r="F864" s="1"/>
      <c r="G864" s="17"/>
      <c r="H864" s="17"/>
      <c r="I864" s="17"/>
      <c r="J864" s="17"/>
      <c r="K864" s="17"/>
      <c r="L864" s="17"/>
      <c r="M864" s="1"/>
      <c r="N864" s="1"/>
      <c r="O864" s="1"/>
      <c r="P864" s="1"/>
      <c r="Q864" s="1"/>
      <c r="R864" s="1"/>
    </row>
    <row r="865" spans="3:18">
      <c r="C865" s="1"/>
      <c r="D865" s="1"/>
      <c r="E865" s="1"/>
      <c r="F865" s="1"/>
      <c r="G865" s="17"/>
      <c r="H865" s="17"/>
      <c r="I865" s="17"/>
      <c r="J865" s="17"/>
      <c r="K865" s="17"/>
      <c r="L865" s="17"/>
      <c r="M865" s="1"/>
      <c r="N865" s="1"/>
      <c r="O865" s="1"/>
      <c r="P865" s="1"/>
      <c r="Q865" s="1"/>
      <c r="R865" s="1"/>
    </row>
    <row r="866" spans="3:18">
      <c r="C866" s="1"/>
      <c r="D866" s="1"/>
      <c r="E866" s="1"/>
      <c r="F866" s="1"/>
      <c r="G866" s="17"/>
      <c r="H866" s="17"/>
      <c r="I866" s="17"/>
      <c r="J866" s="17"/>
      <c r="K866" s="17"/>
      <c r="L866" s="17"/>
      <c r="M866" s="1"/>
      <c r="N866" s="1"/>
      <c r="O866" s="1"/>
      <c r="P866" s="1"/>
      <c r="Q866" s="1"/>
      <c r="R866" s="1"/>
    </row>
    <row r="867" spans="3:18">
      <c r="C867" s="1"/>
      <c r="D867" s="1"/>
      <c r="E867" s="1"/>
      <c r="F867" s="1"/>
      <c r="G867" s="17"/>
      <c r="H867" s="17"/>
      <c r="I867" s="17"/>
      <c r="J867" s="17"/>
      <c r="K867" s="17"/>
      <c r="L867" s="17"/>
      <c r="M867" s="1"/>
      <c r="N867" s="1"/>
      <c r="O867" s="1"/>
      <c r="P867" s="1"/>
      <c r="Q867" s="1"/>
      <c r="R867" s="1"/>
    </row>
    <row r="868" spans="3:18">
      <c r="C868" s="1"/>
      <c r="D868" s="1"/>
      <c r="E868" s="1"/>
      <c r="F868" s="1"/>
      <c r="G868" s="17"/>
      <c r="H868" s="17"/>
      <c r="I868" s="17"/>
      <c r="J868" s="17"/>
      <c r="K868" s="17"/>
      <c r="L868" s="17"/>
      <c r="M868" s="1"/>
      <c r="N868" s="1"/>
      <c r="O868" s="1"/>
      <c r="P868" s="1"/>
      <c r="Q868" s="1"/>
      <c r="R868" s="1"/>
    </row>
    <row r="869" spans="3:18">
      <c r="C869" s="1"/>
      <c r="D869" s="1"/>
      <c r="E869" s="1"/>
      <c r="F869" s="1"/>
      <c r="G869" s="17"/>
      <c r="H869" s="17"/>
      <c r="I869" s="17"/>
      <c r="J869" s="17"/>
      <c r="K869" s="17"/>
      <c r="L869" s="17"/>
      <c r="M869" s="1"/>
      <c r="N869" s="1"/>
      <c r="O869" s="1"/>
      <c r="P869" s="1"/>
      <c r="Q869" s="1"/>
      <c r="R869" s="1"/>
    </row>
    <row r="870" spans="3:18">
      <c r="C870" s="1"/>
      <c r="D870" s="1"/>
      <c r="E870" s="1"/>
      <c r="F870" s="1"/>
      <c r="G870" s="17"/>
      <c r="H870" s="17"/>
      <c r="I870" s="17"/>
      <c r="J870" s="17"/>
      <c r="K870" s="17"/>
      <c r="L870" s="17"/>
      <c r="M870" s="1"/>
      <c r="N870" s="1"/>
      <c r="O870" s="1"/>
      <c r="P870" s="1"/>
      <c r="Q870" s="1"/>
      <c r="R870" s="1"/>
    </row>
    <row r="871" spans="3:18">
      <c r="C871" s="1"/>
      <c r="D871" s="1"/>
      <c r="E871" s="1"/>
      <c r="F871" s="1"/>
      <c r="G871" s="17"/>
      <c r="H871" s="17"/>
      <c r="I871" s="17"/>
      <c r="J871" s="17"/>
      <c r="K871" s="17"/>
      <c r="L871" s="17"/>
      <c r="M871" s="1"/>
      <c r="N871" s="1"/>
      <c r="O871" s="1"/>
      <c r="P871" s="1"/>
      <c r="Q871" s="1"/>
      <c r="R871" s="1"/>
    </row>
    <row r="872" spans="3:18">
      <c r="C872" s="1"/>
      <c r="D872" s="1"/>
      <c r="E872" s="1"/>
      <c r="F872" s="1"/>
      <c r="G872" s="17"/>
      <c r="H872" s="17"/>
      <c r="I872" s="17"/>
      <c r="J872" s="17"/>
      <c r="K872" s="17"/>
      <c r="L872" s="17"/>
      <c r="M872" s="1"/>
      <c r="N872" s="1"/>
      <c r="O872" s="1"/>
      <c r="P872" s="1"/>
      <c r="Q872" s="1"/>
      <c r="R872" s="1"/>
    </row>
    <row r="873" spans="3:18">
      <c r="C873" s="1"/>
      <c r="D873" s="1"/>
      <c r="E873" s="1"/>
      <c r="F873" s="1"/>
      <c r="G873" s="17"/>
      <c r="H873" s="17"/>
      <c r="I873" s="17"/>
      <c r="J873" s="17"/>
      <c r="K873" s="17"/>
      <c r="L873" s="17"/>
      <c r="M873" s="1"/>
      <c r="N873" s="1"/>
      <c r="O873" s="1"/>
      <c r="P873" s="1"/>
      <c r="Q873" s="1"/>
      <c r="R873" s="1"/>
    </row>
    <row r="874" spans="3:18">
      <c r="C874" s="1"/>
      <c r="D874" s="1"/>
      <c r="E874" s="1"/>
      <c r="F874" s="1"/>
      <c r="G874" s="17"/>
      <c r="H874" s="17"/>
      <c r="I874" s="17"/>
      <c r="J874" s="17"/>
      <c r="K874" s="17"/>
      <c r="L874" s="17"/>
      <c r="M874" s="1"/>
      <c r="N874" s="1"/>
      <c r="O874" s="1"/>
      <c r="P874" s="1"/>
      <c r="Q874" s="1"/>
      <c r="R874" s="1"/>
    </row>
    <row r="875" spans="3:18">
      <c r="C875" s="1"/>
      <c r="D875" s="1"/>
      <c r="E875" s="1"/>
      <c r="F875" s="1"/>
      <c r="G875" s="17"/>
      <c r="H875" s="17"/>
      <c r="I875" s="17"/>
      <c r="J875" s="17"/>
      <c r="K875" s="17"/>
      <c r="L875" s="17"/>
      <c r="M875" s="1"/>
      <c r="N875" s="1"/>
      <c r="O875" s="1"/>
      <c r="P875" s="1"/>
      <c r="Q875" s="1"/>
      <c r="R875" s="1"/>
    </row>
    <row r="876" spans="3:18">
      <c r="C876" s="1"/>
      <c r="D876" s="1"/>
      <c r="E876" s="1"/>
      <c r="F876" s="1"/>
      <c r="G876" s="17"/>
      <c r="H876" s="17"/>
      <c r="I876" s="17"/>
      <c r="J876" s="17"/>
      <c r="K876" s="17"/>
      <c r="L876" s="17"/>
      <c r="M876" s="1"/>
      <c r="N876" s="1"/>
      <c r="O876" s="1"/>
      <c r="P876" s="1"/>
      <c r="Q876" s="1"/>
      <c r="R876" s="1"/>
    </row>
    <row r="877" spans="3:18">
      <c r="C877" s="1"/>
      <c r="D877" s="1"/>
      <c r="E877" s="1"/>
      <c r="F877" s="1"/>
      <c r="G877" s="17"/>
      <c r="H877" s="17"/>
      <c r="I877" s="17"/>
      <c r="J877" s="17"/>
      <c r="K877" s="17"/>
      <c r="L877" s="17"/>
      <c r="M877" s="1"/>
      <c r="N877" s="1"/>
      <c r="O877" s="1"/>
      <c r="P877" s="1"/>
      <c r="Q877" s="1"/>
      <c r="R877" s="1"/>
    </row>
    <row r="878" spans="3:18">
      <c r="C878" s="1"/>
      <c r="D878" s="1"/>
      <c r="E878" s="1"/>
      <c r="F878" s="1"/>
      <c r="G878" s="17"/>
      <c r="H878" s="17"/>
      <c r="I878" s="17"/>
      <c r="J878" s="17"/>
      <c r="K878" s="17"/>
      <c r="L878" s="17"/>
      <c r="M878" s="1"/>
      <c r="N878" s="1"/>
      <c r="O878" s="1"/>
      <c r="P878" s="1"/>
      <c r="Q878" s="1"/>
      <c r="R878" s="1"/>
    </row>
    <row r="879" spans="3:18">
      <c r="C879" s="1"/>
      <c r="D879" s="1"/>
      <c r="E879" s="1"/>
      <c r="F879" s="1"/>
      <c r="G879" s="17"/>
      <c r="H879" s="17"/>
      <c r="I879" s="17"/>
      <c r="J879" s="17"/>
      <c r="K879" s="17"/>
      <c r="L879" s="17"/>
      <c r="M879" s="1"/>
      <c r="N879" s="1"/>
      <c r="O879" s="1"/>
      <c r="P879" s="1"/>
      <c r="Q879" s="1"/>
      <c r="R879" s="1"/>
    </row>
    <row r="880" spans="3:18">
      <c r="C880" s="1"/>
      <c r="D880" s="1"/>
      <c r="E880" s="1"/>
      <c r="F880" s="1"/>
      <c r="G880" s="17"/>
      <c r="H880" s="17"/>
      <c r="I880" s="17"/>
      <c r="J880" s="17"/>
      <c r="K880" s="17"/>
      <c r="L880" s="17"/>
      <c r="M880" s="1"/>
      <c r="N880" s="1"/>
      <c r="O880" s="1"/>
      <c r="P880" s="1"/>
      <c r="Q880" s="1"/>
      <c r="R880" s="1"/>
    </row>
    <row r="881" spans="3:18">
      <c r="C881" s="1"/>
      <c r="D881" s="1"/>
      <c r="E881" s="1"/>
      <c r="F881" s="1"/>
      <c r="G881" s="17"/>
      <c r="H881" s="17"/>
      <c r="I881" s="17"/>
      <c r="J881" s="17"/>
      <c r="K881" s="17"/>
      <c r="L881" s="17"/>
      <c r="M881" s="1"/>
      <c r="N881" s="1"/>
      <c r="O881" s="1"/>
      <c r="P881" s="1"/>
      <c r="Q881" s="1"/>
      <c r="R881" s="1"/>
    </row>
    <row r="882" spans="3:18">
      <c r="C882" s="1"/>
      <c r="D882" s="1"/>
      <c r="E882" s="1"/>
      <c r="F882" s="1"/>
      <c r="G882" s="17"/>
      <c r="H882" s="17"/>
      <c r="I882" s="17"/>
      <c r="J882" s="17"/>
      <c r="K882" s="17"/>
      <c r="L882" s="17"/>
      <c r="M882" s="1"/>
      <c r="N882" s="1"/>
      <c r="O882" s="1"/>
      <c r="P882" s="1"/>
      <c r="Q882" s="1"/>
      <c r="R882" s="1"/>
    </row>
    <row r="883" spans="3:18">
      <c r="C883" s="1"/>
      <c r="D883" s="1"/>
      <c r="E883" s="1"/>
      <c r="F883" s="1"/>
      <c r="G883" s="17"/>
      <c r="H883" s="17"/>
      <c r="I883" s="17"/>
      <c r="J883" s="17"/>
      <c r="K883" s="17"/>
      <c r="L883" s="17"/>
      <c r="M883" s="1"/>
      <c r="N883" s="1"/>
      <c r="O883" s="1"/>
      <c r="P883" s="1"/>
      <c r="Q883" s="1"/>
      <c r="R883" s="1"/>
    </row>
    <row r="884" spans="3:18">
      <c r="C884" s="1"/>
      <c r="D884" s="1"/>
      <c r="E884" s="1"/>
      <c r="F884" s="1"/>
      <c r="G884" s="17"/>
      <c r="H884" s="17"/>
      <c r="I884" s="17"/>
      <c r="J884" s="17"/>
      <c r="K884" s="17"/>
      <c r="L884" s="17"/>
      <c r="M884" s="1"/>
      <c r="N884" s="1"/>
      <c r="O884" s="1"/>
      <c r="P884" s="1"/>
      <c r="Q884" s="1"/>
      <c r="R884" s="1"/>
    </row>
    <row r="885" spans="3:18">
      <c r="C885" s="1"/>
      <c r="D885" s="1"/>
      <c r="E885" s="1"/>
      <c r="F885" s="1"/>
      <c r="G885" s="17"/>
      <c r="H885" s="17"/>
      <c r="I885" s="17"/>
      <c r="J885" s="17"/>
      <c r="K885" s="17"/>
      <c r="L885" s="17"/>
      <c r="M885" s="1"/>
      <c r="N885" s="1"/>
      <c r="O885" s="1"/>
      <c r="P885" s="1"/>
      <c r="Q885" s="1"/>
      <c r="R885" s="1"/>
    </row>
    <row r="886" spans="3:18">
      <c r="C886" s="1"/>
      <c r="D886" s="1"/>
      <c r="E886" s="1"/>
      <c r="F886" s="1"/>
      <c r="G886" s="17"/>
      <c r="H886" s="17"/>
      <c r="I886" s="17"/>
      <c r="J886" s="17"/>
      <c r="K886" s="17"/>
      <c r="L886" s="17"/>
      <c r="M886" s="1"/>
      <c r="N886" s="1"/>
      <c r="O886" s="1"/>
      <c r="P886" s="1"/>
      <c r="Q886" s="1"/>
      <c r="R886" s="1"/>
    </row>
    <row r="887" spans="3:18">
      <c r="C887" s="1"/>
      <c r="D887" s="1"/>
      <c r="E887" s="1"/>
      <c r="F887" s="1"/>
      <c r="G887" s="17"/>
      <c r="H887" s="17"/>
      <c r="I887" s="17"/>
      <c r="J887" s="17"/>
      <c r="K887" s="17"/>
      <c r="L887" s="17"/>
      <c r="M887" s="1"/>
      <c r="N887" s="1"/>
      <c r="O887" s="1"/>
      <c r="P887" s="1"/>
      <c r="Q887" s="1"/>
      <c r="R887" s="1"/>
    </row>
    <row r="888" spans="3:18">
      <c r="C888" s="1"/>
      <c r="D888" s="1"/>
      <c r="E888" s="1"/>
      <c r="F888" s="1"/>
      <c r="G888" s="17"/>
      <c r="H888" s="17"/>
      <c r="I888" s="17"/>
      <c r="J888" s="17"/>
      <c r="K888" s="17"/>
      <c r="L888" s="17"/>
      <c r="M888" s="1"/>
      <c r="N888" s="1"/>
      <c r="O888" s="1"/>
      <c r="P888" s="1"/>
      <c r="Q888" s="1"/>
      <c r="R888" s="1"/>
    </row>
    <row r="889" spans="3:18">
      <c r="C889" s="1"/>
      <c r="D889" s="1"/>
      <c r="E889" s="1"/>
      <c r="F889" s="1"/>
      <c r="G889" s="17"/>
      <c r="H889" s="17"/>
      <c r="I889" s="17"/>
      <c r="J889" s="17"/>
      <c r="K889" s="17"/>
      <c r="L889" s="17"/>
      <c r="M889" s="1"/>
      <c r="N889" s="1"/>
      <c r="O889" s="1"/>
      <c r="P889" s="1"/>
      <c r="Q889" s="1"/>
      <c r="R889" s="1"/>
    </row>
    <row r="890" spans="3:18">
      <c r="C890" s="1"/>
      <c r="D890" s="1"/>
      <c r="E890" s="1"/>
      <c r="F890" s="1"/>
      <c r="G890" s="17"/>
      <c r="H890" s="17"/>
      <c r="I890" s="17"/>
      <c r="J890" s="17"/>
      <c r="K890" s="17"/>
      <c r="L890" s="17"/>
      <c r="M890" s="1"/>
      <c r="N890" s="1"/>
      <c r="O890" s="1"/>
      <c r="P890" s="1"/>
      <c r="Q890" s="1"/>
      <c r="R890" s="1"/>
    </row>
    <row r="891" spans="3:18">
      <c r="C891" s="1"/>
      <c r="D891" s="1"/>
      <c r="E891" s="1"/>
      <c r="F891" s="1"/>
      <c r="G891" s="17"/>
      <c r="H891" s="17"/>
      <c r="I891" s="17"/>
      <c r="J891" s="17"/>
      <c r="K891" s="17"/>
      <c r="L891" s="17"/>
      <c r="M891" s="1"/>
      <c r="N891" s="1"/>
      <c r="O891" s="1"/>
      <c r="P891" s="1"/>
      <c r="Q891" s="1"/>
      <c r="R891" s="1"/>
    </row>
    <row r="892" spans="3:18">
      <c r="C892" s="1"/>
      <c r="D892" s="1"/>
      <c r="E892" s="1"/>
      <c r="F892" s="1"/>
      <c r="G892" s="17"/>
      <c r="H892" s="17"/>
      <c r="I892" s="17"/>
      <c r="J892" s="17"/>
      <c r="K892" s="17"/>
      <c r="L892" s="17"/>
      <c r="M892" s="1"/>
      <c r="N892" s="1"/>
      <c r="O892" s="1"/>
      <c r="P892" s="1"/>
      <c r="Q892" s="1"/>
      <c r="R892" s="1"/>
    </row>
    <row r="893" spans="3:18">
      <c r="C893" s="1"/>
      <c r="D893" s="1"/>
      <c r="E893" s="1"/>
      <c r="F893" s="1"/>
      <c r="G893" s="17"/>
      <c r="H893" s="17"/>
      <c r="I893" s="17"/>
      <c r="J893" s="17"/>
      <c r="K893" s="17"/>
      <c r="L893" s="17"/>
      <c r="M893" s="1"/>
      <c r="N893" s="1"/>
      <c r="O893" s="1"/>
      <c r="P893" s="1"/>
      <c r="Q893" s="1"/>
      <c r="R893" s="1"/>
    </row>
    <row r="894" spans="3:18">
      <c r="C894" s="1"/>
      <c r="D894" s="1"/>
      <c r="E894" s="1"/>
      <c r="F894" s="1"/>
      <c r="G894" s="17"/>
      <c r="H894" s="17"/>
      <c r="I894" s="17"/>
      <c r="J894" s="17"/>
      <c r="K894" s="17"/>
      <c r="L894" s="17"/>
      <c r="M894" s="1"/>
      <c r="N894" s="1"/>
      <c r="O894" s="1"/>
      <c r="P894" s="1"/>
      <c r="Q894" s="1"/>
      <c r="R894" s="1"/>
    </row>
    <row r="895" spans="3:18">
      <c r="C895" s="1"/>
      <c r="D895" s="1"/>
      <c r="E895" s="1"/>
      <c r="F895" s="1"/>
      <c r="G895" s="17"/>
      <c r="H895" s="17"/>
      <c r="I895" s="17"/>
      <c r="J895" s="17"/>
      <c r="K895" s="17"/>
      <c r="L895" s="17"/>
      <c r="M895" s="1"/>
      <c r="N895" s="1"/>
      <c r="O895" s="1"/>
      <c r="P895" s="1"/>
      <c r="Q895" s="1"/>
      <c r="R895" s="1"/>
    </row>
    <row r="896" spans="3:18">
      <c r="C896" s="1"/>
      <c r="D896" s="1"/>
      <c r="E896" s="1"/>
      <c r="F896" s="1"/>
      <c r="G896" s="17"/>
      <c r="H896" s="17"/>
      <c r="I896" s="17"/>
      <c r="J896" s="17"/>
      <c r="K896" s="17"/>
      <c r="L896" s="17"/>
      <c r="M896" s="1"/>
      <c r="N896" s="1"/>
      <c r="O896" s="1"/>
      <c r="P896" s="1"/>
      <c r="Q896" s="1"/>
      <c r="R896" s="1"/>
    </row>
    <row r="897" spans="3:18">
      <c r="C897" s="1"/>
      <c r="D897" s="1"/>
      <c r="E897" s="1"/>
      <c r="F897" s="1"/>
      <c r="G897" s="17"/>
      <c r="H897" s="17"/>
      <c r="I897" s="17"/>
      <c r="J897" s="17"/>
      <c r="K897" s="17"/>
      <c r="L897" s="17"/>
      <c r="M897" s="1"/>
      <c r="N897" s="1"/>
      <c r="O897" s="1"/>
      <c r="P897" s="1"/>
      <c r="Q897" s="1"/>
      <c r="R897" s="1"/>
    </row>
    <row r="898" spans="3:18">
      <c r="C898" s="1"/>
      <c r="D898" s="1"/>
      <c r="E898" s="1"/>
      <c r="F898" s="1"/>
      <c r="G898" s="17"/>
      <c r="H898" s="17"/>
      <c r="I898" s="17"/>
      <c r="J898" s="17"/>
      <c r="K898" s="17"/>
      <c r="L898" s="17"/>
      <c r="M898" s="1"/>
      <c r="N898" s="1"/>
      <c r="O898" s="1"/>
      <c r="P898" s="1"/>
      <c r="Q898" s="1"/>
      <c r="R898" s="1"/>
    </row>
    <row r="899" spans="3:18">
      <c r="C899" s="1"/>
      <c r="D899" s="1"/>
      <c r="E899" s="1"/>
      <c r="F899" s="1"/>
      <c r="G899" s="17"/>
      <c r="H899" s="17"/>
      <c r="I899" s="17"/>
      <c r="J899" s="17"/>
      <c r="K899" s="17"/>
      <c r="L899" s="17"/>
      <c r="M899" s="1"/>
      <c r="N899" s="1"/>
      <c r="O899" s="1"/>
      <c r="P899" s="1"/>
      <c r="Q899" s="1"/>
      <c r="R899" s="1"/>
    </row>
    <row r="900" spans="3:18">
      <c r="C900" s="1"/>
      <c r="D900" s="1"/>
      <c r="E900" s="1"/>
      <c r="F900" s="1"/>
      <c r="G900" s="17"/>
      <c r="H900" s="17"/>
      <c r="I900" s="17"/>
      <c r="J900" s="17"/>
      <c r="K900" s="17"/>
      <c r="L900" s="17"/>
      <c r="M900" s="1"/>
      <c r="N900" s="1"/>
      <c r="O900" s="1"/>
      <c r="P900" s="1"/>
      <c r="Q900" s="1"/>
      <c r="R900" s="1"/>
    </row>
    <row r="901" spans="3:18">
      <c r="C901" s="1"/>
      <c r="D901" s="1"/>
      <c r="E901" s="1"/>
      <c r="F901" s="1"/>
      <c r="G901" s="17"/>
      <c r="H901" s="17"/>
      <c r="I901" s="17"/>
      <c r="J901" s="17"/>
      <c r="K901" s="17"/>
      <c r="L901" s="17"/>
      <c r="M901" s="1"/>
      <c r="N901" s="1"/>
      <c r="O901" s="1"/>
      <c r="P901" s="1"/>
      <c r="Q901" s="1"/>
      <c r="R901" s="1"/>
    </row>
    <row r="902" spans="3:18">
      <c r="C902" s="1"/>
      <c r="D902" s="1"/>
      <c r="E902" s="1"/>
      <c r="F902" s="1"/>
      <c r="G902" s="17"/>
      <c r="H902" s="17"/>
      <c r="I902" s="17"/>
      <c r="J902" s="17"/>
      <c r="K902" s="17"/>
      <c r="L902" s="17"/>
      <c r="M902" s="1"/>
      <c r="N902" s="1"/>
      <c r="O902" s="1"/>
      <c r="P902" s="1"/>
      <c r="Q902" s="1"/>
      <c r="R902" s="1"/>
    </row>
    <row r="903" spans="3:18">
      <c r="C903" s="1"/>
      <c r="D903" s="1"/>
      <c r="E903" s="1"/>
      <c r="F903" s="1"/>
      <c r="G903" s="17"/>
      <c r="H903" s="17"/>
      <c r="I903" s="17"/>
      <c r="J903" s="17"/>
      <c r="K903" s="17"/>
      <c r="L903" s="17"/>
      <c r="M903" s="1"/>
      <c r="N903" s="1"/>
      <c r="O903" s="1"/>
      <c r="P903" s="1"/>
      <c r="Q903" s="1"/>
      <c r="R903" s="1"/>
    </row>
    <row r="904" spans="3:18">
      <c r="C904" s="1"/>
      <c r="D904" s="1"/>
      <c r="E904" s="1"/>
      <c r="F904" s="1"/>
      <c r="G904" s="17"/>
      <c r="H904" s="17"/>
      <c r="I904" s="17"/>
      <c r="J904" s="17"/>
      <c r="K904" s="17"/>
      <c r="L904" s="17"/>
      <c r="M904" s="1"/>
      <c r="N904" s="1"/>
      <c r="O904" s="1"/>
      <c r="P904" s="1"/>
      <c r="Q904" s="1"/>
      <c r="R904" s="1"/>
    </row>
    <row r="905" spans="3:18">
      <c r="C905" s="1"/>
      <c r="D905" s="1"/>
      <c r="E905" s="1"/>
      <c r="F905" s="1"/>
      <c r="G905" s="17"/>
      <c r="H905" s="17"/>
      <c r="I905" s="17"/>
      <c r="J905" s="17"/>
      <c r="K905" s="17"/>
      <c r="L905" s="17"/>
      <c r="M905" s="1"/>
      <c r="N905" s="1"/>
      <c r="O905" s="1"/>
      <c r="P905" s="1"/>
      <c r="Q905" s="1"/>
      <c r="R905" s="1"/>
    </row>
    <row r="906" spans="3:18">
      <c r="C906" s="1"/>
      <c r="D906" s="1"/>
      <c r="E906" s="1"/>
      <c r="F906" s="1"/>
      <c r="G906" s="17"/>
      <c r="H906" s="17"/>
      <c r="I906" s="17"/>
      <c r="J906" s="17"/>
      <c r="K906" s="17"/>
      <c r="L906" s="17"/>
      <c r="M906" s="1"/>
      <c r="N906" s="1"/>
      <c r="O906" s="1"/>
      <c r="P906" s="1"/>
      <c r="Q906" s="1"/>
      <c r="R906" s="1"/>
    </row>
    <row r="907" spans="3:18">
      <c r="C907" s="1"/>
      <c r="D907" s="1"/>
      <c r="E907" s="1"/>
      <c r="F907" s="1"/>
      <c r="G907" s="17"/>
      <c r="H907" s="17"/>
      <c r="I907" s="17"/>
      <c r="J907" s="17"/>
      <c r="K907" s="17"/>
      <c r="L907" s="17"/>
      <c r="M907" s="1"/>
      <c r="N907" s="1"/>
      <c r="O907" s="1"/>
      <c r="P907" s="1"/>
      <c r="Q907" s="1"/>
      <c r="R907" s="1"/>
    </row>
    <row r="908" spans="3:18">
      <c r="C908" s="1"/>
      <c r="D908" s="1"/>
      <c r="E908" s="1"/>
      <c r="F908" s="1"/>
      <c r="G908" s="17"/>
      <c r="H908" s="17"/>
      <c r="I908" s="17"/>
      <c r="J908" s="17"/>
      <c r="K908" s="17"/>
      <c r="L908" s="17"/>
      <c r="M908" s="1"/>
      <c r="N908" s="1"/>
      <c r="O908" s="1"/>
      <c r="P908" s="1"/>
      <c r="Q908" s="1"/>
      <c r="R908" s="1"/>
    </row>
    <row r="909" spans="3:18">
      <c r="C909" s="1"/>
      <c r="D909" s="1"/>
      <c r="E909" s="1"/>
      <c r="F909" s="1"/>
      <c r="G909" s="17"/>
      <c r="H909" s="17"/>
      <c r="I909" s="17"/>
      <c r="J909" s="17"/>
      <c r="K909" s="17"/>
      <c r="L909" s="17"/>
      <c r="M909" s="1"/>
      <c r="N909" s="1"/>
      <c r="O909" s="1"/>
      <c r="P909" s="1"/>
      <c r="Q909" s="1"/>
      <c r="R909" s="1"/>
    </row>
    <row r="910" spans="3:18">
      <c r="C910" s="1"/>
      <c r="D910" s="1"/>
      <c r="E910" s="1"/>
      <c r="F910" s="1"/>
      <c r="G910" s="17"/>
      <c r="H910" s="17"/>
      <c r="I910" s="17"/>
      <c r="J910" s="17"/>
      <c r="K910" s="17"/>
      <c r="L910" s="17"/>
      <c r="M910" s="1"/>
      <c r="N910" s="1"/>
      <c r="O910" s="1"/>
      <c r="P910" s="1"/>
      <c r="Q910" s="1"/>
      <c r="R910" s="1"/>
    </row>
    <row r="911" spans="3:18">
      <c r="C911" s="1"/>
      <c r="D911" s="1"/>
      <c r="E911" s="1"/>
      <c r="F911" s="1"/>
      <c r="G911" s="17"/>
      <c r="H911" s="17"/>
      <c r="I911" s="17"/>
      <c r="J911" s="17"/>
      <c r="K911" s="17"/>
      <c r="L911" s="17"/>
      <c r="M911" s="1"/>
      <c r="N911" s="1"/>
      <c r="O911" s="1"/>
      <c r="P911" s="1"/>
      <c r="Q911" s="1"/>
      <c r="R911" s="1"/>
    </row>
    <row r="912" spans="3:18">
      <c r="C912" s="1"/>
      <c r="D912" s="1"/>
      <c r="E912" s="1"/>
      <c r="F912" s="1"/>
      <c r="G912" s="17"/>
      <c r="H912" s="17"/>
      <c r="I912" s="17"/>
      <c r="J912" s="17"/>
      <c r="K912" s="17"/>
      <c r="L912" s="17"/>
      <c r="M912" s="1"/>
      <c r="N912" s="1"/>
      <c r="O912" s="1"/>
      <c r="P912" s="1"/>
      <c r="Q912" s="1"/>
      <c r="R912" s="1"/>
    </row>
    <row r="913" spans="3:18">
      <c r="C913" s="1"/>
      <c r="D913" s="1"/>
      <c r="E913" s="1"/>
      <c r="F913" s="1"/>
      <c r="G913" s="17"/>
      <c r="H913" s="17"/>
      <c r="I913" s="17"/>
      <c r="J913" s="17"/>
      <c r="K913" s="17"/>
      <c r="L913" s="17"/>
      <c r="M913" s="1"/>
      <c r="N913" s="1"/>
      <c r="O913" s="1"/>
      <c r="P913" s="1"/>
      <c r="Q913" s="1"/>
      <c r="R913" s="1"/>
    </row>
    <row r="914" spans="3:18">
      <c r="C914" s="1"/>
      <c r="D914" s="1"/>
      <c r="E914" s="1"/>
      <c r="F914" s="1"/>
      <c r="G914" s="17"/>
      <c r="H914" s="17"/>
      <c r="I914" s="17"/>
      <c r="J914" s="17"/>
      <c r="K914" s="17"/>
      <c r="L914" s="17"/>
      <c r="M914" s="1"/>
      <c r="N914" s="1"/>
      <c r="O914" s="1"/>
      <c r="P914" s="1"/>
      <c r="Q914" s="1"/>
      <c r="R914" s="1"/>
    </row>
    <row r="915" spans="3:18">
      <c r="C915" s="1"/>
      <c r="D915" s="1"/>
      <c r="E915" s="1"/>
      <c r="F915" s="1"/>
      <c r="G915" s="17"/>
      <c r="H915" s="17"/>
      <c r="I915" s="17"/>
      <c r="J915" s="17"/>
      <c r="K915" s="17"/>
      <c r="L915" s="17"/>
      <c r="M915" s="1"/>
      <c r="N915" s="1"/>
      <c r="O915" s="1"/>
      <c r="P915" s="1"/>
      <c r="Q915" s="1"/>
      <c r="R915" s="1"/>
    </row>
    <row r="916" spans="3:18">
      <c r="C916" s="1"/>
      <c r="D916" s="1"/>
      <c r="E916" s="1"/>
      <c r="F916" s="1"/>
      <c r="G916" s="17"/>
      <c r="H916" s="17"/>
      <c r="I916" s="17"/>
      <c r="J916" s="17"/>
      <c r="K916" s="17"/>
      <c r="L916" s="17"/>
      <c r="M916" s="1"/>
      <c r="N916" s="1"/>
      <c r="O916" s="1"/>
      <c r="P916" s="1"/>
      <c r="Q916" s="1"/>
      <c r="R916" s="1"/>
    </row>
    <row r="917" spans="3:18">
      <c r="C917" s="1"/>
      <c r="D917" s="1"/>
      <c r="E917" s="1"/>
      <c r="F917" s="1"/>
      <c r="G917" s="17"/>
      <c r="H917" s="17"/>
      <c r="I917" s="17"/>
      <c r="J917" s="17"/>
      <c r="K917" s="17"/>
      <c r="L917" s="17"/>
      <c r="M917" s="1"/>
      <c r="N917" s="1"/>
      <c r="O917" s="1"/>
      <c r="P917" s="1"/>
      <c r="Q917" s="1"/>
      <c r="R917" s="1"/>
    </row>
    <row r="918" spans="3:18">
      <c r="C918" s="1"/>
      <c r="D918" s="1"/>
      <c r="E918" s="1"/>
      <c r="F918" s="1"/>
      <c r="G918" s="17"/>
      <c r="H918" s="17"/>
      <c r="I918" s="17"/>
      <c r="J918" s="17"/>
      <c r="K918" s="17"/>
      <c r="L918" s="17"/>
      <c r="M918" s="1"/>
      <c r="N918" s="1"/>
      <c r="O918" s="1"/>
      <c r="P918" s="1"/>
      <c r="Q918" s="1"/>
      <c r="R918" s="1"/>
    </row>
    <row r="919" spans="3:18">
      <c r="C919" s="1"/>
      <c r="D919" s="1"/>
      <c r="E919" s="1"/>
      <c r="F919" s="1"/>
      <c r="G919" s="17"/>
      <c r="H919" s="17"/>
      <c r="I919" s="17"/>
      <c r="J919" s="17"/>
      <c r="K919" s="17"/>
      <c r="L919" s="17"/>
      <c r="M919" s="1"/>
      <c r="N919" s="1"/>
      <c r="O919" s="1"/>
      <c r="P919" s="1"/>
      <c r="Q919" s="1"/>
      <c r="R919" s="1"/>
    </row>
    <row r="920" spans="3:18">
      <c r="C920" s="1"/>
      <c r="D920" s="1"/>
      <c r="E920" s="1"/>
      <c r="F920" s="1"/>
      <c r="G920" s="17"/>
      <c r="H920" s="17"/>
      <c r="I920" s="17"/>
      <c r="J920" s="17"/>
      <c r="K920" s="17"/>
      <c r="L920" s="17"/>
      <c r="M920" s="1"/>
      <c r="N920" s="1"/>
      <c r="O920" s="1"/>
      <c r="P920" s="1"/>
      <c r="Q920" s="1"/>
      <c r="R920" s="1"/>
    </row>
    <row r="921" spans="3:18">
      <c r="C921" s="1"/>
      <c r="D921" s="1"/>
      <c r="E921" s="1"/>
      <c r="F921" s="1"/>
      <c r="G921" s="17"/>
      <c r="H921" s="17"/>
      <c r="I921" s="17"/>
      <c r="J921" s="17"/>
      <c r="K921" s="17"/>
      <c r="L921" s="17"/>
      <c r="M921" s="1"/>
      <c r="N921" s="1"/>
      <c r="O921" s="1"/>
      <c r="P921" s="1"/>
      <c r="Q921" s="1"/>
      <c r="R921" s="1"/>
    </row>
    <row r="922" spans="3:18">
      <c r="C922" s="1"/>
      <c r="D922" s="1"/>
      <c r="E922" s="1"/>
      <c r="F922" s="1"/>
      <c r="G922" s="17"/>
      <c r="H922" s="17"/>
      <c r="I922" s="17"/>
      <c r="J922" s="17"/>
      <c r="K922" s="17"/>
      <c r="L922" s="17"/>
      <c r="M922" s="1"/>
      <c r="N922" s="1"/>
      <c r="O922" s="1"/>
      <c r="P922" s="1"/>
      <c r="Q922" s="1"/>
      <c r="R922" s="1"/>
    </row>
    <row r="923" spans="3:18">
      <c r="C923" s="1"/>
      <c r="D923" s="1"/>
      <c r="E923" s="1"/>
      <c r="F923" s="1"/>
      <c r="G923" s="17"/>
      <c r="H923" s="17"/>
      <c r="I923" s="17"/>
      <c r="J923" s="17"/>
      <c r="K923" s="17"/>
      <c r="L923" s="17"/>
      <c r="M923" s="1"/>
      <c r="N923" s="1"/>
      <c r="O923" s="1"/>
      <c r="P923" s="1"/>
      <c r="Q923" s="1"/>
      <c r="R923" s="1"/>
    </row>
    <row r="924" spans="3:18">
      <c r="C924" s="1"/>
      <c r="D924" s="1"/>
      <c r="E924" s="1"/>
      <c r="F924" s="1"/>
      <c r="G924" s="17"/>
      <c r="H924" s="17"/>
      <c r="I924" s="17"/>
      <c r="J924" s="17"/>
      <c r="K924" s="17"/>
      <c r="L924" s="17"/>
      <c r="M924" s="1"/>
      <c r="N924" s="1"/>
      <c r="O924" s="1"/>
      <c r="P924" s="1"/>
      <c r="Q924" s="1"/>
      <c r="R924" s="1"/>
    </row>
    <row r="925" spans="3:18">
      <c r="C925" s="1"/>
      <c r="D925" s="1"/>
      <c r="E925" s="1"/>
      <c r="F925" s="1"/>
      <c r="G925" s="17"/>
      <c r="H925" s="17"/>
      <c r="I925" s="17"/>
      <c r="J925" s="17"/>
      <c r="K925" s="17"/>
      <c r="L925" s="17"/>
      <c r="M925" s="1"/>
      <c r="N925" s="1"/>
      <c r="O925" s="1"/>
      <c r="P925" s="1"/>
      <c r="Q925" s="1"/>
      <c r="R925" s="1"/>
    </row>
    <row r="926" spans="3:18">
      <c r="C926" s="1"/>
      <c r="D926" s="1"/>
      <c r="E926" s="1"/>
      <c r="F926" s="1"/>
      <c r="G926" s="17"/>
      <c r="H926" s="17"/>
      <c r="I926" s="17"/>
      <c r="J926" s="17"/>
      <c r="K926" s="17"/>
      <c r="L926" s="17"/>
      <c r="M926" s="1"/>
      <c r="N926" s="1"/>
      <c r="O926" s="1"/>
      <c r="P926" s="1"/>
      <c r="Q926" s="1"/>
      <c r="R926" s="1"/>
    </row>
    <row r="927" spans="3:18">
      <c r="C927" s="1"/>
      <c r="D927" s="1"/>
      <c r="E927" s="1"/>
      <c r="F927" s="1"/>
      <c r="G927" s="17"/>
      <c r="H927" s="17"/>
      <c r="I927" s="17"/>
      <c r="J927" s="17"/>
      <c r="K927" s="17"/>
      <c r="L927" s="17"/>
      <c r="M927" s="1"/>
      <c r="N927" s="1"/>
      <c r="O927" s="1"/>
      <c r="P927" s="1"/>
      <c r="Q927" s="1"/>
      <c r="R927" s="1"/>
    </row>
    <row r="928" spans="3:18">
      <c r="C928" s="1"/>
      <c r="D928" s="1"/>
      <c r="E928" s="1"/>
      <c r="F928" s="1"/>
      <c r="G928" s="17"/>
      <c r="H928" s="17"/>
      <c r="I928" s="17"/>
      <c r="J928" s="17"/>
      <c r="K928" s="17"/>
      <c r="L928" s="17"/>
      <c r="M928" s="1"/>
      <c r="N928" s="1"/>
      <c r="O928" s="1"/>
      <c r="P928" s="1"/>
      <c r="Q928" s="1"/>
      <c r="R928" s="1"/>
    </row>
    <row r="929" spans="3:18">
      <c r="C929" s="1"/>
      <c r="D929" s="1"/>
      <c r="E929" s="1"/>
      <c r="F929" s="1"/>
      <c r="G929" s="17"/>
      <c r="H929" s="17"/>
      <c r="I929" s="17"/>
      <c r="J929" s="17"/>
      <c r="K929" s="17"/>
      <c r="L929" s="17"/>
      <c r="M929" s="1"/>
      <c r="N929" s="1"/>
      <c r="O929" s="1"/>
      <c r="P929" s="1"/>
      <c r="Q929" s="1"/>
      <c r="R929" s="1"/>
    </row>
    <row r="930" spans="3:18">
      <c r="C930" s="1"/>
      <c r="D930" s="1"/>
      <c r="E930" s="1"/>
      <c r="F930" s="1"/>
      <c r="G930" s="17"/>
      <c r="H930" s="17"/>
      <c r="I930" s="17"/>
      <c r="J930" s="17"/>
      <c r="K930" s="17"/>
      <c r="L930" s="17"/>
      <c r="M930" s="1"/>
      <c r="N930" s="1"/>
      <c r="O930" s="1"/>
      <c r="P930" s="1"/>
      <c r="Q930" s="1"/>
      <c r="R930" s="1"/>
    </row>
    <row r="931" spans="3:18">
      <c r="C931" s="1"/>
      <c r="D931" s="1"/>
      <c r="E931" s="1"/>
      <c r="F931" s="1"/>
      <c r="G931" s="17"/>
      <c r="H931" s="17"/>
      <c r="I931" s="17"/>
      <c r="J931" s="17"/>
      <c r="K931" s="17"/>
      <c r="L931" s="17"/>
      <c r="M931" s="1"/>
      <c r="N931" s="1"/>
      <c r="O931" s="1"/>
      <c r="P931" s="1"/>
      <c r="Q931" s="1"/>
      <c r="R931" s="1"/>
    </row>
    <row r="932" spans="3:18">
      <c r="C932" s="1"/>
      <c r="D932" s="1"/>
      <c r="E932" s="1"/>
      <c r="F932" s="1"/>
      <c r="G932" s="17"/>
      <c r="H932" s="17"/>
      <c r="I932" s="17"/>
      <c r="J932" s="17"/>
      <c r="K932" s="17"/>
      <c r="L932" s="17"/>
      <c r="M932" s="1"/>
      <c r="N932" s="1"/>
      <c r="O932" s="1"/>
      <c r="P932" s="1"/>
      <c r="Q932" s="1"/>
      <c r="R932" s="1"/>
    </row>
    <row r="933" spans="3:18">
      <c r="C933" s="1"/>
      <c r="D933" s="1"/>
      <c r="E933" s="1"/>
      <c r="F933" s="1"/>
      <c r="G933" s="17"/>
      <c r="H933" s="17"/>
      <c r="I933" s="17"/>
      <c r="J933" s="17"/>
      <c r="K933" s="17"/>
      <c r="L933" s="17"/>
      <c r="M933" s="1"/>
      <c r="N933" s="1"/>
      <c r="O933" s="1"/>
      <c r="P933" s="1"/>
      <c r="Q933" s="1"/>
      <c r="R933" s="1"/>
    </row>
    <row r="934" spans="3:18">
      <c r="C934" s="1"/>
      <c r="D934" s="1"/>
      <c r="E934" s="1"/>
      <c r="F934" s="1"/>
      <c r="G934" s="17"/>
      <c r="H934" s="17"/>
      <c r="I934" s="17"/>
      <c r="J934" s="17"/>
      <c r="K934" s="17"/>
      <c r="L934" s="17"/>
      <c r="M934" s="1"/>
      <c r="N934" s="1"/>
      <c r="O934" s="1"/>
      <c r="P934" s="1"/>
      <c r="Q934" s="1"/>
      <c r="R934" s="1"/>
    </row>
    <row r="935" spans="3:18">
      <c r="C935" s="1"/>
      <c r="D935" s="1"/>
      <c r="E935" s="1"/>
      <c r="F935" s="1"/>
      <c r="G935" s="17"/>
      <c r="H935" s="17"/>
      <c r="I935" s="17"/>
      <c r="J935" s="17"/>
      <c r="K935" s="17"/>
      <c r="L935" s="17"/>
      <c r="M935" s="1"/>
      <c r="N935" s="1"/>
      <c r="O935" s="1"/>
      <c r="P935" s="1"/>
      <c r="Q935" s="1"/>
      <c r="R935" s="1"/>
    </row>
    <row r="936" spans="3:18">
      <c r="C936" s="1"/>
      <c r="D936" s="1"/>
      <c r="E936" s="1"/>
      <c r="F936" s="1"/>
      <c r="G936" s="17"/>
      <c r="H936" s="17"/>
      <c r="I936" s="17"/>
      <c r="J936" s="17"/>
      <c r="K936" s="17"/>
      <c r="L936" s="17"/>
      <c r="M936" s="1"/>
      <c r="N936" s="1"/>
      <c r="O936" s="1"/>
      <c r="P936" s="1"/>
      <c r="Q936" s="1"/>
      <c r="R936" s="1"/>
    </row>
    <row r="937" spans="3:18">
      <c r="C937" s="1"/>
      <c r="D937" s="1"/>
      <c r="E937" s="1"/>
      <c r="F937" s="1"/>
      <c r="G937" s="17"/>
      <c r="H937" s="17"/>
      <c r="I937" s="17"/>
      <c r="J937" s="17"/>
      <c r="K937" s="17"/>
      <c r="L937" s="17"/>
      <c r="M937" s="1"/>
      <c r="N937" s="1"/>
      <c r="O937" s="1"/>
      <c r="P937" s="1"/>
      <c r="Q937" s="1"/>
      <c r="R937" s="1"/>
    </row>
    <row r="938" spans="3:18">
      <c r="C938" s="1"/>
      <c r="D938" s="1"/>
      <c r="E938" s="1"/>
      <c r="F938" s="1"/>
      <c r="G938" s="17"/>
      <c r="H938" s="17"/>
      <c r="I938" s="17"/>
      <c r="J938" s="17"/>
      <c r="K938" s="17"/>
      <c r="L938" s="17"/>
      <c r="M938" s="1"/>
      <c r="N938" s="1"/>
      <c r="O938" s="1"/>
      <c r="P938" s="1"/>
      <c r="Q938" s="1"/>
      <c r="R938" s="1"/>
    </row>
    <row r="939" spans="3:18">
      <c r="C939" s="1"/>
      <c r="D939" s="1"/>
      <c r="E939" s="1"/>
      <c r="F939" s="1"/>
      <c r="G939" s="17"/>
      <c r="H939" s="17"/>
      <c r="I939" s="17"/>
      <c r="J939" s="17"/>
      <c r="K939" s="17"/>
      <c r="L939" s="17"/>
      <c r="M939" s="1"/>
      <c r="N939" s="1"/>
      <c r="O939" s="1"/>
      <c r="P939" s="1"/>
      <c r="Q939" s="1"/>
      <c r="R939" s="1"/>
    </row>
    <row r="940" spans="3:18">
      <c r="C940" s="1"/>
      <c r="D940" s="1"/>
      <c r="E940" s="1"/>
      <c r="F940" s="1"/>
      <c r="G940" s="17"/>
      <c r="H940" s="17"/>
      <c r="I940" s="17"/>
      <c r="J940" s="17"/>
      <c r="K940" s="17"/>
      <c r="L940" s="17"/>
      <c r="M940" s="1"/>
      <c r="N940" s="1"/>
      <c r="O940" s="1"/>
      <c r="P940" s="1"/>
      <c r="Q940" s="1"/>
      <c r="R940" s="1"/>
    </row>
    <row r="941" spans="3:18">
      <c r="C941" s="1"/>
      <c r="D941" s="1"/>
      <c r="E941" s="1"/>
      <c r="F941" s="1"/>
      <c r="G941" s="17"/>
      <c r="H941" s="17"/>
      <c r="I941" s="17"/>
      <c r="J941" s="17"/>
      <c r="K941" s="17"/>
      <c r="L941" s="17"/>
      <c r="M941" s="1"/>
      <c r="N941" s="1"/>
      <c r="O941" s="1"/>
      <c r="P941" s="1"/>
      <c r="Q941" s="1"/>
      <c r="R941" s="1"/>
    </row>
    <row r="942" spans="3:18">
      <c r="C942" s="1"/>
      <c r="D942" s="1"/>
      <c r="E942" s="1"/>
      <c r="F942" s="1"/>
      <c r="G942" s="17"/>
      <c r="H942" s="17"/>
      <c r="I942" s="17"/>
      <c r="J942" s="17"/>
      <c r="K942" s="17"/>
      <c r="L942" s="17"/>
      <c r="M942" s="1"/>
      <c r="N942" s="1"/>
      <c r="O942" s="1"/>
      <c r="P942" s="1"/>
      <c r="Q942" s="1"/>
      <c r="R942" s="1"/>
    </row>
    <row r="943" spans="3:18">
      <c r="C943" s="1"/>
      <c r="D943" s="1"/>
      <c r="E943" s="1"/>
      <c r="F943" s="1"/>
      <c r="G943" s="17"/>
      <c r="H943" s="17"/>
      <c r="I943" s="17"/>
      <c r="J943" s="17"/>
      <c r="K943" s="17"/>
      <c r="L943" s="17"/>
      <c r="M943" s="1"/>
      <c r="N943" s="1"/>
      <c r="O943" s="1"/>
      <c r="P943" s="1"/>
      <c r="Q943" s="1"/>
      <c r="R943" s="1"/>
    </row>
    <row r="944" spans="3:18">
      <c r="C944" s="1"/>
      <c r="D944" s="1"/>
      <c r="E944" s="1"/>
      <c r="F944" s="1"/>
      <c r="G944" s="17"/>
      <c r="H944" s="17"/>
      <c r="I944" s="17"/>
      <c r="J944" s="17"/>
      <c r="K944" s="17"/>
      <c r="L944" s="17"/>
      <c r="M944" s="1"/>
      <c r="N944" s="1"/>
      <c r="O944" s="1"/>
      <c r="P944" s="1"/>
      <c r="Q944" s="1"/>
      <c r="R944" s="1"/>
    </row>
    <row r="945" spans="3:18">
      <c r="C945" s="1"/>
      <c r="D945" s="1"/>
      <c r="E945" s="1"/>
      <c r="F945" s="1"/>
      <c r="G945" s="17"/>
      <c r="H945" s="17"/>
      <c r="I945" s="17"/>
      <c r="J945" s="17"/>
      <c r="K945" s="17"/>
      <c r="L945" s="17"/>
      <c r="M945" s="1"/>
      <c r="N945" s="1"/>
      <c r="O945" s="1"/>
      <c r="P945" s="1"/>
      <c r="Q945" s="1"/>
      <c r="R945" s="1"/>
    </row>
    <row r="946" spans="3:18">
      <c r="C946" s="1"/>
      <c r="D946" s="1"/>
      <c r="E946" s="1"/>
      <c r="F946" s="1"/>
      <c r="G946" s="17"/>
      <c r="H946" s="17"/>
      <c r="I946" s="17"/>
      <c r="J946" s="17"/>
      <c r="K946" s="17"/>
      <c r="L946" s="17"/>
      <c r="M946" s="1"/>
      <c r="N946" s="1"/>
      <c r="O946" s="1"/>
      <c r="P946" s="1"/>
      <c r="Q946" s="1"/>
      <c r="R946" s="1"/>
    </row>
    <row r="947" spans="3:18">
      <c r="C947" s="1"/>
      <c r="D947" s="1"/>
      <c r="E947" s="1"/>
      <c r="F947" s="1"/>
      <c r="G947" s="17"/>
      <c r="H947" s="17"/>
      <c r="I947" s="17"/>
      <c r="J947" s="17"/>
      <c r="K947" s="17"/>
      <c r="L947" s="17"/>
      <c r="M947" s="1"/>
      <c r="N947" s="1"/>
      <c r="O947" s="1"/>
      <c r="P947" s="1"/>
      <c r="Q947" s="1"/>
      <c r="R947" s="1"/>
    </row>
    <row r="948" spans="3:18">
      <c r="C948" s="1"/>
      <c r="D948" s="1"/>
      <c r="E948" s="1"/>
      <c r="F948" s="1"/>
      <c r="G948" s="17"/>
      <c r="H948" s="17"/>
      <c r="I948" s="17"/>
      <c r="J948" s="17"/>
      <c r="K948" s="17"/>
      <c r="L948" s="17"/>
      <c r="M948" s="1"/>
      <c r="N948" s="1"/>
      <c r="O948" s="1"/>
      <c r="P948" s="1"/>
      <c r="Q948" s="1"/>
      <c r="R948" s="1"/>
    </row>
    <row r="949" spans="3:18">
      <c r="C949" s="1"/>
      <c r="D949" s="1"/>
      <c r="E949" s="1"/>
      <c r="F949" s="1"/>
      <c r="G949" s="17"/>
      <c r="H949" s="17"/>
      <c r="I949" s="17"/>
      <c r="J949" s="17"/>
      <c r="K949" s="17"/>
      <c r="L949" s="17"/>
      <c r="M949" s="1"/>
      <c r="N949" s="1"/>
      <c r="O949" s="1"/>
      <c r="P949" s="1"/>
      <c r="Q949" s="1"/>
      <c r="R949" s="1"/>
    </row>
    <row r="950" spans="3:18">
      <c r="C950" s="1"/>
      <c r="D950" s="1"/>
      <c r="E950" s="1"/>
      <c r="F950" s="1"/>
      <c r="G950" s="17"/>
      <c r="H950" s="17"/>
      <c r="I950" s="17"/>
      <c r="J950" s="17"/>
      <c r="K950" s="17"/>
      <c r="L950" s="17"/>
      <c r="M950" s="1"/>
      <c r="N950" s="1"/>
      <c r="O950" s="1"/>
      <c r="P950" s="1"/>
      <c r="Q950" s="1"/>
      <c r="R950" s="1"/>
    </row>
    <row r="951" spans="3:18">
      <c r="C951" s="1"/>
      <c r="D951" s="1"/>
      <c r="E951" s="1"/>
      <c r="F951" s="1"/>
      <c r="G951" s="17"/>
      <c r="H951" s="17"/>
      <c r="I951" s="17"/>
      <c r="J951" s="17"/>
      <c r="K951" s="17"/>
      <c r="L951" s="17"/>
      <c r="M951" s="1"/>
      <c r="N951" s="1"/>
      <c r="O951" s="1"/>
      <c r="P951" s="1"/>
      <c r="Q951" s="1"/>
      <c r="R951" s="1"/>
    </row>
    <row r="952" spans="3:18">
      <c r="C952" s="1"/>
      <c r="D952" s="1"/>
      <c r="E952" s="1"/>
      <c r="F952" s="1"/>
      <c r="G952" s="17"/>
      <c r="H952" s="17"/>
      <c r="I952" s="17"/>
      <c r="J952" s="17"/>
      <c r="K952" s="17"/>
      <c r="L952" s="17"/>
      <c r="M952" s="1"/>
      <c r="N952" s="1"/>
      <c r="O952" s="1"/>
      <c r="P952" s="1"/>
      <c r="Q952" s="1"/>
      <c r="R952" s="1"/>
    </row>
    <row r="953" spans="3:18">
      <c r="C953" s="1"/>
      <c r="D953" s="1"/>
      <c r="E953" s="1"/>
      <c r="F953" s="1"/>
      <c r="G953" s="17"/>
      <c r="H953" s="17"/>
      <c r="I953" s="17"/>
      <c r="J953" s="17"/>
      <c r="K953" s="17"/>
      <c r="L953" s="17"/>
      <c r="M953" s="1"/>
      <c r="N953" s="1"/>
      <c r="O953" s="1"/>
      <c r="P953" s="1"/>
      <c r="Q953" s="1"/>
      <c r="R953" s="1"/>
    </row>
    <row r="954" spans="3:18">
      <c r="C954" s="1"/>
      <c r="D954" s="1"/>
      <c r="E954" s="1"/>
      <c r="F954" s="1"/>
      <c r="G954" s="17"/>
      <c r="H954" s="17"/>
      <c r="I954" s="17"/>
      <c r="J954" s="17"/>
      <c r="K954" s="17"/>
      <c r="L954" s="17"/>
      <c r="M954" s="1"/>
      <c r="N954" s="1"/>
      <c r="O954" s="1"/>
      <c r="P954" s="1"/>
      <c r="Q954" s="1"/>
      <c r="R954" s="1"/>
    </row>
    <row r="955" spans="3:18">
      <c r="C955" s="1"/>
      <c r="D955" s="1"/>
      <c r="E955" s="1"/>
      <c r="F955" s="1"/>
      <c r="G955" s="17"/>
      <c r="H955" s="17"/>
      <c r="I955" s="17"/>
      <c r="J955" s="17"/>
      <c r="K955" s="17"/>
      <c r="L955" s="17"/>
      <c r="M955" s="1"/>
      <c r="N955" s="1"/>
      <c r="O955" s="1"/>
      <c r="P955" s="1"/>
      <c r="Q955" s="1"/>
      <c r="R955" s="1"/>
    </row>
    <row r="956" spans="3:18">
      <c r="C956" s="1"/>
      <c r="D956" s="1"/>
      <c r="E956" s="1"/>
      <c r="F956" s="1"/>
      <c r="G956" s="17"/>
      <c r="H956" s="17"/>
      <c r="I956" s="17"/>
      <c r="J956" s="17"/>
      <c r="K956" s="17"/>
      <c r="L956" s="17"/>
      <c r="M956" s="1"/>
      <c r="N956" s="1"/>
      <c r="O956" s="1"/>
      <c r="P956" s="1"/>
      <c r="Q956" s="1"/>
      <c r="R956" s="1"/>
    </row>
    <row r="957" spans="3:18">
      <c r="C957" s="1"/>
      <c r="D957" s="1"/>
      <c r="E957" s="1"/>
      <c r="F957" s="1"/>
      <c r="G957" s="17"/>
      <c r="H957" s="17"/>
      <c r="I957" s="17"/>
      <c r="J957" s="17"/>
      <c r="K957" s="17"/>
      <c r="L957" s="17"/>
      <c r="M957" s="1"/>
      <c r="N957" s="1"/>
      <c r="O957" s="1"/>
      <c r="P957" s="1"/>
      <c r="Q957" s="1"/>
      <c r="R957" s="1"/>
    </row>
    <row r="958" spans="3:18">
      <c r="C958" s="1"/>
      <c r="D958" s="1"/>
      <c r="E958" s="1"/>
      <c r="F958" s="1"/>
      <c r="G958" s="17"/>
      <c r="H958" s="17"/>
      <c r="I958" s="17"/>
      <c r="J958" s="17"/>
      <c r="K958" s="17"/>
      <c r="L958" s="17"/>
      <c r="M958" s="1"/>
      <c r="N958" s="1"/>
      <c r="O958" s="1"/>
      <c r="P958" s="1"/>
      <c r="Q958" s="1"/>
      <c r="R958" s="1"/>
    </row>
    <row r="959" spans="3:18">
      <c r="C959" s="1"/>
      <c r="D959" s="1"/>
      <c r="E959" s="1"/>
      <c r="F959" s="1"/>
      <c r="G959" s="17"/>
      <c r="H959" s="17"/>
      <c r="I959" s="17"/>
      <c r="J959" s="17"/>
      <c r="K959" s="17"/>
      <c r="L959" s="17"/>
      <c r="M959" s="1"/>
      <c r="N959" s="1"/>
      <c r="O959" s="1"/>
      <c r="P959" s="1"/>
      <c r="Q959" s="1"/>
      <c r="R959" s="1"/>
    </row>
    <row r="960" spans="3:18">
      <c r="C960" s="1"/>
      <c r="D960" s="1"/>
      <c r="E960" s="1"/>
      <c r="F960" s="1"/>
      <c r="G960" s="17"/>
      <c r="H960" s="17"/>
      <c r="I960" s="17"/>
      <c r="J960" s="17"/>
      <c r="K960" s="17"/>
      <c r="L960" s="17"/>
      <c r="M960" s="1"/>
      <c r="N960" s="1"/>
      <c r="O960" s="1"/>
      <c r="P960" s="1"/>
      <c r="Q960" s="1"/>
      <c r="R960" s="1"/>
    </row>
    <row r="961" spans="3:18">
      <c r="C961" s="1"/>
      <c r="D961" s="1"/>
      <c r="E961" s="1"/>
      <c r="F961" s="1"/>
      <c r="G961" s="17"/>
      <c r="H961" s="17"/>
      <c r="I961" s="17"/>
      <c r="J961" s="17"/>
      <c r="K961" s="17"/>
      <c r="L961" s="17"/>
      <c r="M961" s="1"/>
      <c r="N961" s="1"/>
      <c r="O961" s="1"/>
      <c r="P961" s="1"/>
      <c r="Q961" s="1"/>
      <c r="R961" s="1"/>
    </row>
    <row r="962" spans="3:18">
      <c r="C962" s="1"/>
      <c r="D962" s="1"/>
      <c r="E962" s="1"/>
      <c r="F962" s="1"/>
      <c r="G962" s="17"/>
      <c r="H962" s="17"/>
      <c r="I962" s="17"/>
      <c r="J962" s="17"/>
      <c r="K962" s="17"/>
      <c r="L962" s="17"/>
      <c r="M962" s="1"/>
      <c r="N962" s="1"/>
      <c r="O962" s="1"/>
      <c r="P962" s="1"/>
      <c r="Q962" s="1"/>
      <c r="R962" s="1"/>
    </row>
    <row r="963" spans="3:18">
      <c r="C963" s="1"/>
      <c r="D963" s="1"/>
      <c r="E963" s="1"/>
      <c r="F963" s="1"/>
      <c r="G963" s="17"/>
      <c r="H963" s="17"/>
      <c r="I963" s="17"/>
      <c r="J963" s="17"/>
      <c r="K963" s="17"/>
      <c r="L963" s="17"/>
      <c r="M963" s="1"/>
      <c r="N963" s="1"/>
      <c r="O963" s="1"/>
      <c r="P963" s="1"/>
      <c r="Q963" s="1"/>
      <c r="R963" s="1"/>
    </row>
    <row r="964" spans="3:18">
      <c r="C964" s="1"/>
      <c r="D964" s="1"/>
      <c r="E964" s="1"/>
      <c r="F964" s="1"/>
      <c r="G964" s="17"/>
      <c r="H964" s="17"/>
      <c r="I964" s="17"/>
      <c r="J964" s="17"/>
      <c r="K964" s="17"/>
      <c r="L964" s="17"/>
      <c r="M964" s="1"/>
      <c r="N964" s="1"/>
      <c r="O964" s="1"/>
      <c r="P964" s="1"/>
      <c r="Q964" s="1"/>
      <c r="R964" s="1"/>
    </row>
    <row r="965" spans="3:18">
      <c r="C965" s="1"/>
      <c r="D965" s="1"/>
      <c r="E965" s="1"/>
      <c r="F965" s="1"/>
      <c r="G965" s="17"/>
      <c r="H965" s="17"/>
      <c r="I965" s="17"/>
      <c r="J965" s="17"/>
      <c r="K965" s="17"/>
      <c r="L965" s="17"/>
      <c r="M965" s="1"/>
      <c r="N965" s="1"/>
      <c r="O965" s="1"/>
      <c r="P965" s="1"/>
      <c r="Q965" s="1"/>
      <c r="R965" s="1"/>
    </row>
    <row r="966" spans="3:18">
      <c r="C966" s="1"/>
      <c r="D966" s="1"/>
      <c r="E966" s="1"/>
      <c r="F966" s="1"/>
      <c r="G966" s="17"/>
      <c r="H966" s="17"/>
      <c r="I966" s="17"/>
      <c r="J966" s="17"/>
      <c r="K966" s="17"/>
      <c r="L966" s="17"/>
      <c r="M966" s="1"/>
      <c r="N966" s="1"/>
      <c r="O966" s="1"/>
      <c r="P966" s="1"/>
      <c r="Q966" s="1"/>
      <c r="R966" s="1"/>
    </row>
    <row r="967" spans="3:18">
      <c r="C967" s="1"/>
      <c r="D967" s="1"/>
      <c r="E967" s="1"/>
      <c r="F967" s="1"/>
      <c r="G967" s="17"/>
      <c r="H967" s="17"/>
      <c r="I967" s="17"/>
      <c r="J967" s="17"/>
      <c r="K967" s="17"/>
      <c r="L967" s="17"/>
      <c r="M967" s="1"/>
      <c r="N967" s="1"/>
      <c r="O967" s="1"/>
      <c r="P967" s="1"/>
      <c r="Q967" s="1"/>
      <c r="R967" s="1"/>
    </row>
    <row r="968" spans="3:18">
      <c r="C968" s="1"/>
      <c r="D968" s="1"/>
      <c r="E968" s="1"/>
      <c r="F968" s="1"/>
      <c r="G968" s="17"/>
      <c r="H968" s="17"/>
      <c r="I968" s="17"/>
      <c r="J968" s="17"/>
      <c r="K968" s="17"/>
      <c r="L968" s="17"/>
      <c r="M968" s="1"/>
      <c r="N968" s="1"/>
      <c r="O968" s="1"/>
      <c r="P968" s="1"/>
      <c r="Q968" s="1"/>
      <c r="R968" s="1"/>
    </row>
    <row r="969" spans="3:18">
      <c r="C969" s="1"/>
      <c r="D969" s="1"/>
      <c r="E969" s="1"/>
      <c r="F969" s="1"/>
      <c r="G969" s="17"/>
      <c r="H969" s="17"/>
      <c r="I969" s="17"/>
      <c r="J969" s="17"/>
      <c r="K969" s="17"/>
      <c r="L969" s="17"/>
      <c r="M969" s="1"/>
      <c r="N969" s="1"/>
      <c r="O969" s="1"/>
      <c r="P969" s="1"/>
      <c r="Q969" s="1"/>
      <c r="R969" s="1"/>
    </row>
    <row r="970" spans="3:18">
      <c r="C970" s="1"/>
      <c r="D970" s="1"/>
      <c r="E970" s="1"/>
      <c r="F970" s="1"/>
      <c r="G970" s="17"/>
      <c r="H970" s="17"/>
      <c r="I970" s="17"/>
      <c r="J970" s="17"/>
      <c r="K970" s="17"/>
      <c r="L970" s="17"/>
      <c r="M970" s="1"/>
      <c r="N970" s="1"/>
      <c r="O970" s="1"/>
      <c r="P970" s="1"/>
      <c r="Q970" s="1"/>
      <c r="R970" s="1"/>
    </row>
    <row r="971" spans="3:18">
      <c r="C971" s="1"/>
      <c r="D971" s="1"/>
      <c r="E971" s="1"/>
      <c r="F971" s="1"/>
      <c r="G971" s="17"/>
      <c r="H971" s="17"/>
      <c r="I971" s="17"/>
      <c r="J971" s="17"/>
      <c r="K971" s="17"/>
      <c r="L971" s="17"/>
      <c r="M971" s="1"/>
      <c r="N971" s="1"/>
      <c r="O971" s="1"/>
      <c r="P971" s="1"/>
      <c r="Q971" s="1"/>
      <c r="R971" s="1"/>
    </row>
    <row r="972" spans="3:18">
      <c r="C972" s="1"/>
      <c r="D972" s="1"/>
      <c r="E972" s="1"/>
      <c r="F972" s="1"/>
      <c r="G972" s="17"/>
      <c r="H972" s="17"/>
      <c r="I972" s="17"/>
      <c r="J972" s="17"/>
      <c r="K972" s="17"/>
      <c r="L972" s="17"/>
      <c r="M972" s="1"/>
      <c r="N972" s="1"/>
      <c r="O972" s="1"/>
      <c r="P972" s="1"/>
      <c r="Q972" s="1"/>
      <c r="R972" s="1"/>
    </row>
    <row r="973" spans="3:18">
      <c r="C973" s="1"/>
      <c r="D973" s="1"/>
      <c r="E973" s="1"/>
      <c r="F973" s="1"/>
      <c r="G973" s="17"/>
      <c r="H973" s="17"/>
      <c r="I973" s="17"/>
      <c r="J973" s="17"/>
      <c r="K973" s="17"/>
      <c r="L973" s="17"/>
      <c r="M973" s="1"/>
      <c r="N973" s="1"/>
      <c r="O973" s="1"/>
      <c r="P973" s="1"/>
      <c r="Q973" s="1"/>
      <c r="R973" s="1"/>
    </row>
    <row r="974" spans="3:18">
      <c r="C974" s="1"/>
      <c r="D974" s="1"/>
      <c r="E974" s="1"/>
      <c r="F974" s="1"/>
      <c r="G974" s="17"/>
      <c r="H974" s="17"/>
      <c r="I974" s="17"/>
      <c r="J974" s="17"/>
      <c r="K974" s="17"/>
      <c r="L974" s="17"/>
      <c r="M974" s="1"/>
      <c r="N974" s="1"/>
      <c r="O974" s="1"/>
      <c r="P974" s="1"/>
      <c r="Q974" s="1"/>
      <c r="R974" s="1"/>
    </row>
    <row r="975" spans="3:18">
      <c r="C975" s="1"/>
      <c r="D975" s="1"/>
      <c r="E975" s="1"/>
      <c r="F975" s="1"/>
      <c r="G975" s="17"/>
      <c r="H975" s="17"/>
      <c r="I975" s="17"/>
      <c r="J975" s="17"/>
      <c r="K975" s="17"/>
      <c r="L975" s="17"/>
      <c r="M975" s="1"/>
      <c r="N975" s="1"/>
      <c r="O975" s="1"/>
      <c r="P975" s="1"/>
      <c r="Q975" s="1"/>
      <c r="R975" s="1"/>
    </row>
    <row r="976" spans="3:18">
      <c r="C976" s="1"/>
      <c r="D976" s="1"/>
      <c r="E976" s="1"/>
      <c r="F976" s="1"/>
      <c r="G976" s="17"/>
      <c r="H976" s="17"/>
      <c r="I976" s="17"/>
      <c r="J976" s="17"/>
      <c r="K976" s="17"/>
      <c r="L976" s="17"/>
      <c r="M976" s="1"/>
      <c r="N976" s="1"/>
      <c r="O976" s="1"/>
      <c r="P976" s="1"/>
      <c r="Q976" s="1"/>
      <c r="R976" s="1"/>
    </row>
    <row r="977" spans="3:18">
      <c r="C977" s="1"/>
      <c r="D977" s="1"/>
      <c r="E977" s="1"/>
      <c r="F977" s="1"/>
      <c r="G977" s="17"/>
      <c r="H977" s="17"/>
      <c r="I977" s="17"/>
      <c r="J977" s="17"/>
      <c r="K977" s="17"/>
      <c r="L977" s="17"/>
      <c r="M977" s="1"/>
      <c r="N977" s="1"/>
      <c r="O977" s="1"/>
      <c r="P977" s="1"/>
      <c r="Q977" s="1"/>
      <c r="R977" s="1"/>
    </row>
    <row r="978" spans="3:18">
      <c r="C978" s="1"/>
      <c r="D978" s="1"/>
      <c r="E978" s="1"/>
      <c r="F978" s="1"/>
      <c r="G978" s="17"/>
      <c r="H978" s="17"/>
      <c r="I978" s="17"/>
      <c r="J978" s="17"/>
      <c r="K978" s="17"/>
      <c r="L978" s="17"/>
      <c r="M978" s="1"/>
      <c r="N978" s="1"/>
      <c r="O978" s="1"/>
      <c r="P978" s="1"/>
      <c r="Q978" s="1"/>
      <c r="R978" s="1"/>
    </row>
    <row r="979" spans="3:18">
      <c r="C979" s="1"/>
      <c r="D979" s="1"/>
      <c r="E979" s="1"/>
      <c r="F979" s="1"/>
      <c r="G979" s="17"/>
      <c r="H979" s="17"/>
      <c r="I979" s="17"/>
      <c r="J979" s="17"/>
      <c r="K979" s="17"/>
      <c r="L979" s="17"/>
      <c r="M979" s="1"/>
      <c r="N979" s="1"/>
      <c r="O979" s="1"/>
      <c r="P979" s="1"/>
      <c r="Q979" s="1"/>
      <c r="R979" s="1"/>
    </row>
    <row r="980" spans="3:18">
      <c r="C980" s="1"/>
      <c r="D980" s="1"/>
      <c r="E980" s="1"/>
      <c r="F980" s="1"/>
      <c r="G980" s="17"/>
      <c r="H980" s="17"/>
      <c r="I980" s="17"/>
      <c r="J980" s="17"/>
      <c r="K980" s="17"/>
      <c r="L980" s="17"/>
      <c r="M980" s="1"/>
      <c r="N980" s="1"/>
      <c r="O980" s="1"/>
      <c r="P980" s="1"/>
      <c r="Q980" s="1"/>
      <c r="R980" s="1"/>
    </row>
    <row r="981" spans="3:18">
      <c r="C981" s="1"/>
      <c r="D981" s="1"/>
      <c r="E981" s="1"/>
      <c r="F981" s="1"/>
      <c r="G981" s="17"/>
      <c r="H981" s="17"/>
      <c r="I981" s="17"/>
      <c r="J981" s="17"/>
      <c r="K981" s="17"/>
      <c r="L981" s="17"/>
      <c r="M981" s="1"/>
      <c r="N981" s="1"/>
      <c r="O981" s="1"/>
      <c r="P981" s="1"/>
      <c r="Q981" s="1"/>
      <c r="R981" s="1"/>
    </row>
    <row r="982" spans="3:18">
      <c r="C982" s="1"/>
      <c r="D982" s="1"/>
      <c r="E982" s="1"/>
      <c r="F982" s="1"/>
      <c r="G982" s="17"/>
      <c r="H982" s="17"/>
      <c r="I982" s="17"/>
      <c r="J982" s="17"/>
      <c r="K982" s="17"/>
      <c r="L982" s="17"/>
      <c r="M982" s="1"/>
      <c r="N982" s="1"/>
      <c r="O982" s="1"/>
      <c r="P982" s="1"/>
      <c r="Q982" s="1"/>
      <c r="R982" s="1"/>
    </row>
    <row r="983" spans="3:18">
      <c r="C983" s="1"/>
      <c r="D983" s="1"/>
      <c r="E983" s="1"/>
      <c r="F983" s="1"/>
      <c r="G983" s="17"/>
      <c r="H983" s="17"/>
      <c r="I983" s="17"/>
      <c r="J983" s="17"/>
      <c r="K983" s="17"/>
      <c r="L983" s="17"/>
      <c r="M983" s="1"/>
      <c r="N983" s="1"/>
      <c r="O983" s="1"/>
      <c r="P983" s="1"/>
      <c r="Q983" s="1"/>
      <c r="R983" s="1"/>
    </row>
    <row r="984" spans="3:18">
      <c r="C984" s="1"/>
      <c r="D984" s="1"/>
      <c r="E984" s="1"/>
      <c r="F984" s="1"/>
      <c r="G984" s="17"/>
      <c r="H984" s="17"/>
      <c r="I984" s="17"/>
      <c r="J984" s="17"/>
      <c r="K984" s="17"/>
      <c r="L984" s="17"/>
      <c r="M984" s="1"/>
      <c r="N984" s="1"/>
      <c r="O984" s="1"/>
      <c r="P984" s="1"/>
      <c r="Q984" s="1"/>
      <c r="R984" s="1"/>
    </row>
    <row r="985" spans="3:18">
      <c r="C985" s="1"/>
      <c r="D985" s="1"/>
      <c r="E985" s="1"/>
      <c r="F985" s="1"/>
      <c r="G985" s="17"/>
      <c r="H985" s="17"/>
      <c r="I985" s="17"/>
      <c r="J985" s="17"/>
      <c r="K985" s="17"/>
      <c r="L985" s="17"/>
      <c r="M985" s="1"/>
      <c r="N985" s="1"/>
      <c r="O985" s="1"/>
      <c r="P985" s="1"/>
      <c r="Q985" s="1"/>
      <c r="R985" s="1"/>
    </row>
    <row r="986" spans="3:18">
      <c r="C986" s="1"/>
      <c r="D986" s="1"/>
      <c r="E986" s="1"/>
      <c r="F986" s="1"/>
      <c r="G986" s="17"/>
      <c r="H986" s="17"/>
      <c r="I986" s="17"/>
      <c r="J986" s="17"/>
      <c r="K986" s="17"/>
      <c r="L986" s="17"/>
      <c r="M986" s="1"/>
      <c r="N986" s="1"/>
      <c r="O986" s="1"/>
      <c r="P986" s="1"/>
      <c r="Q986" s="1"/>
      <c r="R986" s="1"/>
    </row>
    <row r="987" spans="3:18">
      <c r="C987" s="1"/>
      <c r="D987" s="1"/>
      <c r="E987" s="1"/>
      <c r="F987" s="1"/>
      <c r="G987" s="17"/>
      <c r="H987" s="17"/>
      <c r="I987" s="17"/>
      <c r="J987" s="17"/>
      <c r="K987" s="17"/>
      <c r="L987" s="17"/>
      <c r="M987" s="1"/>
      <c r="N987" s="1"/>
      <c r="O987" s="1"/>
      <c r="P987" s="1"/>
      <c r="Q987" s="1"/>
      <c r="R987" s="1"/>
    </row>
    <row r="988" spans="3:18">
      <c r="C988" s="1"/>
      <c r="D988" s="1"/>
      <c r="E988" s="1"/>
      <c r="F988" s="1"/>
      <c r="G988" s="17"/>
      <c r="H988" s="17"/>
      <c r="I988" s="17"/>
      <c r="J988" s="17"/>
      <c r="K988" s="17"/>
      <c r="L988" s="17"/>
      <c r="M988" s="1"/>
      <c r="N988" s="1"/>
      <c r="O988" s="1"/>
      <c r="P988" s="1"/>
      <c r="Q988" s="1"/>
      <c r="R988" s="1"/>
    </row>
    <row r="989" spans="3:18">
      <c r="C989" s="1"/>
      <c r="D989" s="1"/>
      <c r="E989" s="1"/>
      <c r="F989" s="1"/>
      <c r="G989" s="17"/>
      <c r="H989" s="17"/>
      <c r="I989" s="17"/>
      <c r="J989" s="17"/>
      <c r="K989" s="17"/>
      <c r="L989" s="17"/>
      <c r="M989" s="1"/>
      <c r="N989" s="1"/>
      <c r="O989" s="1"/>
      <c r="P989" s="1"/>
      <c r="Q989" s="1"/>
      <c r="R989" s="1"/>
    </row>
    <row r="990" spans="3:18">
      <c r="C990" s="1"/>
      <c r="D990" s="1"/>
      <c r="E990" s="1"/>
      <c r="F990" s="1"/>
      <c r="G990" s="17"/>
      <c r="H990" s="17"/>
      <c r="I990" s="17"/>
      <c r="J990" s="17"/>
      <c r="K990" s="17"/>
      <c r="L990" s="17"/>
      <c r="M990" s="1"/>
      <c r="N990" s="1"/>
      <c r="O990" s="1"/>
      <c r="P990" s="1"/>
      <c r="Q990" s="1"/>
      <c r="R990" s="1"/>
    </row>
    <row r="991" spans="3:18">
      <c r="C991" s="1"/>
      <c r="D991" s="1"/>
      <c r="E991" s="1"/>
      <c r="F991" s="1"/>
      <c r="G991" s="17"/>
      <c r="H991" s="17"/>
      <c r="I991" s="17"/>
      <c r="J991" s="17"/>
      <c r="K991" s="17"/>
      <c r="L991" s="17"/>
      <c r="M991" s="1"/>
      <c r="N991" s="1"/>
      <c r="O991" s="1"/>
      <c r="P991" s="1"/>
      <c r="Q991" s="1"/>
      <c r="R991" s="1"/>
    </row>
    <row r="992" spans="3:18">
      <c r="C992" s="1"/>
      <c r="D992" s="1"/>
      <c r="E992" s="1"/>
      <c r="F992" s="1"/>
      <c r="G992" s="17"/>
      <c r="H992" s="17"/>
      <c r="I992" s="17"/>
      <c r="J992" s="17"/>
      <c r="K992" s="17"/>
      <c r="L992" s="17"/>
      <c r="M992" s="1"/>
      <c r="N992" s="1"/>
      <c r="O992" s="1"/>
      <c r="P992" s="1"/>
      <c r="Q992" s="1"/>
      <c r="R992" s="1"/>
    </row>
    <row r="993" spans="3:18">
      <c r="C993" s="1"/>
      <c r="D993" s="1"/>
      <c r="E993" s="1"/>
      <c r="F993" s="1"/>
      <c r="G993" s="17"/>
      <c r="H993" s="17"/>
      <c r="I993" s="17"/>
      <c r="J993" s="17"/>
      <c r="K993" s="17"/>
      <c r="L993" s="17"/>
      <c r="M993" s="1"/>
      <c r="N993" s="1"/>
      <c r="O993" s="1"/>
      <c r="P993" s="1"/>
      <c r="Q993" s="1"/>
      <c r="R993" s="1"/>
    </row>
    <row r="994" spans="3:18">
      <c r="C994" s="1"/>
      <c r="D994" s="1"/>
      <c r="E994" s="1"/>
      <c r="F994" s="1"/>
      <c r="G994" s="17"/>
      <c r="H994" s="17"/>
      <c r="I994" s="17"/>
      <c r="J994" s="17"/>
      <c r="K994" s="17"/>
      <c r="L994" s="17"/>
      <c r="M994" s="1"/>
      <c r="N994" s="1"/>
      <c r="O994" s="1"/>
      <c r="P994" s="1"/>
      <c r="Q994" s="1"/>
      <c r="R994" s="1"/>
    </row>
    <row r="995" spans="3:18">
      <c r="C995" s="1"/>
      <c r="D995" s="1"/>
      <c r="E995" s="1"/>
      <c r="F995" s="1"/>
      <c r="G995" s="17"/>
      <c r="H995" s="17"/>
      <c r="I995" s="17"/>
      <c r="J995" s="17"/>
      <c r="K995" s="17"/>
      <c r="L995" s="17"/>
      <c r="M995" s="1"/>
      <c r="N995" s="1"/>
      <c r="O995" s="1"/>
      <c r="P995" s="1"/>
      <c r="Q995" s="1"/>
      <c r="R995" s="1"/>
    </row>
    <row r="996" spans="3:18">
      <c r="C996" s="1"/>
      <c r="D996" s="1"/>
      <c r="E996" s="1"/>
      <c r="F996" s="1"/>
      <c r="G996" s="17"/>
      <c r="H996" s="17"/>
      <c r="I996" s="17"/>
      <c r="J996" s="17"/>
      <c r="K996" s="17"/>
      <c r="L996" s="17"/>
      <c r="M996" s="1"/>
      <c r="N996" s="1"/>
      <c r="O996" s="1"/>
      <c r="P996" s="1"/>
      <c r="Q996" s="1"/>
      <c r="R996" s="1"/>
    </row>
    <row r="997" spans="3:18">
      <c r="C997" s="1"/>
      <c r="D997" s="1"/>
      <c r="E997" s="1"/>
      <c r="F997" s="1"/>
      <c r="G997" s="17"/>
      <c r="H997" s="17"/>
      <c r="I997" s="17"/>
      <c r="J997" s="17"/>
      <c r="K997" s="17"/>
      <c r="L997" s="17"/>
      <c r="M997" s="1"/>
      <c r="N997" s="1"/>
      <c r="O997" s="1"/>
      <c r="P997" s="1"/>
      <c r="Q997" s="1"/>
      <c r="R997" s="1"/>
    </row>
    <row r="998" spans="3:18">
      <c r="C998" s="1"/>
      <c r="D998" s="1"/>
      <c r="E998" s="1"/>
      <c r="F998" s="1"/>
      <c r="G998" s="17"/>
      <c r="H998" s="17"/>
      <c r="I998" s="17"/>
      <c r="J998" s="17"/>
      <c r="K998" s="17"/>
      <c r="L998" s="17"/>
      <c r="M998" s="1"/>
      <c r="N998" s="1"/>
      <c r="O998" s="1"/>
      <c r="P998" s="1"/>
      <c r="Q998" s="1"/>
      <c r="R998" s="1"/>
    </row>
    <row r="999" spans="3:18">
      <c r="C999" s="1"/>
      <c r="D999" s="1"/>
      <c r="E999" s="1"/>
      <c r="F999" s="1"/>
      <c r="G999" s="17"/>
      <c r="H999" s="17"/>
      <c r="I999" s="17"/>
      <c r="J999" s="17"/>
      <c r="K999" s="17"/>
      <c r="L999" s="17"/>
      <c r="M999" s="1"/>
      <c r="N999" s="1"/>
      <c r="O999" s="1"/>
      <c r="P999" s="1"/>
      <c r="Q999" s="1"/>
      <c r="R999" s="1"/>
    </row>
    <row r="1000" spans="3:18">
      <c r="C1000" s="1"/>
      <c r="D1000" s="1"/>
      <c r="E1000" s="1"/>
      <c r="F1000" s="1"/>
      <c r="G1000" s="17"/>
      <c r="H1000" s="17"/>
      <c r="I1000" s="17"/>
      <c r="J1000" s="17"/>
      <c r="K1000" s="17"/>
      <c r="L1000" s="17"/>
      <c r="M1000" s="1"/>
      <c r="N1000" s="1"/>
      <c r="O1000" s="1"/>
      <c r="P1000" s="1"/>
      <c r="Q1000" s="1"/>
      <c r="R1000" s="1"/>
    </row>
    <row r="1001" spans="3:18">
      <c r="C1001" s="1"/>
      <c r="D1001" s="1"/>
      <c r="E1001" s="1"/>
      <c r="F1001" s="1"/>
      <c r="G1001" s="17"/>
      <c r="H1001" s="17"/>
      <c r="I1001" s="17"/>
      <c r="J1001" s="17"/>
      <c r="K1001" s="17"/>
      <c r="L1001" s="17"/>
      <c r="M1001" s="1"/>
      <c r="N1001" s="1"/>
      <c r="O1001" s="1"/>
      <c r="P1001" s="1"/>
      <c r="Q1001" s="1"/>
      <c r="R1001" s="1"/>
    </row>
    <row r="1002" spans="3:18">
      <c r="C1002" s="1"/>
      <c r="D1002" s="1"/>
      <c r="E1002" s="1"/>
      <c r="F1002" s="1"/>
      <c r="G1002" s="17"/>
      <c r="H1002" s="17"/>
      <c r="I1002" s="17"/>
      <c r="J1002" s="17"/>
      <c r="K1002" s="17"/>
      <c r="L1002" s="17"/>
      <c r="M1002" s="1"/>
      <c r="N1002" s="1"/>
      <c r="O1002" s="1"/>
      <c r="P1002" s="1"/>
      <c r="Q1002" s="1"/>
      <c r="R1002" s="1"/>
    </row>
    <row r="1003" spans="3:18">
      <c r="C1003" s="1"/>
      <c r="D1003" s="1"/>
      <c r="E1003" s="1"/>
      <c r="F1003" s="1"/>
      <c r="G1003" s="17"/>
      <c r="H1003" s="17"/>
      <c r="I1003" s="17"/>
      <c r="J1003" s="17"/>
      <c r="K1003" s="17"/>
      <c r="L1003" s="17"/>
      <c r="M1003" s="1"/>
      <c r="N1003" s="1"/>
      <c r="O1003" s="1"/>
      <c r="P1003" s="1"/>
      <c r="Q1003" s="1"/>
      <c r="R1003" s="1"/>
    </row>
    <row r="1004" spans="3:18">
      <c r="C1004" s="1"/>
      <c r="D1004" s="1"/>
      <c r="E1004" s="1"/>
      <c r="F1004" s="1"/>
      <c r="G1004" s="17"/>
      <c r="H1004" s="17"/>
      <c r="I1004" s="17"/>
      <c r="J1004" s="17"/>
      <c r="K1004" s="17"/>
      <c r="L1004" s="17"/>
      <c r="M1004" s="1"/>
      <c r="N1004" s="1"/>
      <c r="O1004" s="1"/>
      <c r="P1004" s="1"/>
      <c r="Q1004" s="1"/>
      <c r="R1004" s="1"/>
    </row>
    <row r="1005" spans="3:18">
      <c r="C1005" s="1"/>
      <c r="D1005" s="1"/>
      <c r="E1005" s="1"/>
      <c r="F1005" s="1"/>
      <c r="G1005" s="17"/>
      <c r="H1005" s="17"/>
      <c r="I1005" s="17"/>
      <c r="J1005" s="17"/>
      <c r="K1005" s="17"/>
      <c r="L1005" s="17"/>
      <c r="M1005" s="1"/>
      <c r="N1005" s="1"/>
      <c r="O1005" s="1"/>
      <c r="P1005" s="1"/>
      <c r="Q1005" s="1"/>
      <c r="R1005" s="1"/>
    </row>
    <row r="1006" spans="3:18">
      <c r="C1006" s="1"/>
      <c r="D1006" s="1"/>
      <c r="E1006" s="1"/>
      <c r="F1006" s="1"/>
      <c r="G1006" s="17"/>
      <c r="H1006" s="17"/>
      <c r="I1006" s="17"/>
      <c r="J1006" s="17"/>
      <c r="K1006" s="17"/>
      <c r="L1006" s="17"/>
      <c r="M1006" s="1"/>
      <c r="N1006" s="1"/>
      <c r="O1006" s="1"/>
      <c r="P1006" s="1"/>
      <c r="Q1006" s="1"/>
      <c r="R1006" s="1"/>
    </row>
    <row r="1007" spans="3:18">
      <c r="C1007" s="1"/>
      <c r="D1007" s="1"/>
      <c r="E1007" s="1"/>
      <c r="F1007" s="1"/>
      <c r="G1007" s="17"/>
      <c r="H1007" s="17"/>
      <c r="I1007" s="17"/>
      <c r="J1007" s="17"/>
      <c r="K1007" s="17"/>
      <c r="L1007" s="17"/>
      <c r="M1007" s="1"/>
      <c r="N1007" s="1"/>
      <c r="O1007" s="1"/>
      <c r="P1007" s="1"/>
      <c r="Q1007" s="1"/>
      <c r="R1007" s="1"/>
    </row>
    <row r="1008" spans="3:18">
      <c r="C1008" s="1"/>
      <c r="D1008" s="1"/>
      <c r="E1008" s="1"/>
      <c r="F1008" s="1"/>
      <c r="G1008" s="17"/>
      <c r="H1008" s="17"/>
      <c r="I1008" s="17"/>
      <c r="J1008" s="17"/>
      <c r="K1008" s="17"/>
      <c r="L1008" s="17"/>
      <c r="M1008" s="1"/>
      <c r="N1008" s="1"/>
      <c r="O1008" s="1"/>
      <c r="P1008" s="1"/>
      <c r="Q1008" s="1"/>
      <c r="R1008" s="1"/>
    </row>
    <row r="1009" spans="3:18">
      <c r="C1009" s="1"/>
      <c r="D1009" s="1"/>
      <c r="E1009" s="1"/>
      <c r="F1009" s="1"/>
      <c r="G1009" s="17"/>
      <c r="H1009" s="17"/>
      <c r="I1009" s="17"/>
      <c r="J1009" s="17"/>
      <c r="K1009" s="17"/>
      <c r="L1009" s="17"/>
      <c r="M1009" s="1"/>
      <c r="N1009" s="1"/>
      <c r="O1009" s="1"/>
      <c r="P1009" s="1"/>
      <c r="Q1009" s="1"/>
      <c r="R1009" s="1"/>
    </row>
    <row r="1010" spans="3:18">
      <c r="C1010" s="1"/>
      <c r="D1010" s="1"/>
      <c r="E1010" s="1"/>
      <c r="F1010" s="1"/>
      <c r="G1010" s="17"/>
      <c r="H1010" s="17"/>
      <c r="I1010" s="17"/>
      <c r="J1010" s="17"/>
      <c r="K1010" s="17"/>
      <c r="L1010" s="17"/>
      <c r="M1010" s="1"/>
      <c r="N1010" s="1"/>
      <c r="O1010" s="1"/>
      <c r="P1010" s="1"/>
      <c r="Q1010" s="1"/>
      <c r="R1010" s="1"/>
    </row>
    <row r="1011" spans="3:18">
      <c r="C1011" s="1"/>
      <c r="D1011" s="1"/>
      <c r="E1011" s="1"/>
      <c r="F1011" s="1"/>
      <c r="G1011" s="17"/>
      <c r="H1011" s="17"/>
      <c r="I1011" s="17"/>
      <c r="J1011" s="17"/>
      <c r="K1011" s="17"/>
      <c r="L1011" s="17"/>
      <c r="M1011" s="1"/>
      <c r="N1011" s="1"/>
      <c r="O1011" s="1"/>
      <c r="P1011" s="1"/>
      <c r="Q1011" s="1"/>
      <c r="R1011" s="1"/>
    </row>
    <row r="1012" spans="3:18">
      <c r="C1012" s="1"/>
      <c r="D1012" s="1"/>
      <c r="E1012" s="1"/>
      <c r="F1012" s="1"/>
      <c r="G1012" s="17"/>
      <c r="H1012" s="17"/>
      <c r="I1012" s="17"/>
      <c r="J1012" s="17"/>
      <c r="K1012" s="17"/>
      <c r="L1012" s="17"/>
      <c r="M1012" s="1"/>
      <c r="N1012" s="1"/>
      <c r="O1012" s="1"/>
      <c r="P1012" s="1"/>
      <c r="Q1012" s="1"/>
      <c r="R1012" s="1"/>
    </row>
    <row r="1013" spans="3:18">
      <c r="C1013" s="1"/>
      <c r="D1013" s="1"/>
      <c r="E1013" s="1"/>
      <c r="F1013" s="1"/>
      <c r="G1013" s="17"/>
      <c r="H1013" s="17"/>
      <c r="I1013" s="17"/>
      <c r="J1013" s="17"/>
      <c r="K1013" s="17"/>
      <c r="L1013" s="17"/>
      <c r="M1013" s="1"/>
      <c r="N1013" s="1"/>
      <c r="O1013" s="1"/>
      <c r="P1013" s="1"/>
      <c r="Q1013" s="1"/>
      <c r="R1013" s="1"/>
    </row>
    <row r="1014" spans="3:18">
      <c r="C1014" s="1"/>
      <c r="D1014" s="1"/>
      <c r="E1014" s="1"/>
      <c r="F1014" s="1"/>
      <c r="G1014" s="17"/>
      <c r="H1014" s="17"/>
      <c r="I1014" s="17"/>
      <c r="J1014" s="17"/>
      <c r="K1014" s="17"/>
      <c r="L1014" s="17"/>
      <c r="M1014" s="1"/>
      <c r="N1014" s="1"/>
      <c r="O1014" s="1"/>
      <c r="P1014" s="1"/>
      <c r="Q1014" s="1"/>
      <c r="R1014" s="1"/>
    </row>
    <row r="1015" spans="3:18">
      <c r="C1015" s="1"/>
      <c r="D1015" s="1"/>
      <c r="E1015" s="1"/>
      <c r="F1015" s="1"/>
      <c r="G1015" s="17"/>
      <c r="H1015" s="17"/>
      <c r="I1015" s="17"/>
      <c r="J1015" s="17"/>
      <c r="K1015" s="17"/>
      <c r="L1015" s="17"/>
      <c r="M1015" s="1"/>
      <c r="N1015" s="1"/>
      <c r="O1015" s="1"/>
      <c r="P1015" s="1"/>
      <c r="Q1015" s="1"/>
      <c r="R1015" s="1"/>
    </row>
    <row r="1016" spans="3:18">
      <c r="C1016" s="1"/>
      <c r="D1016" s="1"/>
      <c r="E1016" s="1"/>
      <c r="F1016" s="1"/>
      <c r="G1016" s="17"/>
      <c r="H1016" s="17"/>
      <c r="I1016" s="17"/>
      <c r="J1016" s="17"/>
      <c r="K1016" s="17"/>
      <c r="L1016" s="17"/>
      <c r="M1016" s="1"/>
      <c r="N1016" s="1"/>
      <c r="O1016" s="1"/>
      <c r="P1016" s="1"/>
      <c r="Q1016" s="1"/>
      <c r="R1016" s="1"/>
    </row>
    <row r="1017" spans="3:18">
      <c r="C1017" s="1"/>
      <c r="D1017" s="1"/>
      <c r="E1017" s="1"/>
      <c r="F1017" s="1"/>
      <c r="G1017" s="17"/>
      <c r="H1017" s="17"/>
      <c r="I1017" s="17"/>
      <c r="J1017" s="17"/>
      <c r="K1017" s="17"/>
      <c r="L1017" s="17"/>
      <c r="M1017" s="1"/>
      <c r="N1017" s="1"/>
      <c r="O1017" s="1"/>
      <c r="P1017" s="1"/>
      <c r="Q1017" s="1"/>
      <c r="R1017" s="1"/>
    </row>
    <row r="1018" spans="3:18">
      <c r="C1018" s="1"/>
      <c r="D1018" s="1"/>
      <c r="E1018" s="1"/>
      <c r="F1018" s="1"/>
      <c r="G1018" s="17"/>
      <c r="H1018" s="17"/>
      <c r="I1018" s="17"/>
      <c r="J1018" s="17"/>
      <c r="K1018" s="17"/>
      <c r="L1018" s="17"/>
      <c r="M1018" s="1"/>
      <c r="N1018" s="1"/>
      <c r="O1018" s="1"/>
      <c r="P1018" s="1"/>
      <c r="Q1018" s="1"/>
      <c r="R1018" s="1"/>
    </row>
    <row r="1019" spans="3:18">
      <c r="C1019" s="1"/>
      <c r="D1019" s="1"/>
      <c r="E1019" s="1"/>
      <c r="F1019" s="1"/>
      <c r="G1019" s="17"/>
      <c r="H1019" s="17"/>
      <c r="I1019" s="17"/>
      <c r="J1019" s="17"/>
      <c r="K1019" s="17"/>
      <c r="L1019" s="17"/>
      <c r="M1019" s="1"/>
      <c r="N1019" s="1"/>
      <c r="O1019" s="1"/>
      <c r="P1019" s="1"/>
      <c r="Q1019" s="1"/>
      <c r="R1019" s="1"/>
    </row>
    <row r="1020" spans="3:18">
      <c r="C1020" s="1"/>
      <c r="D1020" s="1"/>
      <c r="E1020" s="1"/>
      <c r="F1020" s="1"/>
      <c r="G1020" s="17"/>
      <c r="H1020" s="17"/>
      <c r="I1020" s="17"/>
      <c r="J1020" s="17"/>
      <c r="K1020" s="17"/>
      <c r="L1020" s="17"/>
      <c r="M1020" s="1"/>
      <c r="N1020" s="1"/>
      <c r="O1020" s="1"/>
      <c r="P1020" s="1"/>
      <c r="Q1020" s="1"/>
      <c r="R1020" s="1"/>
    </row>
    <row r="1021" spans="3:18">
      <c r="C1021" s="1"/>
      <c r="D1021" s="1"/>
      <c r="E1021" s="1"/>
      <c r="F1021" s="1"/>
      <c r="G1021" s="17"/>
      <c r="H1021" s="17"/>
      <c r="I1021" s="17"/>
      <c r="J1021" s="17"/>
      <c r="K1021" s="17"/>
      <c r="L1021" s="17"/>
      <c r="M1021" s="1"/>
      <c r="N1021" s="1"/>
      <c r="O1021" s="1"/>
      <c r="P1021" s="1"/>
      <c r="Q1021" s="1"/>
      <c r="R1021" s="1"/>
    </row>
    <row r="1022" spans="3:18">
      <c r="C1022" s="1"/>
      <c r="D1022" s="1"/>
      <c r="E1022" s="1"/>
      <c r="F1022" s="1"/>
      <c r="G1022" s="17"/>
      <c r="H1022" s="17"/>
      <c r="I1022" s="17"/>
      <c r="J1022" s="17"/>
      <c r="K1022" s="17"/>
      <c r="L1022" s="17"/>
      <c r="M1022" s="1"/>
      <c r="N1022" s="1"/>
      <c r="O1022" s="1"/>
      <c r="P1022" s="1"/>
      <c r="Q1022" s="1"/>
      <c r="R1022" s="1"/>
    </row>
    <row r="1023" spans="3:18">
      <c r="C1023" s="1"/>
      <c r="D1023" s="1"/>
      <c r="E1023" s="1"/>
      <c r="F1023" s="1"/>
      <c r="G1023" s="17"/>
      <c r="H1023" s="17"/>
      <c r="I1023" s="17"/>
      <c r="J1023" s="17"/>
      <c r="K1023" s="17"/>
      <c r="L1023" s="17"/>
      <c r="M1023" s="1"/>
      <c r="N1023" s="1"/>
      <c r="O1023" s="1"/>
      <c r="P1023" s="1"/>
      <c r="Q1023" s="1"/>
      <c r="R1023" s="1"/>
    </row>
    <row r="1024" spans="3:18">
      <c r="C1024" s="1"/>
      <c r="D1024" s="1"/>
      <c r="E1024" s="1"/>
      <c r="F1024" s="1"/>
      <c r="G1024" s="17"/>
      <c r="H1024" s="17"/>
      <c r="I1024" s="17"/>
      <c r="J1024" s="17"/>
      <c r="K1024" s="17"/>
      <c r="L1024" s="17"/>
      <c r="M1024" s="1"/>
      <c r="N1024" s="1"/>
      <c r="O1024" s="1"/>
      <c r="P1024" s="1"/>
      <c r="Q1024" s="1"/>
      <c r="R1024" s="1"/>
    </row>
    <row r="1025" spans="3:18">
      <c r="C1025" s="1"/>
      <c r="D1025" s="1"/>
      <c r="E1025" s="1"/>
      <c r="F1025" s="1"/>
      <c r="G1025" s="17"/>
      <c r="H1025" s="17"/>
      <c r="I1025" s="17"/>
      <c r="J1025" s="17"/>
      <c r="K1025" s="17"/>
      <c r="L1025" s="17"/>
      <c r="M1025" s="1"/>
      <c r="N1025" s="1"/>
      <c r="O1025" s="1"/>
      <c r="P1025" s="1"/>
      <c r="Q1025" s="1"/>
      <c r="R1025" s="1"/>
    </row>
    <row r="1026" spans="3:18">
      <c r="C1026" s="1"/>
      <c r="D1026" s="1"/>
      <c r="E1026" s="1"/>
      <c r="F1026" s="1"/>
      <c r="G1026" s="17"/>
      <c r="H1026" s="17"/>
      <c r="I1026" s="17"/>
      <c r="J1026" s="17"/>
      <c r="K1026" s="17"/>
      <c r="L1026" s="17"/>
      <c r="M1026" s="1"/>
      <c r="N1026" s="1"/>
      <c r="O1026" s="1"/>
      <c r="P1026" s="1"/>
      <c r="Q1026" s="1"/>
      <c r="R1026" s="1"/>
    </row>
    <row r="1027" spans="3:18">
      <c r="C1027" s="1"/>
      <c r="D1027" s="1"/>
      <c r="E1027" s="1"/>
      <c r="F1027" s="1"/>
      <c r="G1027" s="17"/>
      <c r="H1027" s="17"/>
      <c r="I1027" s="17"/>
      <c r="J1027" s="17"/>
      <c r="K1027" s="17"/>
      <c r="L1027" s="17"/>
      <c r="M1027" s="1"/>
      <c r="N1027" s="1"/>
      <c r="O1027" s="1"/>
      <c r="P1027" s="1"/>
      <c r="Q1027" s="1"/>
      <c r="R1027" s="1"/>
    </row>
    <row r="1028" spans="3:18">
      <c r="C1028" s="1"/>
      <c r="D1028" s="1"/>
      <c r="E1028" s="1"/>
      <c r="F1028" s="1"/>
      <c r="G1028" s="17"/>
      <c r="H1028" s="17"/>
      <c r="I1028" s="17"/>
      <c r="J1028" s="17"/>
      <c r="K1028" s="17"/>
      <c r="L1028" s="17"/>
      <c r="M1028" s="1"/>
      <c r="N1028" s="1"/>
      <c r="O1028" s="1"/>
      <c r="P1028" s="1"/>
      <c r="Q1028" s="1"/>
      <c r="R1028" s="1"/>
    </row>
    <row r="1029" spans="3:18">
      <c r="C1029" s="1"/>
      <c r="D1029" s="1"/>
      <c r="E1029" s="1"/>
      <c r="F1029" s="1"/>
      <c r="G1029" s="17"/>
      <c r="H1029" s="17"/>
      <c r="I1029" s="17"/>
      <c r="J1029" s="17"/>
      <c r="K1029" s="17"/>
      <c r="L1029" s="17"/>
      <c r="M1029" s="1"/>
      <c r="N1029" s="1"/>
      <c r="O1029" s="1"/>
      <c r="P1029" s="1"/>
      <c r="Q1029" s="1"/>
      <c r="R1029" s="1"/>
    </row>
    <row r="1030" spans="3:18">
      <c r="C1030" s="1"/>
      <c r="D1030" s="1"/>
      <c r="E1030" s="1"/>
      <c r="F1030" s="1"/>
      <c r="G1030" s="17"/>
      <c r="H1030" s="17"/>
      <c r="I1030" s="17"/>
      <c r="J1030" s="17"/>
      <c r="K1030" s="17"/>
      <c r="L1030" s="17"/>
      <c r="M1030" s="1"/>
      <c r="N1030" s="1"/>
      <c r="O1030" s="1"/>
      <c r="P1030" s="1"/>
      <c r="Q1030" s="1"/>
      <c r="R1030" s="1"/>
    </row>
    <row r="1031" spans="3:18">
      <c r="C1031" s="1"/>
      <c r="D1031" s="1"/>
      <c r="E1031" s="1"/>
      <c r="F1031" s="1"/>
      <c r="G1031" s="17"/>
      <c r="H1031" s="17"/>
      <c r="I1031" s="17"/>
      <c r="J1031" s="17"/>
      <c r="K1031" s="17"/>
      <c r="L1031" s="17"/>
      <c r="M1031" s="1"/>
      <c r="N1031" s="1"/>
      <c r="O1031" s="1"/>
      <c r="P1031" s="1"/>
      <c r="Q1031" s="1"/>
      <c r="R1031" s="1"/>
    </row>
    <row r="1032" spans="3:18">
      <c r="C1032" s="1"/>
      <c r="D1032" s="1"/>
      <c r="E1032" s="1"/>
      <c r="F1032" s="1"/>
      <c r="G1032" s="17"/>
      <c r="H1032" s="17"/>
      <c r="I1032" s="17"/>
      <c r="J1032" s="17"/>
      <c r="K1032" s="17"/>
      <c r="L1032" s="17"/>
      <c r="M1032" s="1"/>
      <c r="N1032" s="1"/>
      <c r="O1032" s="1"/>
      <c r="P1032" s="1"/>
      <c r="Q1032" s="1"/>
      <c r="R1032" s="1"/>
    </row>
    <row r="1033" spans="3:18">
      <c r="C1033" s="1"/>
      <c r="D1033" s="1"/>
      <c r="E1033" s="1"/>
      <c r="F1033" s="1"/>
      <c r="G1033" s="17"/>
      <c r="H1033" s="17"/>
      <c r="I1033" s="17"/>
      <c r="J1033" s="17"/>
      <c r="K1033" s="17"/>
      <c r="L1033" s="17"/>
      <c r="M1033" s="1"/>
      <c r="N1033" s="1"/>
      <c r="O1033" s="1"/>
      <c r="P1033" s="1"/>
      <c r="Q1033" s="1"/>
      <c r="R1033" s="1"/>
    </row>
    <row r="1034" spans="3:18">
      <c r="C1034" s="1"/>
      <c r="D1034" s="1"/>
      <c r="E1034" s="1"/>
      <c r="F1034" s="1"/>
      <c r="G1034" s="17"/>
      <c r="H1034" s="17"/>
      <c r="I1034" s="17"/>
      <c r="J1034" s="17"/>
      <c r="K1034" s="17"/>
      <c r="L1034" s="17"/>
      <c r="M1034" s="1"/>
      <c r="N1034" s="1"/>
      <c r="O1034" s="1"/>
      <c r="P1034" s="1"/>
      <c r="Q1034" s="1"/>
      <c r="R1034" s="1"/>
    </row>
    <row r="1035" spans="3:18">
      <c r="C1035" s="1"/>
      <c r="D1035" s="1"/>
      <c r="E1035" s="1"/>
      <c r="F1035" s="1"/>
      <c r="G1035" s="17"/>
      <c r="H1035" s="17"/>
      <c r="I1035" s="17"/>
      <c r="J1035" s="17"/>
      <c r="K1035" s="17"/>
      <c r="L1035" s="17"/>
      <c r="M1035" s="1"/>
      <c r="N1035" s="1"/>
      <c r="O1035" s="1"/>
      <c r="P1035" s="1"/>
      <c r="Q1035" s="1"/>
      <c r="R1035" s="1"/>
    </row>
    <row r="1036" spans="3:18">
      <c r="C1036" s="1"/>
      <c r="D1036" s="1"/>
      <c r="E1036" s="1"/>
      <c r="F1036" s="1"/>
      <c r="G1036" s="17"/>
      <c r="H1036" s="17"/>
      <c r="I1036" s="17"/>
      <c r="J1036" s="17"/>
      <c r="K1036" s="17"/>
      <c r="L1036" s="17"/>
      <c r="M1036" s="1"/>
      <c r="N1036" s="1"/>
      <c r="O1036" s="1"/>
      <c r="P1036" s="1"/>
      <c r="Q1036" s="1"/>
      <c r="R1036" s="1"/>
    </row>
    <row r="1037" spans="3:18">
      <c r="C1037" s="1"/>
      <c r="D1037" s="1"/>
      <c r="E1037" s="1"/>
      <c r="F1037" s="1"/>
      <c r="G1037" s="17"/>
      <c r="H1037" s="17"/>
      <c r="I1037" s="17"/>
      <c r="J1037" s="17"/>
      <c r="K1037" s="17"/>
      <c r="L1037" s="17"/>
      <c r="M1037" s="1"/>
      <c r="N1037" s="1"/>
      <c r="O1037" s="1"/>
      <c r="P1037" s="1"/>
      <c r="Q1037" s="1"/>
      <c r="R1037" s="1"/>
    </row>
    <row r="1038" spans="3:18">
      <c r="C1038" s="1"/>
      <c r="D1038" s="1"/>
      <c r="E1038" s="1"/>
      <c r="F1038" s="1"/>
      <c r="G1038" s="17"/>
      <c r="H1038" s="17"/>
      <c r="I1038" s="17"/>
      <c r="J1038" s="17"/>
      <c r="K1038" s="17"/>
      <c r="L1038" s="17"/>
      <c r="M1038" s="1"/>
      <c r="N1038" s="1"/>
      <c r="O1038" s="1"/>
      <c r="P1038" s="1"/>
      <c r="Q1038" s="1"/>
      <c r="R1038" s="1"/>
    </row>
    <row r="1039" spans="3:18">
      <c r="C1039" s="1"/>
      <c r="D1039" s="1"/>
      <c r="E1039" s="1"/>
      <c r="F1039" s="1"/>
      <c r="G1039" s="17"/>
      <c r="H1039" s="17"/>
      <c r="I1039" s="17"/>
      <c r="J1039" s="17"/>
      <c r="K1039" s="17"/>
      <c r="L1039" s="17"/>
      <c r="M1039" s="1"/>
      <c r="N1039" s="1"/>
      <c r="O1039" s="1"/>
      <c r="P1039" s="1"/>
      <c r="Q1039" s="1"/>
      <c r="R1039" s="1"/>
    </row>
    <row r="1040" spans="3:18">
      <c r="C1040" s="1"/>
      <c r="D1040" s="1"/>
      <c r="E1040" s="1"/>
      <c r="F1040" s="1"/>
      <c r="G1040" s="17"/>
      <c r="H1040" s="17"/>
      <c r="I1040" s="17"/>
      <c r="J1040" s="17"/>
      <c r="K1040" s="17"/>
      <c r="L1040" s="17"/>
      <c r="M1040" s="1"/>
      <c r="N1040" s="1"/>
      <c r="O1040" s="1"/>
      <c r="P1040" s="1"/>
      <c r="Q1040" s="1"/>
      <c r="R1040" s="1"/>
    </row>
    <row r="1041" spans="3:18">
      <c r="C1041" s="1"/>
      <c r="D1041" s="1"/>
      <c r="E1041" s="1"/>
      <c r="F1041" s="1"/>
      <c r="G1041" s="17"/>
      <c r="H1041" s="17"/>
      <c r="I1041" s="17"/>
      <c r="J1041" s="17"/>
      <c r="K1041" s="17"/>
      <c r="L1041" s="17"/>
      <c r="M1041" s="1"/>
      <c r="N1041" s="1"/>
      <c r="O1041" s="1"/>
      <c r="P1041" s="1"/>
      <c r="Q1041" s="1"/>
      <c r="R1041" s="1"/>
    </row>
    <row r="1042" spans="3:18">
      <c r="C1042" s="1"/>
      <c r="D1042" s="1"/>
      <c r="E1042" s="1"/>
      <c r="F1042" s="1"/>
      <c r="G1042" s="17"/>
      <c r="H1042" s="17"/>
      <c r="I1042" s="17"/>
      <c r="J1042" s="17"/>
      <c r="K1042" s="17"/>
      <c r="L1042" s="17"/>
      <c r="M1042" s="1"/>
      <c r="N1042" s="1"/>
      <c r="O1042" s="1"/>
      <c r="P1042" s="1"/>
      <c r="Q1042" s="1"/>
      <c r="R1042" s="1"/>
    </row>
    <row r="1043" spans="3:18">
      <c r="C1043" s="1"/>
      <c r="D1043" s="1"/>
      <c r="E1043" s="1"/>
      <c r="F1043" s="1"/>
      <c r="G1043" s="17"/>
      <c r="H1043" s="17"/>
      <c r="I1043" s="17"/>
      <c r="J1043" s="17"/>
      <c r="K1043" s="17"/>
      <c r="L1043" s="17"/>
      <c r="M1043" s="1"/>
      <c r="N1043" s="1"/>
      <c r="O1043" s="1"/>
      <c r="P1043" s="1"/>
      <c r="Q1043" s="1"/>
      <c r="R1043" s="1"/>
    </row>
    <row r="1044" spans="3:18">
      <c r="C1044" s="1"/>
      <c r="D1044" s="1"/>
      <c r="E1044" s="1"/>
      <c r="F1044" s="1"/>
      <c r="G1044" s="17"/>
      <c r="H1044" s="17"/>
      <c r="I1044" s="17"/>
      <c r="J1044" s="17"/>
      <c r="K1044" s="17"/>
      <c r="L1044" s="17"/>
      <c r="M1044" s="1"/>
      <c r="N1044" s="1"/>
      <c r="O1044" s="1"/>
      <c r="P1044" s="1"/>
      <c r="Q1044" s="1"/>
      <c r="R1044" s="1"/>
    </row>
    <row r="1045" spans="3:18">
      <c r="C1045" s="1"/>
      <c r="D1045" s="1"/>
      <c r="E1045" s="1"/>
      <c r="F1045" s="1"/>
      <c r="G1045" s="17"/>
      <c r="H1045" s="17"/>
      <c r="I1045" s="17"/>
      <c r="J1045" s="17"/>
      <c r="K1045" s="17"/>
      <c r="L1045" s="17"/>
      <c r="M1045" s="1"/>
      <c r="N1045" s="1"/>
      <c r="O1045" s="1"/>
      <c r="P1045" s="1"/>
      <c r="Q1045" s="1"/>
      <c r="R1045" s="1"/>
    </row>
    <row r="1046" spans="3:18">
      <c r="C1046" s="1"/>
      <c r="D1046" s="1"/>
      <c r="E1046" s="1"/>
      <c r="F1046" s="1"/>
      <c r="G1046" s="17"/>
      <c r="H1046" s="17"/>
      <c r="I1046" s="17"/>
      <c r="J1046" s="17"/>
      <c r="K1046" s="17"/>
      <c r="L1046" s="17"/>
      <c r="M1046" s="1"/>
      <c r="N1046" s="1"/>
      <c r="O1046" s="1"/>
      <c r="P1046" s="1"/>
      <c r="Q1046" s="1"/>
      <c r="R1046" s="1"/>
    </row>
    <row r="1047" spans="3:18">
      <c r="C1047" s="1"/>
      <c r="D1047" s="1"/>
      <c r="E1047" s="1"/>
      <c r="F1047" s="1"/>
      <c r="G1047" s="17"/>
      <c r="H1047" s="17"/>
      <c r="I1047" s="17"/>
      <c r="J1047" s="17"/>
      <c r="K1047" s="17"/>
      <c r="L1047" s="17"/>
      <c r="M1047" s="1"/>
      <c r="N1047" s="1"/>
      <c r="O1047" s="1"/>
      <c r="P1047" s="1"/>
      <c r="Q1047" s="1"/>
      <c r="R1047" s="1"/>
    </row>
    <row r="1048" spans="3:18">
      <c r="C1048" s="1"/>
      <c r="D1048" s="1"/>
      <c r="E1048" s="1"/>
      <c r="F1048" s="1"/>
      <c r="G1048" s="17"/>
      <c r="H1048" s="17"/>
      <c r="I1048" s="17"/>
      <c r="J1048" s="17"/>
      <c r="K1048" s="17"/>
      <c r="L1048" s="17"/>
      <c r="M1048" s="1"/>
      <c r="N1048" s="1"/>
      <c r="O1048" s="1"/>
      <c r="P1048" s="1"/>
      <c r="Q1048" s="1"/>
      <c r="R1048" s="1"/>
    </row>
    <row r="1049" spans="3:18">
      <c r="C1049" s="1"/>
      <c r="D1049" s="1"/>
      <c r="E1049" s="1"/>
      <c r="F1049" s="1"/>
      <c r="G1049" s="17"/>
      <c r="H1049" s="17"/>
      <c r="I1049" s="17"/>
      <c r="J1049" s="17"/>
      <c r="K1049" s="17"/>
      <c r="L1049" s="17"/>
      <c r="M1049" s="1"/>
      <c r="N1049" s="1"/>
      <c r="O1049" s="1"/>
      <c r="P1049" s="1"/>
      <c r="Q1049" s="1"/>
      <c r="R1049" s="1"/>
    </row>
    <row r="1050" spans="3:18">
      <c r="C1050" s="1"/>
      <c r="D1050" s="1"/>
      <c r="E1050" s="1"/>
      <c r="F1050" s="1"/>
      <c r="G1050" s="17"/>
      <c r="H1050" s="17"/>
      <c r="I1050" s="17"/>
      <c r="J1050" s="17"/>
      <c r="K1050" s="17"/>
      <c r="L1050" s="17"/>
      <c r="M1050" s="1"/>
      <c r="N1050" s="1"/>
      <c r="O1050" s="1"/>
      <c r="P1050" s="1"/>
      <c r="Q1050" s="1"/>
      <c r="R1050" s="1"/>
    </row>
    <row r="1051" spans="3:18">
      <c r="C1051" s="1"/>
      <c r="D1051" s="1"/>
      <c r="E1051" s="1"/>
      <c r="F1051" s="1"/>
      <c r="G1051" s="17"/>
      <c r="H1051" s="17"/>
      <c r="I1051" s="17"/>
      <c r="J1051" s="17"/>
      <c r="K1051" s="17"/>
      <c r="L1051" s="17"/>
      <c r="M1051" s="1"/>
      <c r="N1051" s="1"/>
      <c r="O1051" s="1"/>
      <c r="P1051" s="1"/>
      <c r="Q1051" s="1"/>
      <c r="R1051" s="1"/>
    </row>
    <row r="1052" spans="3:18">
      <c r="C1052" s="1"/>
      <c r="D1052" s="1"/>
      <c r="E1052" s="1"/>
      <c r="F1052" s="1"/>
      <c r="G1052" s="17"/>
      <c r="H1052" s="17"/>
      <c r="I1052" s="17"/>
      <c r="J1052" s="17"/>
      <c r="K1052" s="17"/>
      <c r="L1052" s="17"/>
      <c r="M1052" s="1"/>
      <c r="N1052" s="1"/>
      <c r="O1052" s="1"/>
      <c r="P1052" s="1"/>
      <c r="Q1052" s="1"/>
      <c r="R1052" s="1"/>
    </row>
    <row r="1053" spans="3:18">
      <c r="C1053" s="1"/>
      <c r="D1053" s="1"/>
      <c r="E1053" s="1"/>
      <c r="F1053" s="1"/>
      <c r="G1053" s="17"/>
      <c r="H1053" s="17"/>
      <c r="I1053" s="17"/>
      <c r="J1053" s="17"/>
      <c r="K1053" s="17"/>
      <c r="L1053" s="17"/>
      <c r="M1053" s="1"/>
      <c r="N1053" s="1"/>
      <c r="O1053" s="1"/>
      <c r="P1053" s="1"/>
      <c r="Q1053" s="1"/>
      <c r="R1053" s="1"/>
    </row>
    <row r="1054" spans="3:18">
      <c r="C1054" s="1"/>
      <c r="D1054" s="1"/>
      <c r="E1054" s="1"/>
      <c r="F1054" s="1"/>
      <c r="G1054" s="17"/>
      <c r="H1054" s="17"/>
      <c r="I1054" s="17"/>
      <c r="J1054" s="17"/>
      <c r="K1054" s="17"/>
      <c r="L1054" s="17"/>
      <c r="M1054" s="1"/>
      <c r="N1054" s="1"/>
      <c r="O1054" s="1"/>
      <c r="P1054" s="1"/>
      <c r="Q1054" s="1"/>
      <c r="R1054" s="1"/>
    </row>
    <row r="1055" spans="3:18">
      <c r="C1055" s="1"/>
      <c r="D1055" s="1"/>
      <c r="E1055" s="1"/>
      <c r="F1055" s="1"/>
      <c r="G1055" s="17"/>
      <c r="H1055" s="17"/>
      <c r="I1055" s="17"/>
      <c r="J1055" s="17"/>
      <c r="K1055" s="17"/>
      <c r="L1055" s="17"/>
      <c r="M1055" s="1"/>
      <c r="N1055" s="1"/>
      <c r="O1055" s="1"/>
      <c r="P1055" s="1"/>
      <c r="Q1055" s="1"/>
      <c r="R1055" s="1"/>
    </row>
    <row r="1056" spans="3:18">
      <c r="C1056" s="1"/>
      <c r="D1056" s="1"/>
      <c r="E1056" s="1"/>
      <c r="F1056" s="1"/>
      <c r="G1056" s="17"/>
      <c r="H1056" s="17"/>
      <c r="I1056" s="17"/>
      <c r="J1056" s="17"/>
      <c r="K1056" s="17"/>
      <c r="L1056" s="17"/>
      <c r="M1056" s="1"/>
      <c r="N1056" s="1"/>
      <c r="O1056" s="1"/>
      <c r="P1056" s="1"/>
      <c r="Q1056" s="1"/>
      <c r="R1056" s="1"/>
    </row>
    <row r="1057" spans="3:18">
      <c r="C1057" s="1"/>
      <c r="D1057" s="1"/>
      <c r="E1057" s="1"/>
      <c r="F1057" s="1"/>
      <c r="G1057" s="17"/>
      <c r="H1057" s="17"/>
      <c r="I1057" s="17"/>
      <c r="J1057" s="17"/>
      <c r="K1057" s="17"/>
      <c r="L1057" s="17"/>
      <c r="M1057" s="1"/>
      <c r="N1057" s="1"/>
      <c r="O1057" s="1"/>
      <c r="P1057" s="1"/>
      <c r="Q1057" s="1"/>
      <c r="R1057" s="1"/>
    </row>
    <row r="1058" spans="3:18">
      <c r="C1058" s="1"/>
      <c r="D1058" s="1"/>
      <c r="E1058" s="1"/>
      <c r="F1058" s="1"/>
      <c r="G1058" s="17"/>
      <c r="H1058" s="17"/>
      <c r="I1058" s="17"/>
      <c r="J1058" s="17"/>
      <c r="K1058" s="17"/>
      <c r="L1058" s="17"/>
      <c r="M1058" s="1"/>
      <c r="N1058" s="1"/>
      <c r="O1058" s="1"/>
      <c r="P1058" s="1"/>
      <c r="Q1058" s="1"/>
      <c r="R1058" s="1"/>
    </row>
    <row r="1059" spans="3:18">
      <c r="C1059" s="1"/>
      <c r="D1059" s="1"/>
      <c r="E1059" s="1"/>
      <c r="F1059" s="1"/>
      <c r="G1059" s="17"/>
      <c r="H1059" s="17"/>
      <c r="I1059" s="17"/>
      <c r="J1059" s="17"/>
      <c r="K1059" s="17"/>
      <c r="L1059" s="17"/>
      <c r="M1059" s="1"/>
      <c r="N1059" s="1"/>
      <c r="O1059" s="1"/>
      <c r="P1059" s="1"/>
      <c r="Q1059" s="1"/>
      <c r="R1059" s="1"/>
    </row>
    <row r="1060" spans="3:18">
      <c r="C1060" s="1"/>
      <c r="D1060" s="1"/>
      <c r="E1060" s="1"/>
      <c r="F1060" s="1"/>
      <c r="G1060" s="17"/>
      <c r="H1060" s="17"/>
      <c r="I1060" s="17"/>
      <c r="J1060" s="17"/>
      <c r="K1060" s="17"/>
      <c r="L1060" s="17"/>
      <c r="M1060" s="1"/>
      <c r="N1060" s="1"/>
      <c r="O1060" s="1"/>
      <c r="P1060" s="1"/>
      <c r="Q1060" s="1"/>
      <c r="R1060" s="1"/>
    </row>
    <row r="1061" spans="3:18">
      <c r="C1061" s="1"/>
      <c r="D1061" s="1"/>
      <c r="E1061" s="1"/>
      <c r="F1061" s="1"/>
      <c r="G1061" s="17"/>
      <c r="H1061" s="17"/>
      <c r="I1061" s="17"/>
      <c r="J1061" s="17"/>
      <c r="K1061" s="17"/>
      <c r="L1061" s="17"/>
      <c r="M1061" s="1"/>
      <c r="N1061" s="1"/>
      <c r="O1061" s="1"/>
      <c r="P1061" s="1"/>
      <c r="Q1061" s="1"/>
      <c r="R1061" s="1"/>
    </row>
    <row r="1062" spans="3:18">
      <c r="C1062" s="1"/>
      <c r="D1062" s="1"/>
      <c r="E1062" s="1"/>
      <c r="F1062" s="1"/>
      <c r="G1062" s="17"/>
      <c r="H1062" s="17"/>
      <c r="I1062" s="17"/>
      <c r="J1062" s="17"/>
      <c r="K1062" s="17"/>
      <c r="L1062" s="17"/>
      <c r="M1062" s="1"/>
      <c r="N1062" s="1"/>
      <c r="O1062" s="1"/>
      <c r="P1062" s="1"/>
      <c r="Q1062" s="1"/>
      <c r="R1062" s="1"/>
    </row>
    <row r="1063" spans="3:18">
      <c r="C1063" s="1"/>
      <c r="D1063" s="1"/>
      <c r="E1063" s="1"/>
      <c r="F1063" s="1"/>
      <c r="G1063" s="17"/>
      <c r="H1063" s="17"/>
      <c r="I1063" s="17"/>
      <c r="J1063" s="17"/>
      <c r="K1063" s="17"/>
      <c r="L1063" s="17"/>
      <c r="M1063" s="1"/>
      <c r="N1063" s="1"/>
      <c r="O1063" s="1"/>
      <c r="P1063" s="1"/>
      <c r="Q1063" s="1"/>
      <c r="R1063" s="1"/>
    </row>
    <row r="1064" spans="3:18">
      <c r="C1064" s="1"/>
      <c r="D1064" s="1"/>
      <c r="E1064" s="1"/>
      <c r="F1064" s="1"/>
      <c r="G1064" s="17"/>
      <c r="H1064" s="17"/>
      <c r="I1064" s="17"/>
      <c r="J1064" s="17"/>
      <c r="K1064" s="17"/>
      <c r="L1064" s="17"/>
      <c r="M1064" s="1"/>
      <c r="N1064" s="1"/>
      <c r="O1064" s="1"/>
      <c r="P1064" s="1"/>
      <c r="Q1064" s="1"/>
      <c r="R1064" s="1"/>
    </row>
    <row r="1065" spans="3:18">
      <c r="C1065" s="1"/>
      <c r="D1065" s="1"/>
      <c r="E1065" s="1"/>
      <c r="F1065" s="1"/>
      <c r="G1065" s="17"/>
      <c r="H1065" s="17"/>
      <c r="I1065" s="17"/>
      <c r="J1065" s="17"/>
      <c r="K1065" s="17"/>
      <c r="L1065" s="17"/>
      <c r="M1065" s="1"/>
      <c r="N1065" s="1"/>
      <c r="O1065" s="1"/>
      <c r="P1065" s="1"/>
      <c r="Q1065" s="1"/>
      <c r="R1065" s="1"/>
    </row>
    <row r="1066" spans="3:18">
      <c r="C1066" s="1"/>
      <c r="D1066" s="1"/>
      <c r="E1066" s="1"/>
      <c r="F1066" s="1"/>
      <c r="G1066" s="17"/>
      <c r="H1066" s="17"/>
      <c r="I1066" s="17"/>
      <c r="J1066" s="17"/>
      <c r="K1066" s="17"/>
      <c r="L1066" s="17"/>
      <c r="M1066" s="1"/>
      <c r="N1066" s="1"/>
      <c r="O1066" s="1"/>
      <c r="P1066" s="1"/>
      <c r="Q1066" s="1"/>
      <c r="R1066" s="1"/>
    </row>
    <row r="1067" spans="3:18">
      <c r="C1067" s="1"/>
      <c r="D1067" s="1"/>
      <c r="E1067" s="1"/>
      <c r="F1067" s="1"/>
      <c r="G1067" s="17"/>
      <c r="H1067" s="17"/>
      <c r="I1067" s="17"/>
      <c r="J1067" s="17"/>
      <c r="K1067" s="17"/>
      <c r="L1067" s="17"/>
      <c r="M1067" s="1"/>
      <c r="N1067" s="1"/>
      <c r="O1067" s="1"/>
      <c r="P1067" s="1"/>
      <c r="Q1067" s="1"/>
      <c r="R1067" s="1"/>
    </row>
    <row r="1068" spans="3:18">
      <c r="C1068" s="1"/>
      <c r="D1068" s="1"/>
      <c r="E1068" s="1"/>
      <c r="F1068" s="1"/>
      <c r="G1068" s="17"/>
      <c r="H1068" s="17"/>
      <c r="I1068" s="17"/>
      <c r="J1068" s="17"/>
      <c r="K1068" s="17"/>
      <c r="L1068" s="17"/>
      <c r="M1068" s="1"/>
      <c r="N1068" s="1"/>
      <c r="O1068" s="1"/>
      <c r="P1068" s="1"/>
      <c r="Q1068" s="1"/>
      <c r="R1068" s="1"/>
    </row>
    <row r="1069" spans="3:18">
      <c r="C1069" s="1"/>
      <c r="D1069" s="1"/>
      <c r="E1069" s="1"/>
      <c r="F1069" s="1"/>
      <c r="G1069" s="17"/>
      <c r="H1069" s="17"/>
      <c r="I1069" s="17"/>
      <c r="J1069" s="17"/>
      <c r="K1069" s="17"/>
      <c r="L1069" s="17"/>
      <c r="M1069" s="1"/>
      <c r="N1069" s="1"/>
      <c r="O1069" s="1"/>
      <c r="P1069" s="1"/>
      <c r="Q1069" s="1"/>
      <c r="R1069" s="1"/>
    </row>
    <row r="1070" spans="3:18">
      <c r="C1070" s="1"/>
      <c r="D1070" s="1"/>
      <c r="E1070" s="1"/>
      <c r="F1070" s="1"/>
      <c r="G1070" s="17"/>
      <c r="H1070" s="17"/>
      <c r="I1070" s="17"/>
      <c r="J1070" s="17"/>
      <c r="K1070" s="17"/>
      <c r="L1070" s="17"/>
      <c r="M1070" s="1"/>
      <c r="N1070" s="1"/>
      <c r="O1070" s="1"/>
      <c r="P1070" s="1"/>
      <c r="Q1070" s="1"/>
      <c r="R1070" s="1"/>
    </row>
    <row r="1071" spans="3:18">
      <c r="C1071" s="1"/>
      <c r="D1071" s="1"/>
      <c r="E1071" s="1"/>
      <c r="F1071" s="1"/>
      <c r="G1071" s="17"/>
      <c r="H1071" s="17"/>
      <c r="I1071" s="17"/>
      <c r="J1071" s="17"/>
      <c r="K1071" s="17"/>
      <c r="L1071" s="17"/>
      <c r="M1071" s="1"/>
      <c r="N1071" s="1"/>
      <c r="O1071" s="1"/>
      <c r="P1071" s="1"/>
      <c r="Q1071" s="1"/>
      <c r="R1071" s="1"/>
    </row>
    <row r="1072" spans="3:18">
      <c r="C1072" s="1"/>
      <c r="D1072" s="1"/>
      <c r="E1072" s="1"/>
      <c r="F1072" s="1"/>
      <c r="G1072" s="17"/>
      <c r="H1072" s="17"/>
      <c r="I1072" s="17"/>
      <c r="J1072" s="17"/>
      <c r="K1072" s="17"/>
      <c r="L1072" s="17"/>
      <c r="M1072" s="1"/>
      <c r="N1072" s="1"/>
      <c r="O1072" s="1"/>
      <c r="P1072" s="1"/>
      <c r="Q1072" s="1"/>
      <c r="R1072" s="1"/>
    </row>
    <row r="1073" spans="3:18">
      <c r="C1073" s="1"/>
      <c r="D1073" s="1"/>
      <c r="E1073" s="1"/>
      <c r="F1073" s="1"/>
      <c r="G1073" s="17"/>
      <c r="H1073" s="17"/>
      <c r="I1073" s="17"/>
      <c r="J1073" s="17"/>
      <c r="K1073" s="17"/>
      <c r="L1073" s="17"/>
      <c r="M1073" s="1"/>
      <c r="N1073" s="1"/>
      <c r="O1073" s="1"/>
      <c r="P1073" s="1"/>
      <c r="Q1073" s="1"/>
      <c r="R1073" s="1"/>
    </row>
    <row r="1074" spans="3:18">
      <c r="C1074" s="1"/>
      <c r="D1074" s="1"/>
      <c r="E1074" s="1"/>
      <c r="F1074" s="1"/>
      <c r="G1074" s="17"/>
      <c r="H1074" s="17"/>
      <c r="I1074" s="17"/>
      <c r="J1074" s="17"/>
      <c r="K1074" s="17"/>
      <c r="L1074" s="17"/>
      <c r="M1074" s="1"/>
      <c r="N1074" s="1"/>
      <c r="O1074" s="1"/>
      <c r="P1074" s="1"/>
      <c r="Q1074" s="1"/>
      <c r="R1074" s="1"/>
    </row>
    <row r="1075" spans="3:18">
      <c r="C1075" s="1"/>
      <c r="D1075" s="1"/>
      <c r="E1075" s="1"/>
      <c r="F1075" s="1"/>
      <c r="G1075" s="17"/>
      <c r="H1075" s="17"/>
      <c r="I1075" s="17"/>
      <c r="J1075" s="17"/>
      <c r="K1075" s="17"/>
      <c r="L1075" s="17"/>
      <c r="M1075" s="1"/>
      <c r="N1075" s="1"/>
      <c r="O1075" s="1"/>
      <c r="P1075" s="1"/>
      <c r="Q1075" s="1"/>
      <c r="R1075" s="1"/>
    </row>
    <row r="1076" spans="3:18">
      <c r="C1076" s="1"/>
      <c r="D1076" s="1"/>
      <c r="E1076" s="1"/>
      <c r="F1076" s="1"/>
      <c r="G1076" s="17"/>
      <c r="H1076" s="17"/>
      <c r="I1076" s="17"/>
      <c r="J1076" s="17"/>
      <c r="K1076" s="17"/>
      <c r="L1076" s="17"/>
      <c r="M1076" s="1"/>
      <c r="N1076" s="1"/>
      <c r="O1076" s="1"/>
      <c r="P1076" s="1"/>
      <c r="Q1076" s="1"/>
      <c r="R1076" s="1"/>
    </row>
    <row r="1077" spans="3:18">
      <c r="C1077" s="1"/>
      <c r="D1077" s="1"/>
      <c r="E1077" s="1"/>
      <c r="F1077" s="1"/>
      <c r="G1077" s="17"/>
      <c r="H1077" s="17"/>
      <c r="I1077" s="17"/>
      <c r="J1077" s="17"/>
      <c r="K1077" s="17"/>
      <c r="L1077" s="17"/>
      <c r="M1077" s="1"/>
      <c r="N1077" s="1"/>
      <c r="O1077" s="1"/>
      <c r="P1077" s="1"/>
      <c r="Q1077" s="1"/>
      <c r="R1077" s="1"/>
    </row>
    <row r="1078" spans="3:18">
      <c r="C1078" s="1"/>
      <c r="D1078" s="1"/>
      <c r="E1078" s="1"/>
      <c r="F1078" s="1"/>
      <c r="G1078" s="17"/>
      <c r="H1078" s="17"/>
      <c r="I1078" s="17"/>
      <c r="J1078" s="17"/>
      <c r="K1078" s="17"/>
      <c r="L1078" s="17"/>
      <c r="M1078" s="1"/>
      <c r="N1078" s="1"/>
      <c r="O1078" s="1"/>
      <c r="P1078" s="1"/>
      <c r="Q1078" s="1"/>
      <c r="R1078" s="1"/>
    </row>
    <row r="1079" spans="3:18">
      <c r="C1079" s="1"/>
      <c r="D1079" s="1"/>
      <c r="E1079" s="1"/>
      <c r="F1079" s="1"/>
      <c r="G1079" s="17"/>
      <c r="H1079" s="17"/>
      <c r="I1079" s="17"/>
      <c r="J1079" s="17"/>
      <c r="K1079" s="17"/>
      <c r="L1079" s="17"/>
      <c r="M1079" s="1"/>
      <c r="N1079" s="1"/>
      <c r="O1079" s="1"/>
      <c r="P1079" s="1"/>
      <c r="Q1079" s="1"/>
      <c r="R1079" s="1"/>
    </row>
    <row r="1080" spans="3:18">
      <c r="C1080" s="1"/>
      <c r="D1080" s="1"/>
      <c r="E1080" s="1"/>
      <c r="F1080" s="1"/>
      <c r="G1080" s="17"/>
      <c r="H1080" s="17"/>
      <c r="I1080" s="17"/>
      <c r="J1080" s="17"/>
      <c r="K1080" s="17"/>
      <c r="L1080" s="17"/>
      <c r="M1080" s="1"/>
      <c r="N1080" s="1"/>
      <c r="O1080" s="1"/>
      <c r="P1080" s="1"/>
      <c r="Q1080" s="1"/>
      <c r="R1080" s="1"/>
    </row>
    <row r="1081" spans="3:18">
      <c r="C1081" s="1"/>
      <c r="D1081" s="1"/>
      <c r="E1081" s="1"/>
      <c r="F1081" s="1"/>
      <c r="G1081" s="17"/>
      <c r="H1081" s="17"/>
      <c r="I1081" s="17"/>
      <c r="J1081" s="17"/>
      <c r="K1081" s="17"/>
      <c r="L1081" s="17"/>
      <c r="M1081" s="1"/>
      <c r="N1081" s="1"/>
      <c r="O1081" s="1"/>
      <c r="P1081" s="1"/>
      <c r="Q1081" s="1"/>
      <c r="R1081" s="1"/>
    </row>
    <row r="1082" spans="3:18">
      <c r="C1082" s="1"/>
      <c r="D1082" s="1"/>
      <c r="E1082" s="1"/>
      <c r="F1082" s="1"/>
      <c r="G1082" s="17"/>
      <c r="H1082" s="17"/>
      <c r="I1082" s="17"/>
      <c r="J1082" s="17"/>
      <c r="K1082" s="17"/>
      <c r="L1082" s="17"/>
      <c r="M1082" s="1"/>
      <c r="N1082" s="1"/>
      <c r="O1082" s="1"/>
      <c r="P1082" s="1"/>
      <c r="Q1082" s="1"/>
      <c r="R1082" s="1"/>
    </row>
    <row r="1083" spans="3:18">
      <c r="C1083" s="1"/>
      <c r="D1083" s="1"/>
      <c r="E1083" s="1"/>
      <c r="F1083" s="1"/>
      <c r="G1083" s="17"/>
      <c r="H1083" s="17"/>
      <c r="I1083" s="17"/>
      <c r="J1083" s="17"/>
      <c r="K1083" s="17"/>
      <c r="L1083" s="17"/>
      <c r="M1083" s="1"/>
      <c r="N1083" s="1"/>
      <c r="O1083" s="1"/>
      <c r="P1083" s="1"/>
      <c r="Q1083" s="1"/>
      <c r="R1083" s="1"/>
    </row>
    <row r="1084" spans="3:18">
      <c r="C1084" s="1"/>
      <c r="D1084" s="1"/>
      <c r="E1084" s="1"/>
      <c r="F1084" s="1"/>
      <c r="G1084" s="17"/>
      <c r="H1084" s="17"/>
      <c r="I1084" s="17"/>
      <c r="J1084" s="17"/>
      <c r="K1084" s="17"/>
      <c r="L1084" s="17"/>
      <c r="M1084" s="1"/>
      <c r="N1084" s="1"/>
      <c r="O1084" s="1"/>
      <c r="P1084" s="1"/>
      <c r="Q1084" s="1"/>
      <c r="R1084" s="1"/>
    </row>
    <row r="1085" spans="3:18">
      <c r="C1085" s="1"/>
      <c r="D1085" s="1"/>
      <c r="E1085" s="1"/>
      <c r="F1085" s="1"/>
      <c r="G1085" s="17"/>
      <c r="H1085" s="17"/>
      <c r="I1085" s="17"/>
      <c r="J1085" s="17"/>
      <c r="K1085" s="17"/>
      <c r="L1085" s="17"/>
      <c r="M1085" s="1"/>
      <c r="N1085" s="1"/>
      <c r="O1085" s="1"/>
      <c r="P1085" s="1"/>
      <c r="Q1085" s="1"/>
      <c r="R1085" s="1"/>
    </row>
    <row r="1086" spans="3:18">
      <c r="C1086" s="1"/>
      <c r="D1086" s="1"/>
      <c r="E1086" s="1"/>
      <c r="F1086" s="1"/>
      <c r="G1086" s="17"/>
      <c r="H1086" s="17"/>
      <c r="I1086" s="17"/>
      <c r="J1086" s="17"/>
      <c r="K1086" s="17"/>
      <c r="L1086" s="17"/>
      <c r="M1086" s="1"/>
      <c r="N1086" s="1"/>
      <c r="O1086" s="1"/>
      <c r="P1086" s="1"/>
      <c r="Q1086" s="1"/>
      <c r="R1086" s="1"/>
    </row>
    <row r="1087" spans="3:18">
      <c r="C1087" s="1"/>
      <c r="D1087" s="1"/>
      <c r="E1087" s="1"/>
      <c r="F1087" s="1"/>
      <c r="G1087" s="17"/>
      <c r="H1087" s="17"/>
      <c r="I1087" s="17"/>
      <c r="J1087" s="17"/>
      <c r="K1087" s="17"/>
      <c r="L1087" s="17"/>
      <c r="M1087" s="1"/>
      <c r="N1087" s="1"/>
      <c r="O1087" s="1"/>
      <c r="P1087" s="1"/>
      <c r="Q1087" s="1"/>
      <c r="R1087" s="1"/>
    </row>
    <row r="1088" spans="3:18">
      <c r="C1088" s="1"/>
      <c r="D1088" s="1"/>
      <c r="E1088" s="1"/>
      <c r="F1088" s="1"/>
      <c r="G1088" s="17"/>
      <c r="H1088" s="17"/>
      <c r="I1088" s="17"/>
      <c r="J1088" s="17"/>
      <c r="K1088" s="17"/>
      <c r="L1088" s="17"/>
      <c r="M1088" s="1"/>
      <c r="N1088" s="1"/>
      <c r="O1088" s="1"/>
      <c r="P1088" s="1"/>
      <c r="Q1088" s="1"/>
      <c r="R1088" s="1"/>
    </row>
    <row r="1089" spans="3:18">
      <c r="C1089" s="1"/>
      <c r="D1089" s="1"/>
      <c r="E1089" s="1"/>
      <c r="F1089" s="1"/>
      <c r="G1089" s="17"/>
      <c r="H1089" s="17"/>
      <c r="I1089" s="17"/>
      <c r="J1089" s="17"/>
      <c r="K1089" s="17"/>
      <c r="L1089" s="17"/>
      <c r="M1089" s="1"/>
      <c r="N1089" s="1"/>
      <c r="O1089" s="1"/>
      <c r="P1089" s="1"/>
      <c r="Q1089" s="1"/>
      <c r="R1089" s="1"/>
    </row>
    <row r="1090" spans="3:18">
      <c r="C1090" s="1"/>
      <c r="D1090" s="1"/>
      <c r="E1090" s="1"/>
      <c r="F1090" s="1"/>
      <c r="G1090" s="17"/>
      <c r="H1090" s="17"/>
      <c r="I1090" s="17"/>
      <c r="J1090" s="17"/>
      <c r="K1090" s="17"/>
      <c r="L1090" s="17"/>
      <c r="M1090" s="1"/>
      <c r="N1090" s="1"/>
      <c r="O1090" s="1"/>
      <c r="P1090" s="1"/>
      <c r="Q1090" s="1"/>
      <c r="R1090" s="1"/>
    </row>
    <row r="1091" spans="3:18">
      <c r="C1091" s="1"/>
      <c r="D1091" s="1"/>
      <c r="E1091" s="1"/>
      <c r="F1091" s="1"/>
      <c r="G1091" s="17"/>
      <c r="H1091" s="17"/>
      <c r="I1091" s="17"/>
      <c r="J1091" s="17"/>
      <c r="K1091" s="17"/>
      <c r="L1091" s="17"/>
      <c r="M1091" s="1"/>
      <c r="N1091" s="1"/>
      <c r="O1091" s="1"/>
      <c r="P1091" s="1"/>
      <c r="Q1091" s="1"/>
      <c r="R1091" s="1"/>
    </row>
    <row r="1092" spans="3:18">
      <c r="C1092" s="1"/>
      <c r="D1092" s="1"/>
      <c r="E1092" s="1"/>
      <c r="F1092" s="1"/>
      <c r="G1092" s="17"/>
      <c r="H1092" s="17"/>
      <c r="I1092" s="17"/>
      <c r="J1092" s="17"/>
      <c r="K1092" s="17"/>
      <c r="L1092" s="17"/>
      <c r="M1092" s="1"/>
      <c r="N1092" s="1"/>
      <c r="O1092" s="1"/>
      <c r="P1092" s="1"/>
      <c r="Q1092" s="1"/>
      <c r="R1092" s="1"/>
    </row>
    <row r="1093" spans="3:18">
      <c r="C1093" s="1"/>
      <c r="D1093" s="1"/>
      <c r="E1093" s="1"/>
      <c r="F1093" s="1"/>
      <c r="G1093" s="17"/>
      <c r="H1093" s="17"/>
      <c r="I1093" s="17"/>
      <c r="J1093" s="17"/>
      <c r="K1093" s="17"/>
      <c r="L1093" s="17"/>
      <c r="M1093" s="1"/>
      <c r="N1093" s="1"/>
      <c r="O1093" s="1"/>
      <c r="P1093" s="1"/>
      <c r="Q1093" s="1"/>
      <c r="R1093" s="1"/>
    </row>
    <row r="1094" spans="3:18">
      <c r="C1094" s="1"/>
      <c r="D1094" s="1"/>
      <c r="E1094" s="1"/>
      <c r="F1094" s="1"/>
      <c r="G1094" s="17"/>
      <c r="H1094" s="17"/>
      <c r="I1094" s="17"/>
      <c r="J1094" s="17"/>
      <c r="K1094" s="17"/>
      <c r="L1094" s="17"/>
      <c r="M1094" s="1"/>
      <c r="N1094" s="1"/>
      <c r="O1094" s="1"/>
      <c r="P1094" s="1"/>
      <c r="Q1094" s="1"/>
      <c r="R1094" s="1"/>
    </row>
    <row r="1095" spans="3:18">
      <c r="C1095" s="1"/>
      <c r="D1095" s="1"/>
      <c r="E1095" s="1"/>
      <c r="F1095" s="1"/>
      <c r="G1095" s="17"/>
      <c r="H1095" s="17"/>
      <c r="I1095" s="17"/>
      <c r="J1095" s="17"/>
      <c r="K1095" s="17"/>
      <c r="L1095" s="17"/>
      <c r="M1095" s="1"/>
      <c r="N1095" s="1"/>
      <c r="O1095" s="1"/>
      <c r="P1095" s="1"/>
      <c r="Q1095" s="1"/>
      <c r="R1095" s="1"/>
    </row>
    <row r="1096" spans="3:18">
      <c r="C1096" s="1"/>
      <c r="D1096" s="1"/>
      <c r="E1096" s="1"/>
      <c r="F1096" s="1"/>
      <c r="G1096" s="17"/>
      <c r="H1096" s="17"/>
      <c r="I1096" s="17"/>
      <c r="J1096" s="17"/>
      <c r="K1096" s="17"/>
      <c r="L1096" s="17"/>
      <c r="M1096" s="1"/>
      <c r="N1096" s="1"/>
      <c r="O1096" s="1"/>
      <c r="P1096" s="1"/>
      <c r="Q1096" s="1"/>
      <c r="R1096" s="1"/>
    </row>
    <row r="1097" spans="3:18">
      <c r="C1097" s="1"/>
      <c r="D1097" s="1"/>
      <c r="E1097" s="1"/>
      <c r="F1097" s="1"/>
      <c r="G1097" s="17"/>
      <c r="H1097" s="17"/>
      <c r="I1097" s="17"/>
      <c r="J1097" s="17"/>
      <c r="K1097" s="17"/>
      <c r="L1097" s="17"/>
      <c r="M1097" s="1"/>
      <c r="N1097" s="1"/>
      <c r="O1097" s="1"/>
      <c r="P1097" s="1"/>
      <c r="Q1097" s="1"/>
      <c r="R1097" s="1"/>
    </row>
    <row r="1098" spans="3:18">
      <c r="C1098" s="1"/>
      <c r="D1098" s="1"/>
      <c r="E1098" s="1"/>
      <c r="F1098" s="1"/>
      <c r="G1098" s="17"/>
      <c r="H1098" s="17"/>
      <c r="I1098" s="17"/>
      <c r="J1098" s="17"/>
      <c r="K1098" s="17"/>
      <c r="L1098" s="17"/>
      <c r="M1098" s="1"/>
      <c r="N1098" s="1"/>
      <c r="O1098" s="1"/>
      <c r="P1098" s="1"/>
      <c r="Q1098" s="1"/>
      <c r="R1098" s="1"/>
    </row>
    <row r="1099" spans="3:18">
      <c r="C1099" s="1"/>
      <c r="D1099" s="1"/>
      <c r="E1099" s="1"/>
      <c r="F1099" s="1"/>
      <c r="G1099" s="17"/>
      <c r="H1099" s="17"/>
      <c r="I1099" s="17"/>
      <c r="J1099" s="17"/>
      <c r="K1099" s="17"/>
      <c r="L1099" s="17"/>
      <c r="M1099" s="1"/>
      <c r="N1099" s="1"/>
      <c r="O1099" s="1"/>
      <c r="P1099" s="1"/>
      <c r="Q1099" s="1"/>
      <c r="R1099" s="1"/>
    </row>
    <row r="1100" spans="3:18">
      <c r="C1100" s="1"/>
      <c r="D1100" s="1"/>
      <c r="E1100" s="1"/>
      <c r="F1100" s="1"/>
      <c r="G1100" s="17"/>
      <c r="H1100" s="17"/>
      <c r="I1100" s="17"/>
      <c r="J1100" s="17"/>
      <c r="K1100" s="17"/>
      <c r="L1100" s="17"/>
      <c r="M1100" s="1"/>
      <c r="N1100" s="1"/>
      <c r="O1100" s="1"/>
      <c r="P1100" s="1"/>
      <c r="Q1100" s="1"/>
      <c r="R1100" s="1"/>
    </row>
    <row r="1101" spans="3:18">
      <c r="C1101" s="1"/>
      <c r="D1101" s="1"/>
      <c r="E1101" s="1"/>
      <c r="F1101" s="1"/>
      <c r="G1101" s="17"/>
      <c r="H1101" s="17"/>
      <c r="I1101" s="17"/>
      <c r="J1101" s="17"/>
      <c r="K1101" s="17"/>
      <c r="L1101" s="17"/>
      <c r="M1101" s="1"/>
      <c r="N1101" s="1"/>
      <c r="O1101" s="1"/>
      <c r="P1101" s="1"/>
      <c r="Q1101" s="1"/>
      <c r="R1101" s="1"/>
    </row>
    <row r="1102" spans="3:18">
      <c r="C1102" s="1"/>
      <c r="D1102" s="1"/>
      <c r="E1102" s="1"/>
      <c r="F1102" s="1"/>
      <c r="G1102" s="17"/>
      <c r="H1102" s="17"/>
      <c r="I1102" s="17"/>
      <c r="J1102" s="17"/>
      <c r="K1102" s="17"/>
      <c r="L1102" s="17"/>
      <c r="M1102" s="1"/>
      <c r="N1102" s="1"/>
      <c r="O1102" s="1"/>
      <c r="P1102" s="1"/>
      <c r="Q1102" s="1"/>
      <c r="R1102" s="1"/>
    </row>
    <row r="1103" spans="3:18">
      <c r="C1103" s="1"/>
      <c r="D1103" s="1"/>
      <c r="E1103" s="1"/>
      <c r="F1103" s="1"/>
      <c r="G1103" s="17"/>
      <c r="H1103" s="17"/>
      <c r="I1103" s="17"/>
      <c r="J1103" s="17"/>
      <c r="K1103" s="17"/>
      <c r="L1103" s="17"/>
      <c r="M1103" s="1"/>
      <c r="N1103" s="1"/>
      <c r="O1103" s="1"/>
      <c r="P1103" s="1"/>
      <c r="Q1103" s="1"/>
      <c r="R1103" s="1"/>
    </row>
    <row r="1104" spans="3:18">
      <c r="C1104" s="1"/>
      <c r="D1104" s="1"/>
      <c r="E1104" s="1"/>
      <c r="F1104" s="1"/>
      <c r="G1104" s="17"/>
      <c r="H1104" s="17"/>
      <c r="I1104" s="17"/>
      <c r="J1104" s="17"/>
      <c r="K1104" s="17"/>
      <c r="L1104" s="17"/>
      <c r="M1104" s="1"/>
      <c r="N1104" s="1"/>
      <c r="O1104" s="1"/>
      <c r="P1104" s="1"/>
      <c r="Q1104" s="1"/>
      <c r="R1104" s="1"/>
    </row>
    <row r="1105" spans="3:18">
      <c r="C1105" s="1"/>
      <c r="D1105" s="1"/>
      <c r="E1105" s="1"/>
      <c r="F1105" s="1"/>
      <c r="G1105" s="17"/>
      <c r="H1105" s="17"/>
      <c r="I1105" s="17"/>
      <c r="J1105" s="17"/>
      <c r="K1105" s="17"/>
      <c r="L1105" s="17"/>
      <c r="M1105" s="1"/>
      <c r="N1105" s="1"/>
      <c r="O1105" s="1"/>
      <c r="P1105" s="1"/>
      <c r="Q1105" s="1"/>
      <c r="R1105" s="1"/>
    </row>
    <row r="1106" spans="3:18">
      <c r="C1106" s="1"/>
      <c r="D1106" s="1"/>
      <c r="E1106" s="1"/>
      <c r="F1106" s="1"/>
      <c r="G1106" s="17"/>
      <c r="H1106" s="17"/>
      <c r="I1106" s="17"/>
      <c r="J1106" s="17"/>
      <c r="K1106" s="17"/>
      <c r="L1106" s="17"/>
      <c r="M1106" s="1"/>
      <c r="N1106" s="1"/>
      <c r="O1106" s="1"/>
      <c r="P1106" s="1"/>
      <c r="Q1106" s="1"/>
      <c r="R1106" s="1"/>
    </row>
    <row r="1107" spans="3:18">
      <c r="C1107" s="1"/>
      <c r="D1107" s="1"/>
      <c r="E1107" s="1"/>
      <c r="F1107" s="1"/>
      <c r="G1107" s="17"/>
      <c r="H1107" s="17"/>
      <c r="I1107" s="17"/>
      <c r="J1107" s="17"/>
      <c r="K1107" s="17"/>
      <c r="L1107" s="17"/>
      <c r="M1107" s="1"/>
      <c r="N1107" s="1"/>
      <c r="O1107" s="1"/>
      <c r="P1107" s="1"/>
      <c r="Q1107" s="1"/>
      <c r="R1107" s="1"/>
    </row>
    <row r="1108" spans="3:18">
      <c r="C1108" s="1"/>
      <c r="D1108" s="1"/>
      <c r="E1108" s="1"/>
      <c r="F1108" s="1"/>
      <c r="G1108" s="17"/>
      <c r="H1108" s="17"/>
      <c r="I1108" s="17"/>
      <c r="J1108" s="17"/>
      <c r="K1108" s="17"/>
      <c r="L1108" s="17"/>
      <c r="M1108" s="1"/>
      <c r="N1108" s="1"/>
      <c r="O1108" s="1"/>
      <c r="P1108" s="1"/>
      <c r="Q1108" s="1"/>
      <c r="R1108" s="1"/>
    </row>
    <row r="1109" spans="3:18">
      <c r="C1109" s="1"/>
      <c r="D1109" s="1"/>
      <c r="E1109" s="1"/>
      <c r="F1109" s="1"/>
      <c r="G1109" s="17"/>
      <c r="H1109" s="17"/>
      <c r="I1109" s="17"/>
      <c r="J1109" s="17"/>
      <c r="K1109" s="17"/>
      <c r="L1109" s="17"/>
      <c r="M1109" s="1"/>
      <c r="N1109" s="1"/>
      <c r="O1109" s="1"/>
      <c r="P1109" s="1"/>
      <c r="Q1109" s="1"/>
      <c r="R1109" s="1"/>
    </row>
    <row r="1110" spans="3:18">
      <c r="C1110" s="1"/>
      <c r="D1110" s="1"/>
      <c r="E1110" s="1"/>
      <c r="F1110" s="1"/>
      <c r="G1110" s="17"/>
      <c r="H1110" s="17"/>
      <c r="I1110" s="17"/>
      <c r="J1110" s="17"/>
      <c r="K1110" s="17"/>
      <c r="L1110" s="17"/>
      <c r="M1110" s="1"/>
      <c r="N1110" s="1"/>
      <c r="O1110" s="1"/>
      <c r="P1110" s="1"/>
      <c r="Q1110" s="1"/>
      <c r="R1110" s="1"/>
    </row>
    <row r="1111" spans="3:18">
      <c r="C1111" s="1"/>
      <c r="D1111" s="1"/>
      <c r="E1111" s="1"/>
      <c r="F1111" s="1"/>
      <c r="G1111" s="17"/>
      <c r="H1111" s="17"/>
      <c r="I1111" s="17"/>
      <c r="J1111" s="17"/>
      <c r="K1111" s="17"/>
      <c r="L1111" s="17"/>
      <c r="M1111" s="1"/>
      <c r="N1111" s="1"/>
      <c r="O1111" s="1"/>
      <c r="P1111" s="1"/>
      <c r="Q1111" s="1"/>
      <c r="R1111" s="1"/>
    </row>
    <row r="1112" spans="3:18">
      <c r="C1112" s="1"/>
      <c r="D1112" s="1"/>
      <c r="E1112" s="1"/>
      <c r="F1112" s="1"/>
      <c r="G1112" s="17"/>
      <c r="H1112" s="17"/>
      <c r="I1112" s="17"/>
      <c r="J1112" s="17"/>
      <c r="K1112" s="17"/>
      <c r="L1112" s="17"/>
      <c r="M1112" s="1"/>
      <c r="N1112" s="1"/>
      <c r="O1112" s="1"/>
      <c r="P1112" s="1"/>
      <c r="Q1112" s="1"/>
      <c r="R1112" s="1"/>
    </row>
    <row r="1113" spans="3:18">
      <c r="C1113" s="1"/>
      <c r="D1113" s="1"/>
      <c r="E1113" s="1"/>
      <c r="F1113" s="1"/>
      <c r="G1113" s="17"/>
      <c r="H1113" s="17"/>
      <c r="I1113" s="17"/>
      <c r="J1113" s="17"/>
      <c r="K1113" s="17"/>
      <c r="L1113" s="17"/>
      <c r="M1113" s="1"/>
      <c r="N1113" s="1"/>
      <c r="O1113" s="1"/>
      <c r="P1113" s="1"/>
      <c r="Q1113" s="1"/>
      <c r="R1113" s="1"/>
    </row>
    <row r="1114" spans="3:18">
      <c r="C1114" s="1"/>
      <c r="D1114" s="1"/>
      <c r="E1114" s="1"/>
      <c r="F1114" s="1"/>
      <c r="G1114" s="17"/>
      <c r="H1114" s="17"/>
      <c r="I1114" s="17"/>
      <c r="J1114" s="17"/>
      <c r="K1114" s="17"/>
      <c r="L1114" s="17"/>
      <c r="M1114" s="1"/>
      <c r="N1114" s="1"/>
      <c r="O1114" s="1"/>
      <c r="P1114" s="1"/>
      <c r="Q1114" s="1"/>
      <c r="R1114" s="1"/>
    </row>
    <row r="1115" spans="3:18">
      <c r="C1115" s="1"/>
      <c r="D1115" s="1"/>
      <c r="E1115" s="1"/>
      <c r="F1115" s="1"/>
      <c r="G1115" s="17"/>
      <c r="H1115" s="17"/>
      <c r="I1115" s="17"/>
      <c r="J1115" s="17"/>
      <c r="K1115" s="17"/>
      <c r="L1115" s="17"/>
      <c r="M1115" s="1"/>
      <c r="N1115" s="1"/>
      <c r="O1115" s="1"/>
      <c r="P1115" s="1"/>
      <c r="Q1115" s="1"/>
      <c r="R1115" s="1"/>
    </row>
    <row r="1116" spans="3:18">
      <c r="C1116" s="1"/>
      <c r="D1116" s="1"/>
      <c r="E1116" s="1"/>
      <c r="F1116" s="1"/>
      <c r="G1116" s="17"/>
      <c r="H1116" s="17"/>
      <c r="I1116" s="17"/>
      <c r="J1116" s="17"/>
      <c r="K1116" s="17"/>
      <c r="L1116" s="17"/>
      <c r="M1116" s="1"/>
      <c r="N1116" s="1"/>
      <c r="O1116" s="1"/>
      <c r="P1116" s="1"/>
      <c r="Q1116" s="1"/>
      <c r="R1116" s="1"/>
    </row>
    <row r="1117" spans="3:18">
      <c r="C1117" s="1"/>
      <c r="D1117" s="1"/>
      <c r="E1117" s="1"/>
      <c r="F1117" s="1"/>
      <c r="G1117" s="17"/>
      <c r="H1117" s="17"/>
      <c r="I1117" s="17"/>
      <c r="J1117" s="17"/>
      <c r="K1117" s="17"/>
      <c r="L1117" s="17"/>
      <c r="M1117" s="1"/>
      <c r="N1117" s="1"/>
      <c r="O1117" s="1"/>
      <c r="P1117" s="1"/>
      <c r="Q1117" s="1"/>
      <c r="R1117" s="1"/>
    </row>
    <row r="1118" spans="3:18">
      <c r="C1118" s="1"/>
      <c r="D1118" s="1"/>
      <c r="E1118" s="1"/>
      <c r="F1118" s="1"/>
      <c r="G1118" s="17"/>
      <c r="H1118" s="17"/>
      <c r="I1118" s="17"/>
      <c r="J1118" s="17"/>
      <c r="K1118" s="17"/>
      <c r="L1118" s="17"/>
      <c r="M1118" s="1"/>
      <c r="N1118" s="1"/>
      <c r="O1118" s="1"/>
      <c r="P1118" s="1"/>
      <c r="Q1118" s="1"/>
      <c r="R1118" s="1"/>
    </row>
    <row r="1119" spans="3:18">
      <c r="C1119" s="1"/>
      <c r="D1119" s="1"/>
      <c r="E1119" s="1"/>
      <c r="F1119" s="1"/>
      <c r="G1119" s="17"/>
      <c r="H1119" s="17"/>
      <c r="I1119" s="17"/>
      <c r="J1119" s="17"/>
      <c r="K1119" s="17"/>
      <c r="L1119" s="17"/>
      <c r="M1119" s="1"/>
      <c r="N1119" s="1"/>
      <c r="O1119" s="1"/>
      <c r="P1119" s="1"/>
      <c r="Q1119" s="1"/>
      <c r="R1119" s="1"/>
    </row>
    <row r="1120" spans="3:18">
      <c r="C1120" s="1"/>
      <c r="D1120" s="1"/>
      <c r="E1120" s="1"/>
      <c r="F1120" s="1"/>
      <c r="G1120" s="17"/>
      <c r="H1120" s="17"/>
      <c r="I1120" s="17"/>
      <c r="J1120" s="17"/>
      <c r="K1120" s="17"/>
      <c r="L1120" s="17"/>
      <c r="M1120" s="1"/>
      <c r="N1120" s="1"/>
      <c r="O1120" s="1"/>
      <c r="P1120" s="1"/>
      <c r="Q1120" s="1"/>
      <c r="R1120" s="1"/>
    </row>
    <row r="1121" spans="3:18">
      <c r="C1121" s="1"/>
      <c r="D1121" s="1"/>
      <c r="E1121" s="1"/>
      <c r="F1121" s="1"/>
      <c r="G1121" s="17"/>
      <c r="H1121" s="17"/>
      <c r="I1121" s="17"/>
      <c r="J1121" s="17"/>
      <c r="K1121" s="17"/>
      <c r="L1121" s="17"/>
      <c r="M1121" s="1"/>
      <c r="N1121" s="1"/>
      <c r="O1121" s="1"/>
      <c r="P1121" s="1"/>
      <c r="Q1121" s="1"/>
      <c r="R1121" s="1"/>
    </row>
    <row r="1122" spans="3:18">
      <c r="C1122" s="1"/>
      <c r="D1122" s="1"/>
      <c r="E1122" s="1"/>
      <c r="F1122" s="1"/>
      <c r="G1122" s="17"/>
      <c r="H1122" s="17"/>
      <c r="I1122" s="17"/>
      <c r="J1122" s="17"/>
      <c r="K1122" s="17"/>
      <c r="L1122" s="17"/>
      <c r="M1122" s="1"/>
      <c r="N1122" s="1"/>
      <c r="O1122" s="1"/>
      <c r="P1122" s="1"/>
      <c r="Q1122" s="1"/>
      <c r="R1122" s="1"/>
    </row>
    <row r="1123" spans="3:18">
      <c r="C1123" s="1"/>
      <c r="D1123" s="1"/>
      <c r="E1123" s="1"/>
      <c r="F1123" s="1"/>
      <c r="G1123" s="17"/>
      <c r="H1123" s="17"/>
      <c r="I1123" s="17"/>
      <c r="J1123" s="17"/>
      <c r="K1123" s="17"/>
      <c r="L1123" s="17"/>
      <c r="M1123" s="1"/>
      <c r="N1123" s="1"/>
      <c r="O1123" s="1"/>
      <c r="P1123" s="1"/>
      <c r="Q1123" s="1"/>
      <c r="R1123" s="1"/>
    </row>
    <row r="1124" spans="3:18">
      <c r="C1124" s="1"/>
      <c r="D1124" s="1"/>
      <c r="E1124" s="1"/>
      <c r="F1124" s="1"/>
      <c r="G1124" s="17"/>
      <c r="H1124" s="17"/>
      <c r="I1124" s="17"/>
      <c r="J1124" s="17"/>
      <c r="K1124" s="17"/>
      <c r="L1124" s="17"/>
      <c r="M1124" s="1"/>
      <c r="N1124" s="1"/>
      <c r="O1124" s="1"/>
      <c r="P1124" s="1"/>
      <c r="Q1124" s="1"/>
      <c r="R1124" s="1"/>
    </row>
    <row r="1125" spans="3:18">
      <c r="C1125" s="1"/>
      <c r="D1125" s="1"/>
      <c r="E1125" s="1"/>
      <c r="F1125" s="1"/>
      <c r="G1125" s="17"/>
      <c r="H1125" s="17"/>
      <c r="I1125" s="17"/>
      <c r="J1125" s="17"/>
      <c r="K1125" s="17"/>
      <c r="L1125" s="17"/>
      <c r="M1125" s="1"/>
      <c r="N1125" s="1"/>
      <c r="O1125" s="1"/>
      <c r="P1125" s="1"/>
      <c r="Q1125" s="1"/>
      <c r="R1125" s="1"/>
    </row>
    <row r="1126" spans="3:18">
      <c r="C1126" s="1"/>
      <c r="D1126" s="1"/>
      <c r="E1126" s="1"/>
      <c r="F1126" s="1"/>
      <c r="G1126" s="17"/>
      <c r="H1126" s="17"/>
      <c r="I1126" s="17"/>
      <c r="J1126" s="17"/>
      <c r="K1126" s="17"/>
      <c r="L1126" s="17"/>
      <c r="M1126" s="1"/>
      <c r="N1126" s="1"/>
      <c r="O1126" s="1"/>
      <c r="P1126" s="1"/>
      <c r="Q1126" s="1"/>
      <c r="R1126" s="1"/>
    </row>
    <row r="1127" spans="3:18">
      <c r="C1127" s="1"/>
      <c r="D1127" s="1"/>
      <c r="E1127" s="1"/>
      <c r="F1127" s="1"/>
      <c r="G1127" s="17"/>
      <c r="H1127" s="17"/>
      <c r="I1127" s="17"/>
      <c r="J1127" s="17"/>
      <c r="K1127" s="17"/>
      <c r="L1127" s="17"/>
      <c r="M1127" s="1"/>
      <c r="N1127" s="1"/>
      <c r="O1127" s="1"/>
      <c r="P1127" s="1"/>
      <c r="Q1127" s="1"/>
      <c r="R1127" s="1"/>
    </row>
    <row r="1128" spans="3:18">
      <c r="C1128" s="1"/>
      <c r="D1128" s="1"/>
      <c r="E1128" s="1"/>
      <c r="F1128" s="1"/>
      <c r="G1128" s="17"/>
      <c r="H1128" s="17"/>
      <c r="I1128" s="17"/>
      <c r="J1128" s="17"/>
      <c r="K1128" s="17"/>
      <c r="L1128" s="17"/>
      <c r="M1128" s="1"/>
      <c r="N1128" s="1"/>
      <c r="O1128" s="1"/>
      <c r="P1128" s="1"/>
      <c r="Q1128" s="1"/>
      <c r="R1128" s="1"/>
    </row>
    <row r="1129" spans="3:18">
      <c r="C1129" s="1"/>
      <c r="D1129" s="1"/>
      <c r="E1129" s="1"/>
      <c r="F1129" s="1"/>
      <c r="G1129" s="17"/>
      <c r="H1129" s="17"/>
      <c r="I1129" s="17"/>
      <c r="J1129" s="17"/>
      <c r="K1129" s="17"/>
      <c r="L1129" s="17"/>
      <c r="M1129" s="1"/>
      <c r="N1129" s="1"/>
      <c r="O1129" s="1"/>
      <c r="P1129" s="1"/>
      <c r="Q1129" s="1"/>
      <c r="R1129" s="1"/>
    </row>
    <row r="1130" spans="3:18">
      <c r="C1130" s="1"/>
      <c r="D1130" s="1"/>
      <c r="E1130" s="1"/>
      <c r="F1130" s="1"/>
      <c r="G1130" s="17"/>
      <c r="H1130" s="17"/>
      <c r="I1130" s="17"/>
      <c r="J1130" s="17"/>
      <c r="K1130" s="17"/>
      <c r="L1130" s="17"/>
      <c r="M1130" s="1"/>
      <c r="N1130" s="1"/>
      <c r="O1130" s="1"/>
      <c r="P1130" s="1"/>
      <c r="Q1130" s="1"/>
      <c r="R1130" s="1"/>
    </row>
    <row r="1131" spans="3:18">
      <c r="C1131" s="1"/>
      <c r="D1131" s="1"/>
      <c r="E1131" s="1"/>
      <c r="F1131" s="1"/>
      <c r="G1131" s="17"/>
      <c r="H1131" s="17"/>
      <c r="I1131" s="17"/>
      <c r="J1131" s="17"/>
      <c r="K1131" s="17"/>
      <c r="L1131" s="17"/>
      <c r="M1131" s="1"/>
      <c r="N1131" s="1"/>
      <c r="O1131" s="1"/>
      <c r="P1131" s="1"/>
      <c r="Q1131" s="1"/>
      <c r="R1131" s="1"/>
    </row>
    <row r="1132" spans="3:18">
      <c r="C1132" s="1"/>
      <c r="D1132" s="1"/>
      <c r="E1132" s="1"/>
      <c r="F1132" s="1"/>
      <c r="G1132" s="17"/>
      <c r="H1132" s="17"/>
      <c r="I1132" s="17"/>
      <c r="J1132" s="17"/>
      <c r="K1132" s="17"/>
      <c r="L1132" s="17"/>
      <c r="M1132" s="1"/>
      <c r="N1132" s="1"/>
      <c r="O1132" s="1"/>
      <c r="P1132" s="1"/>
      <c r="Q1132" s="1"/>
      <c r="R1132" s="1"/>
    </row>
    <row r="1133" spans="3:18">
      <c r="C1133" s="1"/>
      <c r="D1133" s="1"/>
      <c r="E1133" s="1"/>
      <c r="F1133" s="1"/>
      <c r="G1133" s="17"/>
      <c r="H1133" s="17"/>
      <c r="I1133" s="17"/>
      <c r="J1133" s="17"/>
      <c r="K1133" s="17"/>
      <c r="L1133" s="17"/>
      <c r="M1133" s="1"/>
      <c r="N1133" s="1"/>
      <c r="O1133" s="1"/>
      <c r="P1133" s="1"/>
      <c r="Q1133" s="1"/>
      <c r="R1133" s="1"/>
    </row>
    <row r="1134" spans="3:18">
      <c r="C1134" s="1"/>
      <c r="D1134" s="1"/>
      <c r="E1134" s="1"/>
      <c r="F1134" s="1"/>
      <c r="G1134" s="17"/>
      <c r="H1134" s="17"/>
      <c r="I1134" s="17"/>
      <c r="J1134" s="17"/>
      <c r="K1134" s="17"/>
      <c r="L1134" s="17"/>
      <c r="M1134" s="1"/>
      <c r="N1134" s="1"/>
      <c r="O1134" s="1"/>
      <c r="P1134" s="1"/>
      <c r="Q1134" s="1"/>
      <c r="R1134" s="1"/>
    </row>
    <row r="1135" spans="3:18">
      <c r="C1135" s="1"/>
      <c r="D1135" s="1"/>
      <c r="E1135" s="1"/>
      <c r="F1135" s="1"/>
      <c r="G1135" s="17"/>
      <c r="H1135" s="17"/>
      <c r="I1135" s="17"/>
      <c r="J1135" s="17"/>
      <c r="K1135" s="17"/>
      <c r="L1135" s="17"/>
      <c r="M1135" s="1"/>
      <c r="N1135" s="1"/>
      <c r="O1135" s="1"/>
      <c r="P1135" s="1"/>
      <c r="Q1135" s="1"/>
      <c r="R1135" s="1"/>
    </row>
    <row r="1136" spans="3:18">
      <c r="C1136" s="1"/>
      <c r="D1136" s="1"/>
      <c r="E1136" s="1"/>
      <c r="F1136" s="1"/>
      <c r="G1136" s="17"/>
      <c r="H1136" s="17"/>
      <c r="I1136" s="17"/>
      <c r="J1136" s="17"/>
      <c r="K1136" s="17"/>
      <c r="L1136" s="17"/>
      <c r="M1136" s="1"/>
      <c r="N1136" s="1"/>
      <c r="O1136" s="1"/>
      <c r="P1136" s="1"/>
      <c r="Q1136" s="1"/>
      <c r="R1136" s="1"/>
    </row>
    <row r="1137" spans="3:18">
      <c r="C1137" s="1"/>
      <c r="D1137" s="1"/>
      <c r="E1137" s="1"/>
      <c r="F1137" s="1"/>
      <c r="G1137" s="17"/>
      <c r="H1137" s="17"/>
      <c r="I1137" s="17"/>
      <c r="J1137" s="17"/>
      <c r="K1137" s="17"/>
      <c r="L1137" s="17"/>
      <c r="M1137" s="1"/>
      <c r="N1137" s="1"/>
      <c r="O1137" s="1"/>
      <c r="P1137" s="1"/>
      <c r="Q1137" s="1"/>
      <c r="R1137" s="1"/>
    </row>
    <row r="1138" spans="3:18">
      <c r="C1138" s="1"/>
      <c r="D1138" s="1"/>
      <c r="E1138" s="1"/>
      <c r="F1138" s="1"/>
      <c r="G1138" s="17"/>
      <c r="H1138" s="17"/>
      <c r="I1138" s="17"/>
      <c r="J1138" s="17"/>
      <c r="K1138" s="17"/>
      <c r="L1138" s="17"/>
      <c r="M1138" s="1"/>
      <c r="N1138" s="1"/>
      <c r="O1138" s="1"/>
      <c r="P1138" s="1"/>
      <c r="Q1138" s="1"/>
      <c r="R1138" s="1"/>
    </row>
    <row r="1139" spans="3:18">
      <c r="C1139" s="1"/>
      <c r="D1139" s="1"/>
      <c r="E1139" s="1"/>
      <c r="F1139" s="1"/>
      <c r="G1139" s="17"/>
      <c r="H1139" s="17"/>
      <c r="I1139" s="17"/>
      <c r="J1139" s="17"/>
      <c r="K1139" s="17"/>
      <c r="L1139" s="17"/>
      <c r="M1139" s="1"/>
      <c r="N1139" s="1"/>
      <c r="O1139" s="1"/>
      <c r="P1139" s="1"/>
      <c r="Q1139" s="1"/>
      <c r="R1139" s="1"/>
    </row>
    <row r="1140" spans="3:18">
      <c r="C1140" s="1"/>
      <c r="D1140" s="1"/>
      <c r="E1140" s="1"/>
      <c r="F1140" s="1"/>
      <c r="G1140" s="17"/>
      <c r="H1140" s="17"/>
      <c r="I1140" s="17"/>
      <c r="J1140" s="17"/>
      <c r="K1140" s="17"/>
      <c r="L1140" s="17"/>
      <c r="M1140" s="1"/>
      <c r="N1140" s="1"/>
      <c r="O1140" s="1"/>
      <c r="P1140" s="1"/>
      <c r="Q1140" s="1"/>
      <c r="R1140" s="1"/>
    </row>
    <row r="1141" spans="3:18">
      <c r="C1141" s="1"/>
      <c r="D1141" s="1"/>
      <c r="E1141" s="1"/>
      <c r="F1141" s="1"/>
      <c r="G1141" s="17"/>
      <c r="H1141" s="17"/>
      <c r="I1141" s="17"/>
      <c r="J1141" s="17"/>
      <c r="K1141" s="17"/>
      <c r="L1141" s="17"/>
      <c r="M1141" s="1"/>
      <c r="N1141" s="1"/>
      <c r="O1141" s="1"/>
      <c r="P1141" s="1"/>
      <c r="Q1141" s="1"/>
      <c r="R1141" s="1"/>
    </row>
    <row r="1142" spans="3:18">
      <c r="C1142" s="1"/>
      <c r="D1142" s="1"/>
      <c r="E1142" s="1"/>
      <c r="F1142" s="1"/>
      <c r="G1142" s="17"/>
      <c r="H1142" s="17"/>
      <c r="I1142" s="17"/>
      <c r="J1142" s="17"/>
      <c r="K1142" s="17"/>
      <c r="L1142" s="17"/>
      <c r="M1142" s="1"/>
      <c r="N1142" s="1"/>
      <c r="O1142" s="1"/>
      <c r="P1142" s="1"/>
      <c r="Q1142" s="1"/>
      <c r="R1142" s="1"/>
    </row>
    <row r="1143" spans="3:18">
      <c r="C1143" s="1"/>
      <c r="D1143" s="1"/>
      <c r="E1143" s="1"/>
      <c r="F1143" s="1"/>
      <c r="G1143" s="17"/>
      <c r="H1143" s="17"/>
      <c r="I1143" s="17"/>
      <c r="J1143" s="17"/>
      <c r="K1143" s="17"/>
      <c r="L1143" s="17"/>
      <c r="M1143" s="1"/>
      <c r="N1143" s="1"/>
      <c r="O1143" s="1"/>
      <c r="P1143" s="1"/>
      <c r="Q1143" s="1"/>
      <c r="R1143" s="1"/>
    </row>
    <row r="1144" spans="3:18">
      <c r="C1144" s="1"/>
      <c r="D1144" s="1"/>
      <c r="E1144" s="1"/>
      <c r="F1144" s="1"/>
      <c r="G1144" s="17"/>
      <c r="H1144" s="17"/>
      <c r="I1144" s="17"/>
      <c r="J1144" s="17"/>
      <c r="K1144" s="17"/>
      <c r="L1144" s="17"/>
      <c r="M1144" s="1"/>
      <c r="N1144" s="1"/>
      <c r="O1144" s="1"/>
      <c r="P1144" s="1"/>
      <c r="Q1144" s="1"/>
      <c r="R1144" s="1"/>
    </row>
    <row r="1145" spans="3:18">
      <c r="C1145" s="1"/>
      <c r="D1145" s="1"/>
      <c r="E1145" s="1"/>
      <c r="F1145" s="1"/>
      <c r="G1145" s="17"/>
      <c r="H1145" s="17"/>
      <c r="I1145" s="17"/>
      <c r="J1145" s="17"/>
      <c r="K1145" s="17"/>
      <c r="L1145" s="17"/>
      <c r="M1145" s="1"/>
      <c r="N1145" s="1"/>
      <c r="O1145" s="1"/>
      <c r="P1145" s="1"/>
      <c r="Q1145" s="1"/>
      <c r="R1145" s="1"/>
    </row>
    <row r="1146" spans="3:18">
      <c r="C1146" s="1"/>
      <c r="D1146" s="1"/>
      <c r="E1146" s="1"/>
      <c r="F1146" s="1"/>
      <c r="G1146" s="17"/>
      <c r="H1146" s="17"/>
      <c r="I1146" s="17"/>
      <c r="J1146" s="17"/>
      <c r="K1146" s="17"/>
      <c r="L1146" s="17"/>
      <c r="M1146" s="1"/>
      <c r="N1146" s="1"/>
      <c r="O1146" s="1"/>
      <c r="P1146" s="1"/>
      <c r="Q1146" s="1"/>
      <c r="R1146" s="1"/>
    </row>
    <row r="1147" spans="3:18">
      <c r="C1147" s="1"/>
      <c r="D1147" s="1"/>
      <c r="E1147" s="1"/>
      <c r="F1147" s="1"/>
      <c r="G1147" s="17"/>
      <c r="H1147" s="17"/>
      <c r="I1147" s="17"/>
      <c r="J1147" s="17"/>
      <c r="K1147" s="17"/>
      <c r="L1147" s="17"/>
      <c r="M1147" s="1"/>
      <c r="N1147" s="1"/>
      <c r="O1147" s="1"/>
      <c r="P1147" s="1"/>
      <c r="Q1147" s="1"/>
      <c r="R1147" s="1"/>
    </row>
    <row r="1148" spans="3:18">
      <c r="C1148" s="1"/>
      <c r="D1148" s="1"/>
      <c r="E1148" s="1"/>
      <c r="F1148" s="1"/>
      <c r="G1148" s="17"/>
      <c r="H1148" s="17"/>
      <c r="I1148" s="17"/>
      <c r="J1148" s="17"/>
      <c r="K1148" s="17"/>
      <c r="L1148" s="17"/>
      <c r="M1148" s="1"/>
      <c r="N1148" s="1"/>
      <c r="O1148" s="1"/>
      <c r="P1148" s="1"/>
      <c r="Q1148" s="1"/>
      <c r="R1148" s="1"/>
    </row>
    <row r="1149" spans="3:18">
      <c r="C1149" s="1"/>
      <c r="D1149" s="1"/>
      <c r="E1149" s="1"/>
      <c r="F1149" s="1"/>
      <c r="G1149" s="17"/>
      <c r="H1149" s="17"/>
      <c r="I1149" s="17"/>
      <c r="J1149" s="17"/>
      <c r="K1149" s="17"/>
      <c r="L1149" s="17"/>
      <c r="M1149" s="1"/>
      <c r="N1149" s="1"/>
      <c r="O1149" s="1"/>
      <c r="P1149" s="1"/>
      <c r="Q1149" s="1"/>
      <c r="R1149" s="1"/>
    </row>
    <row r="1150" spans="3:18">
      <c r="C1150" s="1"/>
      <c r="D1150" s="1"/>
      <c r="E1150" s="1"/>
      <c r="F1150" s="1"/>
      <c r="G1150" s="17"/>
      <c r="H1150" s="17"/>
      <c r="I1150" s="17"/>
      <c r="J1150" s="17"/>
      <c r="K1150" s="17"/>
      <c r="L1150" s="17"/>
      <c r="M1150" s="1"/>
      <c r="N1150" s="1"/>
      <c r="O1150" s="1"/>
      <c r="P1150" s="1"/>
      <c r="Q1150" s="1"/>
      <c r="R1150" s="1"/>
    </row>
    <row r="1151" spans="3:18">
      <c r="C1151" s="1"/>
      <c r="D1151" s="1"/>
      <c r="E1151" s="1"/>
      <c r="F1151" s="1"/>
      <c r="G1151" s="17"/>
      <c r="H1151" s="17"/>
      <c r="I1151" s="17"/>
      <c r="J1151" s="17"/>
      <c r="K1151" s="17"/>
      <c r="L1151" s="17"/>
      <c r="M1151" s="1"/>
      <c r="N1151" s="1"/>
      <c r="O1151" s="1"/>
      <c r="P1151" s="1"/>
      <c r="Q1151" s="1"/>
      <c r="R1151" s="1"/>
    </row>
    <row r="1152" spans="3:18">
      <c r="C1152" s="1"/>
      <c r="D1152" s="1"/>
      <c r="E1152" s="1"/>
      <c r="F1152" s="1"/>
      <c r="G1152" s="17"/>
      <c r="H1152" s="17"/>
      <c r="I1152" s="17"/>
      <c r="J1152" s="17"/>
      <c r="K1152" s="17"/>
      <c r="L1152" s="17"/>
      <c r="M1152" s="1"/>
      <c r="N1152" s="1"/>
      <c r="O1152" s="1"/>
      <c r="P1152" s="1"/>
      <c r="Q1152" s="1"/>
      <c r="R1152" s="1"/>
    </row>
    <row r="1153" spans="3:18">
      <c r="C1153" s="1"/>
      <c r="D1153" s="1"/>
      <c r="E1153" s="1"/>
      <c r="F1153" s="1"/>
      <c r="G1153" s="17"/>
      <c r="H1153" s="17"/>
      <c r="I1153" s="17"/>
      <c r="J1153" s="17"/>
      <c r="K1153" s="17"/>
      <c r="L1153" s="17"/>
      <c r="M1153" s="1"/>
      <c r="N1153" s="1"/>
      <c r="O1153" s="1"/>
      <c r="P1153" s="1"/>
      <c r="Q1153" s="1"/>
      <c r="R1153" s="1"/>
    </row>
    <row r="1154" spans="3:18">
      <c r="C1154" s="1"/>
      <c r="D1154" s="1"/>
      <c r="E1154" s="1"/>
      <c r="F1154" s="1"/>
      <c r="G1154" s="17"/>
      <c r="H1154" s="17"/>
      <c r="I1154" s="17"/>
      <c r="J1154" s="17"/>
      <c r="K1154" s="17"/>
      <c r="L1154" s="17"/>
      <c r="M1154" s="1"/>
      <c r="N1154" s="1"/>
      <c r="O1154" s="1"/>
      <c r="P1154" s="1"/>
      <c r="Q1154" s="1"/>
      <c r="R1154" s="1"/>
    </row>
    <row r="1155" spans="3:18">
      <c r="C1155" s="1"/>
      <c r="D1155" s="1"/>
      <c r="E1155" s="1"/>
      <c r="F1155" s="1"/>
      <c r="G1155" s="17"/>
      <c r="H1155" s="17"/>
      <c r="I1155" s="17"/>
      <c r="J1155" s="17"/>
      <c r="K1155" s="17"/>
      <c r="L1155" s="17"/>
      <c r="M1155" s="1"/>
      <c r="N1155" s="1"/>
      <c r="O1155" s="1"/>
      <c r="P1155" s="1"/>
      <c r="Q1155" s="1"/>
      <c r="R1155" s="1"/>
    </row>
    <row r="1156" spans="3:18">
      <c r="C1156" s="1"/>
      <c r="D1156" s="1"/>
      <c r="E1156" s="1"/>
      <c r="F1156" s="1"/>
      <c r="G1156" s="17"/>
      <c r="H1156" s="17"/>
      <c r="I1156" s="17"/>
      <c r="J1156" s="17"/>
      <c r="K1156" s="17"/>
      <c r="L1156" s="17"/>
      <c r="M1156" s="1"/>
      <c r="N1156" s="1"/>
      <c r="O1156" s="1"/>
      <c r="P1156" s="1"/>
      <c r="Q1156" s="1"/>
      <c r="R1156" s="1"/>
    </row>
    <row r="1157" spans="3:18">
      <c r="C1157" s="1"/>
      <c r="D1157" s="1"/>
      <c r="E1157" s="1"/>
      <c r="F1157" s="1"/>
      <c r="G1157" s="17"/>
      <c r="H1157" s="17"/>
      <c r="I1157" s="17"/>
      <c r="J1157" s="17"/>
      <c r="K1157" s="17"/>
      <c r="L1157" s="17"/>
      <c r="M1157" s="1"/>
      <c r="N1157" s="1"/>
      <c r="O1157" s="1"/>
      <c r="P1157" s="1"/>
      <c r="Q1157" s="1"/>
      <c r="R1157" s="1"/>
    </row>
    <row r="1158" spans="3:18">
      <c r="C1158" s="1"/>
      <c r="D1158" s="1"/>
      <c r="E1158" s="1"/>
      <c r="F1158" s="1"/>
      <c r="G1158" s="17"/>
      <c r="H1158" s="17"/>
      <c r="I1158" s="17"/>
      <c r="J1158" s="17"/>
      <c r="K1158" s="17"/>
      <c r="L1158" s="17"/>
      <c r="M1158" s="1"/>
      <c r="N1158" s="1"/>
      <c r="O1158" s="1"/>
      <c r="P1158" s="1"/>
      <c r="Q1158" s="1"/>
      <c r="R1158" s="1"/>
    </row>
    <row r="1159" spans="3:18">
      <c r="C1159" s="1"/>
      <c r="D1159" s="1"/>
      <c r="E1159" s="1"/>
      <c r="F1159" s="1"/>
      <c r="G1159" s="17"/>
      <c r="H1159" s="17"/>
      <c r="I1159" s="17"/>
      <c r="J1159" s="17"/>
      <c r="K1159" s="17"/>
      <c r="L1159" s="17"/>
      <c r="M1159" s="1"/>
      <c r="N1159" s="1"/>
      <c r="O1159" s="1"/>
      <c r="P1159" s="1"/>
      <c r="Q1159" s="1"/>
      <c r="R1159" s="1"/>
    </row>
    <row r="1160" spans="3:18">
      <c r="C1160" s="1"/>
      <c r="D1160" s="1"/>
      <c r="E1160" s="1"/>
      <c r="F1160" s="1"/>
      <c r="G1160" s="17"/>
      <c r="H1160" s="17"/>
      <c r="I1160" s="17"/>
      <c r="J1160" s="17"/>
      <c r="K1160" s="17"/>
      <c r="L1160" s="17"/>
      <c r="M1160" s="1"/>
      <c r="N1160" s="1"/>
      <c r="O1160" s="1"/>
      <c r="P1160" s="1"/>
      <c r="Q1160" s="1"/>
      <c r="R1160" s="1"/>
    </row>
    <row r="1161" spans="3:18">
      <c r="C1161" s="1"/>
      <c r="D1161" s="1"/>
      <c r="E1161" s="1"/>
      <c r="F1161" s="1"/>
      <c r="G1161" s="17"/>
      <c r="H1161" s="17"/>
      <c r="I1161" s="17"/>
      <c r="J1161" s="17"/>
      <c r="K1161" s="17"/>
      <c r="L1161" s="17"/>
      <c r="M1161" s="1"/>
      <c r="N1161" s="1"/>
      <c r="O1161" s="1"/>
      <c r="P1161" s="1"/>
      <c r="Q1161" s="1"/>
      <c r="R1161" s="1"/>
    </row>
    <row r="1162" spans="3:18">
      <c r="C1162" s="1"/>
      <c r="D1162" s="1"/>
      <c r="E1162" s="1"/>
      <c r="F1162" s="1"/>
      <c r="G1162" s="17"/>
      <c r="H1162" s="17"/>
      <c r="I1162" s="17"/>
      <c r="J1162" s="17"/>
      <c r="K1162" s="17"/>
      <c r="L1162" s="17"/>
      <c r="M1162" s="1"/>
      <c r="N1162" s="1"/>
      <c r="O1162" s="1"/>
      <c r="P1162" s="1"/>
      <c r="Q1162" s="1"/>
      <c r="R1162" s="1"/>
    </row>
    <row r="1163" spans="3:18">
      <c r="C1163" s="1"/>
      <c r="D1163" s="1"/>
      <c r="E1163" s="1"/>
      <c r="F1163" s="1"/>
      <c r="G1163" s="17"/>
      <c r="H1163" s="17"/>
      <c r="I1163" s="17"/>
      <c r="J1163" s="17"/>
      <c r="K1163" s="17"/>
      <c r="L1163" s="17"/>
      <c r="M1163" s="1"/>
      <c r="N1163" s="1"/>
      <c r="O1163" s="1"/>
      <c r="P1163" s="1"/>
      <c r="Q1163" s="1"/>
      <c r="R1163" s="1"/>
    </row>
    <row r="1164" spans="3:18">
      <c r="C1164" s="1"/>
      <c r="D1164" s="1"/>
      <c r="E1164" s="1"/>
      <c r="F1164" s="1"/>
      <c r="G1164" s="17"/>
      <c r="H1164" s="17"/>
      <c r="I1164" s="17"/>
      <c r="J1164" s="17"/>
      <c r="K1164" s="17"/>
      <c r="L1164" s="17"/>
      <c r="M1164" s="1"/>
      <c r="N1164" s="1"/>
      <c r="O1164" s="1"/>
      <c r="P1164" s="1"/>
      <c r="Q1164" s="1"/>
      <c r="R1164" s="1"/>
    </row>
    <row r="1165" spans="3:18">
      <c r="C1165" s="1"/>
      <c r="D1165" s="1"/>
      <c r="E1165" s="1"/>
      <c r="F1165" s="1"/>
      <c r="G1165" s="17"/>
      <c r="H1165" s="17"/>
      <c r="I1165" s="17"/>
      <c r="J1165" s="17"/>
      <c r="K1165" s="17"/>
      <c r="L1165" s="17"/>
      <c r="M1165" s="1"/>
      <c r="N1165" s="1"/>
      <c r="O1165" s="1"/>
      <c r="P1165" s="1"/>
      <c r="Q1165" s="1"/>
      <c r="R1165" s="1"/>
    </row>
    <row r="1166" spans="3:18">
      <c r="C1166" s="1"/>
      <c r="D1166" s="1"/>
      <c r="E1166" s="1"/>
      <c r="F1166" s="1"/>
      <c r="G1166" s="17"/>
      <c r="H1166" s="17"/>
      <c r="I1166" s="17"/>
      <c r="J1166" s="17"/>
      <c r="K1166" s="17"/>
      <c r="L1166" s="17"/>
      <c r="M1166" s="1"/>
      <c r="N1166" s="1"/>
      <c r="O1166" s="1"/>
      <c r="P1166" s="1"/>
      <c r="Q1166" s="1"/>
      <c r="R1166" s="1"/>
    </row>
    <row r="1167" spans="3:18">
      <c r="C1167" s="1"/>
      <c r="D1167" s="1"/>
      <c r="E1167" s="1"/>
      <c r="F1167" s="1"/>
      <c r="G1167" s="17"/>
      <c r="H1167" s="17"/>
      <c r="I1167" s="17"/>
      <c r="J1167" s="17"/>
      <c r="K1167" s="17"/>
      <c r="L1167" s="17"/>
      <c r="M1167" s="1"/>
      <c r="N1167" s="1"/>
      <c r="O1167" s="1"/>
      <c r="P1167" s="1"/>
      <c r="Q1167" s="1"/>
      <c r="R1167" s="1"/>
    </row>
    <row r="1168" spans="3:18">
      <c r="C1168" s="1"/>
      <c r="D1168" s="1"/>
      <c r="E1168" s="1"/>
      <c r="F1168" s="1"/>
      <c r="G1168" s="17"/>
      <c r="H1168" s="17"/>
      <c r="I1168" s="17"/>
      <c r="J1168" s="17"/>
      <c r="K1168" s="17"/>
      <c r="L1168" s="17"/>
      <c r="M1168" s="1"/>
      <c r="N1168" s="1"/>
      <c r="O1168" s="1"/>
      <c r="P1168" s="1"/>
      <c r="Q1168" s="1"/>
      <c r="R1168" s="1"/>
    </row>
    <row r="1169" spans="3:18">
      <c r="C1169" s="1"/>
      <c r="D1169" s="1"/>
      <c r="E1169" s="1"/>
      <c r="F1169" s="1"/>
      <c r="G1169" s="17"/>
      <c r="H1169" s="17"/>
      <c r="I1169" s="17"/>
      <c r="J1169" s="17"/>
      <c r="K1169" s="17"/>
      <c r="L1169" s="17"/>
      <c r="M1169" s="1"/>
      <c r="N1169" s="1"/>
      <c r="O1169" s="1"/>
      <c r="P1169" s="1"/>
      <c r="Q1169" s="1"/>
      <c r="R1169" s="1"/>
    </row>
    <row r="1170" spans="3:18">
      <c r="C1170" s="1"/>
      <c r="D1170" s="1"/>
      <c r="E1170" s="1"/>
      <c r="F1170" s="1"/>
      <c r="G1170" s="17"/>
      <c r="H1170" s="17"/>
      <c r="I1170" s="17"/>
      <c r="J1170" s="17"/>
      <c r="K1170" s="17"/>
      <c r="L1170" s="17"/>
      <c r="M1170" s="1"/>
      <c r="N1170" s="1"/>
      <c r="O1170" s="1"/>
      <c r="P1170" s="1"/>
      <c r="Q1170" s="1"/>
      <c r="R1170" s="1"/>
    </row>
    <row r="1171" spans="3:18">
      <c r="C1171" s="1"/>
      <c r="D1171" s="1"/>
      <c r="E1171" s="1"/>
      <c r="F1171" s="1"/>
      <c r="G1171" s="17"/>
      <c r="H1171" s="17"/>
      <c r="I1171" s="17"/>
      <c r="J1171" s="17"/>
      <c r="K1171" s="17"/>
      <c r="L1171" s="17"/>
      <c r="M1171" s="1"/>
      <c r="N1171" s="1"/>
      <c r="O1171" s="1"/>
      <c r="P1171" s="1"/>
      <c r="Q1171" s="1"/>
      <c r="R1171" s="1"/>
    </row>
    <row r="1172" spans="3:18">
      <c r="C1172" s="1"/>
      <c r="D1172" s="1"/>
      <c r="E1172" s="1"/>
      <c r="F1172" s="1"/>
      <c r="G1172" s="17"/>
      <c r="H1172" s="17"/>
      <c r="I1172" s="17"/>
      <c r="J1172" s="17"/>
      <c r="K1172" s="17"/>
      <c r="L1172" s="17"/>
      <c r="M1172" s="1"/>
      <c r="N1172" s="1"/>
      <c r="O1172" s="1"/>
      <c r="P1172" s="1"/>
      <c r="Q1172" s="1"/>
      <c r="R1172" s="1"/>
    </row>
    <row r="1173" spans="3:18">
      <c r="C1173" s="1"/>
      <c r="D1173" s="1"/>
      <c r="E1173" s="1"/>
      <c r="F1173" s="1"/>
      <c r="G1173" s="17"/>
      <c r="H1173" s="17"/>
      <c r="I1173" s="17"/>
      <c r="J1173" s="17"/>
      <c r="K1173" s="17"/>
      <c r="L1173" s="17"/>
      <c r="M1173" s="1"/>
      <c r="N1173" s="1"/>
      <c r="O1173" s="1"/>
      <c r="P1173" s="1"/>
      <c r="Q1173" s="1"/>
      <c r="R1173" s="1"/>
    </row>
    <row r="1174" spans="3:18">
      <c r="C1174" s="1"/>
      <c r="D1174" s="1"/>
      <c r="E1174" s="1"/>
      <c r="F1174" s="1"/>
      <c r="G1174" s="17"/>
      <c r="H1174" s="17"/>
      <c r="I1174" s="17"/>
      <c r="J1174" s="17"/>
      <c r="K1174" s="17"/>
      <c r="L1174" s="17"/>
      <c r="M1174" s="1"/>
      <c r="N1174" s="1"/>
      <c r="O1174" s="1"/>
      <c r="P1174" s="1"/>
      <c r="Q1174" s="1"/>
      <c r="R1174" s="1"/>
    </row>
    <row r="1175" spans="3:18">
      <c r="C1175" s="1"/>
      <c r="D1175" s="1"/>
      <c r="E1175" s="1"/>
      <c r="F1175" s="1"/>
      <c r="G1175" s="17"/>
      <c r="H1175" s="17"/>
      <c r="I1175" s="17"/>
      <c r="J1175" s="17"/>
      <c r="K1175" s="17"/>
      <c r="L1175" s="17"/>
      <c r="M1175" s="1"/>
      <c r="N1175" s="1"/>
      <c r="O1175" s="1"/>
      <c r="P1175" s="1"/>
      <c r="Q1175" s="1"/>
      <c r="R1175" s="1"/>
    </row>
    <row r="1176" spans="3:18">
      <c r="C1176" s="1"/>
      <c r="D1176" s="1"/>
      <c r="E1176" s="1"/>
      <c r="F1176" s="1"/>
      <c r="G1176" s="17"/>
      <c r="H1176" s="17"/>
      <c r="I1176" s="17"/>
      <c r="J1176" s="17"/>
      <c r="K1176" s="17"/>
      <c r="L1176" s="17"/>
      <c r="M1176" s="1"/>
      <c r="N1176" s="1"/>
      <c r="O1176" s="1"/>
      <c r="P1176" s="1"/>
      <c r="Q1176" s="1"/>
      <c r="R1176" s="1"/>
    </row>
    <row r="1177" spans="3:18">
      <c r="C1177" s="1"/>
      <c r="D1177" s="1"/>
      <c r="E1177" s="1"/>
      <c r="F1177" s="1"/>
      <c r="G1177" s="17"/>
      <c r="H1177" s="17"/>
      <c r="I1177" s="17"/>
      <c r="J1177" s="17"/>
      <c r="K1177" s="17"/>
      <c r="L1177" s="17"/>
      <c r="M1177" s="1"/>
      <c r="N1177" s="1"/>
      <c r="O1177" s="1"/>
      <c r="P1177" s="1"/>
      <c r="Q1177" s="1"/>
      <c r="R1177" s="1"/>
    </row>
    <row r="1178" spans="3:18">
      <c r="C1178" s="1"/>
      <c r="D1178" s="1"/>
      <c r="E1178" s="1"/>
      <c r="F1178" s="1"/>
      <c r="G1178" s="17"/>
      <c r="H1178" s="17"/>
      <c r="I1178" s="17"/>
      <c r="J1178" s="17"/>
      <c r="K1178" s="17"/>
      <c r="L1178" s="17"/>
      <c r="M1178" s="1"/>
      <c r="N1178" s="1"/>
      <c r="O1178" s="1"/>
      <c r="P1178" s="1"/>
      <c r="Q1178" s="1"/>
      <c r="R1178" s="1"/>
    </row>
    <row r="1179" spans="3:18">
      <c r="C1179" s="1"/>
      <c r="D1179" s="1"/>
      <c r="E1179" s="1"/>
      <c r="F1179" s="1"/>
      <c r="G1179" s="17"/>
      <c r="H1179" s="17"/>
      <c r="I1179" s="17"/>
      <c r="J1179" s="17"/>
      <c r="K1179" s="17"/>
      <c r="L1179" s="17"/>
      <c r="M1179" s="1"/>
      <c r="N1179" s="1"/>
      <c r="O1179" s="1"/>
      <c r="P1179" s="1"/>
      <c r="Q1179" s="1"/>
      <c r="R1179" s="1"/>
    </row>
    <row r="1180" spans="3:18">
      <c r="C1180" s="1"/>
      <c r="D1180" s="1"/>
      <c r="E1180" s="1"/>
      <c r="F1180" s="1"/>
      <c r="G1180" s="17"/>
      <c r="H1180" s="17"/>
      <c r="I1180" s="17"/>
      <c r="J1180" s="17"/>
      <c r="K1180" s="17"/>
      <c r="L1180" s="17"/>
      <c r="M1180" s="1"/>
      <c r="N1180" s="1"/>
      <c r="O1180" s="1"/>
      <c r="P1180" s="1"/>
      <c r="Q1180" s="1"/>
      <c r="R1180" s="1"/>
    </row>
    <row r="1181" spans="3:18">
      <c r="C1181" s="1"/>
      <c r="D1181" s="1"/>
      <c r="E1181" s="1"/>
      <c r="F1181" s="1"/>
      <c r="G1181" s="17"/>
      <c r="H1181" s="17"/>
      <c r="I1181" s="17"/>
      <c r="J1181" s="17"/>
      <c r="K1181" s="17"/>
      <c r="L1181" s="17"/>
      <c r="M1181" s="1"/>
      <c r="N1181" s="1"/>
      <c r="O1181" s="1"/>
      <c r="P1181" s="1"/>
      <c r="Q1181" s="1"/>
      <c r="R1181" s="1"/>
    </row>
    <row r="1182" spans="3:18">
      <c r="C1182" s="1"/>
      <c r="D1182" s="1"/>
      <c r="E1182" s="1"/>
      <c r="F1182" s="1"/>
      <c r="G1182" s="17"/>
      <c r="H1182" s="17"/>
      <c r="I1182" s="17"/>
      <c r="J1182" s="17"/>
      <c r="K1182" s="17"/>
      <c r="L1182" s="17"/>
      <c r="M1182" s="1"/>
      <c r="N1182" s="1"/>
      <c r="O1182" s="1"/>
      <c r="P1182" s="1"/>
      <c r="Q1182" s="1"/>
      <c r="R1182" s="1"/>
    </row>
    <row r="1183" spans="3:18">
      <c r="C1183" s="1"/>
      <c r="D1183" s="1"/>
      <c r="E1183" s="1"/>
      <c r="F1183" s="1"/>
      <c r="G1183" s="17"/>
      <c r="H1183" s="17"/>
      <c r="I1183" s="17"/>
      <c r="J1183" s="17"/>
      <c r="K1183" s="17"/>
      <c r="L1183" s="17"/>
      <c r="M1183" s="1"/>
      <c r="N1183" s="1"/>
      <c r="O1183" s="1"/>
      <c r="P1183" s="1"/>
      <c r="Q1183" s="1"/>
      <c r="R1183" s="1"/>
    </row>
    <row r="1184" spans="3:18">
      <c r="C1184" s="1"/>
      <c r="D1184" s="1"/>
      <c r="E1184" s="1"/>
      <c r="F1184" s="1"/>
      <c r="G1184" s="17"/>
      <c r="H1184" s="17"/>
      <c r="I1184" s="17"/>
      <c r="J1184" s="17"/>
      <c r="K1184" s="17"/>
      <c r="L1184" s="17"/>
      <c r="M1184" s="1"/>
      <c r="N1184" s="1"/>
      <c r="O1184" s="1"/>
      <c r="P1184" s="1"/>
      <c r="Q1184" s="1"/>
      <c r="R1184" s="1"/>
    </row>
    <row r="1185" spans="3:18">
      <c r="C1185" s="1"/>
      <c r="D1185" s="1"/>
      <c r="E1185" s="1"/>
      <c r="F1185" s="1"/>
      <c r="G1185" s="17"/>
      <c r="H1185" s="17"/>
      <c r="I1185" s="17"/>
      <c r="J1185" s="17"/>
      <c r="K1185" s="17"/>
      <c r="L1185" s="17"/>
      <c r="M1185" s="1"/>
      <c r="N1185" s="1"/>
      <c r="O1185" s="1"/>
      <c r="P1185" s="1"/>
      <c r="Q1185" s="1"/>
      <c r="R1185" s="1"/>
    </row>
    <row r="1186" spans="3:18">
      <c r="C1186" s="1"/>
      <c r="D1186" s="1"/>
      <c r="E1186" s="1"/>
      <c r="F1186" s="1"/>
      <c r="G1186" s="17"/>
      <c r="H1186" s="17"/>
      <c r="I1186" s="17"/>
      <c r="J1186" s="17"/>
      <c r="K1186" s="17"/>
      <c r="L1186" s="17"/>
      <c r="M1186" s="1"/>
      <c r="N1186" s="1"/>
      <c r="O1186" s="1"/>
      <c r="P1186" s="1"/>
      <c r="Q1186" s="1"/>
      <c r="R1186" s="1"/>
    </row>
    <row r="1187" spans="3:18">
      <c r="C1187" s="1"/>
      <c r="D1187" s="1"/>
      <c r="E1187" s="1"/>
      <c r="F1187" s="1"/>
      <c r="G1187" s="17"/>
      <c r="H1187" s="17"/>
      <c r="I1187" s="17"/>
      <c r="J1187" s="17"/>
      <c r="K1187" s="17"/>
      <c r="L1187" s="17"/>
      <c r="M1187" s="1"/>
      <c r="N1187" s="1"/>
      <c r="O1187" s="1"/>
      <c r="P1187" s="1"/>
      <c r="Q1187" s="1"/>
      <c r="R1187" s="1"/>
    </row>
    <row r="1188" spans="3:18">
      <c r="C1188" s="1"/>
      <c r="D1188" s="1"/>
      <c r="E1188" s="1"/>
      <c r="F1188" s="1"/>
      <c r="G1188" s="17"/>
      <c r="H1188" s="17"/>
      <c r="I1188" s="17"/>
      <c r="J1188" s="17"/>
      <c r="K1188" s="17"/>
      <c r="L1188" s="17"/>
      <c r="M1188" s="1"/>
      <c r="N1188" s="1"/>
      <c r="O1188" s="1"/>
      <c r="P1188" s="1"/>
      <c r="Q1188" s="1"/>
      <c r="R1188" s="1"/>
    </row>
    <row r="1189" spans="3:18">
      <c r="C1189" s="1"/>
      <c r="D1189" s="1"/>
      <c r="E1189" s="1"/>
      <c r="F1189" s="1"/>
      <c r="G1189" s="17"/>
      <c r="H1189" s="17"/>
      <c r="I1189" s="17"/>
      <c r="J1189" s="17"/>
      <c r="K1189" s="17"/>
      <c r="L1189" s="17"/>
      <c r="M1189" s="1"/>
      <c r="N1189" s="1"/>
      <c r="O1189" s="1"/>
      <c r="P1189" s="1"/>
      <c r="Q1189" s="1"/>
      <c r="R1189" s="1"/>
    </row>
    <row r="1190" spans="3:18">
      <c r="C1190" s="1"/>
      <c r="D1190" s="1"/>
      <c r="E1190" s="1"/>
      <c r="F1190" s="1"/>
      <c r="G1190" s="17"/>
      <c r="H1190" s="17"/>
      <c r="I1190" s="17"/>
      <c r="J1190" s="17"/>
      <c r="K1190" s="17"/>
      <c r="L1190" s="17"/>
      <c r="M1190" s="1"/>
      <c r="N1190" s="1"/>
      <c r="O1190" s="1"/>
      <c r="P1190" s="1"/>
      <c r="Q1190" s="1"/>
      <c r="R1190" s="1"/>
    </row>
    <row r="1191" spans="3:18">
      <c r="C1191" s="1"/>
      <c r="D1191" s="1"/>
      <c r="E1191" s="1"/>
      <c r="F1191" s="1"/>
      <c r="G1191" s="17"/>
      <c r="H1191" s="17"/>
      <c r="I1191" s="17"/>
      <c r="J1191" s="17"/>
      <c r="K1191" s="17"/>
      <c r="L1191" s="17"/>
      <c r="M1191" s="1"/>
      <c r="N1191" s="1"/>
      <c r="O1191" s="1"/>
      <c r="P1191" s="1"/>
      <c r="Q1191" s="1"/>
      <c r="R1191" s="1"/>
    </row>
    <row r="1192" spans="3:18">
      <c r="C1192" s="1"/>
      <c r="D1192" s="1"/>
      <c r="E1192" s="1"/>
      <c r="F1192" s="1"/>
      <c r="G1192" s="17"/>
      <c r="H1192" s="17"/>
      <c r="I1192" s="17"/>
      <c r="J1192" s="17"/>
      <c r="K1192" s="17"/>
      <c r="L1192" s="17"/>
      <c r="M1192" s="1"/>
      <c r="N1192" s="1"/>
      <c r="O1192" s="1"/>
      <c r="P1192" s="1"/>
      <c r="Q1192" s="1"/>
      <c r="R1192" s="1"/>
    </row>
    <row r="1193" spans="3:18">
      <c r="C1193" s="1"/>
      <c r="D1193" s="1"/>
      <c r="E1193" s="1"/>
      <c r="F1193" s="1"/>
      <c r="G1193" s="17"/>
      <c r="H1193" s="17"/>
      <c r="I1193" s="17"/>
      <c r="J1193" s="17"/>
      <c r="K1193" s="17"/>
      <c r="L1193" s="17"/>
      <c r="M1193" s="1"/>
      <c r="N1193" s="1"/>
      <c r="O1193" s="1"/>
      <c r="P1193" s="1"/>
      <c r="Q1193" s="1"/>
      <c r="R1193" s="1"/>
    </row>
    <row r="1194" spans="3:18">
      <c r="C1194" s="1"/>
      <c r="D1194" s="1"/>
      <c r="E1194" s="1"/>
      <c r="F1194" s="1"/>
      <c r="G1194" s="17"/>
      <c r="H1194" s="17"/>
      <c r="I1194" s="17"/>
      <c r="J1194" s="17"/>
      <c r="K1194" s="17"/>
      <c r="L1194" s="17"/>
      <c r="M1194" s="1"/>
      <c r="N1194" s="1"/>
      <c r="O1194" s="1"/>
      <c r="P1194" s="1"/>
      <c r="Q1194" s="1"/>
      <c r="R1194" s="1"/>
    </row>
    <row r="1195" spans="3:18">
      <c r="C1195" s="1"/>
      <c r="D1195" s="1"/>
      <c r="E1195" s="1"/>
      <c r="F1195" s="1"/>
      <c r="G1195" s="17"/>
      <c r="H1195" s="17"/>
      <c r="I1195" s="17"/>
      <c r="J1195" s="17"/>
      <c r="K1195" s="17"/>
      <c r="L1195" s="17"/>
      <c r="M1195" s="1"/>
      <c r="N1195" s="1"/>
      <c r="O1195" s="1"/>
      <c r="P1195" s="1"/>
      <c r="Q1195" s="1"/>
      <c r="R1195" s="1"/>
    </row>
    <row r="1196" spans="3:18">
      <c r="C1196" s="1"/>
      <c r="D1196" s="1"/>
      <c r="E1196" s="1"/>
      <c r="F1196" s="1"/>
      <c r="G1196" s="17"/>
      <c r="H1196" s="17"/>
      <c r="I1196" s="17"/>
      <c r="J1196" s="17"/>
      <c r="K1196" s="17"/>
      <c r="L1196" s="17"/>
      <c r="M1196" s="1"/>
      <c r="N1196" s="1"/>
      <c r="O1196" s="1"/>
      <c r="P1196" s="1"/>
      <c r="Q1196" s="1"/>
      <c r="R1196" s="1"/>
    </row>
    <row r="1197" spans="3:18">
      <c r="C1197" s="1"/>
      <c r="D1197" s="1"/>
      <c r="E1197" s="1"/>
      <c r="F1197" s="1"/>
      <c r="G1197" s="17"/>
      <c r="H1197" s="17"/>
      <c r="I1197" s="17"/>
      <c r="J1197" s="17"/>
      <c r="K1197" s="17"/>
      <c r="L1197" s="17"/>
      <c r="M1197" s="1"/>
      <c r="N1197" s="1"/>
      <c r="O1197" s="1"/>
      <c r="P1197" s="1"/>
      <c r="Q1197" s="1"/>
      <c r="R1197" s="1"/>
    </row>
    <row r="1198" spans="3:18">
      <c r="C1198" s="1"/>
      <c r="D1198" s="1"/>
      <c r="E1198" s="1"/>
      <c r="F1198" s="1"/>
      <c r="G1198" s="17"/>
      <c r="H1198" s="17"/>
      <c r="I1198" s="17"/>
      <c r="J1198" s="17"/>
      <c r="K1198" s="17"/>
      <c r="L1198" s="17"/>
      <c r="M1198" s="1"/>
      <c r="N1198" s="1"/>
      <c r="O1198" s="1"/>
      <c r="P1198" s="1"/>
      <c r="Q1198" s="1"/>
      <c r="R1198" s="1"/>
    </row>
    <row r="1199" spans="3:18">
      <c r="C1199" s="1"/>
      <c r="D1199" s="1"/>
      <c r="E1199" s="1"/>
      <c r="F1199" s="1"/>
      <c r="G1199" s="17"/>
      <c r="H1199" s="17"/>
      <c r="I1199" s="17"/>
      <c r="J1199" s="17"/>
      <c r="K1199" s="17"/>
      <c r="L1199" s="17"/>
      <c r="M1199" s="1"/>
      <c r="N1199" s="1"/>
      <c r="O1199" s="1"/>
      <c r="P1199" s="1"/>
      <c r="Q1199" s="1"/>
      <c r="R1199" s="1"/>
    </row>
    <row r="1200" spans="3:18">
      <c r="C1200" s="1"/>
      <c r="D1200" s="1"/>
      <c r="E1200" s="1"/>
      <c r="F1200" s="1"/>
      <c r="G1200" s="17"/>
      <c r="H1200" s="17"/>
      <c r="I1200" s="17"/>
      <c r="J1200" s="17"/>
      <c r="K1200" s="17"/>
      <c r="L1200" s="17"/>
      <c r="M1200" s="1"/>
      <c r="N1200" s="1"/>
      <c r="O1200" s="1"/>
      <c r="P1200" s="1"/>
      <c r="Q1200" s="1"/>
      <c r="R1200" s="1"/>
    </row>
    <row r="1201" spans="3:18">
      <c r="C1201" s="1"/>
      <c r="D1201" s="1"/>
      <c r="E1201" s="1"/>
      <c r="F1201" s="1"/>
      <c r="G1201" s="17"/>
      <c r="H1201" s="17"/>
      <c r="I1201" s="17"/>
      <c r="J1201" s="17"/>
      <c r="K1201" s="17"/>
      <c r="L1201" s="17"/>
      <c r="M1201" s="1"/>
      <c r="N1201" s="1"/>
      <c r="O1201" s="1"/>
      <c r="P1201" s="1"/>
      <c r="Q1201" s="1"/>
      <c r="R1201" s="1"/>
    </row>
    <row r="1202" spans="3:18">
      <c r="C1202" s="1"/>
      <c r="D1202" s="1"/>
      <c r="E1202" s="1"/>
      <c r="F1202" s="1"/>
      <c r="G1202" s="17"/>
      <c r="H1202" s="17"/>
      <c r="I1202" s="17"/>
      <c r="J1202" s="17"/>
      <c r="K1202" s="17"/>
      <c r="L1202" s="17"/>
      <c r="M1202" s="1"/>
      <c r="N1202" s="1"/>
      <c r="O1202" s="1"/>
      <c r="P1202" s="1"/>
      <c r="Q1202" s="1"/>
      <c r="R1202" s="1"/>
    </row>
    <row r="1203" spans="3:18">
      <c r="C1203" s="1"/>
      <c r="D1203" s="1"/>
      <c r="E1203" s="1"/>
      <c r="F1203" s="1"/>
      <c r="G1203" s="17"/>
      <c r="H1203" s="17"/>
      <c r="I1203" s="17"/>
      <c r="J1203" s="17"/>
      <c r="K1203" s="17"/>
      <c r="L1203" s="17"/>
      <c r="M1203" s="1"/>
      <c r="N1203" s="1"/>
      <c r="O1203" s="1"/>
      <c r="P1203" s="1"/>
      <c r="Q1203" s="1"/>
      <c r="R1203" s="1"/>
    </row>
    <row r="1204" spans="3:18">
      <c r="C1204" s="1"/>
      <c r="D1204" s="1"/>
      <c r="E1204" s="1"/>
      <c r="F1204" s="1"/>
      <c r="G1204" s="17"/>
      <c r="H1204" s="17"/>
      <c r="I1204" s="17"/>
      <c r="J1204" s="17"/>
      <c r="K1204" s="17"/>
      <c r="L1204" s="17"/>
      <c r="M1204" s="1"/>
      <c r="N1204" s="1"/>
      <c r="O1204" s="1"/>
      <c r="P1204" s="1"/>
      <c r="Q1204" s="1"/>
      <c r="R1204" s="1"/>
    </row>
    <row r="1205" spans="3:18">
      <c r="C1205" s="1"/>
      <c r="D1205" s="1"/>
      <c r="E1205" s="1"/>
      <c r="F1205" s="1"/>
      <c r="G1205" s="17"/>
      <c r="H1205" s="17"/>
      <c r="I1205" s="17"/>
      <c r="J1205" s="17"/>
      <c r="K1205" s="17"/>
      <c r="L1205" s="17"/>
      <c r="M1205" s="1"/>
      <c r="N1205" s="1"/>
      <c r="O1205" s="1"/>
      <c r="P1205" s="1"/>
      <c r="Q1205" s="1"/>
      <c r="R1205" s="1"/>
    </row>
    <row r="1206" spans="3:18">
      <c r="C1206" s="1"/>
      <c r="D1206" s="1"/>
      <c r="E1206" s="1"/>
      <c r="F1206" s="1"/>
      <c r="G1206" s="17"/>
      <c r="H1206" s="17"/>
      <c r="I1206" s="17"/>
      <c r="J1206" s="17"/>
      <c r="K1206" s="17"/>
      <c r="L1206" s="17"/>
      <c r="M1206" s="1"/>
      <c r="N1206" s="1"/>
      <c r="O1206" s="1"/>
      <c r="P1206" s="1"/>
      <c r="Q1206" s="1"/>
      <c r="R1206" s="1"/>
    </row>
    <row r="1207" spans="3:18">
      <c r="C1207" s="1"/>
      <c r="D1207" s="1"/>
      <c r="E1207" s="1"/>
      <c r="F1207" s="1"/>
      <c r="G1207" s="17"/>
      <c r="H1207" s="17"/>
      <c r="I1207" s="17"/>
      <c r="J1207" s="17"/>
      <c r="K1207" s="17"/>
      <c r="L1207" s="17"/>
      <c r="M1207" s="1"/>
      <c r="N1207" s="1"/>
      <c r="O1207" s="1"/>
      <c r="P1207" s="1"/>
      <c r="Q1207" s="1"/>
      <c r="R1207" s="1"/>
    </row>
    <row r="1208" spans="3:18">
      <c r="C1208" s="1"/>
      <c r="D1208" s="1"/>
      <c r="E1208" s="1"/>
      <c r="F1208" s="1"/>
      <c r="G1208" s="17"/>
      <c r="H1208" s="17"/>
      <c r="I1208" s="17"/>
      <c r="J1208" s="17"/>
      <c r="K1208" s="17"/>
      <c r="L1208" s="17"/>
      <c r="M1208" s="1"/>
      <c r="N1208" s="1"/>
      <c r="O1208" s="1"/>
      <c r="P1208" s="1"/>
      <c r="Q1208" s="1"/>
      <c r="R1208" s="1"/>
    </row>
    <row r="1209" spans="3:18">
      <c r="C1209" s="1"/>
      <c r="D1209" s="1"/>
      <c r="E1209" s="1"/>
      <c r="F1209" s="1"/>
      <c r="G1209" s="17"/>
      <c r="H1209" s="17"/>
      <c r="I1209" s="17"/>
      <c r="J1209" s="17"/>
      <c r="K1209" s="17"/>
      <c r="L1209" s="17"/>
      <c r="M1209" s="1"/>
      <c r="N1209" s="1"/>
      <c r="O1209" s="1"/>
      <c r="P1209" s="1"/>
      <c r="Q1209" s="1"/>
      <c r="R1209" s="1"/>
    </row>
    <row r="1210" spans="3:18">
      <c r="C1210" s="1"/>
      <c r="D1210" s="1"/>
      <c r="E1210" s="1"/>
      <c r="F1210" s="1"/>
      <c r="G1210" s="17"/>
      <c r="H1210" s="17"/>
      <c r="I1210" s="17"/>
      <c r="J1210" s="17"/>
      <c r="K1210" s="17"/>
      <c r="L1210" s="17"/>
      <c r="M1210" s="1"/>
      <c r="N1210" s="1"/>
      <c r="O1210" s="1"/>
      <c r="P1210" s="1"/>
      <c r="Q1210" s="1"/>
      <c r="R1210" s="1"/>
    </row>
    <row r="1211" spans="3:18">
      <c r="C1211" s="1"/>
      <c r="D1211" s="1"/>
      <c r="E1211" s="1"/>
      <c r="F1211" s="1"/>
      <c r="G1211" s="17"/>
      <c r="H1211" s="17"/>
      <c r="I1211" s="17"/>
      <c r="J1211" s="17"/>
      <c r="K1211" s="17"/>
      <c r="L1211" s="17"/>
      <c r="M1211" s="1"/>
      <c r="N1211" s="1"/>
      <c r="O1211" s="1"/>
      <c r="P1211" s="1"/>
      <c r="Q1211" s="1"/>
      <c r="R1211" s="1"/>
    </row>
    <row r="1212" spans="3:18">
      <c r="C1212" s="1"/>
      <c r="D1212" s="1"/>
      <c r="E1212" s="1"/>
      <c r="F1212" s="1"/>
      <c r="G1212" s="17"/>
      <c r="H1212" s="17"/>
      <c r="I1212" s="17"/>
      <c r="J1212" s="17"/>
      <c r="K1212" s="17"/>
      <c r="L1212" s="17"/>
      <c r="M1212" s="1"/>
      <c r="N1212" s="1"/>
      <c r="O1212" s="1"/>
      <c r="P1212" s="1"/>
      <c r="Q1212" s="1"/>
      <c r="R1212" s="1"/>
    </row>
    <row r="1213" spans="3:18">
      <c r="C1213" s="1"/>
      <c r="D1213" s="1"/>
      <c r="E1213" s="1"/>
      <c r="F1213" s="1"/>
      <c r="G1213" s="17"/>
      <c r="H1213" s="17"/>
      <c r="I1213" s="17"/>
      <c r="J1213" s="17"/>
      <c r="K1213" s="17"/>
      <c r="L1213" s="17"/>
      <c r="M1213" s="1"/>
      <c r="N1213" s="1"/>
      <c r="O1213" s="1"/>
      <c r="P1213" s="1"/>
      <c r="Q1213" s="1"/>
      <c r="R1213" s="1"/>
    </row>
    <row r="1214" spans="3:18">
      <c r="C1214" s="1"/>
      <c r="D1214" s="1"/>
      <c r="E1214" s="1"/>
      <c r="F1214" s="1"/>
      <c r="G1214" s="17"/>
      <c r="H1214" s="17"/>
      <c r="I1214" s="17"/>
      <c r="J1214" s="17"/>
      <c r="K1214" s="17"/>
      <c r="L1214" s="17"/>
      <c r="M1214" s="1"/>
      <c r="N1214" s="1"/>
      <c r="O1214" s="1"/>
      <c r="P1214" s="1"/>
      <c r="Q1214" s="1"/>
      <c r="R1214" s="1"/>
    </row>
    <row r="1215" spans="3:18">
      <c r="C1215" s="1"/>
      <c r="D1215" s="1"/>
      <c r="E1215" s="1"/>
      <c r="F1215" s="1"/>
      <c r="G1215" s="17"/>
      <c r="H1215" s="17"/>
      <c r="I1215" s="17"/>
      <c r="J1215" s="17"/>
      <c r="K1215" s="17"/>
      <c r="L1215" s="17"/>
      <c r="M1215" s="1"/>
      <c r="N1215" s="1"/>
      <c r="O1215" s="1"/>
      <c r="P1215" s="1"/>
      <c r="Q1215" s="1"/>
      <c r="R1215" s="1"/>
    </row>
    <row r="1216" spans="3:18">
      <c r="C1216" s="1"/>
      <c r="D1216" s="1"/>
      <c r="E1216" s="1"/>
      <c r="F1216" s="1"/>
      <c r="G1216" s="17"/>
      <c r="H1216" s="17"/>
      <c r="I1216" s="17"/>
      <c r="J1216" s="17"/>
      <c r="K1216" s="17"/>
      <c r="L1216" s="17"/>
      <c r="M1216" s="1"/>
      <c r="N1216" s="1"/>
      <c r="O1216" s="1"/>
      <c r="P1216" s="1"/>
      <c r="Q1216" s="1"/>
      <c r="R1216" s="1"/>
    </row>
    <row r="1217" spans="3:18">
      <c r="C1217" s="1"/>
      <c r="D1217" s="1"/>
      <c r="E1217" s="1"/>
      <c r="F1217" s="1"/>
      <c r="G1217" s="17"/>
      <c r="H1217" s="17"/>
      <c r="I1217" s="17"/>
      <c r="J1217" s="17"/>
      <c r="K1217" s="17"/>
      <c r="L1217" s="17"/>
      <c r="M1217" s="1"/>
      <c r="N1217" s="1"/>
      <c r="O1217" s="1"/>
      <c r="P1217" s="1"/>
      <c r="Q1217" s="1"/>
      <c r="R1217" s="1"/>
    </row>
    <row r="1218" spans="3:18">
      <c r="C1218" s="1"/>
      <c r="D1218" s="1"/>
      <c r="E1218" s="1"/>
      <c r="F1218" s="1"/>
      <c r="G1218" s="17"/>
      <c r="H1218" s="17"/>
      <c r="I1218" s="17"/>
      <c r="J1218" s="17"/>
      <c r="K1218" s="17"/>
      <c r="L1218" s="17"/>
      <c r="M1218" s="1"/>
      <c r="N1218" s="1"/>
      <c r="O1218" s="1"/>
      <c r="P1218" s="1"/>
      <c r="Q1218" s="1"/>
      <c r="R1218" s="1"/>
    </row>
    <row r="1219" spans="3:18">
      <c r="C1219" s="1"/>
      <c r="D1219" s="1"/>
      <c r="E1219" s="1"/>
      <c r="F1219" s="1"/>
      <c r="G1219" s="17"/>
      <c r="H1219" s="17"/>
      <c r="I1219" s="17"/>
      <c r="J1219" s="17"/>
      <c r="K1219" s="17"/>
      <c r="L1219" s="17"/>
      <c r="M1219" s="1"/>
      <c r="N1219" s="1"/>
      <c r="O1219" s="1"/>
      <c r="P1219" s="1"/>
      <c r="Q1219" s="1"/>
      <c r="R1219" s="1"/>
    </row>
    <row r="1220" spans="3:18">
      <c r="C1220" s="1"/>
      <c r="D1220" s="1"/>
      <c r="E1220" s="1"/>
      <c r="F1220" s="1"/>
      <c r="G1220" s="17"/>
      <c r="H1220" s="17"/>
      <c r="I1220" s="17"/>
      <c r="J1220" s="17"/>
      <c r="K1220" s="17"/>
      <c r="L1220" s="17"/>
      <c r="M1220" s="1"/>
      <c r="N1220" s="1"/>
      <c r="O1220" s="1"/>
      <c r="P1220" s="1"/>
      <c r="Q1220" s="1"/>
      <c r="R1220" s="1"/>
    </row>
    <row r="1221" spans="3:18">
      <c r="C1221" s="1"/>
      <c r="D1221" s="1"/>
      <c r="E1221" s="1"/>
      <c r="F1221" s="1"/>
      <c r="G1221" s="17"/>
      <c r="H1221" s="17"/>
      <c r="I1221" s="17"/>
      <c r="J1221" s="17"/>
      <c r="K1221" s="17"/>
      <c r="L1221" s="17"/>
      <c r="M1221" s="1"/>
      <c r="N1221" s="1"/>
      <c r="O1221" s="1"/>
      <c r="P1221" s="1"/>
      <c r="Q1221" s="1"/>
      <c r="R1221" s="1"/>
    </row>
    <row r="1222" spans="3:18">
      <c r="C1222" s="1"/>
      <c r="D1222" s="1"/>
      <c r="E1222" s="1"/>
      <c r="F1222" s="1"/>
      <c r="G1222" s="17"/>
      <c r="H1222" s="17"/>
      <c r="I1222" s="17"/>
      <c r="J1222" s="17"/>
      <c r="K1222" s="17"/>
      <c r="L1222" s="17"/>
      <c r="M1222" s="1"/>
      <c r="N1222" s="1"/>
      <c r="O1222" s="1"/>
      <c r="P1222" s="1"/>
      <c r="Q1222" s="1"/>
      <c r="R1222" s="1"/>
    </row>
    <row r="1223" spans="3:18">
      <c r="C1223" s="1"/>
      <c r="D1223" s="1"/>
      <c r="E1223" s="1"/>
      <c r="F1223" s="1"/>
      <c r="G1223" s="17"/>
      <c r="H1223" s="17"/>
      <c r="I1223" s="17"/>
      <c r="J1223" s="17"/>
      <c r="K1223" s="17"/>
      <c r="L1223" s="17"/>
      <c r="M1223" s="1"/>
      <c r="N1223" s="1"/>
      <c r="O1223" s="1"/>
      <c r="P1223" s="1"/>
      <c r="Q1223" s="1"/>
      <c r="R1223" s="1"/>
    </row>
    <row r="1224" spans="3:18">
      <c r="C1224" s="1"/>
      <c r="D1224" s="1"/>
      <c r="E1224" s="1"/>
      <c r="F1224" s="1"/>
      <c r="G1224" s="17"/>
      <c r="H1224" s="17"/>
      <c r="I1224" s="17"/>
      <c r="J1224" s="17"/>
      <c r="K1224" s="17"/>
      <c r="L1224" s="17"/>
      <c r="M1224" s="1"/>
      <c r="N1224" s="1"/>
      <c r="O1224" s="1"/>
      <c r="P1224" s="1"/>
      <c r="Q1224" s="1"/>
      <c r="R1224" s="1"/>
    </row>
    <row r="1225" spans="3:18">
      <c r="C1225" s="1"/>
      <c r="D1225" s="1"/>
      <c r="E1225" s="1"/>
      <c r="F1225" s="1"/>
      <c r="G1225" s="17"/>
      <c r="H1225" s="17"/>
      <c r="I1225" s="17"/>
      <c r="J1225" s="17"/>
      <c r="K1225" s="17"/>
      <c r="L1225" s="17"/>
      <c r="M1225" s="1"/>
      <c r="N1225" s="1"/>
      <c r="O1225" s="1"/>
      <c r="P1225" s="1"/>
      <c r="Q1225" s="1"/>
      <c r="R1225" s="1"/>
    </row>
    <row r="1226" spans="3:18">
      <c r="C1226" s="1"/>
      <c r="D1226" s="1"/>
      <c r="E1226" s="1"/>
      <c r="F1226" s="1"/>
      <c r="G1226" s="17"/>
      <c r="H1226" s="17"/>
      <c r="I1226" s="17"/>
      <c r="J1226" s="17"/>
      <c r="K1226" s="17"/>
      <c r="L1226" s="17"/>
      <c r="M1226" s="1"/>
      <c r="N1226" s="1"/>
      <c r="O1226" s="1"/>
      <c r="P1226" s="1"/>
      <c r="Q1226" s="1"/>
      <c r="R1226" s="1"/>
    </row>
    <row r="1227" spans="3:18">
      <c r="C1227" s="1"/>
      <c r="D1227" s="1"/>
      <c r="E1227" s="1"/>
      <c r="F1227" s="1"/>
      <c r="G1227" s="17"/>
      <c r="H1227" s="17"/>
      <c r="I1227" s="17"/>
      <c r="J1227" s="17"/>
      <c r="K1227" s="17"/>
      <c r="L1227" s="17"/>
      <c r="M1227" s="1"/>
      <c r="N1227" s="1"/>
      <c r="O1227" s="1"/>
      <c r="P1227" s="1"/>
      <c r="Q1227" s="1"/>
      <c r="R1227" s="1"/>
    </row>
    <row r="1228" spans="3:18">
      <c r="C1228" s="1"/>
      <c r="D1228" s="1"/>
      <c r="E1228" s="1"/>
      <c r="F1228" s="1"/>
      <c r="G1228" s="17"/>
      <c r="H1228" s="17"/>
      <c r="I1228" s="17"/>
      <c r="J1228" s="17"/>
      <c r="K1228" s="17"/>
      <c r="L1228" s="17"/>
      <c r="M1228" s="1"/>
      <c r="N1228" s="1"/>
      <c r="O1228" s="1"/>
      <c r="P1228" s="1"/>
      <c r="Q1228" s="1"/>
      <c r="R1228" s="1"/>
    </row>
    <row r="1229" spans="3:18">
      <c r="C1229" s="1"/>
      <c r="D1229" s="1"/>
      <c r="E1229" s="1"/>
      <c r="F1229" s="1"/>
      <c r="G1229" s="17"/>
      <c r="H1229" s="17"/>
      <c r="I1229" s="17"/>
      <c r="J1229" s="17"/>
      <c r="K1229" s="17"/>
      <c r="L1229" s="17"/>
      <c r="M1229" s="1"/>
      <c r="N1229" s="1"/>
      <c r="O1229" s="1"/>
      <c r="P1229" s="1"/>
      <c r="Q1229" s="1"/>
      <c r="R1229" s="1"/>
    </row>
    <row r="1230" spans="3:18">
      <c r="C1230" s="1"/>
      <c r="D1230" s="1"/>
      <c r="E1230" s="1"/>
      <c r="F1230" s="1"/>
      <c r="G1230" s="17"/>
      <c r="H1230" s="17"/>
      <c r="I1230" s="17"/>
      <c r="J1230" s="17"/>
      <c r="K1230" s="17"/>
      <c r="L1230" s="17"/>
      <c r="M1230" s="1"/>
      <c r="N1230" s="1"/>
      <c r="O1230" s="1"/>
      <c r="P1230" s="1"/>
      <c r="Q1230" s="1"/>
      <c r="R1230" s="1"/>
    </row>
    <row r="1231" spans="3:18">
      <c r="C1231" s="1"/>
      <c r="D1231" s="1"/>
      <c r="E1231" s="1"/>
      <c r="F1231" s="1"/>
      <c r="G1231" s="17"/>
      <c r="H1231" s="17"/>
      <c r="I1231" s="17"/>
      <c r="J1231" s="17"/>
      <c r="K1231" s="17"/>
      <c r="L1231" s="17"/>
      <c r="M1231" s="1"/>
      <c r="N1231" s="1"/>
      <c r="O1231" s="1"/>
      <c r="P1231" s="1"/>
      <c r="Q1231" s="1"/>
      <c r="R1231" s="1"/>
    </row>
    <row r="1232" spans="3:18">
      <c r="C1232" s="1"/>
      <c r="D1232" s="1"/>
      <c r="E1232" s="1"/>
      <c r="F1232" s="1"/>
      <c r="G1232" s="17"/>
      <c r="H1232" s="17"/>
      <c r="I1232" s="17"/>
      <c r="J1232" s="17"/>
      <c r="K1232" s="17"/>
      <c r="L1232" s="17"/>
      <c r="M1232" s="1"/>
      <c r="N1232" s="1"/>
      <c r="O1232" s="1"/>
      <c r="P1232" s="1"/>
      <c r="Q1232" s="1"/>
      <c r="R1232" s="1"/>
    </row>
    <row r="1233" spans="3:18">
      <c r="C1233" s="1"/>
      <c r="D1233" s="1"/>
      <c r="E1233" s="1"/>
      <c r="F1233" s="1"/>
      <c r="G1233" s="17"/>
      <c r="H1233" s="17"/>
      <c r="I1233" s="17"/>
      <c r="J1233" s="17"/>
      <c r="K1233" s="17"/>
      <c r="L1233" s="17"/>
      <c r="M1233" s="1"/>
      <c r="N1233" s="1"/>
      <c r="O1233" s="1"/>
      <c r="P1233" s="1"/>
      <c r="Q1233" s="1"/>
      <c r="R1233" s="1"/>
    </row>
    <row r="1234" spans="3:18">
      <c r="C1234" s="1"/>
      <c r="D1234" s="1"/>
      <c r="E1234" s="1"/>
      <c r="F1234" s="1"/>
      <c r="G1234" s="17"/>
      <c r="H1234" s="17"/>
      <c r="I1234" s="17"/>
      <c r="J1234" s="17"/>
      <c r="K1234" s="17"/>
      <c r="L1234" s="17"/>
      <c r="M1234" s="1"/>
      <c r="N1234" s="1"/>
      <c r="O1234" s="1"/>
      <c r="P1234" s="1"/>
      <c r="Q1234" s="1"/>
      <c r="R1234" s="1"/>
    </row>
    <row r="1235" spans="3:18">
      <c r="C1235" s="1"/>
      <c r="D1235" s="1"/>
      <c r="E1235" s="1"/>
      <c r="F1235" s="1"/>
      <c r="G1235" s="17"/>
      <c r="H1235" s="17"/>
      <c r="I1235" s="17"/>
      <c r="J1235" s="17"/>
      <c r="K1235" s="17"/>
      <c r="L1235" s="17"/>
      <c r="M1235" s="1"/>
      <c r="N1235" s="1"/>
      <c r="O1235" s="1"/>
      <c r="P1235" s="1"/>
      <c r="Q1235" s="1"/>
      <c r="R1235" s="1"/>
    </row>
    <row r="1236" spans="3:18">
      <c r="C1236" s="1"/>
      <c r="D1236" s="1"/>
      <c r="E1236" s="1"/>
      <c r="F1236" s="1"/>
      <c r="G1236" s="17"/>
      <c r="H1236" s="17"/>
      <c r="I1236" s="17"/>
      <c r="J1236" s="17"/>
      <c r="K1236" s="17"/>
      <c r="L1236" s="17"/>
      <c r="M1236" s="1"/>
      <c r="N1236" s="1"/>
      <c r="O1236" s="1"/>
      <c r="P1236" s="1"/>
      <c r="Q1236" s="1"/>
      <c r="R1236" s="1"/>
    </row>
    <row r="1237" spans="3:18">
      <c r="C1237" s="1"/>
      <c r="D1237" s="1"/>
      <c r="E1237" s="1"/>
      <c r="F1237" s="1"/>
      <c r="G1237" s="17"/>
      <c r="H1237" s="17"/>
      <c r="I1237" s="17"/>
      <c r="J1237" s="17"/>
      <c r="K1237" s="17"/>
      <c r="L1237" s="17"/>
      <c r="M1237" s="1"/>
      <c r="N1237" s="1"/>
      <c r="O1237" s="1"/>
      <c r="P1237" s="1"/>
      <c r="Q1237" s="1"/>
      <c r="R1237" s="1"/>
    </row>
    <row r="1238" spans="3:18">
      <c r="C1238" s="1"/>
      <c r="D1238" s="1"/>
      <c r="E1238" s="1"/>
      <c r="F1238" s="1"/>
      <c r="G1238" s="17"/>
      <c r="H1238" s="17"/>
      <c r="I1238" s="17"/>
      <c r="J1238" s="17"/>
      <c r="K1238" s="17"/>
      <c r="L1238" s="17"/>
      <c r="M1238" s="1"/>
      <c r="N1238" s="1"/>
      <c r="O1238" s="1"/>
      <c r="P1238" s="1"/>
      <c r="Q1238" s="1"/>
      <c r="R1238" s="1"/>
    </row>
    <row r="1239" spans="3:18">
      <c r="C1239" s="1"/>
      <c r="D1239" s="1"/>
      <c r="E1239" s="1"/>
      <c r="F1239" s="1"/>
      <c r="G1239" s="17"/>
      <c r="H1239" s="17"/>
      <c r="I1239" s="17"/>
      <c r="J1239" s="17"/>
      <c r="K1239" s="17"/>
      <c r="L1239" s="17"/>
      <c r="M1239" s="1"/>
      <c r="N1239" s="1"/>
      <c r="O1239" s="1"/>
      <c r="P1239" s="1"/>
      <c r="Q1239" s="1"/>
      <c r="R1239" s="1"/>
    </row>
    <row r="1240" spans="3:18">
      <c r="C1240" s="1"/>
      <c r="D1240" s="1"/>
      <c r="E1240" s="1"/>
      <c r="F1240" s="1"/>
      <c r="G1240" s="17"/>
      <c r="H1240" s="17"/>
      <c r="I1240" s="17"/>
      <c r="J1240" s="17"/>
      <c r="K1240" s="17"/>
      <c r="L1240" s="17"/>
      <c r="M1240" s="1"/>
      <c r="N1240" s="1"/>
      <c r="O1240" s="1"/>
      <c r="P1240" s="1"/>
      <c r="Q1240" s="1"/>
      <c r="R1240" s="1"/>
    </row>
    <row r="1241" spans="3:18">
      <c r="C1241" s="1"/>
      <c r="D1241" s="1"/>
      <c r="E1241" s="1"/>
      <c r="F1241" s="1"/>
      <c r="G1241" s="17"/>
      <c r="H1241" s="17"/>
      <c r="I1241" s="17"/>
      <c r="J1241" s="17"/>
      <c r="K1241" s="17"/>
      <c r="L1241" s="17"/>
      <c r="M1241" s="1"/>
      <c r="N1241" s="1"/>
      <c r="O1241" s="1"/>
      <c r="P1241" s="1"/>
      <c r="Q1241" s="1"/>
      <c r="R1241" s="1"/>
    </row>
    <row r="1242" spans="3:18">
      <c r="C1242" s="1"/>
      <c r="D1242" s="1"/>
      <c r="E1242" s="1"/>
      <c r="F1242" s="1"/>
      <c r="G1242" s="17"/>
      <c r="H1242" s="17"/>
      <c r="I1242" s="17"/>
      <c r="J1242" s="17"/>
      <c r="K1242" s="17"/>
      <c r="L1242" s="17"/>
      <c r="M1242" s="1"/>
      <c r="N1242" s="1"/>
      <c r="O1242" s="1"/>
      <c r="P1242" s="1"/>
      <c r="Q1242" s="1"/>
      <c r="R1242" s="1"/>
    </row>
    <row r="1243" spans="3:18">
      <c r="C1243" s="1"/>
      <c r="D1243" s="1"/>
      <c r="E1243" s="1"/>
      <c r="F1243" s="1"/>
      <c r="G1243" s="17"/>
      <c r="H1243" s="17"/>
      <c r="I1243" s="17"/>
      <c r="J1243" s="17"/>
      <c r="K1243" s="17"/>
      <c r="L1243" s="17"/>
      <c r="M1243" s="1"/>
      <c r="N1243" s="1"/>
      <c r="O1243" s="1"/>
      <c r="P1243" s="1"/>
      <c r="Q1243" s="1"/>
      <c r="R1243" s="1"/>
    </row>
    <row r="1244" spans="3:18">
      <c r="C1244" s="1"/>
      <c r="D1244" s="1"/>
      <c r="E1244" s="1"/>
      <c r="F1244" s="1"/>
      <c r="G1244" s="17"/>
      <c r="H1244" s="17"/>
      <c r="I1244" s="17"/>
      <c r="J1244" s="17"/>
      <c r="K1244" s="17"/>
      <c r="L1244" s="17"/>
      <c r="M1244" s="1"/>
      <c r="N1244" s="1"/>
      <c r="O1244" s="1"/>
      <c r="P1244" s="1"/>
      <c r="Q1244" s="1"/>
      <c r="R1244" s="1"/>
    </row>
    <row r="1245" spans="3:18">
      <c r="C1245" s="1"/>
      <c r="D1245" s="1"/>
      <c r="E1245" s="1"/>
      <c r="F1245" s="1"/>
      <c r="G1245" s="17"/>
      <c r="H1245" s="17"/>
      <c r="I1245" s="17"/>
      <c r="J1245" s="17"/>
      <c r="K1245" s="17"/>
      <c r="L1245" s="17"/>
      <c r="M1245" s="1"/>
      <c r="N1245" s="1"/>
      <c r="O1245" s="1"/>
      <c r="P1245" s="1"/>
      <c r="Q1245" s="1"/>
      <c r="R1245" s="1"/>
    </row>
    <row r="1246" spans="3:18">
      <c r="C1246" s="1"/>
      <c r="D1246" s="1"/>
      <c r="E1246" s="1"/>
      <c r="F1246" s="1"/>
      <c r="G1246" s="17"/>
      <c r="H1246" s="17"/>
      <c r="I1246" s="17"/>
      <c r="J1246" s="17"/>
      <c r="K1246" s="17"/>
      <c r="L1246" s="17"/>
      <c r="M1246" s="1"/>
      <c r="N1246" s="1"/>
      <c r="O1246" s="1"/>
      <c r="P1246" s="1"/>
      <c r="Q1246" s="1"/>
      <c r="R1246" s="1"/>
    </row>
    <row r="1247" spans="3:18">
      <c r="C1247" s="1"/>
      <c r="D1247" s="1"/>
      <c r="E1247" s="1"/>
      <c r="F1247" s="1"/>
      <c r="G1247" s="17"/>
      <c r="H1247" s="17"/>
      <c r="I1247" s="17"/>
      <c r="J1247" s="17"/>
      <c r="K1247" s="17"/>
      <c r="L1247" s="17"/>
      <c r="M1247" s="1"/>
      <c r="N1247" s="1"/>
      <c r="O1247" s="1"/>
      <c r="P1247" s="1"/>
      <c r="Q1247" s="1"/>
      <c r="R1247" s="1"/>
    </row>
    <row r="1248" spans="3:18">
      <c r="C1248" s="1"/>
      <c r="D1248" s="1"/>
      <c r="E1248" s="1"/>
      <c r="F1248" s="1"/>
      <c r="G1248" s="17"/>
      <c r="H1248" s="17"/>
      <c r="I1248" s="17"/>
      <c r="J1248" s="17"/>
      <c r="K1248" s="17"/>
      <c r="L1248" s="17"/>
      <c r="M1248" s="1"/>
      <c r="N1248" s="1"/>
      <c r="O1248" s="1"/>
      <c r="P1248" s="1"/>
      <c r="Q1248" s="1"/>
      <c r="R1248" s="1"/>
    </row>
    <row r="1249" spans="3:18">
      <c r="C1249" s="1"/>
      <c r="D1249" s="1"/>
      <c r="E1249" s="1"/>
      <c r="F1249" s="1"/>
      <c r="G1249" s="17"/>
      <c r="H1249" s="17"/>
      <c r="I1249" s="17"/>
      <c r="J1249" s="17"/>
      <c r="K1249" s="17"/>
      <c r="L1249" s="17"/>
      <c r="M1249" s="1"/>
      <c r="N1249" s="1"/>
      <c r="O1249" s="1"/>
      <c r="P1249" s="1"/>
      <c r="Q1249" s="1"/>
      <c r="R1249" s="1"/>
    </row>
    <row r="1250" spans="3:18">
      <c r="C1250" s="1"/>
      <c r="D1250" s="1"/>
      <c r="E1250" s="1"/>
      <c r="F1250" s="1"/>
      <c r="G1250" s="17"/>
      <c r="H1250" s="17"/>
      <c r="I1250" s="17"/>
      <c r="J1250" s="17"/>
      <c r="K1250" s="17"/>
      <c r="L1250" s="17"/>
      <c r="M1250" s="1"/>
      <c r="N1250" s="1"/>
      <c r="O1250" s="1"/>
      <c r="P1250" s="1"/>
      <c r="Q1250" s="1"/>
      <c r="R1250" s="1"/>
    </row>
    <row r="1251" spans="3:18">
      <c r="C1251" s="1"/>
      <c r="D1251" s="1"/>
      <c r="E1251" s="1"/>
      <c r="F1251" s="1"/>
      <c r="G1251" s="17"/>
      <c r="H1251" s="17"/>
      <c r="I1251" s="17"/>
      <c r="J1251" s="17"/>
      <c r="K1251" s="17"/>
      <c r="L1251" s="17"/>
      <c r="M1251" s="1"/>
      <c r="N1251" s="1"/>
      <c r="O1251" s="1"/>
      <c r="P1251" s="1"/>
      <c r="Q1251" s="1"/>
      <c r="R1251" s="1"/>
    </row>
    <row r="1252" spans="3:18">
      <c r="C1252" s="1"/>
      <c r="D1252" s="1"/>
      <c r="E1252" s="1"/>
      <c r="F1252" s="1"/>
      <c r="G1252" s="17"/>
      <c r="H1252" s="17"/>
      <c r="I1252" s="17"/>
      <c r="J1252" s="17"/>
      <c r="K1252" s="17"/>
      <c r="L1252" s="17"/>
      <c r="M1252" s="1"/>
      <c r="N1252" s="1"/>
      <c r="O1252" s="1"/>
      <c r="P1252" s="1"/>
      <c r="Q1252" s="1"/>
      <c r="R1252" s="1"/>
    </row>
    <row r="1253" spans="3:18">
      <c r="C1253" s="1"/>
      <c r="D1253" s="1"/>
      <c r="E1253" s="1"/>
      <c r="F1253" s="1"/>
      <c r="G1253" s="17"/>
      <c r="H1253" s="17"/>
      <c r="I1253" s="17"/>
      <c r="J1253" s="17"/>
      <c r="K1253" s="17"/>
      <c r="L1253" s="17"/>
      <c r="M1253" s="1"/>
      <c r="N1253" s="1"/>
      <c r="O1253" s="1"/>
      <c r="P1253" s="1"/>
      <c r="Q1253" s="1"/>
      <c r="R1253" s="1"/>
    </row>
    <row r="1254" spans="3:18">
      <c r="C1254" s="1"/>
      <c r="D1254" s="1"/>
      <c r="E1254" s="1"/>
      <c r="F1254" s="1"/>
      <c r="G1254" s="17"/>
      <c r="H1254" s="17"/>
      <c r="I1254" s="17"/>
      <c r="J1254" s="17"/>
      <c r="K1254" s="17"/>
      <c r="L1254" s="17"/>
      <c r="M1254" s="1"/>
      <c r="N1254" s="1"/>
      <c r="O1254" s="1"/>
      <c r="P1254" s="1"/>
      <c r="Q1254" s="1"/>
      <c r="R1254" s="1"/>
    </row>
    <row r="1255" spans="3:18">
      <c r="C1255" s="1"/>
      <c r="D1255" s="1"/>
      <c r="E1255" s="1"/>
      <c r="F1255" s="1"/>
      <c r="G1255" s="17"/>
      <c r="H1255" s="17"/>
      <c r="I1255" s="17"/>
      <c r="J1255" s="17"/>
      <c r="K1255" s="17"/>
      <c r="L1255" s="17"/>
      <c r="M1255" s="1"/>
      <c r="N1255" s="1"/>
      <c r="O1255" s="1"/>
      <c r="P1255" s="1"/>
      <c r="Q1255" s="1"/>
      <c r="R1255" s="1"/>
    </row>
    <row r="1256" spans="3:18">
      <c r="C1256" s="1"/>
      <c r="D1256" s="1"/>
      <c r="E1256" s="1"/>
      <c r="F1256" s="1"/>
      <c r="G1256" s="17"/>
      <c r="H1256" s="17"/>
      <c r="I1256" s="17"/>
      <c r="J1256" s="17"/>
      <c r="K1256" s="17"/>
      <c r="L1256" s="17"/>
      <c r="M1256" s="1"/>
      <c r="N1256" s="1"/>
      <c r="O1256" s="1"/>
      <c r="P1256" s="1"/>
      <c r="Q1256" s="1"/>
      <c r="R1256" s="1"/>
    </row>
    <row r="1257" spans="3:18">
      <c r="C1257" s="1"/>
      <c r="D1257" s="1"/>
      <c r="E1257" s="1"/>
      <c r="F1257" s="1"/>
      <c r="G1257" s="17"/>
      <c r="H1257" s="17"/>
      <c r="I1257" s="17"/>
      <c r="J1257" s="17"/>
      <c r="K1257" s="17"/>
      <c r="L1257" s="17"/>
      <c r="M1257" s="1"/>
      <c r="N1257" s="1"/>
      <c r="O1257" s="1"/>
      <c r="P1257" s="1"/>
      <c r="Q1257" s="1"/>
      <c r="R1257" s="1"/>
    </row>
    <row r="1258" spans="3:18">
      <c r="C1258" s="1"/>
      <c r="D1258" s="1"/>
      <c r="E1258" s="1"/>
      <c r="F1258" s="1"/>
      <c r="G1258" s="17"/>
      <c r="H1258" s="17"/>
      <c r="I1258" s="17"/>
      <c r="J1258" s="17"/>
      <c r="K1258" s="17"/>
      <c r="L1258" s="17"/>
      <c r="M1258" s="1"/>
      <c r="N1258" s="1"/>
      <c r="O1258" s="1"/>
      <c r="P1258" s="1"/>
      <c r="Q1258" s="1"/>
      <c r="R1258" s="1"/>
    </row>
    <row r="1259" spans="3:18">
      <c r="C1259" s="1"/>
      <c r="D1259" s="1"/>
      <c r="E1259" s="1"/>
      <c r="F1259" s="1"/>
      <c r="G1259" s="17"/>
      <c r="H1259" s="17"/>
      <c r="I1259" s="17"/>
      <c r="J1259" s="17"/>
      <c r="K1259" s="17"/>
      <c r="L1259" s="17"/>
      <c r="M1259" s="1"/>
      <c r="N1259" s="1"/>
      <c r="O1259" s="1"/>
      <c r="P1259" s="1"/>
      <c r="Q1259" s="1"/>
      <c r="R1259" s="1"/>
    </row>
    <row r="1260" spans="3:18">
      <c r="C1260" s="1"/>
      <c r="D1260" s="1"/>
      <c r="E1260" s="1"/>
      <c r="F1260" s="1"/>
      <c r="G1260" s="17"/>
      <c r="H1260" s="17"/>
      <c r="I1260" s="17"/>
      <c r="J1260" s="17"/>
      <c r="K1260" s="17"/>
      <c r="L1260" s="17"/>
      <c r="M1260" s="1"/>
      <c r="N1260" s="1"/>
      <c r="O1260" s="1"/>
      <c r="P1260" s="1"/>
      <c r="Q1260" s="1"/>
      <c r="R1260" s="1"/>
    </row>
    <row r="1261" spans="3:18">
      <c r="C1261" s="1"/>
      <c r="D1261" s="1"/>
      <c r="E1261" s="1"/>
      <c r="F1261" s="1"/>
      <c r="G1261" s="17"/>
      <c r="H1261" s="17"/>
      <c r="I1261" s="17"/>
      <c r="J1261" s="17"/>
      <c r="K1261" s="17"/>
      <c r="L1261" s="17"/>
      <c r="M1261" s="1"/>
      <c r="N1261" s="1"/>
      <c r="O1261" s="1"/>
      <c r="P1261" s="1"/>
      <c r="Q1261" s="1"/>
      <c r="R1261" s="1"/>
    </row>
    <row r="1262" spans="3:18">
      <c r="C1262" s="1"/>
      <c r="D1262" s="1"/>
      <c r="E1262" s="1"/>
      <c r="F1262" s="1"/>
      <c r="G1262" s="17"/>
      <c r="H1262" s="17"/>
      <c r="I1262" s="17"/>
      <c r="J1262" s="17"/>
      <c r="K1262" s="17"/>
      <c r="L1262" s="17"/>
      <c r="M1262" s="1"/>
      <c r="N1262" s="1"/>
      <c r="O1262" s="1"/>
      <c r="P1262" s="1"/>
      <c r="Q1262" s="1"/>
      <c r="R1262" s="1"/>
    </row>
    <row r="1263" spans="3:18">
      <c r="C1263" s="1"/>
      <c r="D1263" s="1"/>
      <c r="E1263" s="1"/>
      <c r="F1263" s="1"/>
      <c r="G1263" s="17"/>
      <c r="H1263" s="17"/>
      <c r="I1263" s="17"/>
      <c r="J1263" s="17"/>
      <c r="K1263" s="17"/>
      <c r="L1263" s="17"/>
      <c r="M1263" s="1"/>
      <c r="N1263" s="1"/>
      <c r="O1263" s="1"/>
      <c r="P1263" s="1"/>
      <c r="Q1263" s="1"/>
      <c r="R1263" s="1"/>
    </row>
    <row r="1264" spans="3:18">
      <c r="C1264" s="1"/>
      <c r="D1264" s="1"/>
      <c r="E1264" s="1"/>
      <c r="F1264" s="1"/>
      <c r="G1264" s="17"/>
      <c r="H1264" s="17"/>
      <c r="I1264" s="17"/>
      <c r="J1264" s="17"/>
      <c r="K1264" s="17"/>
      <c r="L1264" s="17"/>
      <c r="M1264" s="1"/>
      <c r="N1264" s="1"/>
      <c r="O1264" s="1"/>
      <c r="P1264" s="1"/>
      <c r="Q1264" s="1"/>
      <c r="R1264" s="1"/>
    </row>
    <row r="1265" spans="3:18">
      <c r="C1265" s="1"/>
      <c r="D1265" s="1"/>
      <c r="E1265" s="1"/>
      <c r="F1265" s="1"/>
      <c r="G1265" s="17"/>
      <c r="H1265" s="17"/>
      <c r="I1265" s="17"/>
      <c r="J1265" s="17"/>
      <c r="K1265" s="17"/>
      <c r="L1265" s="17"/>
      <c r="M1265" s="1"/>
      <c r="N1265" s="1"/>
      <c r="O1265" s="1"/>
      <c r="P1265" s="1"/>
      <c r="Q1265" s="1"/>
      <c r="R1265" s="1"/>
    </row>
    <row r="1266" spans="3:18">
      <c r="C1266" s="1"/>
      <c r="D1266" s="1"/>
      <c r="E1266" s="1"/>
      <c r="F1266" s="1"/>
      <c r="G1266" s="17"/>
      <c r="H1266" s="17"/>
      <c r="I1266" s="17"/>
      <c r="J1266" s="17"/>
      <c r="K1266" s="17"/>
      <c r="L1266" s="17"/>
      <c r="M1266" s="1"/>
      <c r="N1266" s="1"/>
      <c r="O1266" s="1"/>
      <c r="P1266" s="1"/>
      <c r="Q1266" s="1"/>
      <c r="R1266" s="1"/>
    </row>
    <row r="1267" spans="3:18">
      <c r="C1267" s="1"/>
      <c r="D1267" s="1"/>
      <c r="E1267" s="1"/>
      <c r="F1267" s="1"/>
      <c r="G1267" s="17"/>
      <c r="H1267" s="17"/>
      <c r="I1267" s="17"/>
      <c r="J1267" s="17"/>
      <c r="K1267" s="17"/>
      <c r="L1267" s="17"/>
      <c r="M1267" s="1"/>
      <c r="N1267" s="1"/>
      <c r="O1267" s="1"/>
      <c r="P1267" s="1"/>
      <c r="Q1267" s="1"/>
      <c r="R1267" s="1"/>
    </row>
    <row r="1268" spans="3:18">
      <c r="C1268" s="1"/>
      <c r="D1268" s="1"/>
      <c r="E1268" s="1"/>
      <c r="F1268" s="1"/>
      <c r="G1268" s="17"/>
      <c r="H1268" s="17"/>
      <c r="I1268" s="17"/>
      <c r="J1268" s="17"/>
      <c r="K1268" s="17"/>
      <c r="L1268" s="17"/>
      <c r="M1268" s="1"/>
      <c r="N1268" s="1"/>
      <c r="O1268" s="1"/>
      <c r="P1268" s="1"/>
      <c r="Q1268" s="1"/>
      <c r="R1268" s="1"/>
    </row>
    <row r="1269" spans="3:18">
      <c r="C1269" s="1"/>
      <c r="D1269" s="1"/>
      <c r="E1269" s="1"/>
      <c r="F1269" s="1"/>
      <c r="G1269" s="17"/>
      <c r="H1269" s="17"/>
      <c r="I1269" s="17"/>
      <c r="J1269" s="17"/>
      <c r="K1269" s="17"/>
      <c r="L1269" s="17"/>
      <c r="M1269" s="1"/>
      <c r="N1269" s="1"/>
      <c r="O1269" s="1"/>
      <c r="P1269" s="1"/>
      <c r="Q1269" s="1"/>
      <c r="R1269" s="1"/>
    </row>
    <row r="1270" spans="3:18">
      <c r="C1270" s="1"/>
      <c r="D1270" s="1"/>
      <c r="E1270" s="1"/>
      <c r="F1270" s="1"/>
      <c r="G1270" s="17"/>
      <c r="H1270" s="17"/>
      <c r="I1270" s="17"/>
      <c r="J1270" s="17"/>
      <c r="K1270" s="17"/>
      <c r="L1270" s="17"/>
      <c r="M1270" s="1"/>
      <c r="N1270" s="1"/>
      <c r="O1270" s="1"/>
      <c r="P1270" s="1"/>
      <c r="Q1270" s="1"/>
      <c r="R1270" s="1"/>
    </row>
    <row r="1271" spans="3:18">
      <c r="C1271" s="1"/>
      <c r="D1271" s="1"/>
      <c r="E1271" s="1"/>
      <c r="F1271" s="1"/>
      <c r="G1271" s="17"/>
      <c r="H1271" s="17"/>
      <c r="I1271" s="17"/>
      <c r="J1271" s="17"/>
      <c r="K1271" s="17"/>
      <c r="L1271" s="17"/>
      <c r="M1271" s="1"/>
      <c r="N1271" s="1"/>
      <c r="O1271" s="1"/>
      <c r="P1271" s="1"/>
      <c r="Q1271" s="1"/>
      <c r="R1271" s="1"/>
    </row>
    <row r="1272" spans="3:18">
      <c r="C1272" s="1"/>
      <c r="D1272" s="1"/>
      <c r="E1272" s="1"/>
      <c r="F1272" s="1"/>
      <c r="G1272" s="17"/>
      <c r="H1272" s="17"/>
      <c r="I1272" s="17"/>
      <c r="J1272" s="17"/>
      <c r="K1272" s="17"/>
      <c r="L1272" s="17"/>
      <c r="M1272" s="1"/>
      <c r="N1272" s="1"/>
      <c r="O1272" s="1"/>
      <c r="P1272" s="1"/>
      <c r="Q1272" s="1"/>
      <c r="R1272" s="1"/>
    </row>
    <row r="1273" spans="3:18">
      <c r="C1273" s="1"/>
      <c r="D1273" s="1"/>
      <c r="E1273" s="1"/>
      <c r="F1273" s="1"/>
      <c r="G1273" s="17"/>
      <c r="H1273" s="17"/>
      <c r="I1273" s="17"/>
      <c r="J1273" s="17"/>
      <c r="K1273" s="17"/>
      <c r="L1273" s="17"/>
      <c r="M1273" s="1"/>
      <c r="N1273" s="1"/>
      <c r="O1273" s="1"/>
      <c r="P1273" s="1"/>
      <c r="Q1273" s="1"/>
      <c r="R1273" s="1"/>
    </row>
    <row r="1274" spans="3:18">
      <c r="C1274" s="1"/>
      <c r="D1274" s="1"/>
      <c r="E1274" s="1"/>
      <c r="F1274" s="1"/>
      <c r="G1274" s="17"/>
      <c r="H1274" s="17"/>
      <c r="I1274" s="17"/>
      <c r="J1274" s="17"/>
      <c r="K1274" s="17"/>
      <c r="L1274" s="17"/>
      <c r="M1274" s="1"/>
      <c r="N1274" s="1"/>
      <c r="O1274" s="1"/>
      <c r="P1274" s="1"/>
      <c r="Q1274" s="1"/>
      <c r="R1274" s="1"/>
    </row>
    <row r="1275" spans="3:18">
      <c r="C1275" s="1"/>
      <c r="D1275" s="1"/>
      <c r="E1275" s="1"/>
      <c r="F1275" s="1"/>
      <c r="G1275" s="17"/>
      <c r="H1275" s="17"/>
      <c r="I1275" s="17"/>
      <c r="J1275" s="17"/>
      <c r="K1275" s="17"/>
      <c r="L1275" s="17"/>
      <c r="M1275" s="1"/>
      <c r="N1275" s="1"/>
      <c r="O1275" s="1"/>
      <c r="P1275" s="1"/>
      <c r="Q1275" s="1"/>
      <c r="R1275" s="1"/>
    </row>
    <row r="1276" spans="3:18">
      <c r="C1276" s="1"/>
      <c r="D1276" s="1"/>
      <c r="E1276" s="1"/>
      <c r="F1276" s="1"/>
      <c r="G1276" s="17"/>
      <c r="H1276" s="17"/>
      <c r="I1276" s="17"/>
      <c r="J1276" s="17"/>
      <c r="K1276" s="17"/>
      <c r="L1276" s="17"/>
      <c r="M1276" s="1"/>
      <c r="N1276" s="1"/>
      <c r="O1276" s="1"/>
      <c r="P1276" s="1"/>
      <c r="Q1276" s="1"/>
      <c r="R1276" s="1"/>
    </row>
    <row r="1277" spans="3:18">
      <c r="C1277" s="1"/>
      <c r="D1277" s="1"/>
      <c r="E1277" s="1"/>
      <c r="F1277" s="1"/>
      <c r="G1277" s="17"/>
      <c r="H1277" s="17"/>
      <c r="I1277" s="17"/>
      <c r="J1277" s="17"/>
      <c r="K1277" s="17"/>
      <c r="L1277" s="17"/>
      <c r="M1277" s="1"/>
      <c r="N1277" s="1"/>
      <c r="O1277" s="1"/>
      <c r="P1277" s="1"/>
      <c r="Q1277" s="1"/>
      <c r="R1277" s="1"/>
    </row>
    <row r="1278" spans="3:18">
      <c r="C1278" s="1"/>
      <c r="D1278" s="1"/>
      <c r="E1278" s="1"/>
      <c r="F1278" s="1"/>
      <c r="G1278" s="17"/>
      <c r="H1278" s="17"/>
      <c r="I1278" s="17"/>
      <c r="J1278" s="17"/>
      <c r="K1278" s="17"/>
      <c r="L1278" s="17"/>
      <c r="M1278" s="1"/>
      <c r="N1278" s="1"/>
      <c r="O1278" s="1"/>
      <c r="P1278" s="1"/>
      <c r="Q1278" s="1"/>
      <c r="R1278" s="1"/>
    </row>
    <row r="1279" spans="3:18">
      <c r="C1279" s="1"/>
      <c r="D1279" s="1"/>
      <c r="E1279" s="1"/>
      <c r="F1279" s="1"/>
      <c r="G1279" s="17"/>
      <c r="H1279" s="17"/>
      <c r="I1279" s="17"/>
      <c r="J1279" s="17"/>
      <c r="K1279" s="17"/>
      <c r="L1279" s="17"/>
      <c r="M1279" s="1"/>
      <c r="N1279" s="1"/>
      <c r="O1279" s="1"/>
      <c r="P1279" s="1"/>
      <c r="Q1279" s="1"/>
      <c r="R1279" s="1"/>
    </row>
    <row r="1280" spans="3:18">
      <c r="C1280" s="1"/>
      <c r="D1280" s="1"/>
      <c r="E1280" s="1"/>
      <c r="F1280" s="1"/>
      <c r="G1280" s="17"/>
      <c r="H1280" s="17"/>
      <c r="I1280" s="17"/>
      <c r="J1280" s="17"/>
      <c r="K1280" s="17"/>
      <c r="L1280" s="17"/>
      <c r="M1280" s="1"/>
      <c r="N1280" s="1"/>
      <c r="O1280" s="1"/>
      <c r="P1280" s="1"/>
      <c r="Q1280" s="1"/>
      <c r="R1280" s="1"/>
    </row>
    <row r="1281" spans="3:18">
      <c r="C1281" s="1"/>
      <c r="D1281" s="1"/>
      <c r="E1281" s="1"/>
      <c r="F1281" s="1"/>
      <c r="G1281" s="17"/>
      <c r="H1281" s="17"/>
      <c r="I1281" s="17"/>
      <c r="J1281" s="17"/>
      <c r="K1281" s="17"/>
      <c r="L1281" s="17"/>
      <c r="M1281" s="1"/>
      <c r="N1281" s="1"/>
      <c r="O1281" s="1"/>
      <c r="P1281" s="1"/>
      <c r="Q1281" s="1"/>
      <c r="R1281" s="1"/>
    </row>
    <row r="1282" spans="3:18">
      <c r="C1282" s="1"/>
      <c r="D1282" s="1"/>
      <c r="E1282" s="1"/>
      <c r="F1282" s="1"/>
      <c r="G1282" s="17"/>
      <c r="H1282" s="17"/>
      <c r="I1282" s="17"/>
      <c r="J1282" s="17"/>
      <c r="K1282" s="17"/>
      <c r="L1282" s="17"/>
      <c r="M1282" s="1"/>
      <c r="N1282" s="1"/>
      <c r="O1282" s="1"/>
      <c r="P1282" s="1"/>
      <c r="Q1282" s="1"/>
      <c r="R1282" s="1"/>
    </row>
    <row r="1283" spans="3:18">
      <c r="C1283" s="1"/>
      <c r="D1283" s="1"/>
      <c r="E1283" s="1"/>
      <c r="F1283" s="1"/>
      <c r="G1283" s="17"/>
      <c r="H1283" s="17"/>
      <c r="I1283" s="17"/>
      <c r="J1283" s="17"/>
      <c r="K1283" s="17"/>
      <c r="L1283" s="17"/>
      <c r="M1283" s="1"/>
      <c r="N1283" s="1"/>
      <c r="O1283" s="1"/>
      <c r="P1283" s="1"/>
      <c r="Q1283" s="1"/>
      <c r="R1283" s="1"/>
    </row>
    <row r="1284" spans="3:18">
      <c r="C1284" s="1"/>
      <c r="D1284" s="1"/>
      <c r="E1284" s="1"/>
      <c r="F1284" s="1"/>
      <c r="G1284" s="17"/>
      <c r="H1284" s="17"/>
      <c r="I1284" s="17"/>
      <c r="J1284" s="17"/>
      <c r="K1284" s="17"/>
      <c r="L1284" s="17"/>
      <c r="M1284" s="1"/>
      <c r="N1284" s="1"/>
      <c r="O1284" s="1"/>
      <c r="P1284" s="1"/>
      <c r="Q1284" s="1"/>
      <c r="R1284" s="1"/>
    </row>
    <row r="1285" spans="3:18">
      <c r="C1285" s="1"/>
      <c r="D1285" s="1"/>
      <c r="E1285" s="1"/>
      <c r="F1285" s="1"/>
      <c r="G1285" s="17"/>
      <c r="H1285" s="17"/>
      <c r="I1285" s="17"/>
      <c r="J1285" s="17"/>
      <c r="K1285" s="17"/>
      <c r="L1285" s="17"/>
      <c r="M1285" s="1"/>
      <c r="N1285" s="1"/>
      <c r="O1285" s="1"/>
      <c r="P1285" s="1"/>
      <c r="Q1285" s="1"/>
      <c r="R1285" s="1"/>
    </row>
    <row r="1286" spans="3:18">
      <c r="C1286" s="1"/>
      <c r="D1286" s="1"/>
      <c r="E1286" s="1"/>
      <c r="F1286" s="1"/>
      <c r="G1286" s="17"/>
      <c r="H1286" s="17"/>
      <c r="I1286" s="17"/>
      <c r="J1286" s="17"/>
      <c r="K1286" s="17"/>
      <c r="L1286" s="17"/>
      <c r="M1286" s="1"/>
      <c r="N1286" s="1"/>
      <c r="O1286" s="1"/>
      <c r="P1286" s="1"/>
      <c r="Q1286" s="1"/>
      <c r="R1286" s="1"/>
    </row>
    <row r="1287" spans="3:18">
      <c r="C1287" s="1"/>
      <c r="D1287" s="1"/>
      <c r="E1287" s="1"/>
      <c r="F1287" s="1"/>
      <c r="G1287" s="17"/>
      <c r="H1287" s="17"/>
      <c r="I1287" s="17"/>
      <c r="J1287" s="17"/>
      <c r="K1287" s="17"/>
      <c r="L1287" s="17"/>
      <c r="M1287" s="1"/>
      <c r="N1287" s="1"/>
      <c r="O1287" s="1"/>
      <c r="P1287" s="1"/>
      <c r="Q1287" s="1"/>
      <c r="R1287" s="1"/>
    </row>
    <row r="1288" spans="3:18">
      <c r="C1288" s="1"/>
      <c r="D1288" s="1"/>
      <c r="E1288" s="1"/>
      <c r="F1288" s="1"/>
      <c r="G1288" s="17"/>
      <c r="H1288" s="17"/>
      <c r="I1288" s="17"/>
      <c r="J1288" s="17"/>
      <c r="K1288" s="17"/>
      <c r="L1288" s="17"/>
      <c r="M1288" s="1"/>
      <c r="N1288" s="1"/>
      <c r="O1288" s="1"/>
      <c r="P1288" s="1"/>
      <c r="Q1288" s="1"/>
      <c r="R1288" s="1"/>
    </row>
    <row r="1289" spans="3:18">
      <c r="C1289" s="1"/>
      <c r="D1289" s="1"/>
      <c r="E1289" s="1"/>
      <c r="F1289" s="1"/>
      <c r="G1289" s="17"/>
      <c r="H1289" s="17"/>
      <c r="I1289" s="17"/>
      <c r="J1289" s="17"/>
      <c r="K1289" s="17"/>
      <c r="L1289" s="17"/>
      <c r="M1289" s="1"/>
      <c r="N1289" s="1"/>
      <c r="O1289" s="1"/>
      <c r="P1289" s="1"/>
      <c r="Q1289" s="1"/>
      <c r="R1289" s="1"/>
    </row>
    <row r="1290" spans="3:18">
      <c r="C1290" s="1"/>
      <c r="D1290" s="1"/>
      <c r="E1290" s="1"/>
      <c r="F1290" s="1"/>
      <c r="G1290" s="17"/>
      <c r="H1290" s="17"/>
      <c r="I1290" s="17"/>
      <c r="J1290" s="17"/>
      <c r="K1290" s="17"/>
      <c r="L1290" s="17"/>
      <c r="M1290" s="1"/>
      <c r="N1290" s="1"/>
      <c r="O1290" s="1"/>
      <c r="P1290" s="1"/>
      <c r="Q1290" s="1"/>
      <c r="R1290" s="1"/>
    </row>
    <row r="1291" spans="3:18">
      <c r="C1291" s="1"/>
      <c r="D1291" s="1"/>
      <c r="E1291" s="1"/>
      <c r="F1291" s="1"/>
      <c r="G1291" s="17"/>
      <c r="H1291" s="17"/>
      <c r="I1291" s="17"/>
      <c r="J1291" s="17"/>
      <c r="K1291" s="17"/>
      <c r="L1291" s="17"/>
      <c r="M1291" s="1"/>
      <c r="N1291" s="1"/>
      <c r="O1291" s="1"/>
      <c r="P1291" s="1"/>
      <c r="Q1291" s="1"/>
      <c r="R1291" s="1"/>
    </row>
    <row r="1292" spans="3:18">
      <c r="C1292" s="1"/>
      <c r="D1292" s="1"/>
      <c r="E1292" s="1"/>
      <c r="F1292" s="1"/>
      <c r="G1292" s="17"/>
      <c r="H1292" s="17"/>
      <c r="I1292" s="17"/>
      <c r="J1292" s="17"/>
      <c r="K1292" s="17"/>
      <c r="L1292" s="17"/>
      <c r="M1292" s="1"/>
      <c r="N1292" s="1"/>
      <c r="O1292" s="1"/>
      <c r="P1292" s="1"/>
      <c r="Q1292" s="1"/>
      <c r="R1292" s="1"/>
    </row>
    <row r="1293" spans="3:18">
      <c r="C1293" s="1"/>
      <c r="D1293" s="1"/>
      <c r="E1293" s="1"/>
      <c r="F1293" s="1"/>
      <c r="G1293" s="17"/>
      <c r="H1293" s="17"/>
      <c r="I1293" s="17"/>
      <c r="J1293" s="17"/>
      <c r="K1293" s="17"/>
      <c r="L1293" s="17"/>
      <c r="M1293" s="1"/>
      <c r="N1293" s="1"/>
      <c r="O1293" s="1"/>
      <c r="P1293" s="1"/>
      <c r="Q1293" s="1"/>
      <c r="R1293" s="1"/>
    </row>
    <row r="1294" spans="3:18">
      <c r="C1294" s="1"/>
      <c r="D1294" s="1"/>
      <c r="E1294" s="1"/>
      <c r="F1294" s="1"/>
      <c r="G1294" s="17"/>
      <c r="H1294" s="17"/>
      <c r="I1294" s="17"/>
      <c r="J1294" s="17"/>
      <c r="K1294" s="17"/>
      <c r="L1294" s="17"/>
      <c r="M1294" s="1"/>
      <c r="N1294" s="1"/>
      <c r="O1294" s="1"/>
      <c r="P1294" s="1"/>
      <c r="Q1294" s="1"/>
      <c r="R1294" s="1"/>
    </row>
    <row r="1295" spans="3:18">
      <c r="C1295" s="1"/>
      <c r="D1295" s="1"/>
      <c r="E1295" s="1"/>
      <c r="F1295" s="1"/>
      <c r="G1295" s="17"/>
      <c r="H1295" s="17"/>
      <c r="I1295" s="17"/>
      <c r="J1295" s="17"/>
      <c r="K1295" s="17"/>
      <c r="L1295" s="17"/>
      <c r="M1295" s="1"/>
      <c r="N1295" s="1"/>
      <c r="O1295" s="1"/>
      <c r="P1295" s="1"/>
      <c r="Q1295" s="1"/>
      <c r="R1295" s="1"/>
    </row>
    <row r="1296" spans="3:18">
      <c r="C1296" s="1"/>
      <c r="D1296" s="1"/>
      <c r="E1296" s="1"/>
      <c r="F1296" s="1"/>
      <c r="G1296" s="17"/>
      <c r="H1296" s="17"/>
      <c r="I1296" s="17"/>
      <c r="J1296" s="17"/>
      <c r="K1296" s="17"/>
      <c r="L1296" s="17"/>
      <c r="M1296" s="1"/>
      <c r="N1296" s="1"/>
      <c r="O1296" s="1"/>
      <c r="P1296" s="1"/>
      <c r="Q1296" s="1"/>
      <c r="R1296" s="1"/>
    </row>
    <row r="1297" spans="3:18">
      <c r="C1297" s="1"/>
      <c r="D1297" s="1"/>
      <c r="E1297" s="1"/>
      <c r="F1297" s="1"/>
      <c r="G1297" s="17"/>
      <c r="H1297" s="17"/>
      <c r="I1297" s="17"/>
      <c r="J1297" s="17"/>
      <c r="K1297" s="17"/>
      <c r="L1297" s="17"/>
      <c r="M1297" s="1"/>
      <c r="N1297" s="1"/>
      <c r="O1297" s="1"/>
      <c r="P1297" s="1"/>
      <c r="Q1297" s="1"/>
      <c r="R1297" s="1"/>
    </row>
    <row r="1298" spans="3:18">
      <c r="C1298" s="1"/>
      <c r="D1298" s="1"/>
      <c r="E1298" s="1"/>
      <c r="F1298" s="1"/>
      <c r="G1298" s="17"/>
      <c r="H1298" s="17"/>
      <c r="I1298" s="17"/>
      <c r="J1298" s="17"/>
      <c r="K1298" s="17"/>
      <c r="L1298" s="17"/>
      <c r="M1298" s="1"/>
      <c r="N1298" s="1"/>
      <c r="O1298" s="1"/>
      <c r="P1298" s="1"/>
      <c r="Q1298" s="1"/>
      <c r="R1298" s="1"/>
    </row>
    <row r="1299" spans="3:18">
      <c r="C1299" s="1"/>
      <c r="D1299" s="1"/>
      <c r="E1299" s="1"/>
      <c r="F1299" s="1"/>
      <c r="G1299" s="17"/>
      <c r="H1299" s="17"/>
      <c r="I1299" s="17"/>
      <c r="J1299" s="17"/>
      <c r="K1299" s="17"/>
      <c r="L1299" s="17"/>
      <c r="M1299" s="1"/>
      <c r="N1299" s="1"/>
      <c r="O1299" s="1"/>
      <c r="P1299" s="1"/>
      <c r="Q1299" s="1"/>
      <c r="R1299" s="1"/>
    </row>
    <row r="1300" spans="3:18">
      <c r="C1300" s="1"/>
      <c r="D1300" s="1"/>
      <c r="E1300" s="1"/>
      <c r="F1300" s="1"/>
      <c r="G1300" s="17"/>
      <c r="H1300" s="17"/>
      <c r="I1300" s="17"/>
      <c r="J1300" s="17"/>
      <c r="K1300" s="17"/>
      <c r="L1300" s="17"/>
      <c r="M1300" s="1"/>
      <c r="N1300" s="1"/>
      <c r="O1300" s="1"/>
      <c r="P1300" s="1"/>
      <c r="Q1300" s="1"/>
      <c r="R1300" s="1"/>
    </row>
    <row r="1301" spans="3:18">
      <c r="C1301" s="1"/>
      <c r="D1301" s="1"/>
      <c r="E1301" s="1"/>
      <c r="F1301" s="1"/>
      <c r="G1301" s="17"/>
      <c r="H1301" s="17"/>
      <c r="I1301" s="17"/>
      <c r="J1301" s="17"/>
      <c r="K1301" s="17"/>
      <c r="L1301" s="17"/>
      <c r="M1301" s="1"/>
      <c r="N1301" s="1"/>
      <c r="O1301" s="1"/>
      <c r="P1301" s="1"/>
      <c r="Q1301" s="1"/>
      <c r="R1301" s="1"/>
    </row>
    <row r="1302" spans="3:18">
      <c r="C1302" s="1"/>
      <c r="D1302" s="1"/>
      <c r="E1302" s="1"/>
      <c r="F1302" s="1"/>
      <c r="G1302" s="17"/>
      <c r="H1302" s="17"/>
      <c r="I1302" s="17"/>
      <c r="J1302" s="17"/>
      <c r="K1302" s="17"/>
      <c r="L1302" s="17"/>
      <c r="M1302" s="1"/>
      <c r="N1302" s="1"/>
      <c r="O1302" s="1"/>
      <c r="P1302" s="1"/>
      <c r="Q1302" s="1"/>
      <c r="R1302" s="1"/>
    </row>
    <row r="1303" spans="3:18">
      <c r="C1303" s="1"/>
      <c r="D1303" s="1"/>
      <c r="E1303" s="1"/>
      <c r="F1303" s="1"/>
      <c r="G1303" s="17"/>
      <c r="H1303" s="17"/>
      <c r="I1303" s="17"/>
      <c r="J1303" s="17"/>
      <c r="K1303" s="17"/>
      <c r="L1303" s="17"/>
      <c r="M1303" s="1"/>
      <c r="N1303" s="1"/>
      <c r="O1303" s="1"/>
      <c r="P1303" s="1"/>
      <c r="Q1303" s="1"/>
      <c r="R1303" s="1"/>
    </row>
    <row r="1304" spans="3:18">
      <c r="C1304" s="1"/>
      <c r="D1304" s="1"/>
      <c r="E1304" s="1"/>
      <c r="F1304" s="1"/>
      <c r="G1304" s="17"/>
      <c r="H1304" s="17"/>
      <c r="I1304" s="17"/>
      <c r="J1304" s="17"/>
      <c r="K1304" s="17"/>
      <c r="L1304" s="17"/>
      <c r="M1304" s="1"/>
      <c r="N1304" s="1"/>
      <c r="O1304" s="1"/>
      <c r="P1304" s="1"/>
      <c r="Q1304" s="1"/>
      <c r="R1304" s="1"/>
    </row>
    <row r="1305" spans="3:18">
      <c r="C1305" s="1"/>
      <c r="D1305" s="1"/>
      <c r="E1305" s="1"/>
      <c r="F1305" s="1"/>
      <c r="G1305" s="17"/>
      <c r="H1305" s="17"/>
      <c r="I1305" s="17"/>
      <c r="J1305" s="17"/>
      <c r="K1305" s="17"/>
      <c r="L1305" s="17"/>
      <c r="M1305" s="1"/>
      <c r="N1305" s="1"/>
      <c r="O1305" s="1"/>
      <c r="P1305" s="1"/>
      <c r="Q1305" s="1"/>
      <c r="R1305" s="1"/>
    </row>
    <row r="1306" spans="3:18">
      <c r="C1306" s="1"/>
      <c r="D1306" s="1"/>
      <c r="E1306" s="1"/>
      <c r="F1306" s="1"/>
      <c r="G1306" s="17"/>
      <c r="H1306" s="17"/>
      <c r="I1306" s="17"/>
      <c r="J1306" s="17"/>
      <c r="K1306" s="17"/>
      <c r="L1306" s="17"/>
      <c r="M1306" s="1"/>
      <c r="N1306" s="1"/>
      <c r="O1306" s="1"/>
      <c r="P1306" s="1"/>
      <c r="Q1306" s="1"/>
      <c r="R1306" s="1"/>
    </row>
    <row r="1307" spans="3:18">
      <c r="C1307" s="1"/>
      <c r="D1307" s="1"/>
      <c r="E1307" s="1"/>
      <c r="F1307" s="1"/>
      <c r="G1307" s="17"/>
      <c r="H1307" s="17"/>
      <c r="I1307" s="17"/>
      <c r="J1307" s="17"/>
      <c r="K1307" s="17"/>
      <c r="L1307" s="17"/>
      <c r="M1307" s="1"/>
      <c r="N1307" s="1"/>
      <c r="O1307" s="1"/>
      <c r="P1307" s="1"/>
      <c r="Q1307" s="1"/>
      <c r="R1307" s="1"/>
    </row>
    <row r="1308" spans="3:18">
      <c r="C1308" s="1"/>
      <c r="D1308" s="1"/>
      <c r="E1308" s="1"/>
      <c r="F1308" s="1"/>
      <c r="G1308" s="17"/>
      <c r="H1308" s="17"/>
      <c r="I1308" s="17"/>
      <c r="J1308" s="17"/>
      <c r="K1308" s="17"/>
      <c r="L1308" s="17"/>
      <c r="M1308" s="1"/>
      <c r="N1308" s="1"/>
      <c r="O1308" s="1"/>
      <c r="P1308" s="1"/>
      <c r="Q1308" s="1"/>
      <c r="R1308" s="1"/>
    </row>
    <row r="1309" spans="3:18">
      <c r="C1309" s="1"/>
      <c r="D1309" s="1"/>
      <c r="E1309" s="1"/>
      <c r="F1309" s="1"/>
      <c r="G1309" s="17"/>
      <c r="H1309" s="17"/>
      <c r="I1309" s="17"/>
      <c r="J1309" s="17"/>
      <c r="K1309" s="17"/>
      <c r="L1309" s="17"/>
      <c r="M1309" s="1"/>
      <c r="N1309" s="1"/>
      <c r="O1309" s="1"/>
      <c r="P1309" s="1"/>
      <c r="Q1309" s="1"/>
      <c r="R1309" s="1"/>
    </row>
    <row r="1310" spans="3:18">
      <c r="C1310" s="1"/>
      <c r="D1310" s="1"/>
      <c r="E1310" s="1"/>
      <c r="F1310" s="1"/>
      <c r="G1310" s="17"/>
      <c r="H1310" s="17"/>
      <c r="I1310" s="17"/>
      <c r="J1310" s="17"/>
      <c r="K1310" s="17"/>
      <c r="L1310" s="17"/>
      <c r="M1310" s="1"/>
      <c r="N1310" s="1"/>
      <c r="O1310" s="1"/>
      <c r="P1310" s="1"/>
      <c r="Q1310" s="1"/>
      <c r="R1310" s="1"/>
    </row>
    <row r="1311" spans="3:18">
      <c r="C1311" s="1"/>
      <c r="D1311" s="1"/>
      <c r="E1311" s="1"/>
      <c r="F1311" s="1"/>
      <c r="G1311" s="17"/>
      <c r="H1311" s="17"/>
      <c r="I1311" s="17"/>
      <c r="J1311" s="17"/>
      <c r="K1311" s="17"/>
      <c r="L1311" s="17"/>
      <c r="M1311" s="1"/>
      <c r="N1311" s="1"/>
      <c r="O1311" s="1"/>
      <c r="P1311" s="1"/>
      <c r="Q1311" s="1"/>
      <c r="R1311" s="1"/>
    </row>
    <row r="1312" spans="3:18">
      <c r="C1312" s="1"/>
      <c r="D1312" s="1"/>
      <c r="E1312" s="1"/>
      <c r="F1312" s="1"/>
      <c r="G1312" s="17"/>
      <c r="H1312" s="17"/>
      <c r="I1312" s="17"/>
      <c r="J1312" s="17"/>
      <c r="K1312" s="17"/>
      <c r="L1312" s="17"/>
      <c r="M1312" s="1"/>
      <c r="N1312" s="1"/>
      <c r="O1312" s="1"/>
      <c r="P1312" s="1"/>
      <c r="Q1312" s="1"/>
      <c r="R1312" s="1"/>
    </row>
    <row r="1313" spans="3:18">
      <c r="C1313" s="1"/>
      <c r="D1313" s="1"/>
      <c r="E1313" s="1"/>
      <c r="F1313" s="1"/>
      <c r="G1313" s="17"/>
      <c r="H1313" s="17"/>
      <c r="I1313" s="17"/>
      <c r="J1313" s="17"/>
      <c r="K1313" s="17"/>
      <c r="L1313" s="17"/>
      <c r="M1313" s="1"/>
      <c r="N1313" s="1"/>
      <c r="O1313" s="1"/>
      <c r="P1313" s="1"/>
      <c r="Q1313" s="1"/>
      <c r="R1313" s="1"/>
    </row>
    <row r="1314" spans="3:18">
      <c r="C1314" s="1"/>
      <c r="D1314" s="1"/>
      <c r="E1314" s="1"/>
      <c r="F1314" s="1"/>
      <c r="G1314" s="17"/>
      <c r="H1314" s="17"/>
      <c r="I1314" s="17"/>
      <c r="J1314" s="17"/>
      <c r="K1314" s="17"/>
      <c r="L1314" s="17"/>
      <c r="M1314" s="1"/>
      <c r="N1314" s="1"/>
      <c r="O1314" s="1"/>
      <c r="P1314" s="1"/>
      <c r="Q1314" s="1"/>
      <c r="R1314" s="1"/>
    </row>
    <row r="1315" spans="3:18">
      <c r="C1315" s="1"/>
      <c r="D1315" s="1"/>
      <c r="E1315" s="1"/>
      <c r="F1315" s="1"/>
      <c r="G1315" s="17"/>
      <c r="H1315" s="17"/>
      <c r="I1315" s="17"/>
      <c r="J1315" s="17"/>
      <c r="K1315" s="17"/>
      <c r="L1315" s="17"/>
      <c r="M1315" s="1"/>
      <c r="N1315" s="1"/>
      <c r="O1315" s="1"/>
      <c r="P1315" s="1"/>
      <c r="Q1315" s="1"/>
      <c r="R1315" s="1"/>
    </row>
    <row r="1316" spans="3:18">
      <c r="C1316" s="1"/>
      <c r="D1316" s="1"/>
      <c r="E1316" s="1"/>
      <c r="F1316" s="1"/>
      <c r="G1316" s="17"/>
      <c r="H1316" s="17"/>
      <c r="I1316" s="17"/>
      <c r="J1316" s="17"/>
      <c r="K1316" s="17"/>
      <c r="L1316" s="17"/>
      <c r="M1316" s="1"/>
      <c r="N1316" s="1"/>
      <c r="O1316" s="1"/>
      <c r="P1316" s="1"/>
      <c r="Q1316" s="1"/>
      <c r="R1316" s="1"/>
    </row>
    <row r="1317" spans="3:18">
      <c r="C1317" s="1"/>
      <c r="D1317" s="1"/>
      <c r="E1317" s="1"/>
      <c r="F1317" s="1"/>
      <c r="G1317" s="17"/>
      <c r="H1317" s="17"/>
      <c r="I1317" s="17"/>
      <c r="J1317" s="17"/>
      <c r="K1317" s="17"/>
      <c r="L1317" s="17"/>
      <c r="M1317" s="1"/>
      <c r="N1317" s="1"/>
      <c r="O1317" s="1"/>
      <c r="P1317" s="1"/>
      <c r="Q1317" s="1"/>
      <c r="R1317" s="1"/>
    </row>
    <row r="1318" spans="3:18">
      <c r="C1318" s="1"/>
      <c r="D1318" s="1"/>
      <c r="E1318" s="1"/>
      <c r="F1318" s="1"/>
      <c r="G1318" s="17"/>
      <c r="H1318" s="17"/>
      <c r="I1318" s="17"/>
      <c r="J1318" s="17"/>
      <c r="K1318" s="17"/>
      <c r="L1318" s="17"/>
      <c r="M1318" s="1"/>
      <c r="N1318" s="1"/>
      <c r="O1318" s="1"/>
      <c r="P1318" s="1"/>
      <c r="Q1318" s="1"/>
      <c r="R1318" s="1"/>
    </row>
    <row r="1319" spans="3:18">
      <c r="C1319" s="1"/>
      <c r="D1319" s="1"/>
      <c r="E1319" s="1"/>
      <c r="F1319" s="1"/>
      <c r="G1319" s="17"/>
      <c r="H1319" s="17"/>
      <c r="I1319" s="17"/>
      <c r="J1319" s="17"/>
      <c r="K1319" s="17"/>
      <c r="L1319" s="17"/>
      <c r="M1319" s="1"/>
      <c r="N1319" s="1"/>
      <c r="O1319" s="1"/>
      <c r="P1319" s="1"/>
      <c r="Q1319" s="1"/>
      <c r="R1319" s="1"/>
    </row>
    <row r="1320" spans="3:18">
      <c r="C1320" s="1"/>
      <c r="D1320" s="1"/>
      <c r="E1320" s="1"/>
      <c r="F1320" s="1"/>
      <c r="G1320" s="17"/>
      <c r="H1320" s="17"/>
      <c r="I1320" s="17"/>
      <c r="J1320" s="17"/>
      <c r="K1320" s="17"/>
      <c r="L1320" s="17"/>
      <c r="M1320" s="1"/>
      <c r="N1320" s="1"/>
      <c r="O1320" s="1"/>
      <c r="P1320" s="1"/>
      <c r="Q1320" s="1"/>
      <c r="R1320" s="1"/>
    </row>
    <row r="1321" spans="3:18">
      <c r="C1321" s="1"/>
      <c r="D1321" s="1"/>
      <c r="E1321" s="1"/>
      <c r="F1321" s="1"/>
      <c r="G1321" s="17"/>
      <c r="H1321" s="17"/>
      <c r="I1321" s="17"/>
      <c r="J1321" s="17"/>
      <c r="K1321" s="17"/>
      <c r="L1321" s="17"/>
      <c r="M1321" s="1"/>
      <c r="N1321" s="1"/>
      <c r="O1321" s="1"/>
      <c r="P1321" s="1"/>
      <c r="Q1321" s="1"/>
      <c r="R1321" s="1"/>
    </row>
    <row r="1322" spans="3:18">
      <c r="C1322" s="1"/>
      <c r="D1322" s="1"/>
      <c r="E1322" s="1"/>
      <c r="F1322" s="1"/>
      <c r="G1322" s="17"/>
      <c r="H1322" s="17"/>
      <c r="I1322" s="17"/>
      <c r="J1322" s="17"/>
      <c r="K1322" s="17"/>
      <c r="L1322" s="17"/>
      <c r="M1322" s="1"/>
      <c r="N1322" s="1"/>
      <c r="O1322" s="1"/>
      <c r="P1322" s="1"/>
      <c r="Q1322" s="1"/>
      <c r="R1322" s="1"/>
    </row>
    <row r="1323" spans="3:18">
      <c r="C1323" s="1"/>
      <c r="D1323" s="1"/>
      <c r="E1323" s="1"/>
      <c r="F1323" s="1"/>
      <c r="G1323" s="17"/>
      <c r="H1323" s="17"/>
      <c r="I1323" s="17"/>
      <c r="J1323" s="17"/>
      <c r="K1323" s="17"/>
      <c r="L1323" s="17"/>
      <c r="M1323" s="1"/>
      <c r="N1323" s="1"/>
      <c r="O1323" s="1"/>
      <c r="P1323" s="1"/>
      <c r="Q1323" s="1"/>
      <c r="R1323" s="1"/>
    </row>
    <row r="1324" spans="3:18">
      <c r="C1324" s="1"/>
      <c r="D1324" s="1"/>
      <c r="E1324" s="1"/>
      <c r="F1324" s="1"/>
      <c r="G1324" s="17"/>
      <c r="H1324" s="17"/>
      <c r="I1324" s="17"/>
      <c r="J1324" s="17"/>
      <c r="K1324" s="17"/>
      <c r="L1324" s="17"/>
      <c r="M1324" s="1"/>
      <c r="N1324" s="1"/>
      <c r="O1324" s="1"/>
      <c r="P1324" s="1"/>
      <c r="Q1324" s="1"/>
      <c r="R1324" s="1"/>
    </row>
    <row r="1325" spans="3:18">
      <c r="C1325" s="1"/>
      <c r="D1325" s="1"/>
      <c r="E1325" s="1"/>
      <c r="F1325" s="1"/>
      <c r="G1325" s="17"/>
      <c r="H1325" s="17"/>
      <c r="I1325" s="17"/>
      <c r="J1325" s="17"/>
      <c r="K1325" s="17"/>
      <c r="L1325" s="17"/>
      <c r="M1325" s="1"/>
      <c r="N1325" s="1"/>
      <c r="O1325" s="1"/>
      <c r="P1325" s="1"/>
      <c r="Q1325" s="1"/>
      <c r="R1325" s="1"/>
    </row>
    <row r="1326" spans="3:18">
      <c r="C1326" s="1"/>
      <c r="D1326" s="1"/>
      <c r="E1326" s="1"/>
      <c r="F1326" s="1"/>
      <c r="G1326" s="17"/>
      <c r="H1326" s="17"/>
      <c r="I1326" s="17"/>
      <c r="J1326" s="17"/>
      <c r="K1326" s="17"/>
      <c r="L1326" s="17"/>
      <c r="M1326" s="1"/>
      <c r="N1326" s="1"/>
      <c r="O1326" s="1"/>
      <c r="P1326" s="1"/>
      <c r="Q1326" s="1"/>
      <c r="R1326" s="1"/>
    </row>
    <row r="1327" spans="3:18">
      <c r="C1327" s="1"/>
      <c r="D1327" s="1"/>
      <c r="E1327" s="1"/>
      <c r="F1327" s="1"/>
      <c r="G1327" s="17"/>
      <c r="H1327" s="17"/>
      <c r="I1327" s="17"/>
      <c r="J1327" s="17"/>
      <c r="K1327" s="17"/>
      <c r="L1327" s="17"/>
      <c r="M1327" s="1"/>
      <c r="N1327" s="1"/>
      <c r="O1327" s="1"/>
      <c r="P1327" s="1"/>
      <c r="Q1327" s="1"/>
      <c r="R1327" s="1"/>
    </row>
    <row r="1328" spans="3:18">
      <c r="C1328" s="1"/>
      <c r="D1328" s="1"/>
      <c r="E1328" s="1"/>
      <c r="F1328" s="1"/>
      <c r="G1328" s="17"/>
      <c r="H1328" s="17"/>
      <c r="I1328" s="17"/>
      <c r="J1328" s="17"/>
      <c r="K1328" s="17"/>
      <c r="L1328" s="17"/>
      <c r="M1328" s="1"/>
      <c r="N1328" s="1"/>
      <c r="O1328" s="1"/>
      <c r="P1328" s="1"/>
      <c r="Q1328" s="1"/>
      <c r="R1328" s="1"/>
    </row>
    <row r="1329" spans="3:18">
      <c r="C1329" s="1"/>
      <c r="D1329" s="1"/>
      <c r="E1329" s="1"/>
      <c r="F1329" s="1"/>
      <c r="G1329" s="17"/>
      <c r="H1329" s="17"/>
      <c r="I1329" s="17"/>
      <c r="J1329" s="17"/>
      <c r="K1329" s="17"/>
      <c r="L1329" s="17"/>
      <c r="M1329" s="1"/>
      <c r="N1329" s="1"/>
      <c r="O1329" s="1"/>
      <c r="P1329" s="1"/>
      <c r="Q1329" s="1"/>
      <c r="R1329" s="1"/>
    </row>
    <row r="1330" spans="3:18">
      <c r="C1330" s="1"/>
      <c r="D1330" s="1"/>
      <c r="E1330" s="1"/>
      <c r="F1330" s="1"/>
      <c r="G1330" s="17"/>
      <c r="H1330" s="17"/>
      <c r="I1330" s="17"/>
      <c r="J1330" s="17"/>
      <c r="K1330" s="17"/>
      <c r="L1330" s="17"/>
      <c r="M1330" s="1"/>
      <c r="N1330" s="1"/>
      <c r="O1330" s="1"/>
      <c r="P1330" s="1"/>
      <c r="Q1330" s="1"/>
      <c r="R1330" s="1"/>
    </row>
    <row r="1331" spans="3:18">
      <c r="C1331" s="1"/>
      <c r="D1331" s="1"/>
      <c r="E1331" s="1"/>
      <c r="F1331" s="1"/>
      <c r="G1331" s="17"/>
      <c r="H1331" s="17"/>
      <c r="I1331" s="17"/>
      <c r="J1331" s="17"/>
      <c r="K1331" s="17"/>
      <c r="L1331" s="17"/>
      <c r="M1331" s="1"/>
      <c r="N1331" s="1"/>
      <c r="O1331" s="1"/>
      <c r="P1331" s="1"/>
      <c r="Q1331" s="1"/>
      <c r="R1331" s="1"/>
    </row>
    <row r="1332" spans="3:18">
      <c r="C1332" s="1"/>
      <c r="D1332" s="1"/>
      <c r="E1332" s="1"/>
      <c r="F1332" s="1"/>
      <c r="G1332" s="17"/>
      <c r="H1332" s="17"/>
      <c r="I1332" s="17"/>
      <c r="J1332" s="17"/>
      <c r="K1332" s="17"/>
      <c r="L1332" s="17"/>
      <c r="M1332" s="1"/>
      <c r="N1332" s="1"/>
      <c r="O1332" s="1"/>
      <c r="P1332" s="1"/>
      <c r="Q1332" s="1"/>
      <c r="R1332" s="1"/>
    </row>
    <row r="1333" spans="3:18">
      <c r="C1333" s="1"/>
      <c r="D1333" s="1"/>
      <c r="E1333" s="1"/>
      <c r="F1333" s="1"/>
      <c r="G1333" s="17"/>
      <c r="H1333" s="17"/>
      <c r="I1333" s="17"/>
      <c r="J1333" s="17"/>
      <c r="K1333" s="17"/>
      <c r="L1333" s="17"/>
      <c r="M1333" s="1"/>
      <c r="N1333" s="1"/>
      <c r="O1333" s="1"/>
      <c r="P1333" s="1"/>
      <c r="Q1333" s="1"/>
      <c r="R1333" s="1"/>
    </row>
    <row r="1334" spans="3:18">
      <c r="C1334" s="1"/>
      <c r="D1334" s="1"/>
      <c r="E1334" s="1"/>
      <c r="F1334" s="1"/>
      <c r="G1334" s="17"/>
      <c r="H1334" s="17"/>
      <c r="I1334" s="17"/>
      <c r="J1334" s="17"/>
      <c r="K1334" s="17"/>
      <c r="L1334" s="17"/>
      <c r="M1334" s="1"/>
      <c r="N1334" s="1"/>
      <c r="O1334" s="1"/>
      <c r="P1334" s="1"/>
      <c r="Q1334" s="1"/>
      <c r="R1334" s="1"/>
    </row>
    <row r="1335" spans="3:18">
      <c r="C1335" s="1"/>
      <c r="D1335" s="1"/>
      <c r="E1335" s="1"/>
      <c r="F1335" s="1"/>
      <c r="G1335" s="17"/>
      <c r="H1335" s="17"/>
      <c r="I1335" s="17"/>
      <c r="J1335" s="17"/>
      <c r="K1335" s="17"/>
      <c r="L1335" s="17"/>
      <c r="M1335" s="1"/>
      <c r="N1335" s="1"/>
      <c r="O1335" s="1"/>
      <c r="P1335" s="1"/>
      <c r="Q1335" s="1"/>
      <c r="R1335" s="1"/>
    </row>
    <row r="1336" spans="3:18">
      <c r="C1336" s="1"/>
      <c r="D1336" s="1"/>
      <c r="E1336" s="1"/>
      <c r="F1336" s="1"/>
      <c r="G1336" s="17"/>
      <c r="H1336" s="17"/>
      <c r="I1336" s="17"/>
      <c r="J1336" s="17"/>
      <c r="K1336" s="17"/>
      <c r="L1336" s="17"/>
      <c r="M1336" s="1"/>
      <c r="N1336" s="1"/>
      <c r="O1336" s="1"/>
      <c r="P1336" s="1"/>
      <c r="Q1336" s="1"/>
      <c r="R1336" s="1"/>
    </row>
    <row r="1337" spans="3:18">
      <c r="C1337" s="1"/>
      <c r="D1337" s="1"/>
      <c r="E1337" s="1"/>
      <c r="F1337" s="1"/>
      <c r="G1337" s="17"/>
      <c r="H1337" s="17"/>
      <c r="I1337" s="17"/>
      <c r="J1337" s="17"/>
      <c r="K1337" s="17"/>
      <c r="L1337" s="17"/>
      <c r="M1337" s="1"/>
      <c r="N1337" s="1"/>
      <c r="O1337" s="1"/>
      <c r="P1337" s="1"/>
      <c r="Q1337" s="1"/>
      <c r="R1337" s="1"/>
    </row>
    <row r="1338" spans="3:18">
      <c r="C1338" s="1"/>
      <c r="D1338" s="1"/>
      <c r="E1338" s="1"/>
      <c r="F1338" s="1"/>
      <c r="G1338" s="17"/>
      <c r="H1338" s="17"/>
      <c r="I1338" s="17"/>
      <c r="J1338" s="17"/>
      <c r="K1338" s="17"/>
      <c r="L1338" s="17"/>
      <c r="M1338" s="1"/>
      <c r="N1338" s="1"/>
      <c r="O1338" s="1"/>
      <c r="P1338" s="1"/>
      <c r="Q1338" s="1"/>
      <c r="R1338" s="1"/>
    </row>
    <row r="1339" spans="3:18">
      <c r="C1339" s="1"/>
      <c r="D1339" s="1"/>
      <c r="E1339" s="1"/>
      <c r="F1339" s="1"/>
      <c r="G1339" s="17"/>
      <c r="H1339" s="17"/>
      <c r="I1339" s="17"/>
      <c r="J1339" s="17"/>
      <c r="K1339" s="17"/>
      <c r="L1339" s="17"/>
      <c r="M1339" s="1"/>
      <c r="N1339" s="1"/>
      <c r="O1339" s="1"/>
      <c r="P1339" s="1"/>
      <c r="Q1339" s="1"/>
      <c r="R1339" s="1"/>
    </row>
    <row r="1340" spans="3:18">
      <c r="C1340" s="1"/>
      <c r="D1340" s="1"/>
      <c r="E1340" s="1"/>
      <c r="F1340" s="1"/>
      <c r="G1340" s="17"/>
      <c r="H1340" s="17"/>
      <c r="I1340" s="17"/>
      <c r="J1340" s="17"/>
      <c r="K1340" s="17"/>
      <c r="L1340" s="17"/>
      <c r="M1340" s="1"/>
      <c r="N1340" s="1"/>
      <c r="O1340" s="1"/>
      <c r="P1340" s="1"/>
      <c r="Q1340" s="1"/>
      <c r="R1340" s="1"/>
    </row>
    <row r="1341" spans="3:18">
      <c r="C1341" s="1"/>
      <c r="D1341" s="1"/>
      <c r="E1341" s="1"/>
      <c r="F1341" s="1"/>
      <c r="G1341" s="17"/>
      <c r="H1341" s="17"/>
      <c r="I1341" s="17"/>
      <c r="J1341" s="17"/>
      <c r="K1341" s="17"/>
      <c r="L1341" s="17"/>
      <c r="M1341" s="1"/>
      <c r="N1341" s="1"/>
      <c r="O1341" s="1"/>
      <c r="P1341" s="1"/>
      <c r="Q1341" s="1"/>
      <c r="R1341" s="1"/>
    </row>
    <row r="1342" spans="3:18">
      <c r="C1342" s="1"/>
      <c r="D1342" s="1"/>
      <c r="E1342" s="1"/>
      <c r="F1342" s="1"/>
      <c r="G1342" s="17"/>
      <c r="H1342" s="17"/>
      <c r="I1342" s="17"/>
      <c r="J1342" s="17"/>
      <c r="K1342" s="17"/>
      <c r="L1342" s="17"/>
      <c r="M1342" s="1"/>
      <c r="N1342" s="1"/>
      <c r="O1342" s="1"/>
      <c r="P1342" s="1"/>
      <c r="Q1342" s="1"/>
      <c r="R1342" s="1"/>
    </row>
    <row r="1343" spans="3:18">
      <c r="C1343" s="1"/>
      <c r="D1343" s="1"/>
      <c r="E1343" s="1"/>
      <c r="F1343" s="1"/>
      <c r="G1343" s="17"/>
      <c r="H1343" s="17"/>
      <c r="I1343" s="17"/>
      <c r="J1343" s="17"/>
      <c r="K1343" s="17"/>
      <c r="L1343" s="17"/>
      <c r="M1343" s="1"/>
      <c r="N1343" s="1"/>
      <c r="O1343" s="1"/>
      <c r="P1343" s="1"/>
      <c r="Q1343" s="1"/>
      <c r="R1343" s="1"/>
    </row>
    <row r="1344" spans="3:18">
      <c r="C1344" s="1"/>
      <c r="D1344" s="1"/>
      <c r="E1344" s="1"/>
      <c r="F1344" s="1"/>
      <c r="G1344" s="17"/>
      <c r="H1344" s="17"/>
      <c r="I1344" s="17"/>
      <c r="J1344" s="17"/>
      <c r="K1344" s="17"/>
      <c r="L1344" s="17"/>
      <c r="M1344" s="1"/>
      <c r="N1344" s="1"/>
      <c r="O1344" s="1"/>
      <c r="P1344" s="1"/>
      <c r="Q1344" s="1"/>
      <c r="R1344" s="1"/>
    </row>
    <row r="1345" spans="3:18">
      <c r="C1345" s="1"/>
      <c r="D1345" s="1"/>
      <c r="E1345" s="1"/>
      <c r="F1345" s="1"/>
      <c r="G1345" s="17"/>
      <c r="H1345" s="17"/>
      <c r="I1345" s="17"/>
      <c r="J1345" s="17"/>
      <c r="K1345" s="17"/>
      <c r="L1345" s="17"/>
      <c r="M1345" s="1"/>
      <c r="N1345" s="1"/>
      <c r="O1345" s="1"/>
      <c r="P1345" s="1"/>
      <c r="Q1345" s="1"/>
      <c r="R1345" s="1"/>
    </row>
    <row r="1346" spans="3:18">
      <c r="C1346" s="1"/>
      <c r="D1346" s="1"/>
      <c r="E1346" s="1"/>
      <c r="F1346" s="1"/>
      <c r="G1346" s="17"/>
      <c r="H1346" s="17"/>
      <c r="I1346" s="17"/>
      <c r="J1346" s="17"/>
      <c r="K1346" s="17"/>
      <c r="L1346" s="17"/>
      <c r="M1346" s="1"/>
      <c r="N1346" s="1"/>
      <c r="O1346" s="1"/>
      <c r="P1346" s="1"/>
      <c r="Q1346" s="1"/>
      <c r="R1346" s="1"/>
    </row>
    <row r="1347" spans="3:18">
      <c r="C1347" s="1"/>
      <c r="D1347" s="1"/>
      <c r="E1347" s="1"/>
      <c r="F1347" s="1"/>
      <c r="G1347" s="17"/>
      <c r="H1347" s="17"/>
      <c r="I1347" s="17"/>
      <c r="J1347" s="17"/>
      <c r="K1347" s="17"/>
      <c r="L1347" s="17"/>
      <c r="M1347" s="1"/>
      <c r="N1347" s="1"/>
      <c r="O1347" s="1"/>
      <c r="P1347" s="1"/>
      <c r="Q1347" s="1"/>
      <c r="R1347" s="1"/>
    </row>
    <row r="1348" spans="3:18">
      <c r="C1348" s="1"/>
      <c r="D1348" s="1"/>
      <c r="E1348" s="1"/>
      <c r="F1348" s="1"/>
      <c r="G1348" s="17"/>
      <c r="H1348" s="17"/>
      <c r="I1348" s="17"/>
      <c r="J1348" s="17"/>
      <c r="K1348" s="17"/>
      <c r="L1348" s="17"/>
      <c r="M1348" s="1"/>
      <c r="N1348" s="1"/>
      <c r="O1348" s="1"/>
      <c r="P1348" s="1"/>
      <c r="Q1348" s="1"/>
      <c r="R1348" s="1"/>
    </row>
    <row r="1349" spans="3:18">
      <c r="C1349" s="1"/>
      <c r="D1349" s="1"/>
      <c r="E1349" s="1"/>
      <c r="F1349" s="1"/>
      <c r="G1349" s="17"/>
      <c r="H1349" s="17"/>
      <c r="I1349" s="17"/>
      <c r="J1349" s="17"/>
      <c r="K1349" s="17"/>
      <c r="L1349" s="17"/>
      <c r="M1349" s="1"/>
      <c r="N1349" s="1"/>
      <c r="O1349" s="1"/>
      <c r="P1349" s="1"/>
      <c r="Q1349" s="1"/>
      <c r="R1349" s="1"/>
    </row>
    <row r="1350" spans="3:18">
      <c r="C1350" s="1"/>
      <c r="D1350" s="1"/>
      <c r="E1350" s="1"/>
      <c r="F1350" s="1"/>
      <c r="G1350" s="17"/>
      <c r="H1350" s="17"/>
      <c r="I1350" s="17"/>
      <c r="J1350" s="17"/>
      <c r="K1350" s="17"/>
      <c r="L1350" s="17"/>
      <c r="M1350" s="1"/>
      <c r="N1350" s="1"/>
      <c r="O1350" s="1"/>
      <c r="P1350" s="1"/>
      <c r="Q1350" s="1"/>
      <c r="R1350" s="1"/>
    </row>
    <row r="1351" spans="3:18">
      <c r="C1351" s="1"/>
      <c r="D1351" s="1"/>
      <c r="E1351" s="1"/>
      <c r="F1351" s="1"/>
      <c r="G1351" s="17"/>
      <c r="H1351" s="17"/>
      <c r="I1351" s="17"/>
      <c r="J1351" s="17"/>
      <c r="K1351" s="17"/>
      <c r="L1351" s="17"/>
      <c r="M1351" s="1"/>
      <c r="N1351" s="1"/>
      <c r="O1351" s="1"/>
      <c r="P1351" s="1"/>
      <c r="Q1351" s="1"/>
      <c r="R1351" s="1"/>
    </row>
    <row r="1352" spans="3:18">
      <c r="C1352" s="1"/>
      <c r="D1352" s="1"/>
      <c r="E1352" s="1"/>
      <c r="F1352" s="1"/>
      <c r="G1352" s="17"/>
      <c r="H1352" s="17"/>
      <c r="I1352" s="17"/>
      <c r="J1352" s="17"/>
      <c r="K1352" s="17"/>
      <c r="L1352" s="17"/>
      <c r="M1352" s="1"/>
      <c r="N1352" s="1"/>
      <c r="O1352" s="1"/>
      <c r="P1352" s="1"/>
      <c r="Q1352" s="1"/>
      <c r="R1352" s="1"/>
    </row>
    <row r="1353" spans="3:18">
      <c r="C1353" s="1"/>
      <c r="D1353" s="1"/>
      <c r="E1353" s="1"/>
      <c r="F1353" s="1"/>
      <c r="G1353" s="17"/>
      <c r="H1353" s="17"/>
      <c r="I1353" s="17"/>
      <c r="J1353" s="17"/>
      <c r="K1353" s="17"/>
      <c r="L1353" s="17"/>
      <c r="M1353" s="1"/>
      <c r="N1353" s="1"/>
      <c r="O1353" s="1"/>
      <c r="P1353" s="1"/>
      <c r="Q1353" s="1"/>
      <c r="R1353" s="1"/>
    </row>
    <row r="1354" spans="3:18">
      <c r="C1354" s="1"/>
      <c r="D1354" s="1"/>
      <c r="E1354" s="1"/>
      <c r="F1354" s="1"/>
      <c r="G1354" s="17"/>
      <c r="H1354" s="17"/>
      <c r="I1354" s="17"/>
      <c r="J1354" s="17"/>
      <c r="K1354" s="17"/>
      <c r="L1354" s="17"/>
      <c r="M1354" s="1"/>
      <c r="N1354" s="1"/>
      <c r="O1354" s="1"/>
      <c r="P1354" s="1"/>
      <c r="Q1354" s="1"/>
      <c r="R1354" s="1"/>
    </row>
    <row r="1355" spans="3:18">
      <c r="C1355" s="1"/>
      <c r="D1355" s="1"/>
      <c r="E1355" s="1"/>
      <c r="F1355" s="1"/>
      <c r="G1355" s="17"/>
      <c r="H1355" s="17"/>
      <c r="I1355" s="17"/>
      <c r="J1355" s="17"/>
      <c r="K1355" s="17"/>
      <c r="L1355" s="17"/>
      <c r="M1355" s="1"/>
      <c r="N1355" s="1"/>
      <c r="O1355" s="1"/>
      <c r="P1355" s="1"/>
      <c r="Q1355" s="1"/>
      <c r="R1355" s="1"/>
    </row>
    <row r="1356" spans="3:18">
      <c r="C1356" s="1"/>
      <c r="D1356" s="1"/>
      <c r="E1356" s="1"/>
      <c r="F1356" s="1"/>
      <c r="G1356" s="17"/>
      <c r="H1356" s="17"/>
      <c r="I1356" s="17"/>
      <c r="J1356" s="17"/>
      <c r="K1356" s="17"/>
      <c r="L1356" s="17"/>
      <c r="M1356" s="1"/>
      <c r="N1356" s="1"/>
      <c r="O1356" s="1"/>
      <c r="P1356" s="1"/>
      <c r="Q1356" s="1"/>
      <c r="R1356" s="1"/>
    </row>
    <row r="1357" spans="3:18">
      <c r="C1357" s="1"/>
      <c r="D1357" s="1"/>
      <c r="E1357" s="1"/>
      <c r="F1357" s="1"/>
      <c r="G1357" s="17"/>
      <c r="H1357" s="17"/>
      <c r="I1357" s="17"/>
      <c r="J1357" s="17"/>
      <c r="K1357" s="17"/>
      <c r="L1357" s="17"/>
      <c r="M1357" s="1"/>
      <c r="N1357" s="1"/>
      <c r="O1357" s="1"/>
      <c r="P1357" s="1"/>
      <c r="Q1357" s="1"/>
      <c r="R1357" s="1"/>
    </row>
    <row r="1358" spans="3:18">
      <c r="C1358" s="1"/>
      <c r="D1358" s="1"/>
      <c r="E1358" s="1"/>
      <c r="F1358" s="1"/>
      <c r="G1358" s="17"/>
      <c r="H1358" s="17"/>
      <c r="I1358" s="17"/>
      <c r="J1358" s="17"/>
      <c r="K1358" s="17"/>
      <c r="L1358" s="17"/>
      <c r="M1358" s="1"/>
      <c r="N1358" s="1"/>
      <c r="O1358" s="1"/>
      <c r="P1358" s="1"/>
      <c r="Q1358" s="1"/>
      <c r="R1358" s="1"/>
    </row>
    <row r="1359" spans="3:18">
      <c r="C1359" s="1"/>
      <c r="D1359" s="1"/>
      <c r="E1359" s="1"/>
      <c r="F1359" s="1"/>
      <c r="G1359" s="17"/>
      <c r="H1359" s="17"/>
      <c r="I1359" s="17"/>
      <c r="J1359" s="17"/>
      <c r="K1359" s="17"/>
      <c r="L1359" s="17"/>
      <c r="M1359" s="1"/>
      <c r="N1359" s="1"/>
      <c r="O1359" s="1"/>
      <c r="P1359" s="1"/>
      <c r="Q1359" s="1"/>
      <c r="R1359" s="1"/>
    </row>
    <row r="1360" spans="3:18">
      <c r="C1360" s="1"/>
      <c r="D1360" s="1"/>
      <c r="E1360" s="1"/>
      <c r="F1360" s="1"/>
      <c r="G1360" s="17"/>
      <c r="H1360" s="17"/>
      <c r="I1360" s="17"/>
      <c r="J1360" s="17"/>
      <c r="K1360" s="17"/>
      <c r="L1360" s="17"/>
      <c r="M1360" s="1"/>
      <c r="N1360" s="1"/>
      <c r="O1360" s="1"/>
      <c r="P1360" s="1"/>
      <c r="Q1360" s="1"/>
      <c r="R1360" s="1"/>
    </row>
    <row r="1361" spans="3:18">
      <c r="C1361" s="1"/>
      <c r="D1361" s="1"/>
      <c r="E1361" s="1"/>
      <c r="F1361" s="1"/>
      <c r="G1361" s="17"/>
      <c r="H1361" s="17"/>
      <c r="I1361" s="17"/>
      <c r="J1361" s="17"/>
      <c r="K1361" s="17"/>
      <c r="L1361" s="17"/>
      <c r="M1361" s="1"/>
      <c r="N1361" s="1"/>
      <c r="O1361" s="1"/>
      <c r="P1361" s="1"/>
      <c r="Q1361" s="1"/>
      <c r="R1361" s="1"/>
    </row>
    <row r="1362" spans="3:18">
      <c r="C1362" s="1"/>
      <c r="D1362" s="1"/>
      <c r="E1362" s="1"/>
      <c r="F1362" s="1"/>
      <c r="G1362" s="17"/>
      <c r="H1362" s="17"/>
      <c r="I1362" s="17"/>
      <c r="J1362" s="17"/>
      <c r="K1362" s="17"/>
      <c r="L1362" s="17"/>
      <c r="M1362" s="1"/>
      <c r="N1362" s="1"/>
      <c r="O1362" s="1"/>
      <c r="P1362" s="1"/>
      <c r="Q1362" s="1"/>
      <c r="R1362" s="1"/>
    </row>
    <row r="1363" spans="3:18">
      <c r="C1363" s="1"/>
      <c r="D1363" s="1"/>
      <c r="E1363" s="1"/>
      <c r="F1363" s="1"/>
      <c r="G1363" s="17"/>
      <c r="H1363" s="17"/>
      <c r="I1363" s="17"/>
      <c r="J1363" s="17"/>
      <c r="K1363" s="17"/>
      <c r="L1363" s="17"/>
      <c r="M1363" s="1"/>
      <c r="N1363" s="1"/>
      <c r="O1363" s="1"/>
      <c r="P1363" s="1"/>
      <c r="Q1363" s="1"/>
      <c r="R1363" s="1"/>
    </row>
    <row r="1364" spans="3:18">
      <c r="C1364" s="1"/>
      <c r="D1364" s="1"/>
      <c r="E1364" s="1"/>
      <c r="F1364" s="1"/>
      <c r="G1364" s="17"/>
      <c r="H1364" s="17"/>
      <c r="I1364" s="17"/>
      <c r="J1364" s="17"/>
      <c r="K1364" s="17"/>
      <c r="L1364" s="17"/>
      <c r="M1364" s="1"/>
      <c r="N1364" s="1"/>
      <c r="O1364" s="1"/>
      <c r="P1364" s="1"/>
      <c r="Q1364" s="1"/>
      <c r="R1364" s="1"/>
    </row>
    <row r="1365" spans="3:18">
      <c r="C1365" s="1"/>
      <c r="D1365" s="1"/>
      <c r="E1365" s="1"/>
      <c r="F1365" s="1"/>
      <c r="G1365" s="17"/>
      <c r="H1365" s="17"/>
      <c r="I1365" s="17"/>
      <c r="J1365" s="17"/>
      <c r="K1365" s="17"/>
      <c r="L1365" s="17"/>
      <c r="M1365" s="1"/>
      <c r="N1365" s="1"/>
      <c r="O1365" s="1"/>
      <c r="P1365" s="1"/>
      <c r="Q1365" s="1"/>
      <c r="R1365" s="1"/>
    </row>
    <row r="1366" spans="3:18">
      <c r="C1366" s="1"/>
      <c r="D1366" s="1"/>
      <c r="E1366" s="1"/>
      <c r="F1366" s="1"/>
      <c r="G1366" s="17"/>
      <c r="H1366" s="17"/>
      <c r="I1366" s="17"/>
      <c r="J1366" s="17"/>
      <c r="K1366" s="17"/>
      <c r="L1366" s="17"/>
      <c r="M1366" s="1"/>
      <c r="N1366" s="1"/>
      <c r="O1366" s="1"/>
      <c r="P1366" s="1"/>
      <c r="Q1366" s="1"/>
      <c r="R1366" s="1"/>
    </row>
    <row r="1367" spans="3:18">
      <c r="C1367" s="1"/>
      <c r="D1367" s="1"/>
      <c r="E1367" s="1"/>
      <c r="F1367" s="1"/>
      <c r="G1367" s="17"/>
      <c r="H1367" s="17"/>
      <c r="I1367" s="17"/>
      <c r="J1367" s="17"/>
      <c r="K1367" s="17"/>
      <c r="L1367" s="17"/>
      <c r="M1367" s="1"/>
      <c r="N1367" s="1"/>
      <c r="O1367" s="1"/>
      <c r="P1367" s="1"/>
      <c r="Q1367" s="1"/>
      <c r="R1367" s="1"/>
    </row>
    <row r="1368" spans="3:18">
      <c r="C1368" s="1"/>
      <c r="D1368" s="1"/>
      <c r="E1368" s="1"/>
      <c r="F1368" s="1"/>
      <c r="G1368" s="17"/>
      <c r="H1368" s="17"/>
      <c r="I1368" s="17"/>
      <c r="J1368" s="17"/>
      <c r="K1368" s="17"/>
      <c r="L1368" s="17"/>
      <c r="M1368" s="1"/>
      <c r="N1368" s="1"/>
      <c r="O1368" s="1"/>
      <c r="P1368" s="1"/>
      <c r="Q1368" s="1"/>
      <c r="R1368" s="1"/>
    </row>
    <row r="1369" spans="3:18">
      <c r="C1369" s="1"/>
      <c r="D1369" s="1"/>
      <c r="E1369" s="1"/>
      <c r="F1369" s="1"/>
      <c r="G1369" s="17"/>
      <c r="H1369" s="17"/>
      <c r="I1369" s="17"/>
      <c r="J1369" s="17"/>
      <c r="K1369" s="17"/>
      <c r="L1369" s="17"/>
      <c r="M1369" s="1"/>
      <c r="N1369" s="1"/>
      <c r="O1369" s="1"/>
      <c r="P1369" s="1"/>
      <c r="Q1369" s="1"/>
      <c r="R1369" s="1"/>
    </row>
    <row r="1370" spans="3:18">
      <c r="C1370" s="1"/>
      <c r="D1370" s="1"/>
      <c r="E1370" s="1"/>
      <c r="F1370" s="1"/>
      <c r="G1370" s="17"/>
      <c r="H1370" s="17"/>
      <c r="I1370" s="17"/>
      <c r="J1370" s="17"/>
      <c r="K1370" s="17"/>
      <c r="L1370" s="17"/>
      <c r="M1370" s="1"/>
      <c r="N1370" s="1"/>
      <c r="O1370" s="1"/>
      <c r="P1370" s="1"/>
      <c r="Q1370" s="1"/>
      <c r="R1370" s="1"/>
    </row>
    <row r="1371" spans="3:18">
      <c r="C1371" s="1"/>
      <c r="D1371" s="1"/>
      <c r="E1371" s="1"/>
      <c r="F1371" s="1"/>
      <c r="G1371" s="17"/>
      <c r="H1371" s="17"/>
      <c r="I1371" s="17"/>
      <c r="J1371" s="17"/>
      <c r="K1371" s="17"/>
      <c r="L1371" s="17"/>
      <c r="M1371" s="1"/>
      <c r="N1371" s="1"/>
      <c r="O1371" s="1"/>
      <c r="P1371" s="1"/>
      <c r="Q1371" s="1"/>
      <c r="R1371" s="1"/>
    </row>
    <row r="1372" spans="3:18">
      <c r="C1372" s="1"/>
      <c r="D1372" s="1"/>
      <c r="E1372" s="1"/>
      <c r="F1372" s="1"/>
      <c r="G1372" s="17"/>
      <c r="H1372" s="17"/>
      <c r="I1372" s="17"/>
      <c r="J1372" s="17"/>
      <c r="K1372" s="17"/>
      <c r="L1372" s="17"/>
      <c r="M1372" s="1"/>
      <c r="N1372" s="1"/>
      <c r="O1372" s="1"/>
      <c r="P1372" s="1"/>
      <c r="Q1372" s="1"/>
      <c r="R1372" s="1"/>
    </row>
    <row r="1373" spans="3:18">
      <c r="C1373" s="1"/>
      <c r="D1373" s="1"/>
      <c r="E1373" s="1"/>
      <c r="F1373" s="1"/>
      <c r="G1373" s="17"/>
      <c r="H1373" s="17"/>
      <c r="I1373" s="17"/>
      <c r="J1373" s="17"/>
      <c r="K1373" s="17"/>
      <c r="L1373" s="17"/>
      <c r="M1373" s="1"/>
      <c r="N1373" s="1"/>
      <c r="O1373" s="1"/>
      <c r="P1373" s="1"/>
      <c r="Q1373" s="1"/>
      <c r="R1373" s="1"/>
    </row>
    <row r="1374" spans="3:18">
      <c r="C1374" s="1"/>
      <c r="D1374" s="1"/>
      <c r="E1374" s="1"/>
      <c r="F1374" s="1"/>
      <c r="G1374" s="17"/>
      <c r="H1374" s="17"/>
      <c r="I1374" s="17"/>
      <c r="J1374" s="17"/>
      <c r="K1374" s="17"/>
      <c r="L1374" s="17"/>
      <c r="M1374" s="1"/>
      <c r="N1374" s="1"/>
      <c r="O1374" s="1"/>
      <c r="P1374" s="1"/>
      <c r="Q1374" s="1"/>
      <c r="R1374" s="1"/>
    </row>
    <row r="1375" spans="3:18">
      <c r="C1375" s="1"/>
      <c r="D1375" s="1"/>
      <c r="E1375" s="1"/>
      <c r="F1375" s="1"/>
      <c r="G1375" s="17"/>
      <c r="H1375" s="17"/>
      <c r="I1375" s="17"/>
      <c r="J1375" s="17"/>
      <c r="K1375" s="17"/>
      <c r="L1375" s="17"/>
      <c r="M1375" s="1"/>
      <c r="N1375" s="1"/>
      <c r="O1375" s="1"/>
      <c r="P1375" s="1"/>
      <c r="Q1375" s="1"/>
      <c r="R1375" s="1"/>
    </row>
    <row r="1376" spans="3:18">
      <c r="C1376" s="1"/>
      <c r="D1376" s="1"/>
      <c r="E1376" s="1"/>
      <c r="F1376" s="1"/>
      <c r="G1376" s="17"/>
      <c r="H1376" s="17"/>
      <c r="I1376" s="17"/>
      <c r="J1376" s="17"/>
      <c r="K1376" s="17"/>
      <c r="L1376" s="17"/>
      <c r="M1376" s="1"/>
      <c r="N1376" s="1"/>
      <c r="O1376" s="1"/>
      <c r="P1376" s="1"/>
      <c r="Q1376" s="1"/>
      <c r="R1376" s="1"/>
    </row>
    <row r="1377" spans="3:18">
      <c r="C1377" s="1"/>
      <c r="D1377" s="1"/>
      <c r="E1377" s="1"/>
      <c r="F1377" s="1"/>
      <c r="G1377" s="17"/>
      <c r="H1377" s="17"/>
      <c r="I1377" s="17"/>
      <c r="J1377" s="17"/>
      <c r="K1377" s="17"/>
      <c r="L1377" s="17"/>
      <c r="M1377" s="1"/>
      <c r="N1377" s="1"/>
      <c r="O1377" s="1"/>
      <c r="P1377" s="1"/>
      <c r="Q1377" s="1"/>
      <c r="R1377" s="1"/>
    </row>
    <row r="1378" spans="3:18">
      <c r="C1378" s="1"/>
      <c r="D1378" s="1"/>
      <c r="E1378" s="1"/>
      <c r="F1378" s="1"/>
      <c r="G1378" s="17"/>
      <c r="H1378" s="17"/>
      <c r="I1378" s="17"/>
      <c r="J1378" s="17"/>
      <c r="K1378" s="17"/>
      <c r="L1378" s="17"/>
      <c r="M1378" s="1"/>
      <c r="N1378" s="1"/>
      <c r="O1378" s="1"/>
      <c r="P1378" s="1"/>
      <c r="Q1378" s="1"/>
      <c r="R1378" s="1"/>
    </row>
    <row r="1379" spans="3:18">
      <c r="C1379" s="1"/>
      <c r="D1379" s="1"/>
      <c r="E1379" s="1"/>
      <c r="F1379" s="1"/>
      <c r="G1379" s="17"/>
      <c r="H1379" s="17"/>
      <c r="I1379" s="17"/>
      <c r="J1379" s="17"/>
      <c r="K1379" s="17"/>
      <c r="L1379" s="17"/>
      <c r="M1379" s="1"/>
      <c r="N1379" s="1"/>
      <c r="O1379" s="1"/>
      <c r="P1379" s="1"/>
      <c r="Q1379" s="1"/>
      <c r="R1379" s="1"/>
    </row>
    <row r="1380" spans="3:18">
      <c r="C1380" s="1"/>
      <c r="D1380" s="1"/>
      <c r="E1380" s="1"/>
      <c r="F1380" s="1"/>
      <c r="G1380" s="17"/>
      <c r="H1380" s="17"/>
      <c r="I1380" s="17"/>
      <c r="J1380" s="17"/>
      <c r="K1380" s="17"/>
      <c r="L1380" s="17"/>
      <c r="M1380" s="1"/>
      <c r="N1380" s="1"/>
      <c r="O1380" s="1"/>
      <c r="P1380" s="1"/>
      <c r="Q1380" s="1"/>
      <c r="R1380" s="1"/>
    </row>
    <row r="1381" spans="3:18">
      <c r="C1381" s="1"/>
      <c r="D1381" s="1"/>
      <c r="E1381" s="1"/>
      <c r="F1381" s="1"/>
      <c r="G1381" s="17"/>
      <c r="H1381" s="17"/>
      <c r="I1381" s="17"/>
      <c r="J1381" s="17"/>
      <c r="K1381" s="17"/>
      <c r="L1381" s="17"/>
      <c r="M1381" s="1"/>
      <c r="N1381" s="1"/>
      <c r="O1381" s="1"/>
      <c r="P1381" s="1"/>
      <c r="Q1381" s="1"/>
      <c r="R1381" s="1"/>
    </row>
    <row r="1382" spans="3:18">
      <c r="C1382" s="1"/>
      <c r="D1382" s="1"/>
      <c r="E1382" s="1"/>
      <c r="F1382" s="1"/>
      <c r="G1382" s="17"/>
      <c r="H1382" s="17"/>
      <c r="I1382" s="17"/>
      <c r="J1382" s="17"/>
      <c r="K1382" s="17"/>
      <c r="L1382" s="17"/>
      <c r="M1382" s="1"/>
      <c r="N1382" s="1"/>
      <c r="O1382" s="1"/>
      <c r="P1382" s="1"/>
      <c r="Q1382" s="1"/>
      <c r="R1382" s="1"/>
    </row>
    <row r="1383" spans="3:18">
      <c r="C1383" s="1"/>
      <c r="D1383" s="1"/>
      <c r="E1383" s="1"/>
      <c r="F1383" s="1"/>
      <c r="G1383" s="17"/>
      <c r="H1383" s="17"/>
      <c r="I1383" s="17"/>
      <c r="J1383" s="17"/>
      <c r="K1383" s="17"/>
      <c r="L1383" s="17"/>
      <c r="M1383" s="1"/>
      <c r="N1383" s="1"/>
      <c r="O1383" s="1"/>
      <c r="P1383" s="1"/>
      <c r="Q1383" s="1"/>
      <c r="R1383" s="1"/>
    </row>
    <row r="1384" spans="3:18">
      <c r="C1384" s="1"/>
      <c r="D1384" s="1"/>
      <c r="E1384" s="1"/>
      <c r="F1384" s="1"/>
      <c r="G1384" s="17"/>
      <c r="H1384" s="17"/>
      <c r="I1384" s="17"/>
      <c r="J1384" s="17"/>
      <c r="K1384" s="17"/>
      <c r="L1384" s="17"/>
      <c r="M1384" s="1"/>
      <c r="N1384" s="1"/>
      <c r="O1384" s="1"/>
      <c r="P1384" s="1"/>
      <c r="Q1384" s="1"/>
      <c r="R1384" s="1"/>
    </row>
    <row r="1385" spans="3:18">
      <c r="C1385" s="1"/>
      <c r="D1385" s="1"/>
      <c r="E1385" s="1"/>
      <c r="F1385" s="1"/>
      <c r="G1385" s="17"/>
      <c r="H1385" s="17"/>
      <c r="I1385" s="17"/>
      <c r="J1385" s="17"/>
      <c r="K1385" s="17"/>
      <c r="L1385" s="17"/>
      <c r="M1385" s="1"/>
      <c r="N1385" s="1"/>
      <c r="O1385" s="1"/>
      <c r="P1385" s="1"/>
      <c r="Q1385" s="1"/>
      <c r="R1385" s="1"/>
    </row>
    <row r="1386" spans="3:18">
      <c r="C1386" s="1"/>
      <c r="D1386" s="1"/>
      <c r="E1386" s="1"/>
      <c r="F1386" s="1"/>
      <c r="G1386" s="17"/>
      <c r="H1386" s="17"/>
      <c r="I1386" s="17"/>
      <c r="J1386" s="17"/>
      <c r="K1386" s="17"/>
      <c r="L1386" s="17"/>
      <c r="M1386" s="1"/>
      <c r="N1386" s="1"/>
      <c r="O1386" s="1"/>
      <c r="P1386" s="1"/>
      <c r="Q1386" s="1"/>
      <c r="R1386" s="1"/>
    </row>
    <row r="1387" spans="3:18">
      <c r="C1387" s="1"/>
      <c r="D1387" s="1"/>
      <c r="E1387" s="1"/>
      <c r="F1387" s="1"/>
      <c r="G1387" s="17"/>
      <c r="H1387" s="17"/>
      <c r="I1387" s="17"/>
      <c r="J1387" s="17"/>
      <c r="K1387" s="17"/>
      <c r="L1387" s="17"/>
      <c r="M1387" s="1"/>
      <c r="N1387" s="1"/>
      <c r="O1387" s="1"/>
      <c r="P1387" s="1"/>
      <c r="Q1387" s="1"/>
      <c r="R1387" s="1"/>
    </row>
    <row r="1388" spans="3:18">
      <c r="C1388" s="1"/>
      <c r="D1388" s="1"/>
      <c r="E1388" s="1"/>
      <c r="F1388" s="1"/>
      <c r="G1388" s="17"/>
      <c r="H1388" s="17"/>
      <c r="I1388" s="17"/>
      <c r="J1388" s="17"/>
      <c r="K1388" s="17"/>
      <c r="L1388" s="17"/>
      <c r="M1388" s="1"/>
      <c r="N1388" s="1"/>
      <c r="O1388" s="1"/>
      <c r="P1388" s="1"/>
      <c r="Q1388" s="1"/>
      <c r="R1388" s="1"/>
    </row>
    <row r="1389" spans="3:18">
      <c r="C1389" s="1"/>
      <c r="D1389" s="1"/>
      <c r="E1389" s="1"/>
      <c r="F1389" s="1"/>
      <c r="G1389" s="17"/>
      <c r="H1389" s="17"/>
      <c r="I1389" s="17"/>
      <c r="J1389" s="17"/>
      <c r="K1389" s="17"/>
      <c r="L1389" s="17"/>
      <c r="M1389" s="1"/>
      <c r="N1389" s="1"/>
      <c r="O1389" s="1"/>
      <c r="P1389" s="1"/>
      <c r="Q1389" s="1"/>
      <c r="R1389" s="1"/>
    </row>
    <row r="1390" spans="3:18">
      <c r="C1390" s="1"/>
      <c r="D1390" s="1"/>
      <c r="E1390" s="1"/>
      <c r="F1390" s="1"/>
      <c r="G1390" s="17"/>
      <c r="H1390" s="17"/>
      <c r="I1390" s="17"/>
      <c r="J1390" s="17"/>
      <c r="K1390" s="17"/>
      <c r="L1390" s="17"/>
      <c r="M1390" s="1"/>
      <c r="N1390" s="1"/>
      <c r="O1390" s="1"/>
      <c r="P1390" s="1"/>
      <c r="Q1390" s="1"/>
      <c r="R1390" s="1"/>
    </row>
    <row r="1391" spans="3:18">
      <c r="C1391" s="1"/>
      <c r="D1391" s="1"/>
      <c r="E1391" s="1"/>
      <c r="F1391" s="1"/>
      <c r="G1391" s="17"/>
      <c r="H1391" s="17"/>
      <c r="I1391" s="17"/>
      <c r="J1391" s="17"/>
      <c r="K1391" s="17"/>
      <c r="L1391" s="17"/>
      <c r="M1391" s="1"/>
      <c r="N1391" s="1"/>
      <c r="O1391" s="1"/>
      <c r="P1391" s="1"/>
      <c r="Q1391" s="1"/>
      <c r="R1391" s="1"/>
    </row>
    <row r="1392" spans="3:18">
      <c r="C1392" s="1"/>
      <c r="D1392" s="1"/>
      <c r="E1392" s="1"/>
      <c r="F1392" s="1"/>
      <c r="G1392" s="17"/>
      <c r="H1392" s="17"/>
      <c r="I1392" s="17"/>
      <c r="J1392" s="17"/>
      <c r="K1392" s="17"/>
      <c r="L1392" s="17"/>
      <c r="M1392" s="1"/>
      <c r="N1392" s="1"/>
      <c r="O1392" s="1"/>
      <c r="P1392" s="1"/>
      <c r="Q1392" s="1"/>
      <c r="R1392" s="1"/>
    </row>
    <row r="1393" spans="3:18">
      <c r="C1393" s="1"/>
      <c r="D1393" s="1"/>
      <c r="E1393" s="1"/>
      <c r="F1393" s="1"/>
      <c r="G1393" s="17"/>
      <c r="H1393" s="17"/>
      <c r="I1393" s="17"/>
      <c r="J1393" s="17"/>
      <c r="K1393" s="17"/>
      <c r="L1393" s="17"/>
      <c r="M1393" s="1"/>
      <c r="N1393" s="1"/>
      <c r="O1393" s="1"/>
      <c r="P1393" s="1"/>
      <c r="Q1393" s="1"/>
      <c r="R1393" s="1"/>
    </row>
    <row r="1394" spans="3:18">
      <c r="C1394" s="1"/>
      <c r="D1394" s="1"/>
      <c r="E1394" s="1"/>
      <c r="F1394" s="1"/>
      <c r="G1394" s="17"/>
      <c r="H1394" s="17"/>
      <c r="I1394" s="17"/>
      <c r="J1394" s="17"/>
      <c r="K1394" s="17"/>
      <c r="L1394" s="17"/>
      <c r="M1394" s="1"/>
      <c r="N1394" s="1"/>
      <c r="O1394" s="1"/>
      <c r="P1394" s="1"/>
      <c r="Q1394" s="1"/>
      <c r="R1394" s="1"/>
    </row>
    <row r="1395" spans="3:18">
      <c r="C1395" s="1"/>
      <c r="D1395" s="1"/>
      <c r="E1395" s="1"/>
      <c r="F1395" s="1"/>
      <c r="G1395" s="17"/>
      <c r="H1395" s="17"/>
      <c r="I1395" s="17"/>
      <c r="J1395" s="17"/>
      <c r="K1395" s="17"/>
      <c r="L1395" s="17"/>
      <c r="M1395" s="1"/>
      <c r="N1395" s="1"/>
      <c r="O1395" s="1"/>
      <c r="P1395" s="1"/>
      <c r="Q1395" s="1"/>
      <c r="R1395" s="1"/>
    </row>
    <row r="1396" spans="3:18">
      <c r="C1396" s="1"/>
      <c r="D1396" s="1"/>
      <c r="E1396" s="1"/>
      <c r="F1396" s="1"/>
      <c r="G1396" s="17"/>
      <c r="H1396" s="17"/>
      <c r="I1396" s="17"/>
      <c r="J1396" s="17"/>
      <c r="K1396" s="17"/>
      <c r="L1396" s="17"/>
      <c r="M1396" s="1"/>
      <c r="N1396" s="1"/>
      <c r="O1396" s="1"/>
      <c r="P1396" s="1"/>
      <c r="Q1396" s="1"/>
      <c r="R1396" s="1"/>
    </row>
    <row r="1397" spans="3:18">
      <c r="C1397" s="1"/>
      <c r="D1397" s="1"/>
      <c r="E1397" s="1"/>
      <c r="F1397" s="1"/>
      <c r="G1397" s="17"/>
      <c r="H1397" s="17"/>
      <c r="I1397" s="17"/>
      <c r="J1397" s="17"/>
      <c r="K1397" s="17"/>
      <c r="L1397" s="17"/>
      <c r="M1397" s="1"/>
      <c r="N1397" s="1"/>
      <c r="O1397" s="1"/>
      <c r="P1397" s="1"/>
      <c r="Q1397" s="1"/>
      <c r="R1397" s="1"/>
    </row>
    <row r="1398" spans="3:18">
      <c r="C1398" s="1"/>
      <c r="D1398" s="1"/>
      <c r="E1398" s="1"/>
      <c r="F1398" s="1"/>
      <c r="G1398" s="17"/>
      <c r="H1398" s="17"/>
      <c r="I1398" s="17"/>
      <c r="J1398" s="17"/>
      <c r="K1398" s="17"/>
      <c r="L1398" s="17"/>
      <c r="M1398" s="1"/>
      <c r="N1398" s="1"/>
      <c r="O1398" s="1"/>
      <c r="P1398" s="1"/>
      <c r="Q1398" s="1"/>
      <c r="R1398" s="1"/>
    </row>
    <row r="1399" spans="3:18">
      <c r="C1399" s="1"/>
      <c r="D1399" s="1"/>
      <c r="E1399" s="1"/>
      <c r="F1399" s="1"/>
      <c r="G1399" s="17"/>
      <c r="H1399" s="17"/>
      <c r="I1399" s="17"/>
      <c r="J1399" s="17"/>
      <c r="K1399" s="17"/>
      <c r="L1399" s="17"/>
      <c r="M1399" s="1"/>
      <c r="N1399" s="1"/>
      <c r="O1399" s="1"/>
      <c r="P1399" s="1"/>
      <c r="Q1399" s="1"/>
      <c r="R1399" s="1"/>
    </row>
    <row r="1400" spans="3:18">
      <c r="C1400" s="1"/>
      <c r="D1400" s="1"/>
      <c r="E1400" s="1"/>
      <c r="F1400" s="1"/>
      <c r="G1400" s="17"/>
      <c r="H1400" s="17"/>
      <c r="I1400" s="17"/>
      <c r="J1400" s="17"/>
      <c r="K1400" s="17"/>
      <c r="L1400" s="17"/>
      <c r="M1400" s="1"/>
      <c r="N1400" s="1"/>
      <c r="O1400" s="1"/>
      <c r="P1400" s="1"/>
      <c r="Q1400" s="1"/>
      <c r="R1400" s="1"/>
    </row>
    <row r="1401" spans="3:18">
      <c r="C1401" s="1"/>
      <c r="D1401" s="1"/>
      <c r="E1401" s="1"/>
      <c r="F1401" s="1"/>
      <c r="G1401" s="17"/>
      <c r="H1401" s="17"/>
      <c r="I1401" s="17"/>
      <c r="J1401" s="17"/>
      <c r="K1401" s="17"/>
      <c r="L1401" s="17"/>
      <c r="M1401" s="1"/>
      <c r="N1401" s="1"/>
      <c r="O1401" s="1"/>
      <c r="P1401" s="1"/>
      <c r="Q1401" s="1"/>
      <c r="R1401" s="1"/>
    </row>
    <row r="1402" spans="3:18">
      <c r="C1402" s="1"/>
      <c r="D1402" s="1"/>
      <c r="E1402" s="1"/>
      <c r="F1402" s="1"/>
      <c r="G1402" s="17"/>
      <c r="H1402" s="17"/>
      <c r="I1402" s="17"/>
      <c r="J1402" s="17"/>
      <c r="K1402" s="17"/>
      <c r="L1402" s="17"/>
      <c r="M1402" s="1"/>
      <c r="N1402" s="1"/>
      <c r="O1402" s="1"/>
      <c r="P1402" s="1"/>
      <c r="Q1402" s="1"/>
      <c r="R1402" s="1"/>
    </row>
    <row r="1403" spans="3:18">
      <c r="C1403" s="1"/>
      <c r="D1403" s="1"/>
      <c r="E1403" s="1"/>
      <c r="F1403" s="1"/>
      <c r="G1403" s="17"/>
      <c r="H1403" s="17"/>
      <c r="I1403" s="17"/>
      <c r="J1403" s="17"/>
      <c r="K1403" s="17"/>
      <c r="L1403" s="17"/>
      <c r="M1403" s="1"/>
      <c r="N1403" s="1"/>
      <c r="O1403" s="1"/>
      <c r="P1403" s="1"/>
      <c r="Q1403" s="1"/>
      <c r="R1403" s="1"/>
    </row>
    <row r="1404" spans="3:18">
      <c r="C1404" s="1"/>
      <c r="D1404" s="1"/>
      <c r="E1404" s="1"/>
      <c r="F1404" s="1"/>
      <c r="G1404" s="17"/>
      <c r="H1404" s="17"/>
      <c r="I1404" s="17"/>
      <c r="J1404" s="17"/>
      <c r="K1404" s="17"/>
      <c r="L1404" s="17"/>
      <c r="M1404" s="1"/>
      <c r="N1404" s="1"/>
      <c r="O1404" s="1"/>
      <c r="P1404" s="1"/>
      <c r="Q1404" s="1"/>
      <c r="R1404" s="1"/>
    </row>
    <row r="1405" spans="3:18">
      <c r="C1405" s="1"/>
      <c r="D1405" s="1"/>
      <c r="E1405" s="1"/>
      <c r="F1405" s="1"/>
      <c r="G1405" s="17"/>
      <c r="H1405" s="17"/>
      <c r="I1405" s="17"/>
      <c r="J1405" s="17"/>
      <c r="K1405" s="17"/>
      <c r="L1405" s="17"/>
      <c r="M1405" s="1"/>
      <c r="N1405" s="1"/>
      <c r="O1405" s="1"/>
      <c r="P1405" s="1"/>
      <c r="Q1405" s="1"/>
      <c r="R1405" s="1"/>
    </row>
    <row r="1406" spans="3:18">
      <c r="C1406" s="1"/>
      <c r="D1406" s="1"/>
      <c r="E1406" s="1"/>
      <c r="F1406" s="1"/>
      <c r="G1406" s="17"/>
      <c r="H1406" s="17"/>
      <c r="I1406" s="17"/>
      <c r="J1406" s="17"/>
      <c r="K1406" s="17"/>
      <c r="L1406" s="17"/>
      <c r="M1406" s="1"/>
      <c r="N1406" s="1"/>
      <c r="O1406" s="1"/>
      <c r="P1406" s="1"/>
      <c r="Q1406" s="1"/>
      <c r="R1406" s="1"/>
    </row>
    <row r="1407" spans="3:18">
      <c r="C1407" s="1"/>
      <c r="D1407" s="1"/>
      <c r="E1407" s="1"/>
      <c r="F1407" s="1"/>
      <c r="G1407" s="17"/>
      <c r="H1407" s="17"/>
      <c r="I1407" s="17"/>
      <c r="J1407" s="17"/>
      <c r="K1407" s="17"/>
      <c r="L1407" s="17"/>
      <c r="M1407" s="1"/>
      <c r="N1407" s="1"/>
      <c r="O1407" s="1"/>
      <c r="P1407" s="1"/>
      <c r="Q1407" s="1"/>
      <c r="R1407" s="1"/>
    </row>
    <row r="1408" spans="3:18">
      <c r="C1408" s="1"/>
      <c r="D1408" s="1"/>
      <c r="E1408" s="1"/>
      <c r="F1408" s="1"/>
      <c r="G1408" s="17"/>
      <c r="H1408" s="17"/>
      <c r="I1408" s="17"/>
      <c r="J1408" s="17"/>
      <c r="K1408" s="17"/>
      <c r="L1408" s="17"/>
      <c r="M1408" s="1"/>
      <c r="N1408" s="1"/>
      <c r="O1408" s="1"/>
      <c r="P1408" s="1"/>
      <c r="Q1408" s="1"/>
      <c r="R1408" s="1"/>
    </row>
    <row r="1409" spans="3:18">
      <c r="C1409" s="1"/>
      <c r="D1409" s="1"/>
      <c r="E1409" s="1"/>
      <c r="F1409" s="1"/>
      <c r="G1409" s="17"/>
      <c r="H1409" s="17"/>
      <c r="I1409" s="17"/>
      <c r="J1409" s="17"/>
      <c r="K1409" s="17"/>
      <c r="L1409" s="17"/>
      <c r="M1409" s="1"/>
      <c r="N1409" s="1"/>
      <c r="O1409" s="1"/>
      <c r="P1409" s="1"/>
      <c r="Q1409" s="1"/>
      <c r="R1409" s="1"/>
    </row>
    <row r="1410" spans="3:18">
      <c r="C1410" s="1"/>
      <c r="D1410" s="1"/>
      <c r="E1410" s="1"/>
      <c r="F1410" s="1"/>
      <c r="G1410" s="17"/>
      <c r="H1410" s="17"/>
      <c r="I1410" s="17"/>
      <c r="J1410" s="17"/>
      <c r="K1410" s="17"/>
      <c r="L1410" s="17"/>
      <c r="M1410" s="1"/>
      <c r="N1410" s="1"/>
      <c r="O1410" s="1"/>
      <c r="P1410" s="1"/>
      <c r="Q1410" s="1"/>
      <c r="R1410" s="1"/>
    </row>
    <row r="1411" spans="3:18">
      <c r="C1411" s="1"/>
      <c r="D1411" s="1"/>
      <c r="E1411" s="1"/>
      <c r="F1411" s="1"/>
      <c r="G1411" s="17"/>
      <c r="H1411" s="17"/>
      <c r="I1411" s="17"/>
      <c r="J1411" s="17"/>
      <c r="K1411" s="17"/>
      <c r="L1411" s="17"/>
      <c r="M1411" s="1"/>
      <c r="N1411" s="1"/>
      <c r="O1411" s="1"/>
      <c r="P1411" s="1"/>
      <c r="Q1411" s="1"/>
      <c r="R1411" s="1"/>
    </row>
    <row r="1412" spans="3:18">
      <c r="C1412" s="1"/>
      <c r="D1412" s="1"/>
      <c r="E1412" s="1"/>
      <c r="F1412" s="1"/>
      <c r="G1412" s="17"/>
      <c r="H1412" s="17"/>
      <c r="I1412" s="17"/>
      <c r="J1412" s="17"/>
      <c r="K1412" s="17"/>
      <c r="L1412" s="17"/>
      <c r="M1412" s="1"/>
      <c r="N1412" s="1"/>
      <c r="O1412" s="1"/>
      <c r="P1412" s="1"/>
      <c r="Q1412" s="1"/>
      <c r="R1412" s="1"/>
    </row>
    <row r="1413" spans="3:18">
      <c r="C1413" s="1"/>
      <c r="D1413" s="1"/>
      <c r="E1413" s="1"/>
      <c r="F1413" s="1"/>
      <c r="G1413" s="17"/>
      <c r="H1413" s="17"/>
      <c r="I1413" s="17"/>
      <c r="J1413" s="17"/>
      <c r="K1413" s="17"/>
      <c r="L1413" s="17"/>
      <c r="M1413" s="1"/>
      <c r="N1413" s="1"/>
      <c r="O1413" s="1"/>
      <c r="P1413" s="1"/>
      <c r="Q1413" s="1"/>
      <c r="R1413" s="1"/>
    </row>
    <row r="1414" spans="3:18">
      <c r="C1414" s="1"/>
      <c r="D1414" s="1"/>
      <c r="E1414" s="1"/>
      <c r="F1414" s="1"/>
      <c r="G1414" s="17"/>
      <c r="H1414" s="17"/>
      <c r="I1414" s="17"/>
      <c r="J1414" s="17"/>
      <c r="K1414" s="17"/>
      <c r="L1414" s="17"/>
      <c r="M1414" s="1"/>
      <c r="N1414" s="1"/>
      <c r="O1414" s="1"/>
      <c r="P1414" s="1"/>
      <c r="Q1414" s="1"/>
      <c r="R1414" s="1"/>
    </row>
    <row r="1415" spans="3:18">
      <c r="C1415" s="1"/>
      <c r="D1415" s="1"/>
      <c r="E1415" s="1"/>
      <c r="F1415" s="1"/>
      <c r="G1415" s="17"/>
      <c r="H1415" s="17"/>
      <c r="I1415" s="17"/>
      <c r="J1415" s="17"/>
      <c r="K1415" s="17"/>
      <c r="L1415" s="17"/>
      <c r="M1415" s="1"/>
      <c r="N1415" s="1"/>
      <c r="O1415" s="1"/>
      <c r="P1415" s="1"/>
      <c r="Q1415" s="1"/>
      <c r="R1415" s="1"/>
    </row>
    <row r="1416" spans="3:18">
      <c r="C1416" s="1"/>
      <c r="D1416" s="1"/>
      <c r="E1416" s="1"/>
      <c r="F1416" s="1"/>
      <c r="G1416" s="17"/>
      <c r="H1416" s="17"/>
      <c r="I1416" s="17"/>
      <c r="J1416" s="17"/>
      <c r="K1416" s="17"/>
      <c r="L1416" s="17"/>
      <c r="M1416" s="1"/>
      <c r="N1416" s="1"/>
      <c r="O1416" s="1"/>
      <c r="P1416" s="1"/>
      <c r="Q1416" s="1"/>
      <c r="R1416" s="1"/>
    </row>
    <row r="1417" spans="3:18">
      <c r="C1417" s="1"/>
      <c r="D1417" s="1"/>
      <c r="E1417" s="1"/>
      <c r="F1417" s="1"/>
      <c r="G1417" s="17"/>
      <c r="H1417" s="17"/>
      <c r="I1417" s="17"/>
      <c r="J1417" s="17"/>
      <c r="K1417" s="17"/>
      <c r="L1417" s="17"/>
      <c r="M1417" s="1"/>
      <c r="N1417" s="1"/>
      <c r="O1417" s="1"/>
      <c r="P1417" s="1"/>
      <c r="Q1417" s="1"/>
      <c r="R1417" s="1"/>
    </row>
    <row r="1418" spans="3:18">
      <c r="C1418" s="1"/>
      <c r="D1418" s="1"/>
      <c r="E1418" s="1"/>
      <c r="F1418" s="1"/>
      <c r="G1418" s="17"/>
      <c r="H1418" s="17"/>
      <c r="I1418" s="17"/>
      <c r="J1418" s="17"/>
      <c r="K1418" s="17"/>
      <c r="L1418" s="17"/>
      <c r="M1418" s="1"/>
      <c r="N1418" s="1"/>
      <c r="O1418" s="1"/>
      <c r="P1418" s="1"/>
      <c r="Q1418" s="1"/>
      <c r="R1418" s="1"/>
    </row>
    <row r="1419" spans="3:18">
      <c r="C1419" s="1"/>
      <c r="D1419" s="1"/>
      <c r="E1419" s="1"/>
      <c r="F1419" s="1"/>
      <c r="G1419" s="17"/>
      <c r="H1419" s="17"/>
      <c r="I1419" s="17"/>
      <c r="J1419" s="17"/>
      <c r="K1419" s="17"/>
      <c r="L1419" s="17"/>
      <c r="M1419" s="1"/>
      <c r="N1419" s="1"/>
      <c r="O1419" s="1"/>
      <c r="P1419" s="1"/>
      <c r="Q1419" s="1"/>
      <c r="R1419" s="1"/>
    </row>
    <row r="1420" spans="3:18">
      <c r="C1420" s="1"/>
      <c r="D1420" s="1"/>
      <c r="E1420" s="1"/>
      <c r="F1420" s="1"/>
      <c r="G1420" s="17"/>
      <c r="H1420" s="17"/>
      <c r="I1420" s="17"/>
      <c r="J1420" s="17"/>
      <c r="K1420" s="17"/>
      <c r="L1420" s="17"/>
      <c r="M1420" s="1"/>
      <c r="N1420" s="1"/>
      <c r="O1420" s="1"/>
      <c r="P1420" s="1"/>
      <c r="Q1420" s="1"/>
      <c r="R1420" s="1"/>
    </row>
    <row r="1421" spans="3:18">
      <c r="C1421" s="1"/>
      <c r="D1421" s="1"/>
      <c r="E1421" s="1"/>
      <c r="F1421" s="1"/>
      <c r="G1421" s="17"/>
      <c r="H1421" s="17"/>
      <c r="I1421" s="17"/>
      <c r="J1421" s="17"/>
      <c r="K1421" s="17"/>
      <c r="L1421" s="17"/>
      <c r="M1421" s="1"/>
      <c r="N1421" s="1"/>
      <c r="O1421" s="1"/>
      <c r="P1421" s="1"/>
      <c r="Q1421" s="1"/>
      <c r="R1421" s="1"/>
    </row>
    <row r="1422" spans="3:18">
      <c r="C1422" s="1"/>
      <c r="D1422" s="1"/>
      <c r="E1422" s="1"/>
      <c r="F1422" s="1"/>
      <c r="G1422" s="17"/>
      <c r="H1422" s="17"/>
      <c r="I1422" s="17"/>
      <c r="J1422" s="17"/>
      <c r="K1422" s="17"/>
      <c r="L1422" s="17"/>
      <c r="M1422" s="1"/>
      <c r="N1422" s="1"/>
      <c r="O1422" s="1"/>
      <c r="P1422" s="1"/>
      <c r="Q1422" s="1"/>
      <c r="R1422" s="1"/>
    </row>
    <row r="1423" spans="3:18">
      <c r="C1423" s="1"/>
      <c r="D1423" s="1"/>
      <c r="E1423" s="1"/>
      <c r="F1423" s="1"/>
      <c r="G1423" s="17"/>
      <c r="H1423" s="17"/>
      <c r="I1423" s="17"/>
      <c r="J1423" s="17"/>
      <c r="K1423" s="17"/>
      <c r="L1423" s="17"/>
      <c r="M1423" s="1"/>
      <c r="N1423" s="1"/>
      <c r="O1423" s="1"/>
      <c r="P1423" s="1"/>
      <c r="Q1423" s="1"/>
      <c r="R1423" s="1"/>
    </row>
    <row r="1424" spans="3:18">
      <c r="C1424" s="1"/>
      <c r="D1424" s="1"/>
      <c r="E1424" s="1"/>
      <c r="F1424" s="1"/>
      <c r="G1424" s="17"/>
      <c r="H1424" s="17"/>
      <c r="I1424" s="17"/>
      <c r="J1424" s="17"/>
      <c r="K1424" s="17"/>
      <c r="L1424" s="17"/>
      <c r="M1424" s="1"/>
      <c r="N1424" s="1"/>
      <c r="O1424" s="1"/>
      <c r="P1424" s="1"/>
      <c r="Q1424" s="1"/>
      <c r="R1424" s="1"/>
    </row>
    <row r="1425" spans="3:18">
      <c r="C1425" s="1"/>
      <c r="D1425" s="1"/>
      <c r="E1425" s="1"/>
      <c r="F1425" s="1"/>
      <c r="G1425" s="17"/>
      <c r="H1425" s="17"/>
      <c r="I1425" s="17"/>
      <c r="J1425" s="17"/>
      <c r="K1425" s="17"/>
      <c r="L1425" s="17"/>
      <c r="M1425" s="1"/>
      <c r="N1425" s="1"/>
      <c r="O1425" s="1"/>
      <c r="P1425" s="1"/>
      <c r="Q1425" s="1"/>
      <c r="R1425" s="1"/>
    </row>
    <row r="1426" spans="3:18">
      <c r="C1426" s="1"/>
      <c r="D1426" s="1"/>
      <c r="E1426" s="1"/>
      <c r="F1426" s="1"/>
      <c r="G1426" s="17"/>
      <c r="H1426" s="17"/>
      <c r="I1426" s="17"/>
      <c r="J1426" s="17"/>
      <c r="K1426" s="17"/>
      <c r="L1426" s="17"/>
      <c r="M1426" s="1"/>
      <c r="N1426" s="1"/>
      <c r="O1426" s="1"/>
      <c r="P1426" s="1"/>
      <c r="Q1426" s="1"/>
      <c r="R1426" s="1"/>
    </row>
    <row r="1427" spans="3:18">
      <c r="C1427" s="1"/>
      <c r="D1427" s="1"/>
      <c r="E1427" s="1"/>
      <c r="F1427" s="1"/>
      <c r="G1427" s="17"/>
      <c r="H1427" s="17"/>
      <c r="I1427" s="17"/>
      <c r="J1427" s="17"/>
      <c r="K1427" s="17"/>
      <c r="L1427" s="17"/>
      <c r="M1427" s="1"/>
      <c r="N1427" s="1"/>
      <c r="O1427" s="1"/>
      <c r="P1427" s="1"/>
      <c r="Q1427" s="1"/>
      <c r="R1427" s="1"/>
    </row>
    <row r="1428" spans="3:18">
      <c r="C1428" s="1"/>
      <c r="D1428" s="1"/>
      <c r="E1428" s="1"/>
      <c r="F1428" s="1"/>
      <c r="G1428" s="17"/>
      <c r="H1428" s="17"/>
      <c r="I1428" s="17"/>
      <c r="J1428" s="17"/>
      <c r="K1428" s="17"/>
      <c r="L1428" s="17"/>
      <c r="M1428" s="1"/>
      <c r="N1428" s="1"/>
      <c r="O1428" s="1"/>
      <c r="P1428" s="1"/>
      <c r="Q1428" s="1"/>
      <c r="R1428" s="1"/>
    </row>
    <row r="1429" spans="3:18">
      <c r="C1429" s="1"/>
      <c r="D1429" s="1"/>
      <c r="E1429" s="1"/>
      <c r="F1429" s="1"/>
      <c r="G1429" s="17"/>
      <c r="H1429" s="17"/>
      <c r="I1429" s="17"/>
      <c r="J1429" s="17"/>
      <c r="K1429" s="17"/>
      <c r="L1429" s="17"/>
      <c r="M1429" s="1"/>
      <c r="N1429" s="1"/>
      <c r="O1429" s="1"/>
      <c r="P1429" s="1"/>
      <c r="Q1429" s="1"/>
      <c r="R1429" s="1"/>
    </row>
    <row r="1430" spans="3:18">
      <c r="C1430" s="1"/>
      <c r="D1430" s="1"/>
      <c r="E1430" s="1"/>
      <c r="F1430" s="1"/>
      <c r="G1430" s="17"/>
      <c r="H1430" s="17"/>
      <c r="I1430" s="17"/>
      <c r="J1430" s="17"/>
      <c r="K1430" s="17"/>
      <c r="L1430" s="17"/>
      <c r="M1430" s="1"/>
      <c r="N1430" s="1"/>
      <c r="O1430" s="1"/>
      <c r="P1430" s="1"/>
      <c r="Q1430" s="1"/>
      <c r="R1430" s="1"/>
    </row>
    <row r="1431" spans="3:18">
      <c r="C1431" s="1"/>
      <c r="D1431" s="1"/>
      <c r="E1431" s="1"/>
      <c r="F1431" s="1"/>
      <c r="G1431" s="17"/>
      <c r="H1431" s="17"/>
      <c r="I1431" s="17"/>
      <c r="J1431" s="17"/>
      <c r="K1431" s="17"/>
      <c r="L1431" s="17"/>
      <c r="M1431" s="1"/>
      <c r="N1431" s="1"/>
      <c r="O1431" s="1"/>
      <c r="P1431" s="1"/>
      <c r="Q1431" s="1"/>
      <c r="R1431" s="1"/>
    </row>
    <row r="1432" spans="3:18">
      <c r="C1432" s="1"/>
      <c r="D1432" s="1"/>
      <c r="E1432" s="1"/>
      <c r="F1432" s="1"/>
      <c r="G1432" s="17"/>
      <c r="H1432" s="17"/>
      <c r="I1432" s="17"/>
      <c r="J1432" s="17"/>
      <c r="K1432" s="17"/>
      <c r="L1432" s="17"/>
      <c r="M1432" s="1"/>
      <c r="N1432" s="1"/>
      <c r="O1432" s="1"/>
      <c r="P1432" s="1"/>
      <c r="Q1432" s="1"/>
      <c r="R1432" s="1"/>
    </row>
    <row r="1433" spans="3:18">
      <c r="C1433" s="1"/>
      <c r="D1433" s="1"/>
      <c r="E1433" s="1"/>
      <c r="F1433" s="1"/>
      <c r="G1433" s="17"/>
      <c r="H1433" s="17"/>
      <c r="I1433" s="17"/>
      <c r="J1433" s="17"/>
      <c r="K1433" s="17"/>
      <c r="L1433" s="17"/>
      <c r="M1433" s="1"/>
      <c r="N1433" s="1"/>
      <c r="O1433" s="1"/>
      <c r="P1433" s="1"/>
      <c r="Q1433" s="1"/>
      <c r="R1433" s="1"/>
    </row>
    <row r="1434" spans="3:18">
      <c r="C1434" s="1"/>
      <c r="D1434" s="1"/>
      <c r="E1434" s="1"/>
      <c r="F1434" s="1"/>
      <c r="G1434" s="17"/>
      <c r="H1434" s="17"/>
      <c r="I1434" s="17"/>
      <c r="J1434" s="17"/>
      <c r="K1434" s="17"/>
      <c r="L1434" s="17"/>
      <c r="M1434" s="1"/>
      <c r="N1434" s="1"/>
      <c r="O1434" s="1"/>
      <c r="P1434" s="1"/>
      <c r="Q1434" s="1"/>
      <c r="R1434" s="1"/>
    </row>
    <row r="1435" spans="3:18">
      <c r="C1435" s="1"/>
      <c r="D1435" s="1"/>
      <c r="E1435" s="1"/>
      <c r="F1435" s="1"/>
      <c r="G1435" s="17"/>
      <c r="H1435" s="17"/>
      <c r="I1435" s="17"/>
      <c r="J1435" s="17"/>
      <c r="K1435" s="17"/>
      <c r="L1435" s="17"/>
      <c r="M1435" s="1"/>
      <c r="N1435" s="1"/>
      <c r="O1435" s="1"/>
      <c r="P1435" s="1"/>
      <c r="Q1435" s="1"/>
      <c r="R1435" s="1"/>
    </row>
    <row r="1436" spans="3:18">
      <c r="C1436" s="1"/>
      <c r="D1436" s="1"/>
      <c r="E1436" s="1"/>
      <c r="F1436" s="1"/>
      <c r="G1436" s="17"/>
      <c r="H1436" s="17"/>
      <c r="I1436" s="17"/>
      <c r="J1436" s="17"/>
      <c r="K1436" s="17"/>
      <c r="L1436" s="17"/>
      <c r="M1436" s="1"/>
      <c r="N1436" s="1"/>
      <c r="O1436" s="1"/>
      <c r="P1436" s="1"/>
      <c r="Q1436" s="1"/>
      <c r="R1436" s="1"/>
    </row>
    <row r="1437" spans="3:18">
      <c r="C1437" s="1"/>
      <c r="D1437" s="1"/>
      <c r="E1437" s="1"/>
      <c r="F1437" s="1"/>
      <c r="G1437" s="17"/>
      <c r="H1437" s="17"/>
      <c r="I1437" s="17"/>
      <c r="J1437" s="17"/>
      <c r="K1437" s="17"/>
      <c r="L1437" s="17"/>
      <c r="M1437" s="1"/>
      <c r="N1437" s="1"/>
      <c r="O1437" s="1"/>
      <c r="P1437" s="1"/>
      <c r="Q1437" s="1"/>
      <c r="R1437" s="1"/>
    </row>
    <row r="1438" spans="3:18">
      <c r="C1438" s="1"/>
      <c r="D1438" s="1"/>
      <c r="E1438" s="1"/>
      <c r="F1438" s="1"/>
      <c r="G1438" s="17"/>
      <c r="H1438" s="17"/>
      <c r="I1438" s="17"/>
      <c r="J1438" s="17"/>
      <c r="K1438" s="17"/>
      <c r="L1438" s="17"/>
      <c r="M1438" s="1"/>
      <c r="N1438" s="1"/>
      <c r="O1438" s="1"/>
      <c r="P1438" s="1"/>
      <c r="Q1438" s="1"/>
      <c r="R1438" s="1"/>
    </row>
    <row r="1439" spans="3:18">
      <c r="C1439" s="1"/>
      <c r="D1439" s="1"/>
      <c r="E1439" s="1"/>
      <c r="F1439" s="1"/>
      <c r="G1439" s="17"/>
      <c r="H1439" s="17"/>
      <c r="I1439" s="17"/>
      <c r="J1439" s="17"/>
      <c r="K1439" s="17"/>
      <c r="L1439" s="17"/>
      <c r="M1439" s="1"/>
      <c r="N1439" s="1"/>
      <c r="O1439" s="1"/>
      <c r="P1439" s="1"/>
      <c r="Q1439" s="1"/>
      <c r="R1439" s="1"/>
    </row>
    <row r="1440" spans="3:18">
      <c r="C1440" s="1"/>
      <c r="D1440" s="1"/>
      <c r="E1440" s="1"/>
      <c r="F1440" s="1"/>
      <c r="G1440" s="17"/>
      <c r="H1440" s="17"/>
      <c r="I1440" s="17"/>
      <c r="J1440" s="17"/>
      <c r="K1440" s="17"/>
      <c r="L1440" s="17"/>
      <c r="M1440" s="1"/>
      <c r="N1440" s="1"/>
      <c r="O1440" s="1"/>
      <c r="P1440" s="1"/>
      <c r="Q1440" s="1"/>
      <c r="R1440" s="1"/>
    </row>
    <row r="1441" spans="3:18">
      <c r="C1441" s="1"/>
      <c r="D1441" s="1"/>
      <c r="E1441" s="1"/>
      <c r="F1441" s="1"/>
      <c r="G1441" s="17"/>
      <c r="H1441" s="17"/>
      <c r="I1441" s="17"/>
      <c r="J1441" s="17"/>
      <c r="K1441" s="17"/>
      <c r="L1441" s="17"/>
      <c r="M1441" s="1"/>
      <c r="N1441" s="1"/>
      <c r="O1441" s="1"/>
      <c r="P1441" s="1"/>
      <c r="Q1441" s="1"/>
      <c r="R1441" s="1"/>
    </row>
    <row r="1442" spans="3:18">
      <c r="C1442" s="1"/>
      <c r="D1442" s="1"/>
      <c r="E1442" s="1"/>
      <c r="F1442" s="1"/>
      <c r="G1442" s="17"/>
      <c r="H1442" s="17"/>
      <c r="I1442" s="17"/>
      <c r="J1442" s="17"/>
      <c r="K1442" s="17"/>
      <c r="L1442" s="17"/>
      <c r="M1442" s="1"/>
      <c r="N1442" s="1"/>
      <c r="O1442" s="1"/>
      <c r="P1442" s="1"/>
      <c r="Q1442" s="1"/>
      <c r="R1442" s="1"/>
    </row>
    <row r="1443" spans="3:18">
      <c r="C1443" s="1"/>
      <c r="D1443" s="1"/>
      <c r="E1443" s="1"/>
      <c r="F1443" s="1"/>
      <c r="G1443" s="17"/>
      <c r="H1443" s="17"/>
      <c r="I1443" s="17"/>
      <c r="J1443" s="17"/>
      <c r="K1443" s="17"/>
      <c r="L1443" s="17"/>
      <c r="M1443" s="1"/>
      <c r="N1443" s="1"/>
      <c r="O1443" s="1"/>
      <c r="P1443" s="1"/>
      <c r="Q1443" s="1"/>
      <c r="R1443" s="1"/>
    </row>
    <row r="1444" spans="3:18">
      <c r="C1444" s="1"/>
      <c r="D1444" s="1"/>
      <c r="E1444" s="1"/>
      <c r="F1444" s="1"/>
      <c r="G1444" s="17"/>
      <c r="H1444" s="17"/>
      <c r="I1444" s="17"/>
      <c r="J1444" s="17"/>
      <c r="K1444" s="17"/>
      <c r="L1444" s="17"/>
      <c r="M1444" s="1"/>
      <c r="N1444" s="1"/>
      <c r="O1444" s="1"/>
      <c r="P1444" s="1"/>
      <c r="Q1444" s="1"/>
      <c r="R1444" s="1"/>
    </row>
    <row r="1445" spans="3:18">
      <c r="C1445" s="1"/>
      <c r="D1445" s="1"/>
      <c r="E1445" s="1"/>
      <c r="F1445" s="1"/>
      <c r="G1445" s="17"/>
      <c r="H1445" s="17"/>
      <c r="I1445" s="17"/>
      <c r="J1445" s="17"/>
      <c r="K1445" s="17"/>
      <c r="L1445" s="17"/>
      <c r="M1445" s="1"/>
      <c r="N1445" s="1"/>
      <c r="O1445" s="1"/>
      <c r="P1445" s="1"/>
      <c r="Q1445" s="1"/>
      <c r="R1445" s="1"/>
    </row>
    <row r="1446" spans="3:18">
      <c r="C1446" s="1"/>
      <c r="D1446" s="1"/>
      <c r="E1446" s="1"/>
      <c r="F1446" s="1"/>
      <c r="G1446" s="17"/>
      <c r="H1446" s="17"/>
      <c r="I1446" s="17"/>
      <c r="J1446" s="17"/>
      <c r="K1446" s="17"/>
      <c r="L1446" s="17"/>
      <c r="M1446" s="1"/>
      <c r="N1446" s="1"/>
      <c r="O1446" s="1"/>
      <c r="P1446" s="1"/>
      <c r="Q1446" s="1"/>
      <c r="R1446" s="1"/>
    </row>
    <row r="1447" spans="3:18">
      <c r="C1447" s="1"/>
      <c r="D1447" s="1"/>
      <c r="E1447" s="1"/>
      <c r="F1447" s="1"/>
      <c r="G1447" s="17"/>
      <c r="H1447" s="17"/>
      <c r="I1447" s="17"/>
      <c r="J1447" s="17"/>
      <c r="K1447" s="17"/>
      <c r="L1447" s="17"/>
      <c r="M1447" s="1"/>
      <c r="N1447" s="1"/>
      <c r="O1447" s="1"/>
      <c r="P1447" s="1"/>
      <c r="Q1447" s="1"/>
      <c r="R1447" s="1"/>
    </row>
    <row r="1448" spans="3:18">
      <c r="C1448" s="1"/>
      <c r="D1448" s="1"/>
      <c r="E1448" s="1"/>
      <c r="F1448" s="1"/>
      <c r="G1448" s="17"/>
      <c r="H1448" s="17"/>
      <c r="I1448" s="17"/>
      <c r="J1448" s="17"/>
      <c r="K1448" s="17"/>
      <c r="L1448" s="17"/>
      <c r="M1448" s="1"/>
      <c r="N1448" s="1"/>
      <c r="O1448" s="1"/>
      <c r="P1448" s="1"/>
      <c r="Q1448" s="1"/>
      <c r="R1448" s="1"/>
    </row>
    <row r="1449" spans="3:18">
      <c r="C1449" s="1"/>
      <c r="D1449" s="1"/>
      <c r="E1449" s="1"/>
      <c r="F1449" s="1"/>
      <c r="G1449" s="17"/>
      <c r="H1449" s="17"/>
      <c r="I1449" s="17"/>
      <c r="J1449" s="17"/>
      <c r="K1449" s="17"/>
      <c r="L1449" s="17"/>
      <c r="M1449" s="1"/>
      <c r="N1449" s="1"/>
      <c r="O1449" s="1"/>
      <c r="P1449" s="1"/>
      <c r="Q1449" s="1"/>
      <c r="R1449" s="1"/>
    </row>
    <row r="1450" spans="3:18">
      <c r="C1450" s="1"/>
      <c r="D1450" s="1"/>
      <c r="E1450" s="1"/>
      <c r="F1450" s="1"/>
      <c r="G1450" s="17"/>
      <c r="H1450" s="17"/>
      <c r="I1450" s="17"/>
      <c r="J1450" s="17"/>
      <c r="K1450" s="17"/>
      <c r="L1450" s="17"/>
      <c r="M1450" s="1"/>
      <c r="N1450" s="1"/>
      <c r="O1450" s="1"/>
      <c r="P1450" s="1"/>
      <c r="Q1450" s="1"/>
      <c r="R1450" s="1"/>
    </row>
    <row r="1451" spans="3:18">
      <c r="C1451" s="1"/>
      <c r="D1451" s="1"/>
      <c r="E1451" s="1"/>
      <c r="F1451" s="1"/>
      <c r="G1451" s="17"/>
      <c r="H1451" s="17"/>
      <c r="I1451" s="17"/>
      <c r="J1451" s="17"/>
      <c r="K1451" s="17"/>
      <c r="L1451" s="17"/>
      <c r="M1451" s="1"/>
      <c r="N1451" s="1"/>
      <c r="O1451" s="1"/>
      <c r="P1451" s="1"/>
      <c r="Q1451" s="1"/>
      <c r="R1451" s="1"/>
    </row>
    <row r="1452" spans="3:18">
      <c r="C1452" s="1"/>
      <c r="D1452" s="1"/>
      <c r="E1452" s="1"/>
      <c r="F1452" s="1"/>
      <c r="G1452" s="17"/>
      <c r="H1452" s="17"/>
      <c r="I1452" s="17"/>
      <c r="J1452" s="17"/>
      <c r="K1452" s="17"/>
      <c r="L1452" s="17"/>
      <c r="M1452" s="1"/>
      <c r="N1452" s="1"/>
      <c r="O1452" s="1"/>
      <c r="P1452" s="1"/>
      <c r="Q1452" s="1"/>
      <c r="R1452" s="1"/>
    </row>
    <row r="1453" spans="3:18">
      <c r="C1453" s="1"/>
      <c r="D1453" s="1"/>
      <c r="E1453" s="1"/>
      <c r="F1453" s="1"/>
      <c r="G1453" s="17"/>
      <c r="H1453" s="17"/>
      <c r="I1453" s="17"/>
      <c r="J1453" s="17"/>
      <c r="K1453" s="17"/>
      <c r="L1453" s="17"/>
      <c r="M1453" s="1"/>
      <c r="N1453" s="1"/>
      <c r="O1453" s="1"/>
      <c r="P1453" s="1"/>
      <c r="Q1453" s="1"/>
      <c r="R1453" s="1"/>
    </row>
    <row r="1454" spans="3:18">
      <c r="C1454" s="1"/>
      <c r="D1454" s="1"/>
      <c r="E1454" s="1"/>
      <c r="F1454" s="1"/>
      <c r="G1454" s="17"/>
      <c r="H1454" s="17"/>
      <c r="I1454" s="17"/>
      <c r="J1454" s="17"/>
      <c r="K1454" s="17"/>
      <c r="L1454" s="17"/>
      <c r="M1454" s="1"/>
      <c r="N1454" s="1"/>
      <c r="O1454" s="1"/>
      <c r="P1454" s="1"/>
      <c r="Q1454" s="1"/>
      <c r="R1454" s="1"/>
    </row>
    <row r="1455" spans="3:18">
      <c r="C1455" s="1"/>
      <c r="D1455" s="1"/>
      <c r="E1455" s="1"/>
      <c r="F1455" s="1"/>
      <c r="G1455" s="17"/>
      <c r="H1455" s="17"/>
      <c r="I1455" s="17"/>
      <c r="J1455" s="17"/>
      <c r="K1455" s="17"/>
      <c r="L1455" s="17"/>
      <c r="M1455" s="1"/>
      <c r="N1455" s="1"/>
      <c r="O1455" s="1"/>
      <c r="P1455" s="1"/>
      <c r="Q1455" s="1"/>
      <c r="R1455" s="1"/>
    </row>
    <row r="1456" spans="3:18">
      <c r="C1456" s="1"/>
      <c r="D1456" s="1"/>
      <c r="E1456" s="1"/>
      <c r="F1456" s="1"/>
      <c r="G1456" s="17"/>
      <c r="H1456" s="17"/>
      <c r="I1456" s="17"/>
      <c r="J1456" s="17"/>
      <c r="K1456" s="17"/>
      <c r="L1456" s="17"/>
      <c r="M1456" s="1"/>
      <c r="N1456" s="1"/>
      <c r="O1456" s="1"/>
      <c r="P1456" s="1"/>
      <c r="Q1456" s="1"/>
      <c r="R1456" s="1"/>
    </row>
    <row r="1457" spans="3:18">
      <c r="C1457" s="1"/>
      <c r="D1457" s="1"/>
      <c r="E1457" s="1"/>
      <c r="F1457" s="1"/>
      <c r="G1457" s="17"/>
      <c r="H1457" s="17"/>
      <c r="I1457" s="17"/>
      <c r="J1457" s="17"/>
      <c r="K1457" s="17"/>
      <c r="L1457" s="17"/>
      <c r="M1457" s="1"/>
      <c r="N1457" s="1"/>
      <c r="O1457" s="1"/>
      <c r="P1457" s="1"/>
      <c r="Q1457" s="1"/>
      <c r="R1457" s="1"/>
    </row>
    <row r="1458" spans="3:18">
      <c r="C1458" s="1"/>
      <c r="D1458" s="1"/>
      <c r="E1458" s="1"/>
      <c r="F1458" s="1"/>
      <c r="G1458" s="17"/>
      <c r="H1458" s="17"/>
      <c r="I1458" s="17"/>
      <c r="J1458" s="17"/>
      <c r="K1458" s="17"/>
      <c r="L1458" s="17"/>
      <c r="M1458" s="1"/>
      <c r="N1458" s="1"/>
      <c r="O1458" s="1"/>
      <c r="P1458" s="1"/>
      <c r="Q1458" s="1"/>
      <c r="R1458" s="1"/>
    </row>
    <row r="1459" spans="3:18">
      <c r="C1459" s="1"/>
      <c r="D1459" s="1"/>
      <c r="E1459" s="1"/>
      <c r="F1459" s="1"/>
      <c r="G1459" s="17"/>
      <c r="H1459" s="17"/>
      <c r="I1459" s="17"/>
      <c r="J1459" s="17"/>
      <c r="K1459" s="17"/>
      <c r="L1459" s="17"/>
      <c r="M1459" s="1"/>
      <c r="N1459" s="1"/>
      <c r="O1459" s="1"/>
      <c r="P1459" s="1"/>
      <c r="Q1459" s="1"/>
      <c r="R1459" s="1"/>
    </row>
    <row r="1460" spans="3:18">
      <c r="C1460" s="1"/>
      <c r="D1460" s="1"/>
      <c r="E1460" s="1"/>
      <c r="F1460" s="1"/>
      <c r="G1460" s="17"/>
      <c r="H1460" s="17"/>
      <c r="I1460" s="17"/>
      <c r="J1460" s="17"/>
      <c r="K1460" s="17"/>
      <c r="L1460" s="17"/>
      <c r="M1460" s="1"/>
      <c r="N1460" s="1"/>
      <c r="O1460" s="1"/>
      <c r="P1460" s="1"/>
      <c r="Q1460" s="1"/>
      <c r="R1460" s="1"/>
    </row>
    <row r="1461" spans="3:18">
      <c r="C1461" s="1"/>
      <c r="D1461" s="1"/>
      <c r="E1461" s="1"/>
      <c r="F1461" s="1"/>
      <c r="G1461" s="17"/>
      <c r="H1461" s="17"/>
      <c r="I1461" s="17"/>
      <c r="J1461" s="17"/>
      <c r="K1461" s="17"/>
      <c r="L1461" s="17"/>
      <c r="M1461" s="1"/>
      <c r="N1461" s="1"/>
      <c r="O1461" s="1"/>
      <c r="P1461" s="1"/>
      <c r="Q1461" s="1"/>
      <c r="R1461" s="1"/>
    </row>
    <row r="1462" spans="3:18">
      <c r="C1462" s="1"/>
      <c r="D1462" s="1"/>
      <c r="E1462" s="1"/>
      <c r="F1462" s="1"/>
      <c r="G1462" s="17"/>
      <c r="H1462" s="17"/>
      <c r="I1462" s="17"/>
      <c r="J1462" s="17"/>
      <c r="K1462" s="17"/>
      <c r="L1462" s="17"/>
      <c r="M1462" s="1"/>
      <c r="N1462" s="1"/>
      <c r="O1462" s="1"/>
      <c r="P1462" s="1"/>
      <c r="Q1462" s="1"/>
      <c r="R1462" s="1"/>
    </row>
    <row r="1463" spans="3:18">
      <c r="C1463" s="1"/>
      <c r="D1463" s="1"/>
      <c r="E1463" s="1"/>
      <c r="F1463" s="1"/>
      <c r="G1463" s="17"/>
      <c r="H1463" s="17"/>
      <c r="I1463" s="17"/>
      <c r="J1463" s="17"/>
      <c r="K1463" s="17"/>
      <c r="L1463" s="17"/>
      <c r="M1463" s="1"/>
      <c r="N1463" s="1"/>
      <c r="O1463" s="1"/>
      <c r="P1463" s="1"/>
      <c r="Q1463" s="1"/>
      <c r="R1463" s="1"/>
    </row>
    <row r="1464" spans="3:18">
      <c r="C1464" s="1"/>
      <c r="D1464" s="1"/>
      <c r="E1464" s="1"/>
      <c r="F1464" s="1"/>
      <c r="G1464" s="17"/>
      <c r="H1464" s="17"/>
      <c r="I1464" s="17"/>
      <c r="J1464" s="17"/>
      <c r="K1464" s="17"/>
      <c r="L1464" s="17"/>
      <c r="M1464" s="1"/>
      <c r="N1464" s="1"/>
      <c r="O1464" s="1"/>
      <c r="P1464" s="1"/>
      <c r="Q1464" s="1"/>
      <c r="R1464" s="1"/>
    </row>
    <row r="1465" spans="3:18">
      <c r="C1465" s="1"/>
      <c r="D1465" s="1"/>
      <c r="E1465" s="1"/>
      <c r="F1465" s="1"/>
      <c r="G1465" s="17"/>
      <c r="H1465" s="17"/>
      <c r="I1465" s="17"/>
      <c r="J1465" s="17"/>
      <c r="K1465" s="17"/>
      <c r="L1465" s="17"/>
      <c r="M1465" s="1"/>
      <c r="N1465" s="1"/>
      <c r="O1465" s="1"/>
      <c r="P1465" s="1"/>
      <c r="Q1465" s="1"/>
      <c r="R1465" s="1"/>
    </row>
    <row r="1466" spans="3:18">
      <c r="C1466" s="1"/>
      <c r="D1466" s="1"/>
      <c r="E1466" s="1"/>
      <c r="F1466" s="1"/>
      <c r="G1466" s="17"/>
      <c r="H1466" s="17"/>
      <c r="I1466" s="17"/>
      <c r="J1466" s="17"/>
      <c r="K1466" s="17"/>
      <c r="L1466" s="17"/>
      <c r="M1466" s="1"/>
      <c r="N1466" s="1"/>
      <c r="O1466" s="1"/>
      <c r="P1466" s="1"/>
      <c r="Q1466" s="1"/>
      <c r="R1466" s="1"/>
    </row>
    <row r="1467" spans="3:18">
      <c r="C1467" s="1"/>
      <c r="D1467" s="1"/>
      <c r="E1467" s="1"/>
      <c r="F1467" s="1"/>
      <c r="G1467" s="17"/>
      <c r="H1467" s="17"/>
      <c r="I1467" s="17"/>
      <c r="J1467" s="17"/>
      <c r="K1467" s="17"/>
      <c r="L1467" s="17"/>
      <c r="M1467" s="1"/>
      <c r="N1467" s="1"/>
      <c r="O1467" s="1"/>
      <c r="P1467" s="1"/>
      <c r="Q1467" s="1"/>
      <c r="R1467" s="1"/>
    </row>
    <row r="1468" spans="3:18">
      <c r="C1468" s="1"/>
      <c r="D1468" s="1"/>
      <c r="E1468" s="1"/>
      <c r="F1468" s="1"/>
      <c r="G1468" s="17"/>
      <c r="H1468" s="17"/>
      <c r="I1468" s="17"/>
      <c r="J1468" s="17"/>
      <c r="K1468" s="17"/>
      <c r="L1468" s="17"/>
      <c r="M1468" s="1"/>
      <c r="N1468" s="1"/>
      <c r="O1468" s="1"/>
      <c r="P1468" s="1"/>
      <c r="Q1468" s="1"/>
      <c r="R1468" s="1"/>
    </row>
    <row r="1469" spans="3:18">
      <c r="C1469" s="1"/>
      <c r="D1469" s="1"/>
      <c r="E1469" s="1"/>
      <c r="F1469" s="1"/>
      <c r="G1469" s="17"/>
      <c r="H1469" s="17"/>
      <c r="I1469" s="17"/>
      <c r="J1469" s="17"/>
      <c r="K1469" s="17"/>
      <c r="L1469" s="17"/>
      <c r="M1469" s="1"/>
      <c r="N1469" s="1"/>
      <c r="O1469" s="1"/>
      <c r="P1469" s="1"/>
      <c r="Q1469" s="1"/>
      <c r="R1469" s="1"/>
    </row>
    <row r="1470" spans="3:18">
      <c r="C1470" s="1"/>
      <c r="D1470" s="1"/>
      <c r="E1470" s="1"/>
      <c r="F1470" s="1"/>
      <c r="G1470" s="17"/>
      <c r="H1470" s="17"/>
      <c r="I1470" s="17"/>
      <c r="J1470" s="17"/>
      <c r="K1470" s="17"/>
      <c r="L1470" s="17"/>
      <c r="M1470" s="1"/>
      <c r="N1470" s="1"/>
      <c r="O1470" s="1"/>
      <c r="P1470" s="1"/>
      <c r="Q1470" s="1"/>
      <c r="R1470" s="1"/>
    </row>
    <row r="1471" spans="3:18">
      <c r="C1471" s="1"/>
      <c r="D1471" s="1"/>
      <c r="E1471" s="1"/>
      <c r="F1471" s="1"/>
      <c r="G1471" s="17"/>
      <c r="H1471" s="17"/>
      <c r="I1471" s="17"/>
      <c r="J1471" s="17"/>
      <c r="K1471" s="17"/>
      <c r="L1471" s="17"/>
      <c r="M1471" s="1"/>
      <c r="N1471" s="1"/>
      <c r="O1471" s="1"/>
      <c r="P1471" s="1"/>
      <c r="Q1471" s="1"/>
      <c r="R1471" s="1"/>
    </row>
    <row r="1472" spans="3:18">
      <c r="C1472" s="1"/>
      <c r="D1472" s="1"/>
      <c r="E1472" s="1"/>
      <c r="F1472" s="1"/>
      <c r="G1472" s="17"/>
      <c r="H1472" s="17"/>
      <c r="I1472" s="17"/>
      <c r="J1472" s="17"/>
      <c r="K1472" s="17"/>
      <c r="L1472" s="17"/>
      <c r="M1472" s="1"/>
      <c r="N1472" s="1"/>
      <c r="O1472" s="1"/>
      <c r="P1472" s="1"/>
      <c r="Q1472" s="1"/>
      <c r="R1472" s="1"/>
    </row>
    <row r="1473" spans="3:18">
      <c r="C1473" s="1"/>
      <c r="D1473" s="1"/>
      <c r="E1473" s="1"/>
      <c r="F1473" s="1"/>
      <c r="G1473" s="17"/>
      <c r="H1473" s="17"/>
      <c r="I1473" s="17"/>
      <c r="J1473" s="17"/>
      <c r="K1473" s="17"/>
      <c r="L1473" s="17"/>
      <c r="M1473" s="1"/>
      <c r="N1473" s="1"/>
      <c r="O1473" s="1"/>
      <c r="P1473" s="1"/>
      <c r="Q1473" s="1"/>
      <c r="R1473" s="1"/>
    </row>
    <row r="1474" spans="3:18">
      <c r="C1474" s="1"/>
      <c r="D1474" s="1"/>
      <c r="E1474" s="1"/>
      <c r="F1474" s="1"/>
      <c r="G1474" s="17"/>
      <c r="H1474" s="17"/>
      <c r="I1474" s="17"/>
      <c r="J1474" s="17"/>
      <c r="K1474" s="17"/>
      <c r="L1474" s="17"/>
      <c r="M1474" s="1"/>
      <c r="N1474" s="1"/>
      <c r="O1474" s="1"/>
      <c r="P1474" s="1"/>
      <c r="Q1474" s="1"/>
      <c r="R1474" s="1"/>
    </row>
    <row r="1475" spans="3:18">
      <c r="C1475" s="1"/>
      <c r="D1475" s="1"/>
      <c r="E1475" s="1"/>
      <c r="F1475" s="1"/>
      <c r="G1475" s="17"/>
      <c r="H1475" s="17"/>
      <c r="I1475" s="17"/>
      <c r="J1475" s="17"/>
      <c r="K1475" s="17"/>
      <c r="L1475" s="17"/>
      <c r="M1475" s="1"/>
      <c r="N1475" s="1"/>
      <c r="O1475" s="1"/>
      <c r="P1475" s="1"/>
      <c r="Q1475" s="1"/>
      <c r="R1475" s="1"/>
    </row>
    <row r="1476" spans="3:18">
      <c r="C1476" s="1"/>
      <c r="D1476" s="1"/>
      <c r="E1476" s="1"/>
      <c r="F1476" s="1"/>
      <c r="G1476" s="17"/>
      <c r="H1476" s="17"/>
      <c r="I1476" s="17"/>
      <c r="J1476" s="17"/>
      <c r="K1476" s="17"/>
      <c r="L1476" s="17"/>
      <c r="M1476" s="1"/>
      <c r="N1476" s="1"/>
      <c r="O1476" s="1"/>
      <c r="P1476" s="1"/>
      <c r="Q1476" s="1"/>
      <c r="R1476" s="1"/>
    </row>
    <row r="1477" spans="3:18">
      <c r="C1477" s="1"/>
      <c r="D1477" s="1"/>
      <c r="E1477" s="1"/>
      <c r="F1477" s="1"/>
      <c r="G1477" s="17"/>
      <c r="H1477" s="17"/>
      <c r="I1477" s="17"/>
      <c r="J1477" s="17"/>
      <c r="K1477" s="17"/>
      <c r="L1477" s="17"/>
      <c r="M1477" s="1"/>
      <c r="N1477" s="1"/>
      <c r="O1477" s="1"/>
      <c r="P1477" s="1"/>
      <c r="Q1477" s="1"/>
      <c r="R1477" s="1"/>
    </row>
    <row r="1478" spans="3:18">
      <c r="C1478" s="1"/>
      <c r="D1478" s="1"/>
      <c r="E1478" s="1"/>
      <c r="F1478" s="1"/>
      <c r="G1478" s="17"/>
      <c r="H1478" s="17"/>
      <c r="I1478" s="17"/>
      <c r="J1478" s="17"/>
      <c r="K1478" s="17"/>
      <c r="L1478" s="17"/>
      <c r="M1478" s="1"/>
      <c r="N1478" s="1"/>
      <c r="O1478" s="1"/>
      <c r="P1478" s="1"/>
      <c r="Q1478" s="1"/>
      <c r="R1478" s="1"/>
    </row>
    <row r="1479" spans="3:18">
      <c r="C1479" s="1"/>
      <c r="D1479" s="1"/>
      <c r="E1479" s="1"/>
      <c r="F1479" s="1"/>
      <c r="G1479" s="17"/>
      <c r="H1479" s="17"/>
      <c r="I1479" s="17"/>
      <c r="J1479" s="17"/>
      <c r="K1479" s="17"/>
      <c r="L1479" s="17"/>
      <c r="M1479" s="1"/>
      <c r="N1479" s="1"/>
      <c r="O1479" s="1"/>
      <c r="P1479" s="1"/>
      <c r="Q1479" s="1"/>
      <c r="R1479" s="1"/>
    </row>
    <row r="1480" spans="3:18">
      <c r="C1480" s="1"/>
      <c r="D1480" s="1"/>
      <c r="E1480" s="1"/>
      <c r="F1480" s="1"/>
      <c r="G1480" s="17"/>
      <c r="H1480" s="17"/>
      <c r="I1480" s="17"/>
      <c r="J1480" s="17"/>
      <c r="K1480" s="17"/>
      <c r="L1480" s="17"/>
      <c r="M1480" s="1"/>
      <c r="N1480" s="1"/>
      <c r="O1480" s="1"/>
      <c r="P1480" s="1"/>
      <c r="Q1480" s="1"/>
      <c r="R1480" s="1"/>
    </row>
    <row r="1481" spans="3:18">
      <c r="C1481" s="1"/>
      <c r="D1481" s="1"/>
      <c r="E1481" s="1"/>
      <c r="F1481" s="1"/>
      <c r="G1481" s="17"/>
      <c r="H1481" s="17"/>
      <c r="I1481" s="17"/>
      <c r="J1481" s="17"/>
      <c r="K1481" s="17"/>
      <c r="L1481" s="17"/>
      <c r="M1481" s="1"/>
      <c r="N1481" s="1"/>
      <c r="O1481" s="1"/>
      <c r="P1481" s="1"/>
      <c r="Q1481" s="1"/>
      <c r="R1481" s="1"/>
    </row>
    <row r="1482" spans="3:18">
      <c r="C1482" s="1"/>
      <c r="D1482" s="1"/>
      <c r="E1482" s="1"/>
      <c r="F1482" s="1"/>
      <c r="G1482" s="17"/>
      <c r="H1482" s="17"/>
      <c r="I1482" s="17"/>
      <c r="J1482" s="17"/>
      <c r="K1482" s="17"/>
      <c r="L1482" s="17"/>
      <c r="M1482" s="1"/>
      <c r="N1482" s="1"/>
      <c r="O1482" s="1"/>
      <c r="P1482" s="1"/>
      <c r="Q1482" s="1"/>
      <c r="R1482" s="1"/>
    </row>
    <row r="1483" spans="3:18">
      <c r="C1483" s="1"/>
      <c r="D1483" s="1"/>
      <c r="E1483" s="1"/>
      <c r="F1483" s="1"/>
      <c r="G1483" s="17"/>
      <c r="H1483" s="17"/>
      <c r="I1483" s="17"/>
      <c r="J1483" s="17"/>
      <c r="K1483" s="17"/>
      <c r="L1483" s="17"/>
      <c r="M1483" s="1"/>
      <c r="N1483" s="1"/>
      <c r="O1483" s="1"/>
      <c r="P1483" s="1"/>
      <c r="Q1483" s="1"/>
      <c r="R1483" s="1"/>
    </row>
    <row r="1484" spans="3:18">
      <c r="C1484" s="1"/>
      <c r="D1484" s="1"/>
      <c r="E1484" s="1"/>
      <c r="F1484" s="1"/>
      <c r="G1484" s="17"/>
      <c r="H1484" s="17"/>
      <c r="I1484" s="17"/>
      <c r="J1484" s="17"/>
      <c r="K1484" s="17"/>
      <c r="L1484" s="17"/>
      <c r="M1484" s="1"/>
      <c r="N1484" s="1"/>
      <c r="O1484" s="1"/>
      <c r="P1484" s="1"/>
      <c r="Q1484" s="1"/>
      <c r="R1484" s="1"/>
    </row>
    <row r="1485" spans="3:18">
      <c r="C1485" s="1"/>
      <c r="D1485" s="1"/>
      <c r="E1485" s="1"/>
      <c r="F1485" s="1"/>
      <c r="G1485" s="17"/>
      <c r="H1485" s="17"/>
      <c r="I1485" s="17"/>
      <c r="J1485" s="17"/>
      <c r="K1485" s="17"/>
      <c r="L1485" s="17"/>
      <c r="M1485" s="1"/>
      <c r="N1485" s="1"/>
      <c r="O1485" s="1"/>
      <c r="P1485" s="1"/>
      <c r="Q1485" s="1"/>
      <c r="R1485" s="1"/>
    </row>
    <row r="1486" spans="3:18">
      <c r="C1486" s="1"/>
      <c r="D1486" s="1"/>
      <c r="E1486" s="1"/>
      <c r="F1486" s="1"/>
      <c r="G1486" s="17"/>
      <c r="H1486" s="17"/>
      <c r="I1486" s="17"/>
      <c r="J1486" s="17"/>
      <c r="K1486" s="17"/>
      <c r="L1486" s="17"/>
      <c r="M1486" s="1"/>
      <c r="N1486" s="1"/>
      <c r="O1486" s="1"/>
      <c r="P1486" s="1"/>
      <c r="Q1486" s="1"/>
      <c r="R1486" s="1"/>
    </row>
    <row r="1487" spans="3:18">
      <c r="C1487" s="1"/>
      <c r="D1487" s="1"/>
      <c r="E1487" s="1"/>
      <c r="F1487" s="1"/>
      <c r="G1487" s="17"/>
      <c r="H1487" s="17"/>
      <c r="I1487" s="17"/>
      <c r="J1487" s="17"/>
      <c r="K1487" s="17"/>
      <c r="L1487" s="17"/>
      <c r="M1487" s="1"/>
      <c r="N1487" s="1"/>
      <c r="O1487" s="1"/>
      <c r="P1487" s="1"/>
      <c r="Q1487" s="1"/>
      <c r="R1487" s="1"/>
    </row>
    <row r="1488" spans="3:18">
      <c r="C1488" s="1"/>
      <c r="D1488" s="1"/>
      <c r="E1488" s="1"/>
      <c r="F1488" s="1"/>
      <c r="G1488" s="17"/>
      <c r="H1488" s="17"/>
      <c r="I1488" s="17"/>
      <c r="J1488" s="17"/>
      <c r="K1488" s="17"/>
      <c r="L1488" s="17"/>
      <c r="M1488" s="1"/>
      <c r="N1488" s="1"/>
      <c r="O1488" s="1"/>
      <c r="P1488" s="1"/>
      <c r="Q1488" s="1"/>
      <c r="R1488" s="1"/>
    </row>
    <row r="1489" spans="3:18">
      <c r="C1489" s="1"/>
      <c r="D1489" s="1"/>
      <c r="E1489" s="1"/>
      <c r="F1489" s="1"/>
      <c r="G1489" s="17"/>
      <c r="H1489" s="17"/>
      <c r="I1489" s="17"/>
      <c r="J1489" s="17"/>
      <c r="K1489" s="17"/>
      <c r="L1489" s="17"/>
      <c r="M1489" s="1"/>
      <c r="N1489" s="1"/>
      <c r="O1489" s="1"/>
      <c r="P1489" s="1"/>
      <c r="Q1489" s="1"/>
      <c r="R1489" s="1"/>
    </row>
    <row r="1490" spans="3:18">
      <c r="C1490" s="1"/>
      <c r="D1490" s="1"/>
      <c r="E1490" s="1"/>
      <c r="F1490" s="1"/>
      <c r="G1490" s="17"/>
      <c r="H1490" s="17"/>
      <c r="I1490" s="17"/>
      <c r="J1490" s="17"/>
      <c r="K1490" s="17"/>
      <c r="L1490" s="17"/>
      <c r="M1490" s="1"/>
      <c r="N1490" s="1"/>
      <c r="O1490" s="1"/>
      <c r="P1490" s="1"/>
      <c r="Q1490" s="1"/>
      <c r="R1490" s="1"/>
    </row>
    <row r="1491" spans="3:18">
      <c r="C1491" s="1"/>
      <c r="D1491" s="1"/>
      <c r="E1491" s="1"/>
      <c r="F1491" s="1"/>
      <c r="G1491" s="17"/>
      <c r="H1491" s="17"/>
      <c r="I1491" s="17"/>
      <c r="J1491" s="17"/>
      <c r="K1491" s="17"/>
      <c r="L1491" s="17"/>
      <c r="M1491" s="1"/>
      <c r="N1491" s="1"/>
      <c r="O1491" s="1"/>
      <c r="P1491" s="1"/>
      <c r="Q1491" s="1"/>
      <c r="R1491" s="1"/>
    </row>
    <row r="1492" spans="3:18">
      <c r="C1492" s="1"/>
      <c r="D1492" s="1"/>
      <c r="E1492" s="1"/>
      <c r="F1492" s="1"/>
      <c r="G1492" s="17"/>
      <c r="H1492" s="17"/>
      <c r="I1492" s="17"/>
      <c r="J1492" s="17"/>
      <c r="K1492" s="17"/>
      <c r="L1492" s="17"/>
      <c r="M1492" s="1"/>
      <c r="N1492" s="1"/>
      <c r="O1492" s="1"/>
      <c r="P1492" s="1"/>
      <c r="Q1492" s="1"/>
      <c r="R1492" s="1"/>
    </row>
    <row r="1493" spans="3:18">
      <c r="C1493" s="1"/>
      <c r="D1493" s="1"/>
      <c r="E1493" s="1"/>
      <c r="F1493" s="1"/>
      <c r="G1493" s="17"/>
      <c r="H1493" s="17"/>
      <c r="I1493" s="17"/>
      <c r="J1493" s="17"/>
      <c r="K1493" s="17"/>
      <c r="L1493" s="17"/>
      <c r="M1493" s="1"/>
      <c r="N1493" s="1"/>
      <c r="O1493" s="1"/>
      <c r="P1493" s="1"/>
      <c r="Q1493" s="1"/>
      <c r="R1493" s="1"/>
    </row>
    <row r="1494" spans="3:18">
      <c r="C1494" s="1"/>
      <c r="D1494" s="1"/>
      <c r="E1494" s="1"/>
      <c r="F1494" s="1"/>
      <c r="G1494" s="17"/>
      <c r="H1494" s="17"/>
      <c r="I1494" s="17"/>
      <c r="J1494" s="17"/>
      <c r="K1494" s="17"/>
      <c r="L1494" s="17"/>
      <c r="M1494" s="1"/>
      <c r="N1494" s="1"/>
      <c r="O1494" s="1"/>
      <c r="P1494" s="1"/>
      <c r="Q1494" s="1"/>
      <c r="R1494" s="1"/>
    </row>
    <row r="1495" spans="3:18">
      <c r="C1495" s="1"/>
      <c r="D1495" s="1"/>
      <c r="E1495" s="1"/>
      <c r="F1495" s="1"/>
      <c r="G1495" s="17"/>
      <c r="H1495" s="17"/>
      <c r="I1495" s="17"/>
      <c r="J1495" s="17"/>
      <c r="K1495" s="17"/>
      <c r="L1495" s="17"/>
      <c r="M1495" s="1"/>
      <c r="N1495" s="1"/>
      <c r="O1495" s="1"/>
      <c r="P1495" s="1"/>
      <c r="Q1495" s="1"/>
      <c r="R1495" s="1"/>
    </row>
    <row r="1496" spans="3:18">
      <c r="C1496" s="1"/>
      <c r="D1496" s="1"/>
      <c r="E1496" s="1"/>
      <c r="F1496" s="1"/>
      <c r="G1496" s="17"/>
      <c r="H1496" s="17"/>
      <c r="I1496" s="17"/>
      <c r="J1496" s="17"/>
      <c r="K1496" s="17"/>
      <c r="L1496" s="17"/>
      <c r="M1496" s="1"/>
      <c r="N1496" s="1"/>
      <c r="O1496" s="1"/>
      <c r="P1496" s="1"/>
      <c r="Q1496" s="1"/>
      <c r="R1496" s="1"/>
    </row>
    <row r="1497" spans="3:18">
      <c r="C1497" s="1"/>
      <c r="D1497" s="1"/>
      <c r="E1497" s="1"/>
      <c r="F1497" s="1"/>
      <c r="G1497" s="17"/>
      <c r="H1497" s="17"/>
      <c r="I1497" s="17"/>
      <c r="J1497" s="17"/>
      <c r="K1497" s="17"/>
      <c r="L1497" s="17"/>
      <c r="M1497" s="1"/>
      <c r="N1497" s="1"/>
      <c r="O1497" s="1"/>
      <c r="P1497" s="1"/>
      <c r="Q1497" s="1"/>
      <c r="R1497" s="1"/>
    </row>
    <row r="1498" spans="3:18">
      <c r="C1498" s="1"/>
      <c r="D1498" s="1"/>
      <c r="E1498" s="1"/>
      <c r="F1498" s="1"/>
      <c r="G1498" s="17"/>
      <c r="H1498" s="17"/>
      <c r="I1498" s="17"/>
      <c r="J1498" s="17"/>
      <c r="K1498" s="17"/>
      <c r="L1498" s="17"/>
      <c r="M1498" s="1"/>
      <c r="N1498" s="1"/>
      <c r="O1498" s="1"/>
      <c r="P1498" s="1"/>
      <c r="Q1498" s="1"/>
      <c r="R1498" s="1"/>
    </row>
    <row r="1499" spans="3:18">
      <c r="C1499" s="1"/>
      <c r="D1499" s="1"/>
      <c r="E1499" s="1"/>
      <c r="F1499" s="1"/>
      <c r="G1499" s="17"/>
      <c r="H1499" s="17"/>
      <c r="I1499" s="17"/>
      <c r="J1499" s="17"/>
      <c r="K1499" s="17"/>
      <c r="L1499" s="17"/>
      <c r="M1499" s="1"/>
      <c r="N1499" s="1"/>
      <c r="O1499" s="1"/>
      <c r="P1499" s="1"/>
      <c r="Q1499" s="1"/>
      <c r="R1499" s="1"/>
    </row>
    <row r="1500" spans="3:18">
      <c r="C1500" s="1"/>
      <c r="D1500" s="1"/>
      <c r="E1500" s="1"/>
      <c r="F1500" s="1"/>
      <c r="G1500" s="17"/>
      <c r="H1500" s="17"/>
      <c r="I1500" s="17"/>
      <c r="J1500" s="17"/>
      <c r="K1500" s="17"/>
      <c r="L1500" s="17"/>
      <c r="M1500" s="1"/>
      <c r="N1500" s="1"/>
      <c r="O1500" s="1"/>
      <c r="P1500" s="1"/>
      <c r="Q1500" s="1"/>
      <c r="R1500" s="1"/>
    </row>
    <row r="1501" spans="3:18">
      <c r="C1501" s="1"/>
      <c r="D1501" s="1"/>
      <c r="E1501" s="1"/>
      <c r="F1501" s="1"/>
      <c r="G1501" s="17"/>
      <c r="H1501" s="17"/>
      <c r="I1501" s="17"/>
      <c r="J1501" s="17"/>
      <c r="K1501" s="17"/>
      <c r="L1501" s="17"/>
      <c r="M1501" s="1"/>
      <c r="N1501" s="1"/>
      <c r="O1501" s="1"/>
      <c r="P1501" s="1"/>
      <c r="Q1501" s="1"/>
      <c r="R1501" s="1"/>
    </row>
    <row r="1502" spans="3:18">
      <c r="C1502" s="1"/>
      <c r="D1502" s="1"/>
      <c r="E1502" s="1"/>
      <c r="F1502" s="1"/>
      <c r="G1502" s="17"/>
      <c r="H1502" s="17"/>
      <c r="I1502" s="17"/>
      <c r="J1502" s="17"/>
      <c r="K1502" s="17"/>
      <c r="L1502" s="17"/>
      <c r="M1502" s="1"/>
      <c r="N1502" s="1"/>
      <c r="O1502" s="1"/>
      <c r="P1502" s="1"/>
      <c r="Q1502" s="1"/>
      <c r="R1502" s="1"/>
    </row>
    <row r="1503" spans="3:18">
      <c r="C1503" s="1"/>
      <c r="D1503" s="1"/>
      <c r="E1503" s="1"/>
      <c r="F1503" s="1"/>
      <c r="G1503" s="17"/>
      <c r="H1503" s="17"/>
      <c r="I1503" s="17"/>
      <c r="J1503" s="17"/>
      <c r="K1503" s="17"/>
      <c r="L1503" s="17"/>
      <c r="M1503" s="1"/>
      <c r="N1503" s="1"/>
      <c r="O1503" s="1"/>
      <c r="P1503" s="1"/>
      <c r="Q1503" s="1"/>
      <c r="R1503" s="1"/>
    </row>
    <row r="1504" spans="3:18">
      <c r="C1504" s="1"/>
      <c r="D1504" s="1"/>
      <c r="E1504" s="1"/>
      <c r="F1504" s="1"/>
      <c r="G1504" s="17"/>
      <c r="H1504" s="17"/>
      <c r="I1504" s="17"/>
      <c r="J1504" s="17"/>
      <c r="K1504" s="17"/>
      <c r="L1504" s="17"/>
      <c r="M1504" s="1"/>
      <c r="N1504" s="1"/>
      <c r="O1504" s="1"/>
      <c r="P1504" s="1"/>
      <c r="Q1504" s="1"/>
      <c r="R1504" s="1"/>
    </row>
    <row r="1505" spans="3:18">
      <c r="C1505" s="1"/>
      <c r="D1505" s="1"/>
      <c r="E1505" s="1"/>
      <c r="F1505" s="1"/>
      <c r="G1505" s="17"/>
      <c r="H1505" s="17"/>
      <c r="I1505" s="17"/>
      <c r="J1505" s="17"/>
      <c r="K1505" s="17"/>
      <c r="L1505" s="17"/>
      <c r="M1505" s="1"/>
      <c r="N1505" s="1"/>
      <c r="O1505" s="1"/>
      <c r="P1505" s="1"/>
      <c r="Q1505" s="1"/>
      <c r="R1505" s="1"/>
    </row>
    <row r="1506" spans="3:18">
      <c r="C1506" s="1"/>
      <c r="D1506" s="1"/>
      <c r="E1506" s="1"/>
      <c r="F1506" s="1"/>
      <c r="G1506" s="17"/>
      <c r="H1506" s="17"/>
      <c r="I1506" s="17"/>
      <c r="J1506" s="17"/>
      <c r="K1506" s="17"/>
      <c r="L1506" s="17"/>
      <c r="M1506" s="1"/>
      <c r="N1506" s="1"/>
      <c r="O1506" s="1"/>
      <c r="P1506" s="1"/>
      <c r="Q1506" s="1"/>
      <c r="R1506" s="1"/>
    </row>
    <row r="1507" spans="3:18">
      <c r="C1507" s="1"/>
      <c r="D1507" s="1"/>
      <c r="E1507" s="1"/>
      <c r="F1507" s="1"/>
      <c r="G1507" s="17"/>
      <c r="H1507" s="17"/>
      <c r="I1507" s="17"/>
      <c r="J1507" s="17"/>
      <c r="K1507" s="17"/>
      <c r="L1507" s="17"/>
      <c r="M1507" s="1"/>
      <c r="N1507" s="1"/>
      <c r="O1507" s="1"/>
      <c r="P1507" s="1"/>
      <c r="Q1507" s="1"/>
      <c r="R1507" s="1"/>
    </row>
    <row r="1508" spans="3:18">
      <c r="C1508" s="1"/>
      <c r="D1508" s="1"/>
      <c r="E1508" s="1"/>
      <c r="F1508" s="1"/>
      <c r="G1508" s="17"/>
      <c r="H1508" s="17"/>
      <c r="I1508" s="17"/>
      <c r="J1508" s="17"/>
      <c r="K1508" s="17"/>
      <c r="L1508" s="17"/>
      <c r="M1508" s="1"/>
      <c r="N1508" s="1"/>
      <c r="O1508" s="1"/>
      <c r="P1508" s="1"/>
      <c r="Q1508" s="1"/>
      <c r="R1508" s="1"/>
    </row>
    <row r="1509" spans="3:18">
      <c r="C1509" s="1"/>
      <c r="D1509" s="1"/>
      <c r="E1509" s="1"/>
      <c r="F1509" s="1"/>
      <c r="G1509" s="17"/>
      <c r="H1509" s="17"/>
      <c r="I1509" s="17"/>
      <c r="J1509" s="17"/>
      <c r="K1509" s="17"/>
      <c r="L1509" s="17"/>
      <c r="M1509" s="1"/>
      <c r="N1509" s="1"/>
      <c r="O1509" s="1"/>
      <c r="P1509" s="1"/>
      <c r="Q1509" s="1"/>
      <c r="R1509" s="1"/>
    </row>
    <row r="1510" spans="3:18">
      <c r="C1510" s="1"/>
      <c r="D1510" s="1"/>
      <c r="E1510" s="1"/>
      <c r="F1510" s="1"/>
      <c r="G1510" s="17"/>
      <c r="H1510" s="17"/>
      <c r="I1510" s="17"/>
      <c r="J1510" s="17"/>
      <c r="K1510" s="17"/>
      <c r="L1510" s="17"/>
      <c r="M1510" s="1"/>
      <c r="N1510" s="1"/>
      <c r="O1510" s="1"/>
      <c r="P1510" s="1"/>
      <c r="Q1510" s="1"/>
      <c r="R1510" s="1"/>
    </row>
    <row r="1511" spans="3:18">
      <c r="C1511" s="1"/>
      <c r="D1511" s="1"/>
      <c r="E1511" s="1"/>
      <c r="F1511" s="1"/>
      <c r="G1511" s="17"/>
      <c r="H1511" s="17"/>
      <c r="I1511" s="17"/>
      <c r="J1511" s="17"/>
      <c r="K1511" s="17"/>
      <c r="L1511" s="17"/>
      <c r="M1511" s="1"/>
      <c r="N1511" s="1"/>
      <c r="O1511" s="1"/>
      <c r="P1511" s="1"/>
      <c r="Q1511" s="1"/>
      <c r="R1511" s="1"/>
    </row>
    <row r="1512" spans="3:18">
      <c r="C1512" s="1"/>
      <c r="D1512" s="1"/>
      <c r="E1512" s="1"/>
      <c r="F1512" s="1"/>
      <c r="G1512" s="17"/>
      <c r="H1512" s="17"/>
      <c r="I1512" s="17"/>
      <c r="J1512" s="17"/>
      <c r="K1512" s="17"/>
      <c r="L1512" s="17"/>
      <c r="M1512" s="1"/>
      <c r="N1512" s="1"/>
      <c r="O1512" s="1"/>
      <c r="P1512" s="1"/>
      <c r="Q1512" s="1"/>
      <c r="R1512" s="1"/>
    </row>
    <row r="1513" spans="3:18">
      <c r="C1513" s="1"/>
      <c r="D1513" s="1"/>
      <c r="E1513" s="1"/>
      <c r="F1513" s="1"/>
      <c r="G1513" s="17"/>
      <c r="H1513" s="17"/>
      <c r="I1513" s="17"/>
      <c r="J1513" s="17"/>
      <c r="K1513" s="17"/>
      <c r="L1513" s="17"/>
      <c r="M1513" s="1"/>
      <c r="N1513" s="1"/>
      <c r="O1513" s="1"/>
      <c r="P1513" s="1"/>
      <c r="Q1513" s="1"/>
      <c r="R1513" s="1"/>
    </row>
    <row r="1514" spans="3:18">
      <c r="C1514" s="1"/>
      <c r="D1514" s="1"/>
      <c r="E1514" s="1"/>
      <c r="F1514" s="1"/>
      <c r="G1514" s="17"/>
      <c r="H1514" s="17"/>
      <c r="I1514" s="17"/>
      <c r="J1514" s="17"/>
      <c r="K1514" s="17"/>
      <c r="L1514" s="17"/>
      <c r="M1514" s="1"/>
      <c r="N1514" s="1"/>
      <c r="O1514" s="1"/>
      <c r="P1514" s="1"/>
      <c r="Q1514" s="1"/>
      <c r="R1514" s="1"/>
    </row>
    <row r="1515" spans="3:18">
      <c r="C1515" s="1"/>
      <c r="D1515" s="1"/>
      <c r="E1515" s="1"/>
      <c r="F1515" s="1"/>
      <c r="G1515" s="17"/>
      <c r="H1515" s="17"/>
      <c r="I1515" s="17"/>
      <c r="J1515" s="17"/>
      <c r="K1515" s="17"/>
      <c r="L1515" s="17"/>
      <c r="M1515" s="1"/>
      <c r="N1515" s="1"/>
      <c r="O1515" s="1"/>
      <c r="P1515" s="1"/>
      <c r="Q1515" s="1"/>
      <c r="R1515" s="1"/>
    </row>
    <row r="1516" spans="3:18">
      <c r="C1516" s="1"/>
      <c r="D1516" s="1"/>
      <c r="E1516" s="1"/>
      <c r="F1516" s="1"/>
      <c r="G1516" s="17"/>
      <c r="H1516" s="17"/>
      <c r="I1516" s="17"/>
      <c r="J1516" s="17"/>
      <c r="K1516" s="17"/>
      <c r="L1516" s="17"/>
      <c r="M1516" s="1"/>
      <c r="N1516" s="1"/>
      <c r="O1516" s="1"/>
      <c r="P1516" s="1"/>
      <c r="Q1516" s="1"/>
      <c r="R1516" s="1"/>
    </row>
    <row r="1517" spans="3:18">
      <c r="C1517" s="1"/>
      <c r="D1517" s="1"/>
      <c r="E1517" s="1"/>
      <c r="F1517" s="1"/>
      <c r="G1517" s="17"/>
      <c r="H1517" s="17"/>
      <c r="I1517" s="17"/>
      <c r="J1517" s="17"/>
      <c r="K1517" s="17"/>
      <c r="L1517" s="17"/>
      <c r="M1517" s="1"/>
      <c r="N1517" s="1"/>
      <c r="O1517" s="1"/>
      <c r="P1517" s="1"/>
      <c r="Q1517" s="1"/>
      <c r="R1517" s="1"/>
    </row>
    <row r="1518" spans="3:18">
      <c r="C1518" s="1"/>
      <c r="D1518" s="1"/>
      <c r="E1518" s="1"/>
      <c r="F1518" s="1"/>
      <c r="G1518" s="17"/>
      <c r="H1518" s="17"/>
      <c r="I1518" s="17"/>
      <c r="J1518" s="17"/>
      <c r="K1518" s="17"/>
      <c r="L1518" s="17"/>
      <c r="M1518" s="1"/>
      <c r="N1518" s="1"/>
      <c r="O1518" s="1"/>
      <c r="P1518" s="1"/>
      <c r="Q1518" s="1"/>
      <c r="R1518" s="1"/>
    </row>
    <row r="1519" spans="3:18">
      <c r="C1519" s="1"/>
      <c r="D1519" s="1"/>
      <c r="E1519" s="1"/>
      <c r="F1519" s="1"/>
      <c r="G1519" s="17"/>
      <c r="H1519" s="17"/>
      <c r="I1519" s="17"/>
      <c r="J1519" s="17"/>
      <c r="K1519" s="17"/>
      <c r="L1519" s="17"/>
      <c r="M1519" s="1"/>
      <c r="N1519" s="1"/>
      <c r="O1519" s="1"/>
      <c r="P1519" s="1"/>
      <c r="Q1519" s="1"/>
      <c r="R1519" s="1"/>
    </row>
    <row r="1520" spans="3:18">
      <c r="C1520" s="1"/>
      <c r="D1520" s="1"/>
      <c r="E1520" s="1"/>
      <c r="F1520" s="1"/>
      <c r="G1520" s="17"/>
      <c r="H1520" s="17"/>
      <c r="I1520" s="17"/>
      <c r="J1520" s="17"/>
      <c r="K1520" s="17"/>
      <c r="L1520" s="17"/>
      <c r="M1520" s="1"/>
      <c r="N1520" s="1"/>
      <c r="O1520" s="1"/>
      <c r="P1520" s="1"/>
      <c r="Q1520" s="1"/>
      <c r="R1520" s="1"/>
    </row>
    <row r="1521" spans="3:18">
      <c r="C1521" s="1"/>
      <c r="D1521" s="1"/>
      <c r="E1521" s="1"/>
      <c r="F1521" s="1"/>
      <c r="G1521" s="17"/>
      <c r="H1521" s="17"/>
      <c r="I1521" s="17"/>
      <c r="J1521" s="17"/>
      <c r="K1521" s="17"/>
      <c r="L1521" s="17"/>
      <c r="M1521" s="1"/>
      <c r="N1521" s="1"/>
      <c r="O1521" s="1"/>
      <c r="P1521" s="1"/>
      <c r="Q1521" s="1"/>
      <c r="R1521" s="1"/>
    </row>
    <row r="1522" spans="3:18">
      <c r="C1522" s="1"/>
      <c r="D1522" s="1"/>
      <c r="E1522" s="1"/>
      <c r="F1522" s="1"/>
      <c r="G1522" s="17"/>
      <c r="H1522" s="17"/>
      <c r="I1522" s="17"/>
      <c r="J1522" s="17"/>
      <c r="K1522" s="17"/>
      <c r="L1522" s="17"/>
      <c r="M1522" s="1"/>
      <c r="N1522" s="1"/>
      <c r="O1522" s="1"/>
      <c r="P1522" s="1"/>
      <c r="Q1522" s="1"/>
      <c r="R1522" s="1"/>
    </row>
    <row r="1523" spans="3:18">
      <c r="C1523" s="1"/>
      <c r="D1523" s="1"/>
      <c r="E1523" s="1"/>
      <c r="F1523" s="1"/>
      <c r="G1523" s="17"/>
      <c r="H1523" s="17"/>
      <c r="I1523" s="17"/>
      <c r="J1523" s="17"/>
      <c r="K1523" s="17"/>
      <c r="L1523" s="17"/>
      <c r="M1523" s="1"/>
      <c r="N1523" s="1"/>
      <c r="O1523" s="1"/>
      <c r="P1523" s="1"/>
      <c r="Q1523" s="1"/>
      <c r="R1523" s="1"/>
    </row>
    <row r="1524" spans="3:18">
      <c r="C1524" s="1"/>
      <c r="D1524" s="1"/>
      <c r="E1524" s="1"/>
      <c r="F1524" s="1"/>
      <c r="G1524" s="17"/>
      <c r="H1524" s="17"/>
      <c r="I1524" s="17"/>
      <c r="J1524" s="17"/>
      <c r="K1524" s="17"/>
      <c r="L1524" s="17"/>
      <c r="M1524" s="1"/>
      <c r="N1524" s="1"/>
      <c r="O1524" s="1"/>
      <c r="P1524" s="1"/>
      <c r="Q1524" s="1"/>
      <c r="R1524" s="1"/>
    </row>
    <row r="1525" spans="3:18">
      <c r="C1525" s="1"/>
      <c r="D1525" s="1"/>
      <c r="E1525" s="1"/>
      <c r="F1525" s="1"/>
      <c r="G1525" s="17"/>
      <c r="H1525" s="17"/>
      <c r="I1525" s="17"/>
      <c r="J1525" s="17"/>
      <c r="K1525" s="17"/>
      <c r="L1525" s="17"/>
      <c r="M1525" s="1"/>
      <c r="N1525" s="1"/>
      <c r="O1525" s="1"/>
      <c r="P1525" s="1"/>
      <c r="Q1525" s="1"/>
      <c r="R1525" s="1"/>
    </row>
    <row r="1526" spans="3:18">
      <c r="C1526" s="1"/>
      <c r="D1526" s="1"/>
      <c r="E1526" s="1"/>
      <c r="F1526" s="1"/>
      <c r="G1526" s="17"/>
      <c r="H1526" s="17"/>
      <c r="I1526" s="17"/>
      <c r="J1526" s="17"/>
      <c r="K1526" s="17"/>
      <c r="L1526" s="17"/>
      <c r="M1526" s="1"/>
      <c r="N1526" s="1"/>
      <c r="O1526" s="1"/>
      <c r="P1526" s="1"/>
      <c r="Q1526" s="1"/>
      <c r="R1526" s="1"/>
    </row>
    <row r="1527" spans="3:18">
      <c r="C1527" s="1"/>
      <c r="D1527" s="1"/>
      <c r="E1527" s="1"/>
      <c r="F1527" s="1"/>
      <c r="G1527" s="17"/>
      <c r="H1527" s="17"/>
      <c r="I1527" s="17"/>
      <c r="J1527" s="17"/>
      <c r="K1527" s="17"/>
      <c r="L1527" s="17"/>
      <c r="M1527" s="1"/>
      <c r="N1527" s="1"/>
      <c r="O1527" s="1"/>
      <c r="P1527" s="1"/>
      <c r="Q1527" s="1"/>
      <c r="R1527" s="1"/>
    </row>
    <row r="1528" spans="3:18">
      <c r="C1528" s="1"/>
      <c r="D1528" s="1"/>
      <c r="E1528" s="1"/>
      <c r="F1528" s="1"/>
      <c r="G1528" s="17"/>
      <c r="H1528" s="17"/>
      <c r="I1528" s="17"/>
      <c r="J1528" s="17"/>
      <c r="K1528" s="17"/>
      <c r="L1528" s="17"/>
      <c r="M1528" s="1"/>
      <c r="N1528" s="1"/>
      <c r="O1528" s="1"/>
      <c r="P1528" s="1"/>
      <c r="Q1528" s="1"/>
      <c r="R1528" s="1"/>
    </row>
    <row r="1529" spans="3:18">
      <c r="C1529" s="1"/>
      <c r="D1529" s="1"/>
      <c r="E1529" s="1"/>
      <c r="F1529" s="1"/>
      <c r="G1529" s="17"/>
      <c r="H1529" s="17"/>
      <c r="I1529" s="17"/>
      <c r="J1529" s="17"/>
      <c r="K1529" s="17"/>
      <c r="L1529" s="17"/>
      <c r="M1529" s="1"/>
      <c r="N1529" s="1"/>
      <c r="O1529" s="1"/>
      <c r="P1529" s="1"/>
      <c r="Q1529" s="1"/>
      <c r="R1529" s="1"/>
    </row>
    <row r="1530" spans="3:18">
      <c r="C1530" s="1"/>
      <c r="D1530" s="1"/>
      <c r="E1530" s="1"/>
      <c r="F1530" s="1"/>
      <c r="G1530" s="17"/>
      <c r="H1530" s="17"/>
      <c r="I1530" s="17"/>
      <c r="J1530" s="17"/>
      <c r="K1530" s="17"/>
      <c r="L1530" s="17"/>
      <c r="M1530" s="1"/>
      <c r="N1530" s="1"/>
      <c r="O1530" s="1"/>
      <c r="P1530" s="1"/>
      <c r="Q1530" s="1"/>
      <c r="R1530" s="1"/>
    </row>
    <row r="1531" spans="3:18">
      <c r="C1531" s="1"/>
      <c r="D1531" s="1"/>
      <c r="E1531" s="1"/>
      <c r="F1531" s="1"/>
      <c r="G1531" s="17"/>
      <c r="H1531" s="17"/>
      <c r="I1531" s="17"/>
      <c r="J1531" s="17"/>
      <c r="K1531" s="17"/>
      <c r="L1531" s="17"/>
      <c r="M1531" s="1"/>
      <c r="N1531" s="1"/>
      <c r="O1531" s="1"/>
      <c r="P1531" s="1"/>
      <c r="Q1531" s="1"/>
      <c r="R1531" s="1"/>
    </row>
    <row r="1532" spans="3:18">
      <c r="C1532" s="1"/>
      <c r="D1532" s="1"/>
      <c r="E1532" s="1"/>
      <c r="F1532" s="1"/>
      <c r="G1532" s="17"/>
      <c r="H1532" s="17"/>
      <c r="I1532" s="17"/>
      <c r="J1532" s="17"/>
      <c r="K1532" s="17"/>
      <c r="L1532" s="17"/>
      <c r="M1532" s="1"/>
      <c r="N1532" s="1"/>
      <c r="O1532" s="1"/>
      <c r="P1532" s="1"/>
      <c r="Q1532" s="1"/>
      <c r="R1532" s="1"/>
    </row>
    <row r="1533" spans="3:18">
      <c r="C1533" s="1"/>
      <c r="D1533" s="1"/>
      <c r="E1533" s="1"/>
      <c r="F1533" s="1"/>
      <c r="G1533" s="17"/>
      <c r="H1533" s="17"/>
      <c r="I1533" s="17"/>
      <c r="J1533" s="17"/>
      <c r="K1533" s="17"/>
      <c r="L1533" s="17"/>
      <c r="M1533" s="1"/>
      <c r="N1533" s="1"/>
      <c r="O1533" s="1"/>
      <c r="P1533" s="1"/>
      <c r="Q1533" s="1"/>
      <c r="R1533" s="1"/>
    </row>
    <row r="1534" spans="3:18">
      <c r="C1534" s="1"/>
      <c r="D1534" s="1"/>
      <c r="E1534" s="1"/>
      <c r="F1534" s="1"/>
      <c r="G1534" s="17"/>
      <c r="H1534" s="17"/>
      <c r="I1534" s="17"/>
      <c r="J1534" s="17"/>
      <c r="K1534" s="17"/>
      <c r="L1534" s="17"/>
      <c r="M1534" s="1"/>
      <c r="N1534" s="1"/>
      <c r="O1534" s="1"/>
      <c r="P1534" s="1"/>
      <c r="Q1534" s="1"/>
      <c r="R1534" s="1"/>
    </row>
    <row r="1535" spans="3:18">
      <c r="C1535" s="1"/>
      <c r="D1535" s="1"/>
      <c r="E1535" s="1"/>
      <c r="F1535" s="1"/>
      <c r="G1535" s="17"/>
      <c r="H1535" s="17"/>
      <c r="I1535" s="17"/>
      <c r="J1535" s="17"/>
      <c r="K1535" s="17"/>
      <c r="L1535" s="17"/>
      <c r="M1535" s="1"/>
      <c r="N1535" s="1"/>
      <c r="O1535" s="1"/>
      <c r="P1535" s="1"/>
      <c r="Q1535" s="1"/>
      <c r="R1535" s="1"/>
    </row>
    <row r="1536" spans="3:18">
      <c r="C1536" s="1"/>
      <c r="D1536" s="1"/>
      <c r="E1536" s="1"/>
      <c r="F1536" s="1"/>
      <c r="G1536" s="17"/>
      <c r="H1536" s="17"/>
      <c r="I1536" s="17"/>
      <c r="J1536" s="17"/>
      <c r="K1536" s="17"/>
      <c r="L1536" s="17"/>
      <c r="M1536" s="1"/>
      <c r="N1536" s="1"/>
      <c r="O1536" s="1"/>
      <c r="P1536" s="1"/>
      <c r="Q1536" s="1"/>
      <c r="R1536" s="1"/>
    </row>
    <row r="1537" spans="3:18">
      <c r="C1537" s="1"/>
      <c r="D1537" s="1"/>
      <c r="E1537" s="1"/>
      <c r="F1537" s="1"/>
      <c r="G1537" s="17"/>
      <c r="H1537" s="17"/>
      <c r="I1537" s="17"/>
      <c r="J1537" s="17"/>
      <c r="K1537" s="17"/>
      <c r="L1537" s="17"/>
      <c r="M1537" s="1"/>
      <c r="N1537" s="1"/>
      <c r="O1537" s="1"/>
      <c r="P1537" s="1"/>
      <c r="Q1537" s="1"/>
      <c r="R1537" s="1"/>
    </row>
    <row r="1538" spans="3:18">
      <c r="C1538" s="1"/>
      <c r="D1538" s="1"/>
      <c r="E1538" s="1"/>
      <c r="F1538" s="1"/>
      <c r="G1538" s="17"/>
      <c r="H1538" s="17"/>
      <c r="I1538" s="17"/>
      <c r="J1538" s="17"/>
      <c r="K1538" s="17"/>
      <c r="L1538" s="17"/>
      <c r="M1538" s="1"/>
      <c r="N1538" s="1"/>
      <c r="O1538" s="1"/>
      <c r="P1538" s="1"/>
      <c r="Q1538" s="1"/>
      <c r="R1538" s="1"/>
    </row>
    <row r="1539" spans="3:18">
      <c r="C1539" s="1"/>
      <c r="D1539" s="1"/>
      <c r="E1539" s="1"/>
      <c r="F1539" s="1"/>
      <c r="G1539" s="17"/>
      <c r="H1539" s="17"/>
      <c r="I1539" s="17"/>
      <c r="J1539" s="17"/>
      <c r="K1539" s="17"/>
      <c r="L1539" s="17"/>
      <c r="M1539" s="1"/>
      <c r="N1539" s="1"/>
      <c r="O1539" s="1"/>
      <c r="P1539" s="1"/>
      <c r="Q1539" s="1"/>
      <c r="R1539" s="1"/>
    </row>
    <row r="1540" spans="3:18">
      <c r="C1540" s="1"/>
      <c r="D1540" s="1"/>
      <c r="E1540" s="1"/>
      <c r="F1540" s="1"/>
      <c r="G1540" s="17"/>
      <c r="H1540" s="17"/>
      <c r="I1540" s="17"/>
      <c r="J1540" s="17"/>
      <c r="K1540" s="17"/>
      <c r="L1540" s="17"/>
      <c r="M1540" s="1"/>
      <c r="N1540" s="1"/>
      <c r="O1540" s="1"/>
      <c r="P1540" s="1"/>
      <c r="Q1540" s="1"/>
      <c r="R1540" s="1"/>
    </row>
    <row r="1541" spans="3:18">
      <c r="C1541" s="1"/>
      <c r="D1541" s="1"/>
      <c r="E1541" s="1"/>
      <c r="F1541" s="1"/>
      <c r="G1541" s="17"/>
      <c r="H1541" s="17"/>
      <c r="I1541" s="17"/>
      <c r="J1541" s="17"/>
      <c r="K1541" s="17"/>
      <c r="L1541" s="17"/>
      <c r="M1541" s="1"/>
      <c r="N1541" s="1"/>
      <c r="O1541" s="1"/>
      <c r="P1541" s="1"/>
      <c r="Q1541" s="1"/>
      <c r="R1541" s="1"/>
    </row>
    <row r="1542" spans="3:18">
      <c r="C1542" s="1"/>
      <c r="D1542" s="1"/>
      <c r="E1542" s="1"/>
      <c r="F1542" s="1"/>
      <c r="G1542" s="17"/>
      <c r="H1542" s="17"/>
      <c r="I1542" s="17"/>
      <c r="J1542" s="17"/>
      <c r="K1542" s="17"/>
      <c r="L1542" s="17"/>
      <c r="M1542" s="1"/>
      <c r="N1542" s="1"/>
      <c r="O1542" s="1"/>
      <c r="P1542" s="1"/>
      <c r="Q1542" s="1"/>
      <c r="R1542" s="1"/>
    </row>
    <row r="1543" spans="3:18">
      <c r="C1543" s="1"/>
      <c r="D1543" s="1"/>
      <c r="E1543" s="1"/>
      <c r="F1543" s="1"/>
      <c r="G1543" s="17"/>
      <c r="H1543" s="17"/>
      <c r="I1543" s="17"/>
      <c r="J1543" s="17"/>
      <c r="K1543" s="17"/>
      <c r="L1543" s="17"/>
      <c r="M1543" s="1"/>
      <c r="N1543" s="1"/>
      <c r="O1543" s="1"/>
      <c r="P1543" s="1"/>
      <c r="Q1543" s="1"/>
      <c r="R1543" s="1"/>
    </row>
    <row r="1544" spans="3:18">
      <c r="C1544" s="1"/>
      <c r="D1544" s="1"/>
      <c r="E1544" s="1"/>
      <c r="F1544" s="1"/>
      <c r="G1544" s="17"/>
      <c r="H1544" s="17"/>
      <c r="I1544" s="17"/>
      <c r="J1544" s="17"/>
      <c r="K1544" s="17"/>
      <c r="L1544" s="17"/>
      <c r="M1544" s="1"/>
      <c r="N1544" s="1"/>
      <c r="O1544" s="1"/>
      <c r="P1544" s="1"/>
      <c r="Q1544" s="1"/>
      <c r="R1544" s="1"/>
    </row>
    <row r="1545" spans="3:18">
      <c r="C1545" s="1"/>
      <c r="D1545" s="1"/>
      <c r="E1545" s="1"/>
      <c r="F1545" s="1"/>
      <c r="G1545" s="17"/>
      <c r="H1545" s="17"/>
      <c r="I1545" s="17"/>
      <c r="J1545" s="17"/>
      <c r="K1545" s="17"/>
      <c r="L1545" s="17"/>
      <c r="M1545" s="1"/>
      <c r="N1545" s="1"/>
      <c r="O1545" s="1"/>
      <c r="P1545" s="1"/>
      <c r="Q1545" s="1"/>
      <c r="R1545" s="1"/>
    </row>
    <row r="1546" spans="3:18">
      <c r="C1546" s="1"/>
      <c r="D1546" s="1"/>
      <c r="E1546" s="1"/>
      <c r="F1546" s="1"/>
      <c r="G1546" s="17"/>
      <c r="H1546" s="17"/>
      <c r="I1546" s="17"/>
      <c r="J1546" s="17"/>
      <c r="K1546" s="17"/>
      <c r="L1546" s="17"/>
      <c r="M1546" s="1"/>
      <c r="N1546" s="1"/>
      <c r="O1546" s="1"/>
      <c r="P1546" s="1"/>
      <c r="Q1546" s="1"/>
      <c r="R1546" s="1"/>
    </row>
    <row r="1547" spans="3:18">
      <c r="C1547" s="1"/>
      <c r="D1547" s="1"/>
      <c r="E1547" s="1"/>
      <c r="F1547" s="1"/>
      <c r="G1547" s="17"/>
      <c r="H1547" s="17"/>
      <c r="I1547" s="17"/>
      <c r="J1547" s="17"/>
      <c r="K1547" s="17"/>
      <c r="L1547" s="17"/>
      <c r="M1547" s="1"/>
      <c r="N1547" s="1"/>
      <c r="O1547" s="1"/>
      <c r="P1547" s="1"/>
      <c r="Q1547" s="1"/>
      <c r="R1547" s="1"/>
    </row>
    <row r="1548" spans="3:18">
      <c r="C1548" s="1"/>
      <c r="D1548" s="1"/>
      <c r="E1548" s="1"/>
      <c r="F1548" s="1"/>
      <c r="G1548" s="17"/>
      <c r="H1548" s="17"/>
      <c r="I1548" s="17"/>
      <c r="J1548" s="17"/>
      <c r="K1548" s="17"/>
      <c r="L1548" s="17"/>
      <c r="M1548" s="1"/>
      <c r="N1548" s="1"/>
      <c r="O1548" s="1"/>
      <c r="P1548" s="1"/>
      <c r="Q1548" s="1"/>
      <c r="R1548" s="1"/>
    </row>
    <row r="1549" spans="3:18">
      <c r="C1549" s="1"/>
      <c r="D1549" s="1"/>
      <c r="E1549" s="1"/>
      <c r="F1549" s="1"/>
      <c r="G1549" s="17"/>
      <c r="H1549" s="17"/>
      <c r="I1549" s="17"/>
      <c r="J1549" s="17"/>
      <c r="K1549" s="17"/>
      <c r="L1549" s="17"/>
      <c r="M1549" s="1"/>
      <c r="N1549" s="1"/>
      <c r="O1549" s="1"/>
      <c r="P1549" s="1"/>
      <c r="Q1549" s="1"/>
      <c r="R1549" s="1"/>
    </row>
    <row r="1550" spans="3:18">
      <c r="C1550" s="1"/>
      <c r="D1550" s="1"/>
      <c r="E1550" s="1"/>
      <c r="F1550" s="1"/>
      <c r="G1550" s="17"/>
      <c r="H1550" s="17"/>
      <c r="I1550" s="17"/>
      <c r="J1550" s="17"/>
      <c r="K1550" s="17"/>
      <c r="L1550" s="17"/>
      <c r="M1550" s="1"/>
      <c r="N1550" s="1"/>
      <c r="O1550" s="1"/>
      <c r="P1550" s="1"/>
      <c r="Q1550" s="1"/>
      <c r="R1550" s="1"/>
    </row>
    <row r="1551" spans="3:18">
      <c r="C1551" s="1"/>
      <c r="D1551" s="1"/>
      <c r="E1551" s="1"/>
      <c r="F1551" s="1"/>
      <c r="G1551" s="17"/>
      <c r="H1551" s="17"/>
      <c r="I1551" s="17"/>
      <c r="J1551" s="17"/>
      <c r="K1551" s="17"/>
      <c r="L1551" s="17"/>
      <c r="M1551" s="1"/>
      <c r="N1551" s="1"/>
      <c r="O1551" s="1"/>
      <c r="P1551" s="1"/>
      <c r="Q1551" s="1"/>
      <c r="R1551" s="1"/>
    </row>
    <row r="1552" spans="3:18">
      <c r="C1552" s="1"/>
      <c r="D1552" s="1"/>
      <c r="E1552" s="1"/>
      <c r="F1552" s="1"/>
      <c r="G1552" s="17"/>
      <c r="H1552" s="17"/>
      <c r="I1552" s="17"/>
      <c r="J1552" s="17"/>
      <c r="K1552" s="17"/>
      <c r="L1552" s="17"/>
      <c r="M1552" s="1"/>
      <c r="N1552" s="1"/>
      <c r="O1552" s="1"/>
      <c r="P1552" s="1"/>
      <c r="Q1552" s="1"/>
      <c r="R1552" s="1"/>
    </row>
    <row r="1553" spans="3:18">
      <c r="C1553" s="1"/>
      <c r="D1553" s="1"/>
      <c r="E1553" s="1"/>
      <c r="F1553" s="1"/>
      <c r="G1553" s="17"/>
      <c r="H1553" s="17"/>
      <c r="I1553" s="17"/>
      <c r="J1553" s="17"/>
      <c r="K1553" s="17"/>
      <c r="L1553" s="17"/>
      <c r="M1553" s="1"/>
      <c r="N1553" s="1"/>
      <c r="O1553" s="1"/>
      <c r="P1553" s="1"/>
      <c r="Q1553" s="1"/>
      <c r="R1553" s="1"/>
    </row>
    <row r="1554" spans="3:18">
      <c r="C1554" s="1"/>
      <c r="D1554" s="1"/>
      <c r="E1554" s="1"/>
      <c r="F1554" s="1"/>
      <c r="G1554" s="17"/>
      <c r="H1554" s="17"/>
      <c r="I1554" s="17"/>
      <c r="J1554" s="17"/>
      <c r="K1554" s="17"/>
      <c r="L1554" s="17"/>
      <c r="M1554" s="1"/>
      <c r="N1554" s="1"/>
      <c r="O1554" s="1"/>
      <c r="P1554" s="1"/>
      <c r="Q1554" s="1"/>
      <c r="R1554" s="1"/>
    </row>
    <row r="1555" spans="3:18">
      <c r="C1555" s="1"/>
      <c r="D1555" s="1"/>
      <c r="E1555" s="1"/>
      <c r="F1555" s="1"/>
      <c r="G1555" s="17"/>
      <c r="H1555" s="17"/>
      <c r="I1555" s="17"/>
      <c r="J1555" s="17"/>
      <c r="K1555" s="17"/>
      <c r="L1555" s="17"/>
      <c r="M1555" s="1"/>
      <c r="N1555" s="1"/>
      <c r="O1555" s="1"/>
      <c r="P1555" s="1"/>
      <c r="Q1555" s="1"/>
      <c r="R1555" s="1"/>
    </row>
    <row r="1556" spans="3:18">
      <c r="C1556" s="1"/>
      <c r="D1556" s="1"/>
      <c r="E1556" s="1"/>
      <c r="F1556" s="1"/>
      <c r="G1556" s="17"/>
      <c r="H1556" s="17"/>
      <c r="I1556" s="17"/>
      <c r="J1556" s="17"/>
      <c r="K1556" s="17"/>
      <c r="L1556" s="17"/>
      <c r="M1556" s="1"/>
      <c r="N1556" s="1"/>
      <c r="O1556" s="1"/>
      <c r="P1556" s="1"/>
      <c r="Q1556" s="1"/>
      <c r="R1556" s="1"/>
    </row>
    <row r="1557" spans="3:18">
      <c r="C1557" s="1"/>
      <c r="D1557" s="1"/>
      <c r="E1557" s="1"/>
      <c r="F1557" s="1"/>
      <c r="G1557" s="17"/>
      <c r="H1557" s="17"/>
      <c r="I1557" s="17"/>
      <c r="J1557" s="17"/>
      <c r="K1557" s="17"/>
      <c r="L1557" s="17"/>
      <c r="M1557" s="1"/>
      <c r="N1557" s="1"/>
      <c r="O1557" s="1"/>
      <c r="P1557" s="1"/>
      <c r="Q1557" s="1"/>
      <c r="R1557" s="1"/>
    </row>
    <row r="1558" spans="3:18">
      <c r="C1558" s="1"/>
      <c r="D1558" s="1"/>
      <c r="E1558" s="1"/>
      <c r="F1558" s="1"/>
      <c r="G1558" s="17"/>
      <c r="H1558" s="17"/>
      <c r="I1558" s="17"/>
      <c r="J1558" s="17"/>
      <c r="K1558" s="17"/>
      <c r="L1558" s="17"/>
      <c r="M1558" s="1"/>
      <c r="N1558" s="1"/>
      <c r="O1558" s="1"/>
      <c r="P1558" s="1"/>
      <c r="Q1558" s="1"/>
      <c r="R1558" s="1"/>
    </row>
    <row r="1559" spans="3:18">
      <c r="C1559" s="1"/>
      <c r="D1559" s="1"/>
      <c r="E1559" s="1"/>
      <c r="F1559" s="1"/>
      <c r="G1559" s="17"/>
      <c r="H1559" s="17"/>
      <c r="I1559" s="17"/>
      <c r="J1559" s="17"/>
      <c r="K1559" s="17"/>
      <c r="L1559" s="17"/>
      <c r="M1559" s="1"/>
      <c r="N1559" s="1"/>
      <c r="O1559" s="1"/>
      <c r="P1559" s="1"/>
      <c r="Q1559" s="1"/>
      <c r="R1559" s="1"/>
    </row>
    <row r="1560" spans="3:18">
      <c r="C1560" s="1"/>
      <c r="D1560" s="1"/>
      <c r="E1560" s="1"/>
      <c r="F1560" s="1"/>
      <c r="G1560" s="17"/>
      <c r="H1560" s="17"/>
      <c r="I1560" s="17"/>
      <c r="J1560" s="17"/>
      <c r="K1560" s="17"/>
      <c r="L1560" s="17"/>
      <c r="M1560" s="1"/>
      <c r="N1560" s="1"/>
      <c r="O1560" s="1"/>
      <c r="P1560" s="1"/>
      <c r="Q1560" s="1"/>
      <c r="R1560" s="1"/>
    </row>
    <row r="1561" spans="3:18">
      <c r="C1561" s="1"/>
      <c r="D1561" s="1"/>
      <c r="E1561" s="1"/>
      <c r="F1561" s="1"/>
      <c r="G1561" s="17"/>
      <c r="H1561" s="17"/>
      <c r="I1561" s="17"/>
      <c r="J1561" s="17"/>
      <c r="K1561" s="17"/>
      <c r="L1561" s="17"/>
      <c r="M1561" s="1"/>
      <c r="N1561" s="1"/>
      <c r="O1561" s="1"/>
      <c r="P1561" s="1"/>
      <c r="Q1561" s="1"/>
      <c r="R1561" s="1"/>
    </row>
    <row r="1562" spans="3:18">
      <c r="C1562" s="1"/>
      <c r="D1562" s="1"/>
      <c r="E1562" s="1"/>
      <c r="F1562" s="1"/>
      <c r="G1562" s="17"/>
      <c r="H1562" s="17"/>
      <c r="I1562" s="17"/>
      <c r="J1562" s="17"/>
      <c r="K1562" s="17"/>
      <c r="L1562" s="17"/>
      <c r="M1562" s="1"/>
      <c r="N1562" s="1"/>
      <c r="O1562" s="1"/>
      <c r="P1562" s="1"/>
      <c r="Q1562" s="1"/>
      <c r="R1562" s="1"/>
    </row>
    <row r="1563" spans="3:18">
      <c r="C1563" s="1"/>
      <c r="D1563" s="1"/>
      <c r="E1563" s="1"/>
      <c r="F1563" s="1"/>
      <c r="G1563" s="17"/>
      <c r="H1563" s="17"/>
      <c r="I1563" s="17"/>
      <c r="J1563" s="17"/>
      <c r="K1563" s="17"/>
      <c r="L1563" s="17"/>
      <c r="M1563" s="1"/>
      <c r="N1563" s="1"/>
      <c r="O1563" s="1"/>
      <c r="P1563" s="1"/>
      <c r="Q1563" s="1"/>
      <c r="R1563" s="1"/>
    </row>
    <row r="1564" spans="3:18">
      <c r="C1564" s="1"/>
      <c r="D1564" s="1"/>
      <c r="E1564" s="1"/>
      <c r="F1564" s="1"/>
      <c r="G1564" s="17"/>
      <c r="H1564" s="17"/>
      <c r="I1564" s="17"/>
      <c r="J1564" s="17"/>
      <c r="K1564" s="17"/>
      <c r="L1564" s="17"/>
      <c r="M1564" s="1"/>
      <c r="N1564" s="1"/>
      <c r="O1564" s="1"/>
      <c r="P1564" s="1"/>
      <c r="Q1564" s="1"/>
      <c r="R1564" s="1"/>
    </row>
    <row r="1565" spans="3:18">
      <c r="C1565" s="1"/>
      <c r="D1565" s="1"/>
      <c r="E1565" s="1"/>
      <c r="F1565" s="1"/>
      <c r="G1565" s="17"/>
      <c r="H1565" s="17"/>
      <c r="I1565" s="17"/>
      <c r="J1565" s="17"/>
      <c r="K1565" s="17"/>
      <c r="L1565" s="17"/>
      <c r="M1565" s="1"/>
      <c r="N1565" s="1"/>
      <c r="O1565" s="1"/>
      <c r="P1565" s="1"/>
      <c r="Q1565" s="1"/>
      <c r="R1565" s="1"/>
    </row>
    <row r="1566" spans="3:18">
      <c r="C1566" s="1"/>
      <c r="D1566" s="1"/>
      <c r="E1566" s="1"/>
      <c r="F1566" s="1"/>
      <c r="G1566" s="17"/>
      <c r="H1566" s="17"/>
      <c r="I1566" s="17"/>
      <c r="J1566" s="17"/>
      <c r="K1566" s="17"/>
      <c r="L1566" s="17"/>
      <c r="M1566" s="1"/>
      <c r="N1566" s="1"/>
      <c r="O1566" s="1"/>
      <c r="P1566" s="1"/>
      <c r="Q1566" s="1"/>
      <c r="R1566" s="1"/>
    </row>
    <row r="1567" spans="3:18">
      <c r="C1567" s="1"/>
      <c r="D1567" s="1"/>
      <c r="E1567" s="1"/>
      <c r="F1567" s="1"/>
      <c r="G1567" s="17"/>
      <c r="H1567" s="17"/>
      <c r="I1567" s="17"/>
      <c r="J1567" s="17"/>
      <c r="K1567" s="17"/>
      <c r="L1567" s="17"/>
      <c r="M1567" s="1"/>
      <c r="N1567" s="1"/>
      <c r="O1567" s="1"/>
      <c r="P1567" s="1"/>
      <c r="Q1567" s="1"/>
      <c r="R1567" s="1"/>
    </row>
    <row r="1568" spans="3:18">
      <c r="C1568" s="1"/>
      <c r="D1568" s="1"/>
      <c r="E1568" s="1"/>
      <c r="F1568" s="1"/>
      <c r="G1568" s="17"/>
      <c r="H1568" s="17"/>
      <c r="I1568" s="17"/>
      <c r="J1568" s="17"/>
      <c r="K1568" s="17"/>
      <c r="L1568" s="17"/>
      <c r="M1568" s="1"/>
      <c r="N1568" s="1"/>
      <c r="O1568" s="1"/>
      <c r="P1568" s="1"/>
      <c r="Q1568" s="1"/>
      <c r="R1568" s="1"/>
    </row>
    <row r="1569" spans="3:18">
      <c r="C1569" s="1"/>
      <c r="D1569" s="1"/>
      <c r="E1569" s="1"/>
      <c r="F1569" s="1"/>
      <c r="G1569" s="17"/>
      <c r="H1569" s="17"/>
      <c r="I1569" s="17"/>
      <c r="J1569" s="17"/>
      <c r="K1569" s="17"/>
      <c r="L1569" s="17"/>
      <c r="M1569" s="1"/>
      <c r="N1569" s="1"/>
      <c r="O1569" s="1"/>
      <c r="P1569" s="1"/>
      <c r="Q1569" s="1"/>
      <c r="R1569" s="1"/>
    </row>
    <row r="1570" spans="3:18">
      <c r="C1570" s="1"/>
      <c r="D1570" s="1"/>
      <c r="E1570" s="1"/>
      <c r="F1570" s="1"/>
      <c r="G1570" s="17"/>
      <c r="H1570" s="17"/>
      <c r="I1570" s="17"/>
      <c r="J1570" s="17"/>
      <c r="K1570" s="17"/>
      <c r="L1570" s="17"/>
      <c r="M1570" s="1"/>
      <c r="N1570" s="1"/>
      <c r="O1570" s="1"/>
      <c r="P1570" s="1"/>
      <c r="Q1570" s="1"/>
      <c r="R1570" s="1"/>
    </row>
    <row r="1571" spans="3:18">
      <c r="C1571" s="1"/>
      <c r="D1571" s="1"/>
      <c r="E1571" s="1"/>
      <c r="F1571" s="1"/>
      <c r="G1571" s="17"/>
      <c r="H1571" s="17"/>
      <c r="I1571" s="17"/>
      <c r="J1571" s="17"/>
      <c r="K1571" s="17"/>
      <c r="L1571" s="17"/>
      <c r="M1571" s="1"/>
      <c r="N1571" s="1"/>
      <c r="O1571" s="1"/>
      <c r="P1571" s="1"/>
      <c r="Q1571" s="1"/>
      <c r="R1571" s="1"/>
    </row>
    <row r="1572" spans="3:18">
      <c r="C1572" s="1"/>
      <c r="D1572" s="1"/>
      <c r="E1572" s="1"/>
      <c r="F1572" s="1"/>
      <c r="G1572" s="17"/>
      <c r="H1572" s="17"/>
      <c r="I1572" s="17"/>
      <c r="J1572" s="17"/>
      <c r="K1572" s="17"/>
      <c r="L1572" s="17"/>
      <c r="M1572" s="1"/>
      <c r="N1572" s="1"/>
      <c r="O1572" s="1"/>
      <c r="P1572" s="1"/>
      <c r="Q1572" s="1"/>
      <c r="R1572" s="1"/>
    </row>
    <row r="1573" spans="3:18">
      <c r="C1573" s="1"/>
      <c r="D1573" s="1"/>
      <c r="E1573" s="1"/>
      <c r="F1573" s="1"/>
      <c r="G1573" s="17"/>
      <c r="H1573" s="17"/>
      <c r="I1573" s="17"/>
      <c r="J1573" s="17"/>
      <c r="K1573" s="17"/>
      <c r="L1573" s="17"/>
      <c r="M1573" s="1"/>
      <c r="N1573" s="1"/>
      <c r="O1573" s="1"/>
      <c r="P1573" s="1"/>
      <c r="Q1573" s="1"/>
      <c r="R1573" s="1"/>
    </row>
    <row r="1574" spans="3:18">
      <c r="C1574" s="1"/>
      <c r="D1574" s="1"/>
      <c r="E1574" s="1"/>
      <c r="F1574" s="1"/>
      <c r="G1574" s="17"/>
      <c r="H1574" s="17"/>
      <c r="I1574" s="17"/>
      <c r="J1574" s="17"/>
      <c r="K1574" s="17"/>
      <c r="L1574" s="17"/>
      <c r="M1574" s="1"/>
      <c r="N1574" s="1"/>
      <c r="O1574" s="1"/>
      <c r="P1574" s="1"/>
      <c r="Q1574" s="1"/>
      <c r="R1574" s="1"/>
    </row>
    <row r="1575" spans="3:18">
      <c r="C1575" s="1"/>
      <c r="D1575" s="1"/>
      <c r="E1575" s="1"/>
      <c r="F1575" s="1"/>
      <c r="G1575" s="17"/>
      <c r="H1575" s="17"/>
      <c r="I1575" s="17"/>
      <c r="J1575" s="17"/>
      <c r="K1575" s="17"/>
      <c r="L1575" s="17"/>
      <c r="M1575" s="1"/>
      <c r="N1575" s="1"/>
      <c r="O1575" s="1"/>
      <c r="P1575" s="1"/>
      <c r="Q1575" s="1"/>
      <c r="R1575" s="1"/>
    </row>
    <row r="1576" spans="3:18">
      <c r="C1576" s="1"/>
      <c r="D1576" s="1"/>
      <c r="E1576" s="1"/>
      <c r="F1576" s="1"/>
      <c r="G1576" s="17"/>
      <c r="H1576" s="17"/>
      <c r="I1576" s="17"/>
      <c r="J1576" s="17"/>
      <c r="K1576" s="17"/>
      <c r="L1576" s="17"/>
      <c r="M1576" s="1"/>
      <c r="N1576" s="1"/>
      <c r="O1576" s="1"/>
      <c r="P1576" s="1"/>
      <c r="Q1576" s="1"/>
      <c r="R1576" s="1"/>
    </row>
    <row r="1577" spans="3:18">
      <c r="C1577" s="1"/>
      <c r="D1577" s="1"/>
      <c r="E1577" s="1"/>
      <c r="F1577" s="1"/>
      <c r="G1577" s="17"/>
      <c r="H1577" s="17"/>
      <c r="I1577" s="17"/>
      <c r="J1577" s="17"/>
      <c r="K1577" s="17"/>
      <c r="L1577" s="17"/>
      <c r="M1577" s="1"/>
      <c r="N1577" s="1"/>
      <c r="O1577" s="1"/>
      <c r="P1577" s="1"/>
      <c r="Q1577" s="1"/>
      <c r="R1577" s="1"/>
    </row>
    <row r="1578" spans="3:18">
      <c r="C1578" s="1"/>
      <c r="D1578" s="1"/>
      <c r="E1578" s="1"/>
      <c r="F1578" s="1"/>
      <c r="G1578" s="17"/>
      <c r="H1578" s="17"/>
      <c r="I1578" s="17"/>
      <c r="J1578" s="17"/>
      <c r="K1578" s="17"/>
      <c r="L1578" s="17"/>
      <c r="M1578" s="1"/>
      <c r="N1578" s="1"/>
      <c r="O1578" s="1"/>
      <c r="P1578" s="1"/>
      <c r="Q1578" s="1"/>
      <c r="R1578" s="1"/>
    </row>
    <row r="1579" spans="3:18">
      <c r="C1579" s="1"/>
      <c r="D1579" s="1"/>
      <c r="E1579" s="1"/>
      <c r="F1579" s="1"/>
      <c r="G1579" s="17"/>
      <c r="H1579" s="17"/>
      <c r="I1579" s="17"/>
      <c r="J1579" s="17"/>
      <c r="K1579" s="17"/>
      <c r="L1579" s="17"/>
      <c r="M1579" s="1"/>
      <c r="N1579" s="1"/>
      <c r="O1579" s="1"/>
      <c r="P1579" s="1"/>
      <c r="Q1579" s="1"/>
      <c r="R1579" s="1"/>
    </row>
    <row r="1580" spans="3:18">
      <c r="C1580" s="1"/>
      <c r="D1580" s="1"/>
      <c r="E1580" s="1"/>
      <c r="F1580" s="1"/>
      <c r="G1580" s="17"/>
      <c r="H1580" s="17"/>
      <c r="I1580" s="17"/>
      <c r="J1580" s="17"/>
      <c r="K1580" s="17"/>
      <c r="L1580" s="17"/>
      <c r="M1580" s="1"/>
      <c r="N1580" s="1"/>
      <c r="O1580" s="1"/>
      <c r="P1580" s="1"/>
      <c r="Q1580" s="1"/>
      <c r="R1580" s="1"/>
    </row>
    <row r="1581" spans="3:18">
      <c r="C1581" s="1"/>
      <c r="D1581" s="1"/>
      <c r="E1581" s="1"/>
      <c r="F1581" s="1"/>
      <c r="G1581" s="17"/>
      <c r="H1581" s="17"/>
      <c r="I1581" s="17"/>
      <c r="J1581" s="17"/>
      <c r="K1581" s="17"/>
      <c r="L1581" s="17"/>
      <c r="M1581" s="1"/>
      <c r="N1581" s="1"/>
      <c r="O1581" s="1"/>
      <c r="P1581" s="1"/>
      <c r="Q1581" s="1"/>
      <c r="R1581" s="1"/>
    </row>
    <row r="1582" spans="3:18">
      <c r="C1582" s="1"/>
      <c r="D1582" s="1"/>
      <c r="E1582" s="1"/>
      <c r="F1582" s="1"/>
      <c r="G1582" s="17"/>
      <c r="H1582" s="17"/>
      <c r="I1582" s="17"/>
      <c r="J1582" s="17"/>
      <c r="K1582" s="17"/>
      <c r="L1582" s="17"/>
      <c r="M1582" s="1"/>
      <c r="N1582" s="1"/>
      <c r="O1582" s="1"/>
      <c r="P1582" s="1"/>
      <c r="Q1582" s="1"/>
      <c r="R1582" s="1"/>
    </row>
    <row r="1583" spans="3:18">
      <c r="C1583" s="1"/>
      <c r="D1583" s="1"/>
      <c r="E1583" s="1"/>
      <c r="F1583" s="1"/>
      <c r="G1583" s="17"/>
      <c r="H1583" s="17"/>
      <c r="I1583" s="17"/>
      <c r="J1583" s="17"/>
      <c r="K1583" s="17"/>
      <c r="L1583" s="17"/>
      <c r="M1583" s="1"/>
      <c r="N1583" s="1"/>
      <c r="O1583" s="1"/>
      <c r="P1583" s="1"/>
      <c r="Q1583" s="1"/>
      <c r="R1583" s="1"/>
    </row>
    <row r="1584" spans="3:18">
      <c r="C1584" s="1"/>
      <c r="D1584" s="1"/>
      <c r="E1584" s="1"/>
      <c r="F1584" s="1"/>
      <c r="G1584" s="17"/>
      <c r="H1584" s="17"/>
      <c r="I1584" s="17"/>
      <c r="J1584" s="17"/>
      <c r="K1584" s="17"/>
      <c r="L1584" s="17"/>
      <c r="M1584" s="1"/>
      <c r="N1584" s="1"/>
      <c r="O1584" s="1"/>
      <c r="P1584" s="1"/>
      <c r="Q1584" s="1"/>
      <c r="R1584" s="1"/>
    </row>
    <row r="1585" spans="3:18">
      <c r="C1585" s="1"/>
      <c r="D1585" s="1"/>
      <c r="E1585" s="1"/>
      <c r="F1585" s="1"/>
      <c r="G1585" s="17"/>
      <c r="H1585" s="17"/>
      <c r="I1585" s="17"/>
      <c r="J1585" s="17"/>
      <c r="K1585" s="17"/>
      <c r="L1585" s="17"/>
      <c r="M1585" s="1"/>
      <c r="N1585" s="1"/>
      <c r="O1585" s="1"/>
      <c r="P1585" s="1"/>
      <c r="Q1585" s="1"/>
      <c r="R1585" s="1"/>
    </row>
    <row r="1586" spans="3:18">
      <c r="C1586" s="1"/>
      <c r="D1586" s="1"/>
      <c r="E1586" s="1"/>
      <c r="F1586" s="1"/>
      <c r="G1586" s="17"/>
      <c r="H1586" s="17"/>
      <c r="I1586" s="17"/>
      <c r="J1586" s="17"/>
      <c r="K1586" s="17"/>
      <c r="L1586" s="17"/>
      <c r="M1586" s="1"/>
      <c r="N1586" s="1"/>
      <c r="O1586" s="1"/>
      <c r="P1586" s="1"/>
      <c r="Q1586" s="1"/>
      <c r="R1586" s="1"/>
    </row>
    <row r="1587" spans="3:18">
      <c r="C1587" s="1"/>
      <c r="D1587" s="1"/>
      <c r="E1587" s="1"/>
      <c r="F1587" s="1"/>
      <c r="G1587" s="17"/>
      <c r="H1587" s="17"/>
      <c r="I1587" s="17"/>
      <c r="J1587" s="17"/>
      <c r="K1587" s="17"/>
      <c r="L1587" s="17"/>
      <c r="M1587" s="1"/>
      <c r="N1587" s="1"/>
      <c r="O1587" s="1"/>
      <c r="P1587" s="1"/>
      <c r="Q1587" s="1"/>
      <c r="R1587" s="1"/>
    </row>
    <row r="1588" spans="3:18">
      <c r="C1588" s="1"/>
      <c r="D1588" s="1"/>
      <c r="E1588" s="1"/>
      <c r="F1588" s="1"/>
      <c r="G1588" s="17"/>
      <c r="H1588" s="17"/>
      <c r="I1588" s="17"/>
      <c r="J1588" s="17"/>
      <c r="K1588" s="17"/>
      <c r="L1588" s="17"/>
      <c r="M1588" s="1"/>
      <c r="N1588" s="1"/>
      <c r="O1588" s="1"/>
      <c r="P1588" s="1"/>
      <c r="Q1588" s="1"/>
      <c r="R1588" s="1"/>
    </row>
    <row r="1589" spans="3:18">
      <c r="C1589" s="1"/>
      <c r="D1589" s="1"/>
      <c r="E1589" s="1"/>
      <c r="F1589" s="1"/>
      <c r="G1589" s="17"/>
      <c r="H1589" s="17"/>
      <c r="I1589" s="17"/>
      <c r="J1589" s="17"/>
      <c r="K1589" s="17"/>
      <c r="L1589" s="17"/>
      <c r="M1589" s="1"/>
      <c r="N1589" s="1"/>
      <c r="O1589" s="1"/>
      <c r="P1589" s="1"/>
      <c r="Q1589" s="1"/>
      <c r="R1589" s="1"/>
    </row>
    <row r="1590" spans="3:18">
      <c r="C1590" s="1"/>
      <c r="D1590" s="1"/>
      <c r="E1590" s="1"/>
      <c r="F1590" s="1"/>
      <c r="G1590" s="17"/>
      <c r="H1590" s="17"/>
      <c r="I1590" s="17"/>
      <c r="J1590" s="17"/>
      <c r="K1590" s="17"/>
      <c r="L1590" s="17"/>
      <c r="M1590" s="1"/>
      <c r="N1590" s="1"/>
      <c r="O1590" s="1"/>
      <c r="P1590" s="1"/>
      <c r="Q1590" s="1"/>
      <c r="R1590" s="1"/>
    </row>
    <row r="1591" spans="3:18">
      <c r="C1591" s="1"/>
      <c r="D1591" s="1"/>
      <c r="E1591" s="1"/>
      <c r="F1591" s="1"/>
      <c r="G1591" s="17"/>
      <c r="H1591" s="17"/>
      <c r="I1591" s="17"/>
      <c r="J1591" s="17"/>
      <c r="K1591" s="17"/>
      <c r="L1591" s="17"/>
      <c r="M1591" s="1"/>
      <c r="N1591" s="1"/>
      <c r="O1591" s="1"/>
      <c r="P1591" s="1"/>
      <c r="Q1591" s="1"/>
      <c r="R1591" s="1"/>
    </row>
    <row r="1592" spans="3:18">
      <c r="C1592" s="1"/>
      <c r="D1592" s="1"/>
      <c r="E1592" s="1"/>
      <c r="F1592" s="1"/>
      <c r="G1592" s="17"/>
      <c r="H1592" s="17"/>
      <c r="I1592" s="17"/>
      <c r="J1592" s="17"/>
      <c r="K1592" s="17"/>
      <c r="L1592" s="17"/>
      <c r="M1592" s="1"/>
      <c r="N1592" s="1"/>
      <c r="O1592" s="1"/>
      <c r="P1592" s="1"/>
      <c r="Q1592" s="1"/>
      <c r="R1592" s="1"/>
    </row>
    <row r="1593" spans="3:18">
      <c r="C1593" s="1"/>
      <c r="D1593" s="1"/>
      <c r="E1593" s="1"/>
      <c r="F1593" s="1"/>
      <c r="G1593" s="17"/>
      <c r="H1593" s="17"/>
      <c r="I1593" s="17"/>
      <c r="J1593" s="17"/>
      <c r="K1593" s="17"/>
      <c r="L1593" s="17"/>
      <c r="M1593" s="1"/>
      <c r="N1593" s="1"/>
      <c r="O1593" s="1"/>
      <c r="P1593" s="1"/>
      <c r="Q1593" s="1"/>
      <c r="R1593" s="1"/>
    </row>
    <row r="1594" spans="3:18">
      <c r="C1594" s="1"/>
      <c r="D1594" s="1"/>
      <c r="E1594" s="1"/>
      <c r="F1594" s="1"/>
      <c r="G1594" s="17"/>
      <c r="H1594" s="17"/>
      <c r="I1594" s="17"/>
      <c r="J1594" s="17"/>
      <c r="K1594" s="17"/>
      <c r="L1594" s="17"/>
      <c r="M1594" s="1"/>
      <c r="N1594" s="1"/>
      <c r="O1594" s="1"/>
      <c r="P1594" s="1"/>
      <c r="Q1594" s="1"/>
      <c r="R1594" s="1"/>
    </row>
    <row r="1595" spans="3:18">
      <c r="C1595" s="1"/>
      <c r="D1595" s="1"/>
      <c r="E1595" s="1"/>
      <c r="F1595" s="1"/>
      <c r="G1595" s="17"/>
      <c r="H1595" s="17"/>
      <c r="I1595" s="17"/>
      <c r="J1595" s="17"/>
      <c r="K1595" s="17"/>
      <c r="L1595" s="17"/>
      <c r="M1595" s="1"/>
      <c r="N1595" s="1"/>
      <c r="O1595" s="1"/>
      <c r="P1595" s="1"/>
      <c r="Q1595" s="1"/>
      <c r="R1595" s="1"/>
    </row>
    <row r="1596" spans="3:18">
      <c r="C1596" s="1"/>
      <c r="D1596" s="1"/>
      <c r="E1596" s="1"/>
      <c r="F1596" s="1"/>
      <c r="G1596" s="17"/>
      <c r="H1596" s="17"/>
      <c r="I1596" s="17"/>
      <c r="J1596" s="17"/>
      <c r="K1596" s="17"/>
      <c r="L1596" s="17"/>
      <c r="M1596" s="1"/>
      <c r="N1596" s="1"/>
      <c r="O1596" s="1"/>
      <c r="P1596" s="1"/>
      <c r="Q1596" s="1"/>
      <c r="R1596" s="1"/>
    </row>
    <row r="1597" spans="3:18">
      <c r="C1597" s="1"/>
      <c r="D1597" s="1"/>
      <c r="E1597" s="1"/>
      <c r="F1597" s="1"/>
      <c r="G1597" s="17"/>
      <c r="H1597" s="17"/>
      <c r="I1597" s="17"/>
      <c r="J1597" s="17"/>
      <c r="K1597" s="17"/>
      <c r="L1597" s="17"/>
      <c r="M1597" s="1"/>
      <c r="N1597" s="1"/>
      <c r="O1597" s="1"/>
      <c r="P1597" s="1"/>
      <c r="Q1597" s="1"/>
      <c r="R1597" s="1"/>
    </row>
    <row r="1598" spans="3:18">
      <c r="C1598" s="1"/>
      <c r="D1598" s="1"/>
      <c r="E1598" s="1"/>
      <c r="F1598" s="1"/>
      <c r="G1598" s="17"/>
      <c r="H1598" s="17"/>
      <c r="I1598" s="17"/>
      <c r="J1598" s="17"/>
      <c r="K1598" s="17"/>
      <c r="L1598" s="17"/>
      <c r="M1598" s="1"/>
      <c r="N1598" s="1"/>
      <c r="O1598" s="1"/>
      <c r="P1598" s="1"/>
      <c r="Q1598" s="1"/>
      <c r="R1598" s="1"/>
    </row>
    <row r="1599" spans="3:18">
      <c r="C1599" s="1"/>
      <c r="D1599" s="1"/>
      <c r="E1599" s="1"/>
      <c r="F1599" s="1"/>
      <c r="G1599" s="17"/>
      <c r="H1599" s="17"/>
      <c r="I1599" s="17"/>
      <c r="J1599" s="17"/>
      <c r="K1599" s="17"/>
      <c r="L1599" s="17"/>
      <c r="M1599" s="1"/>
      <c r="N1599" s="1"/>
      <c r="O1599" s="1"/>
      <c r="P1599" s="1"/>
      <c r="Q1599" s="1"/>
      <c r="R1599" s="1"/>
    </row>
    <row r="1600" spans="3:18">
      <c r="C1600" s="1"/>
      <c r="D1600" s="1"/>
      <c r="E1600" s="1"/>
      <c r="F1600" s="1"/>
      <c r="G1600" s="17"/>
      <c r="H1600" s="17"/>
      <c r="I1600" s="17"/>
      <c r="J1600" s="17"/>
      <c r="K1600" s="17"/>
      <c r="L1600" s="17"/>
      <c r="M1600" s="1"/>
      <c r="N1600" s="1"/>
      <c r="O1600" s="1"/>
      <c r="P1600" s="1"/>
      <c r="Q1600" s="1"/>
      <c r="R1600" s="1"/>
    </row>
    <row r="1601" spans="3:18">
      <c r="C1601" s="1"/>
      <c r="D1601" s="1"/>
      <c r="E1601" s="1"/>
      <c r="F1601" s="1"/>
      <c r="G1601" s="17"/>
      <c r="H1601" s="17"/>
      <c r="I1601" s="17"/>
      <c r="J1601" s="17"/>
      <c r="K1601" s="17"/>
      <c r="L1601" s="17"/>
      <c r="M1601" s="1"/>
      <c r="N1601" s="1"/>
      <c r="O1601" s="1"/>
      <c r="P1601" s="1"/>
      <c r="Q1601" s="1"/>
      <c r="R1601" s="1"/>
    </row>
    <row r="1602" spans="3:18">
      <c r="C1602" s="1"/>
      <c r="D1602" s="1"/>
      <c r="E1602" s="1"/>
      <c r="F1602" s="1"/>
      <c r="G1602" s="17"/>
      <c r="H1602" s="17"/>
      <c r="I1602" s="17"/>
      <c r="J1602" s="17"/>
      <c r="K1602" s="17"/>
      <c r="L1602" s="17"/>
      <c r="M1602" s="1"/>
      <c r="N1602" s="1"/>
      <c r="O1602" s="1"/>
      <c r="P1602" s="1"/>
      <c r="Q1602" s="1"/>
      <c r="R1602" s="1"/>
    </row>
    <row r="1603" spans="3:18">
      <c r="C1603" s="1"/>
      <c r="D1603" s="1"/>
      <c r="E1603" s="1"/>
      <c r="F1603" s="1"/>
      <c r="G1603" s="17"/>
      <c r="H1603" s="17"/>
      <c r="I1603" s="17"/>
      <c r="J1603" s="17"/>
      <c r="K1603" s="17"/>
      <c r="L1603" s="17"/>
      <c r="M1603" s="1"/>
      <c r="N1603" s="1"/>
      <c r="O1603" s="1"/>
      <c r="P1603" s="1"/>
      <c r="Q1603" s="1"/>
      <c r="R1603" s="1"/>
    </row>
    <row r="1604" spans="3:18">
      <c r="C1604" s="1"/>
      <c r="D1604" s="1"/>
      <c r="E1604" s="1"/>
      <c r="F1604" s="1"/>
      <c r="G1604" s="17"/>
      <c r="H1604" s="17"/>
      <c r="I1604" s="17"/>
      <c r="J1604" s="17"/>
      <c r="K1604" s="17"/>
      <c r="L1604" s="17"/>
      <c r="M1604" s="1"/>
      <c r="N1604" s="1"/>
      <c r="O1604" s="1"/>
      <c r="P1604" s="1"/>
      <c r="Q1604" s="1"/>
      <c r="R1604" s="1"/>
    </row>
    <row r="1605" spans="3:18">
      <c r="C1605" s="1"/>
      <c r="D1605" s="1"/>
      <c r="E1605" s="1"/>
      <c r="F1605" s="1"/>
      <c r="G1605" s="17"/>
      <c r="H1605" s="17"/>
      <c r="I1605" s="17"/>
      <c r="J1605" s="17"/>
      <c r="K1605" s="17"/>
      <c r="L1605" s="17"/>
      <c r="M1605" s="1"/>
      <c r="N1605" s="1"/>
      <c r="O1605" s="1"/>
      <c r="P1605" s="1"/>
      <c r="Q1605" s="1"/>
      <c r="R1605" s="1"/>
    </row>
    <row r="1606" spans="3:18">
      <c r="C1606" s="1"/>
      <c r="D1606" s="1"/>
      <c r="E1606" s="1"/>
      <c r="F1606" s="1"/>
      <c r="G1606" s="17"/>
      <c r="H1606" s="17"/>
      <c r="I1606" s="17"/>
      <c r="J1606" s="17"/>
      <c r="K1606" s="17"/>
      <c r="L1606" s="17"/>
      <c r="M1606" s="1"/>
      <c r="N1606" s="1"/>
      <c r="O1606" s="1"/>
      <c r="P1606" s="1"/>
      <c r="Q1606" s="1"/>
      <c r="R1606" s="1"/>
    </row>
    <row r="1607" spans="3:18">
      <c r="C1607" s="1"/>
      <c r="D1607" s="1"/>
      <c r="E1607" s="1"/>
      <c r="F1607" s="1"/>
      <c r="G1607" s="17"/>
      <c r="H1607" s="17"/>
      <c r="I1607" s="17"/>
      <c r="J1607" s="17"/>
      <c r="K1607" s="17"/>
      <c r="L1607" s="17"/>
      <c r="M1607" s="1"/>
      <c r="N1607" s="1"/>
      <c r="O1607" s="1"/>
      <c r="P1607" s="1"/>
      <c r="Q1607" s="1"/>
      <c r="R1607" s="1"/>
    </row>
    <row r="1608" spans="3:18">
      <c r="C1608" s="1"/>
      <c r="D1608" s="1"/>
      <c r="E1608" s="1"/>
      <c r="F1608" s="1"/>
      <c r="G1608" s="17"/>
      <c r="H1608" s="17"/>
      <c r="I1608" s="17"/>
      <c r="J1608" s="17"/>
      <c r="K1608" s="17"/>
      <c r="L1608" s="17"/>
      <c r="M1608" s="1"/>
      <c r="N1608" s="1"/>
      <c r="O1608" s="1"/>
      <c r="P1608" s="1"/>
      <c r="Q1608" s="1"/>
      <c r="R1608" s="1"/>
    </row>
    <row r="1609" spans="3:18">
      <c r="C1609" s="1"/>
      <c r="D1609" s="1"/>
      <c r="E1609" s="1"/>
      <c r="F1609" s="1"/>
      <c r="G1609" s="17"/>
      <c r="H1609" s="17"/>
      <c r="I1609" s="17"/>
      <c r="J1609" s="17"/>
      <c r="K1609" s="17"/>
      <c r="L1609" s="17"/>
      <c r="M1609" s="1"/>
      <c r="N1609" s="1"/>
      <c r="O1609" s="1"/>
      <c r="P1609" s="1"/>
      <c r="Q1609" s="1"/>
      <c r="R1609" s="1"/>
    </row>
    <row r="1610" spans="3:18">
      <c r="C1610" s="1"/>
      <c r="D1610" s="1"/>
      <c r="E1610" s="1"/>
      <c r="F1610" s="1"/>
      <c r="G1610" s="17"/>
      <c r="H1610" s="17"/>
      <c r="I1610" s="17"/>
      <c r="J1610" s="17"/>
      <c r="K1610" s="17"/>
      <c r="L1610" s="17"/>
      <c r="M1610" s="1"/>
      <c r="N1610" s="1"/>
      <c r="O1610" s="1"/>
      <c r="P1610" s="1"/>
      <c r="Q1610" s="1"/>
      <c r="R1610" s="1"/>
    </row>
    <row r="1611" spans="3:18">
      <c r="C1611" s="1"/>
      <c r="D1611" s="1"/>
      <c r="E1611" s="1"/>
      <c r="F1611" s="1"/>
      <c r="G1611" s="17"/>
      <c r="H1611" s="17"/>
      <c r="I1611" s="17"/>
      <c r="J1611" s="17"/>
      <c r="K1611" s="17"/>
      <c r="L1611" s="17"/>
      <c r="M1611" s="1"/>
      <c r="N1611" s="1"/>
      <c r="O1611" s="1"/>
      <c r="P1611" s="1"/>
      <c r="Q1611" s="1"/>
      <c r="R1611" s="1"/>
    </row>
    <row r="1612" spans="3:18">
      <c r="C1612" s="1"/>
      <c r="D1612" s="1"/>
      <c r="E1612" s="1"/>
      <c r="F1612" s="1"/>
      <c r="G1612" s="17"/>
      <c r="H1612" s="17"/>
      <c r="I1612" s="17"/>
      <c r="J1612" s="17"/>
      <c r="K1612" s="17"/>
      <c r="L1612" s="17"/>
      <c r="M1612" s="1"/>
      <c r="N1612" s="1"/>
      <c r="O1612" s="1"/>
      <c r="P1612" s="1"/>
      <c r="Q1612" s="1"/>
      <c r="R1612" s="1"/>
    </row>
    <row r="1613" spans="3:18">
      <c r="C1613" s="1"/>
      <c r="D1613" s="1"/>
      <c r="E1613" s="1"/>
      <c r="F1613" s="1"/>
      <c r="G1613" s="17"/>
      <c r="H1613" s="17"/>
      <c r="I1613" s="17"/>
      <c r="J1613" s="17"/>
      <c r="K1613" s="17"/>
      <c r="L1613" s="17"/>
      <c r="M1613" s="1"/>
      <c r="N1613" s="1"/>
      <c r="O1613" s="1"/>
      <c r="P1613" s="1"/>
      <c r="Q1613" s="1"/>
      <c r="R1613" s="1"/>
    </row>
    <row r="1614" spans="3:18">
      <c r="C1614" s="1"/>
      <c r="D1614" s="1"/>
      <c r="E1614" s="1"/>
      <c r="F1614" s="1"/>
      <c r="G1614" s="17"/>
      <c r="H1614" s="17"/>
      <c r="I1614" s="17"/>
      <c r="J1614" s="17"/>
      <c r="K1614" s="17"/>
      <c r="L1614" s="17"/>
      <c r="M1614" s="1"/>
      <c r="N1614" s="1"/>
      <c r="O1614" s="1"/>
      <c r="P1614" s="1"/>
      <c r="Q1614" s="1"/>
      <c r="R1614" s="1"/>
    </row>
    <row r="1615" spans="3:18">
      <c r="C1615" s="1"/>
      <c r="D1615" s="1"/>
      <c r="E1615" s="1"/>
      <c r="F1615" s="1"/>
      <c r="G1615" s="17"/>
      <c r="H1615" s="17"/>
      <c r="I1615" s="17"/>
      <c r="J1615" s="17"/>
      <c r="K1615" s="17"/>
      <c r="L1615" s="17"/>
      <c r="M1615" s="1"/>
      <c r="N1615" s="1"/>
      <c r="O1615" s="1"/>
      <c r="P1615" s="1"/>
      <c r="Q1615" s="1"/>
      <c r="R1615" s="1"/>
    </row>
    <row r="1616" spans="3:18">
      <c r="C1616" s="1"/>
      <c r="D1616" s="1"/>
      <c r="E1616" s="1"/>
      <c r="F1616" s="1"/>
      <c r="G1616" s="17"/>
      <c r="H1616" s="17"/>
      <c r="I1616" s="17"/>
      <c r="J1616" s="17"/>
      <c r="K1616" s="17"/>
      <c r="L1616" s="17"/>
      <c r="M1616" s="1"/>
      <c r="N1616" s="1"/>
      <c r="O1616" s="1"/>
      <c r="P1616" s="1"/>
      <c r="Q1616" s="1"/>
      <c r="R1616" s="1"/>
    </row>
    <row r="1617" spans="3:18">
      <c r="C1617" s="1"/>
      <c r="D1617" s="1"/>
      <c r="E1617" s="1"/>
      <c r="F1617" s="1"/>
      <c r="G1617" s="17"/>
      <c r="H1617" s="17"/>
      <c r="I1617" s="17"/>
      <c r="J1617" s="17"/>
      <c r="K1617" s="17"/>
      <c r="L1617" s="17"/>
      <c r="M1617" s="1"/>
      <c r="N1617" s="1"/>
      <c r="O1617" s="1"/>
      <c r="P1617" s="1"/>
      <c r="Q1617" s="1"/>
      <c r="R1617" s="1"/>
    </row>
    <row r="1618" spans="3:18">
      <c r="C1618" s="1"/>
      <c r="D1618" s="1"/>
      <c r="E1618" s="1"/>
      <c r="F1618" s="1"/>
      <c r="G1618" s="17"/>
      <c r="H1618" s="17"/>
      <c r="I1618" s="17"/>
      <c r="J1618" s="17"/>
      <c r="K1618" s="17"/>
      <c r="L1618" s="17"/>
      <c r="M1618" s="1"/>
      <c r="N1618" s="1"/>
      <c r="O1618" s="1"/>
      <c r="P1618" s="1"/>
      <c r="Q1618" s="1"/>
      <c r="R1618" s="1"/>
    </row>
    <row r="1619" spans="3:18">
      <c r="C1619" s="1"/>
      <c r="D1619" s="1"/>
      <c r="E1619" s="1"/>
      <c r="F1619" s="1"/>
      <c r="G1619" s="17"/>
      <c r="H1619" s="17"/>
      <c r="I1619" s="17"/>
      <c r="J1619" s="17"/>
      <c r="K1619" s="17"/>
      <c r="L1619" s="17"/>
      <c r="M1619" s="1"/>
      <c r="N1619" s="1"/>
      <c r="O1619" s="1"/>
      <c r="P1619" s="1"/>
      <c r="Q1619" s="1"/>
      <c r="R1619" s="1"/>
    </row>
    <row r="1620" spans="3:18">
      <c r="C1620" s="1"/>
      <c r="D1620" s="1"/>
      <c r="E1620" s="1"/>
      <c r="F1620" s="1"/>
      <c r="G1620" s="17"/>
      <c r="H1620" s="17"/>
      <c r="I1620" s="17"/>
      <c r="J1620" s="17"/>
      <c r="K1620" s="17"/>
      <c r="L1620" s="17"/>
      <c r="M1620" s="1"/>
      <c r="N1620" s="1"/>
      <c r="O1620" s="1"/>
      <c r="P1620" s="1"/>
      <c r="Q1620" s="1"/>
      <c r="R1620" s="1"/>
    </row>
    <row r="1621" spans="3:18">
      <c r="C1621" s="1"/>
      <c r="D1621" s="1"/>
      <c r="E1621" s="1"/>
      <c r="F1621" s="1"/>
      <c r="G1621" s="17"/>
      <c r="H1621" s="17"/>
      <c r="I1621" s="17"/>
      <c r="J1621" s="17"/>
      <c r="K1621" s="17"/>
      <c r="L1621" s="17"/>
      <c r="M1621" s="1"/>
      <c r="N1621" s="1"/>
      <c r="O1621" s="1"/>
      <c r="P1621" s="1"/>
      <c r="Q1621" s="1"/>
      <c r="R1621" s="1"/>
    </row>
    <row r="1622" spans="3:18">
      <c r="C1622" s="1"/>
      <c r="D1622" s="1"/>
      <c r="E1622" s="1"/>
      <c r="F1622" s="1"/>
      <c r="G1622" s="17"/>
      <c r="H1622" s="17"/>
      <c r="I1622" s="17"/>
      <c r="J1622" s="17"/>
      <c r="K1622" s="17"/>
      <c r="L1622" s="17"/>
      <c r="M1622" s="1"/>
      <c r="N1622" s="1"/>
      <c r="O1622" s="1"/>
      <c r="P1622" s="1"/>
      <c r="Q1622" s="1"/>
      <c r="R1622" s="1"/>
    </row>
    <row r="1623" spans="3:18">
      <c r="C1623" s="1"/>
      <c r="D1623" s="1"/>
      <c r="E1623" s="1"/>
      <c r="F1623" s="1"/>
      <c r="G1623" s="17"/>
      <c r="H1623" s="17"/>
      <c r="I1623" s="17"/>
      <c r="J1623" s="17"/>
      <c r="K1623" s="17"/>
      <c r="L1623" s="17"/>
      <c r="M1623" s="1"/>
      <c r="N1623" s="1"/>
      <c r="O1623" s="1"/>
      <c r="P1623" s="1"/>
      <c r="Q1623" s="1"/>
      <c r="R1623" s="1"/>
    </row>
    <row r="1624" spans="3:18">
      <c r="C1624" s="1"/>
      <c r="D1624" s="1"/>
      <c r="E1624" s="1"/>
      <c r="F1624" s="1"/>
      <c r="G1624" s="17"/>
      <c r="H1624" s="17"/>
      <c r="I1624" s="17"/>
      <c r="J1624" s="17"/>
      <c r="K1624" s="17"/>
      <c r="L1624" s="17"/>
      <c r="M1624" s="1"/>
      <c r="N1624" s="1"/>
      <c r="O1624" s="1"/>
      <c r="P1624" s="1"/>
      <c r="Q1624" s="1"/>
      <c r="R1624" s="1"/>
    </row>
    <row r="1625" spans="3:18">
      <c r="C1625" s="1"/>
      <c r="D1625" s="1"/>
      <c r="E1625" s="1"/>
      <c r="F1625" s="1"/>
      <c r="G1625" s="17"/>
      <c r="H1625" s="17"/>
      <c r="I1625" s="17"/>
      <c r="J1625" s="17"/>
      <c r="K1625" s="17"/>
      <c r="L1625" s="17"/>
      <c r="M1625" s="1"/>
      <c r="N1625" s="1"/>
      <c r="O1625" s="1"/>
      <c r="P1625" s="1"/>
      <c r="Q1625" s="1"/>
      <c r="R1625" s="1"/>
    </row>
    <row r="1626" spans="3:18">
      <c r="C1626" s="1"/>
      <c r="D1626" s="1"/>
      <c r="E1626" s="1"/>
      <c r="F1626" s="1"/>
      <c r="G1626" s="17"/>
      <c r="H1626" s="17"/>
      <c r="I1626" s="17"/>
      <c r="J1626" s="17"/>
      <c r="K1626" s="17"/>
      <c r="L1626" s="17"/>
      <c r="M1626" s="1"/>
      <c r="N1626" s="1"/>
      <c r="O1626" s="1"/>
      <c r="P1626" s="1"/>
      <c r="Q1626" s="1"/>
      <c r="R1626" s="1"/>
    </row>
    <row r="1627" spans="3:18">
      <c r="C1627" s="1"/>
      <c r="D1627" s="1"/>
      <c r="E1627" s="1"/>
      <c r="F1627" s="1"/>
      <c r="G1627" s="17"/>
      <c r="H1627" s="17"/>
      <c r="I1627" s="17"/>
      <c r="J1627" s="17"/>
      <c r="K1627" s="17"/>
      <c r="L1627" s="17"/>
      <c r="M1627" s="1"/>
      <c r="N1627" s="1"/>
      <c r="O1627" s="1"/>
      <c r="P1627" s="1"/>
      <c r="Q1627" s="1"/>
      <c r="R1627" s="1"/>
    </row>
    <row r="1628" spans="3:18">
      <c r="C1628" s="1"/>
      <c r="D1628" s="1"/>
      <c r="E1628" s="1"/>
      <c r="F1628" s="1"/>
      <c r="G1628" s="17"/>
      <c r="H1628" s="17"/>
      <c r="I1628" s="17"/>
      <c r="J1628" s="17"/>
      <c r="K1628" s="17"/>
      <c r="L1628" s="17"/>
      <c r="M1628" s="1"/>
      <c r="N1628" s="1"/>
      <c r="O1628" s="1"/>
      <c r="P1628" s="1"/>
      <c r="Q1628" s="1"/>
      <c r="R1628" s="1"/>
    </row>
    <row r="1629" spans="3:18">
      <c r="C1629" s="1"/>
      <c r="D1629" s="1"/>
      <c r="E1629" s="1"/>
      <c r="F1629" s="1"/>
      <c r="G1629" s="17"/>
      <c r="H1629" s="17"/>
      <c r="I1629" s="17"/>
      <c r="J1629" s="17"/>
      <c r="K1629" s="17"/>
      <c r="L1629" s="17"/>
      <c r="M1629" s="1"/>
      <c r="N1629" s="1"/>
      <c r="O1629" s="1"/>
      <c r="P1629" s="1"/>
      <c r="Q1629" s="1"/>
      <c r="R1629" s="1"/>
    </row>
    <row r="1630" spans="3:18">
      <c r="C1630" s="1"/>
      <c r="D1630" s="1"/>
      <c r="E1630" s="1"/>
      <c r="F1630" s="1"/>
      <c r="G1630" s="17"/>
      <c r="H1630" s="17"/>
      <c r="I1630" s="17"/>
      <c r="J1630" s="17"/>
      <c r="K1630" s="17"/>
      <c r="L1630" s="17"/>
      <c r="M1630" s="1"/>
      <c r="N1630" s="1"/>
      <c r="O1630" s="1"/>
      <c r="P1630" s="1"/>
      <c r="Q1630" s="1"/>
      <c r="R1630" s="1"/>
    </row>
    <row r="1631" spans="3:18">
      <c r="C1631" s="1"/>
      <c r="D1631" s="1"/>
      <c r="E1631" s="1"/>
      <c r="F1631" s="1"/>
      <c r="G1631" s="17"/>
      <c r="H1631" s="17"/>
      <c r="I1631" s="17"/>
      <c r="J1631" s="17"/>
      <c r="K1631" s="17"/>
      <c r="L1631" s="17"/>
      <c r="M1631" s="1"/>
      <c r="N1631" s="1"/>
      <c r="O1631" s="1"/>
      <c r="P1631" s="1"/>
      <c r="Q1631" s="1"/>
      <c r="R1631" s="1"/>
    </row>
    <row r="1632" spans="3:18">
      <c r="C1632" s="1"/>
      <c r="D1632" s="1"/>
      <c r="E1632" s="1"/>
      <c r="F1632" s="1"/>
      <c r="G1632" s="17"/>
      <c r="H1632" s="17"/>
      <c r="I1632" s="17"/>
      <c r="J1632" s="17"/>
      <c r="K1632" s="17"/>
      <c r="L1632" s="17"/>
      <c r="M1632" s="1"/>
      <c r="N1632" s="1"/>
      <c r="O1632" s="1"/>
      <c r="P1632" s="1"/>
      <c r="Q1632" s="1"/>
      <c r="R1632" s="1"/>
    </row>
    <row r="1633" spans="3:18">
      <c r="C1633" s="1"/>
      <c r="D1633" s="1"/>
      <c r="E1633" s="1"/>
      <c r="F1633" s="1"/>
      <c r="G1633" s="17"/>
      <c r="H1633" s="17"/>
      <c r="I1633" s="17"/>
      <c r="J1633" s="17"/>
      <c r="K1633" s="17"/>
      <c r="L1633" s="17"/>
      <c r="M1633" s="1"/>
      <c r="N1633" s="1"/>
      <c r="O1633" s="1"/>
      <c r="P1633" s="1"/>
      <c r="Q1633" s="1"/>
      <c r="R1633" s="1"/>
    </row>
    <row r="1634" spans="3:18">
      <c r="C1634" s="1"/>
      <c r="D1634" s="1"/>
      <c r="E1634" s="1"/>
      <c r="F1634" s="1"/>
      <c r="G1634" s="17"/>
      <c r="H1634" s="17"/>
      <c r="I1634" s="17"/>
      <c r="J1634" s="17"/>
      <c r="K1634" s="17"/>
      <c r="L1634" s="17"/>
      <c r="M1634" s="1"/>
      <c r="N1634" s="1"/>
      <c r="O1634" s="1"/>
      <c r="P1634" s="1"/>
      <c r="Q1634" s="1"/>
      <c r="R1634" s="1"/>
    </row>
    <row r="1635" spans="3:18">
      <c r="C1635" s="1"/>
      <c r="D1635" s="1"/>
      <c r="E1635" s="1"/>
      <c r="F1635" s="1"/>
      <c r="G1635" s="17"/>
      <c r="H1635" s="17"/>
      <c r="I1635" s="17"/>
      <c r="J1635" s="17"/>
      <c r="K1635" s="17"/>
      <c r="L1635" s="17"/>
      <c r="M1635" s="1"/>
      <c r="N1635" s="1"/>
      <c r="O1635" s="1"/>
      <c r="P1635" s="1"/>
      <c r="Q1635" s="1"/>
      <c r="R1635" s="1"/>
    </row>
    <row r="1636" spans="3:18">
      <c r="C1636" s="1"/>
      <c r="D1636" s="1"/>
      <c r="E1636" s="1"/>
      <c r="F1636" s="1"/>
      <c r="G1636" s="17"/>
      <c r="H1636" s="17"/>
      <c r="I1636" s="17"/>
      <c r="J1636" s="17"/>
      <c r="K1636" s="17"/>
      <c r="L1636" s="17"/>
      <c r="M1636" s="1"/>
      <c r="N1636" s="1"/>
      <c r="O1636" s="1"/>
      <c r="P1636" s="1"/>
      <c r="Q1636" s="1"/>
      <c r="R1636" s="1"/>
    </row>
    <row r="1637" spans="3:18">
      <c r="C1637" s="1"/>
      <c r="D1637" s="1"/>
      <c r="E1637" s="1"/>
      <c r="F1637" s="1"/>
      <c r="G1637" s="17"/>
      <c r="H1637" s="17"/>
      <c r="I1637" s="17"/>
      <c r="J1637" s="17"/>
      <c r="K1637" s="17"/>
      <c r="L1637" s="17"/>
      <c r="M1637" s="1"/>
      <c r="N1637" s="1"/>
      <c r="O1637" s="1"/>
      <c r="P1637" s="1"/>
      <c r="Q1637" s="1"/>
      <c r="R1637" s="1"/>
    </row>
    <row r="1638" spans="3:18">
      <c r="C1638" s="1"/>
      <c r="D1638" s="1"/>
      <c r="E1638" s="1"/>
      <c r="F1638" s="1"/>
      <c r="G1638" s="17"/>
      <c r="H1638" s="17"/>
      <c r="I1638" s="17"/>
      <c r="J1638" s="17"/>
      <c r="K1638" s="17"/>
      <c r="L1638" s="17"/>
      <c r="M1638" s="1"/>
      <c r="N1638" s="1"/>
      <c r="O1638" s="1"/>
      <c r="P1638" s="1"/>
      <c r="Q1638" s="1"/>
      <c r="R1638" s="1"/>
    </row>
    <row r="1639" spans="3:18">
      <c r="C1639" s="1"/>
      <c r="D1639" s="1"/>
      <c r="E1639" s="1"/>
      <c r="F1639" s="1"/>
      <c r="G1639" s="17"/>
      <c r="H1639" s="17"/>
      <c r="I1639" s="17"/>
      <c r="J1639" s="17"/>
      <c r="K1639" s="17"/>
      <c r="L1639" s="17"/>
      <c r="M1639" s="1"/>
      <c r="N1639" s="1"/>
      <c r="O1639" s="1"/>
      <c r="P1639" s="1"/>
      <c r="Q1639" s="1"/>
      <c r="R1639" s="1"/>
    </row>
    <row r="1640" spans="3:18">
      <c r="C1640" s="1"/>
      <c r="D1640" s="1"/>
      <c r="E1640" s="1"/>
      <c r="F1640" s="1"/>
      <c r="G1640" s="17"/>
      <c r="H1640" s="17"/>
      <c r="I1640" s="17"/>
      <c r="J1640" s="17"/>
      <c r="K1640" s="17"/>
      <c r="L1640" s="17"/>
      <c r="M1640" s="1"/>
      <c r="N1640" s="1"/>
      <c r="O1640" s="1"/>
      <c r="P1640" s="1"/>
      <c r="Q1640" s="1"/>
      <c r="R1640" s="1"/>
    </row>
    <row r="1641" spans="3:18">
      <c r="C1641" s="1"/>
      <c r="D1641" s="1"/>
      <c r="E1641" s="1"/>
      <c r="F1641" s="1"/>
      <c r="G1641" s="17"/>
      <c r="H1641" s="17"/>
      <c r="I1641" s="17"/>
      <c r="J1641" s="17"/>
      <c r="K1641" s="17"/>
      <c r="L1641" s="17"/>
      <c r="M1641" s="1"/>
      <c r="N1641" s="1"/>
      <c r="O1641" s="1"/>
      <c r="P1641" s="1"/>
      <c r="Q1641" s="1"/>
      <c r="R1641" s="1"/>
    </row>
    <row r="1642" spans="3:18">
      <c r="C1642" s="1"/>
      <c r="D1642" s="1"/>
      <c r="E1642" s="1"/>
      <c r="F1642" s="1"/>
      <c r="G1642" s="17"/>
      <c r="H1642" s="17"/>
      <c r="I1642" s="17"/>
      <c r="J1642" s="17"/>
      <c r="K1642" s="17"/>
      <c r="L1642" s="17"/>
      <c r="M1642" s="1"/>
      <c r="N1642" s="1"/>
      <c r="O1642" s="1"/>
      <c r="P1642" s="1"/>
      <c r="Q1642" s="1"/>
      <c r="R1642" s="1"/>
    </row>
    <row r="1643" spans="3:18">
      <c r="C1643" s="1"/>
      <c r="D1643" s="1"/>
      <c r="E1643" s="1"/>
      <c r="F1643" s="1"/>
      <c r="G1643" s="17"/>
      <c r="H1643" s="17"/>
      <c r="I1643" s="17"/>
      <c r="J1643" s="17"/>
      <c r="K1643" s="17"/>
      <c r="L1643" s="17"/>
      <c r="M1643" s="1"/>
      <c r="N1643" s="1"/>
      <c r="O1643" s="1"/>
      <c r="P1643" s="1"/>
      <c r="Q1643" s="1"/>
      <c r="R1643" s="1"/>
    </row>
    <row r="1644" spans="3:18">
      <c r="C1644" s="1"/>
      <c r="D1644" s="1"/>
      <c r="E1644" s="1"/>
      <c r="F1644" s="1"/>
      <c r="G1644" s="17"/>
      <c r="H1644" s="17"/>
      <c r="I1644" s="17"/>
      <c r="J1644" s="17"/>
      <c r="K1644" s="17"/>
      <c r="L1644" s="17"/>
      <c r="M1644" s="1"/>
      <c r="N1644" s="1"/>
      <c r="O1644" s="1"/>
      <c r="P1644" s="1"/>
      <c r="Q1644" s="1"/>
      <c r="R1644" s="1"/>
    </row>
    <row r="1645" spans="3:18">
      <c r="C1645" s="1"/>
      <c r="D1645" s="1"/>
      <c r="E1645" s="1"/>
      <c r="F1645" s="1"/>
      <c r="G1645" s="17"/>
      <c r="H1645" s="17"/>
      <c r="I1645" s="17"/>
      <c r="J1645" s="17"/>
      <c r="K1645" s="17"/>
      <c r="L1645" s="17"/>
      <c r="M1645" s="1"/>
      <c r="N1645" s="1"/>
      <c r="O1645" s="1"/>
      <c r="P1645" s="1"/>
      <c r="Q1645" s="1"/>
      <c r="R1645" s="1"/>
    </row>
    <row r="1646" spans="3:18">
      <c r="C1646" s="1"/>
      <c r="D1646" s="1"/>
      <c r="E1646" s="1"/>
      <c r="F1646" s="1"/>
      <c r="G1646" s="17"/>
      <c r="H1646" s="17"/>
      <c r="I1646" s="17"/>
      <c r="J1646" s="17"/>
      <c r="K1646" s="17"/>
      <c r="L1646" s="17"/>
      <c r="M1646" s="1"/>
      <c r="N1646" s="1"/>
      <c r="O1646" s="1"/>
      <c r="P1646" s="1"/>
      <c r="Q1646" s="1"/>
      <c r="R1646" s="1"/>
    </row>
    <row r="1647" spans="3:18">
      <c r="C1647" s="1"/>
      <c r="D1647" s="1"/>
      <c r="E1647" s="1"/>
      <c r="F1647" s="1"/>
      <c r="G1647" s="17"/>
      <c r="H1647" s="17"/>
      <c r="I1647" s="17"/>
      <c r="J1647" s="17"/>
      <c r="K1647" s="17"/>
      <c r="L1647" s="17"/>
      <c r="M1647" s="1"/>
      <c r="N1647" s="1"/>
      <c r="O1647" s="1"/>
      <c r="P1647" s="1"/>
      <c r="Q1647" s="1"/>
      <c r="R1647" s="1"/>
    </row>
    <row r="1648" spans="3:18">
      <c r="C1648" s="1"/>
      <c r="D1648" s="1"/>
      <c r="E1648" s="1"/>
      <c r="F1648" s="1"/>
      <c r="G1648" s="17"/>
      <c r="H1648" s="17"/>
      <c r="I1648" s="17"/>
      <c r="J1648" s="17"/>
      <c r="K1648" s="17"/>
      <c r="L1648" s="17"/>
      <c r="M1648" s="1"/>
      <c r="N1648" s="1"/>
      <c r="O1648" s="1"/>
      <c r="P1648" s="1"/>
      <c r="Q1648" s="1"/>
      <c r="R1648" s="1"/>
    </row>
    <row r="1649" spans="3:18">
      <c r="C1649" s="1"/>
      <c r="D1649" s="1"/>
      <c r="E1649" s="1"/>
      <c r="F1649" s="1"/>
      <c r="G1649" s="17"/>
      <c r="H1649" s="17"/>
      <c r="I1649" s="17"/>
      <c r="J1649" s="17"/>
      <c r="K1649" s="17"/>
      <c r="L1649" s="17"/>
      <c r="M1649" s="1"/>
      <c r="N1649" s="1"/>
      <c r="O1649" s="1"/>
      <c r="P1649" s="1"/>
      <c r="Q1649" s="1"/>
      <c r="R1649" s="1"/>
    </row>
    <row r="1650" spans="3:18">
      <c r="C1650" s="1"/>
      <c r="D1650" s="1"/>
      <c r="E1650" s="1"/>
      <c r="F1650" s="1"/>
      <c r="G1650" s="17"/>
      <c r="H1650" s="17"/>
      <c r="I1650" s="17"/>
      <c r="J1650" s="17"/>
      <c r="K1650" s="17"/>
      <c r="L1650" s="17"/>
      <c r="M1650" s="1"/>
      <c r="N1650" s="1"/>
      <c r="O1650" s="1"/>
      <c r="P1650" s="1"/>
      <c r="Q1650" s="1"/>
      <c r="R1650" s="1"/>
    </row>
    <row r="1651" spans="3:18">
      <c r="C1651" s="1"/>
      <c r="D1651" s="1"/>
      <c r="E1651" s="1"/>
      <c r="F1651" s="1"/>
      <c r="G1651" s="17"/>
      <c r="H1651" s="17"/>
      <c r="I1651" s="17"/>
      <c r="J1651" s="17"/>
      <c r="K1651" s="17"/>
      <c r="L1651" s="17"/>
      <c r="M1651" s="1"/>
      <c r="N1651" s="1"/>
      <c r="O1651" s="1"/>
      <c r="P1651" s="1"/>
      <c r="Q1651" s="1"/>
      <c r="R1651" s="1"/>
    </row>
    <row r="1652" spans="3:18">
      <c r="C1652" s="1"/>
      <c r="D1652" s="1"/>
      <c r="E1652" s="1"/>
      <c r="F1652" s="1"/>
      <c r="G1652" s="17"/>
      <c r="H1652" s="17"/>
      <c r="I1652" s="17"/>
      <c r="J1652" s="17"/>
      <c r="K1652" s="17"/>
      <c r="L1652" s="17"/>
      <c r="M1652" s="1"/>
      <c r="N1652" s="1"/>
      <c r="O1652" s="1"/>
      <c r="P1652" s="1"/>
      <c r="Q1652" s="1"/>
      <c r="R1652" s="1"/>
    </row>
    <row r="1653" spans="3:18">
      <c r="C1653" s="1"/>
      <c r="D1653" s="1"/>
      <c r="E1653" s="1"/>
      <c r="F1653" s="1"/>
      <c r="G1653" s="17"/>
      <c r="H1653" s="17"/>
      <c r="I1653" s="17"/>
      <c r="J1653" s="17"/>
      <c r="K1653" s="17"/>
      <c r="L1653" s="17"/>
      <c r="M1653" s="1"/>
      <c r="N1653" s="1"/>
      <c r="O1653" s="1"/>
      <c r="P1653" s="1"/>
      <c r="Q1653" s="1"/>
      <c r="R1653" s="1"/>
    </row>
    <row r="1654" spans="3:18">
      <c r="C1654" s="1"/>
      <c r="D1654" s="1"/>
      <c r="E1654" s="1"/>
      <c r="F1654" s="1"/>
      <c r="G1654" s="17"/>
      <c r="H1654" s="17"/>
      <c r="I1654" s="17"/>
      <c r="J1654" s="17"/>
      <c r="K1654" s="17"/>
      <c r="L1654" s="17"/>
      <c r="M1654" s="1"/>
      <c r="N1654" s="1"/>
      <c r="O1654" s="1"/>
      <c r="P1654" s="1"/>
      <c r="Q1654" s="1"/>
      <c r="R1654" s="1"/>
    </row>
    <row r="1655" spans="3:18">
      <c r="C1655" s="1"/>
      <c r="D1655" s="1"/>
      <c r="E1655" s="1"/>
      <c r="F1655" s="1"/>
      <c r="G1655" s="17"/>
      <c r="H1655" s="17"/>
      <c r="I1655" s="17"/>
      <c r="J1655" s="17"/>
      <c r="K1655" s="17"/>
      <c r="L1655" s="17"/>
      <c r="M1655" s="1"/>
      <c r="N1655" s="1"/>
      <c r="O1655" s="1"/>
      <c r="P1655" s="1"/>
      <c r="Q1655" s="1"/>
      <c r="R1655" s="1"/>
    </row>
    <row r="1656" spans="3:18">
      <c r="C1656" s="1"/>
      <c r="D1656" s="1"/>
      <c r="E1656" s="1"/>
      <c r="F1656" s="1"/>
      <c r="G1656" s="17"/>
      <c r="H1656" s="17"/>
      <c r="I1656" s="17"/>
      <c r="J1656" s="17"/>
      <c r="K1656" s="17"/>
      <c r="L1656" s="17"/>
      <c r="M1656" s="1"/>
      <c r="N1656" s="1"/>
      <c r="O1656" s="1"/>
      <c r="P1656" s="1"/>
      <c r="Q1656" s="1"/>
      <c r="R1656" s="1"/>
    </row>
    <row r="1657" spans="3:18">
      <c r="C1657" s="1"/>
      <c r="D1657" s="1"/>
      <c r="E1657" s="1"/>
      <c r="F1657" s="1"/>
      <c r="G1657" s="17"/>
      <c r="H1657" s="17"/>
      <c r="I1657" s="17"/>
      <c r="J1657" s="17"/>
      <c r="K1657" s="17"/>
      <c r="L1657" s="17"/>
      <c r="M1657" s="1"/>
      <c r="N1657" s="1"/>
      <c r="O1657" s="1"/>
      <c r="P1657" s="1"/>
      <c r="Q1657" s="1"/>
      <c r="R1657" s="1"/>
    </row>
    <row r="1658" spans="3:18">
      <c r="C1658" s="1"/>
      <c r="D1658" s="1"/>
      <c r="E1658" s="1"/>
      <c r="F1658" s="1"/>
      <c r="G1658" s="17"/>
      <c r="H1658" s="17"/>
      <c r="I1658" s="17"/>
      <c r="J1658" s="17"/>
      <c r="K1658" s="17"/>
      <c r="L1658" s="17"/>
      <c r="M1658" s="1"/>
      <c r="N1658" s="1"/>
      <c r="O1658" s="1"/>
      <c r="P1658" s="1"/>
      <c r="Q1658" s="1"/>
      <c r="R1658" s="1"/>
    </row>
    <row r="1659" spans="3:18">
      <c r="C1659" s="1"/>
      <c r="D1659" s="1"/>
      <c r="E1659" s="1"/>
      <c r="F1659" s="1"/>
      <c r="G1659" s="17"/>
      <c r="H1659" s="17"/>
      <c r="I1659" s="17"/>
      <c r="J1659" s="17"/>
      <c r="K1659" s="17"/>
      <c r="L1659" s="17"/>
      <c r="M1659" s="1"/>
      <c r="N1659" s="1"/>
      <c r="O1659" s="1"/>
      <c r="P1659" s="1"/>
      <c r="Q1659" s="1"/>
      <c r="R1659" s="1"/>
    </row>
    <row r="1660" spans="3:18">
      <c r="C1660" s="1"/>
      <c r="D1660" s="1"/>
      <c r="E1660" s="1"/>
      <c r="F1660" s="1"/>
      <c r="G1660" s="17"/>
      <c r="H1660" s="17"/>
      <c r="I1660" s="17"/>
      <c r="J1660" s="17"/>
      <c r="K1660" s="17"/>
      <c r="L1660" s="17"/>
      <c r="M1660" s="1"/>
      <c r="N1660" s="1"/>
      <c r="O1660" s="1"/>
      <c r="P1660" s="1"/>
      <c r="Q1660" s="1"/>
      <c r="R1660" s="1"/>
    </row>
    <row r="1661" spans="3:18">
      <c r="C1661" s="1"/>
      <c r="D1661" s="1"/>
      <c r="E1661" s="1"/>
      <c r="F1661" s="1"/>
      <c r="G1661" s="17"/>
      <c r="H1661" s="17"/>
      <c r="I1661" s="17"/>
      <c r="J1661" s="17"/>
      <c r="K1661" s="17"/>
      <c r="L1661" s="17"/>
      <c r="M1661" s="1"/>
      <c r="N1661" s="1"/>
      <c r="O1661" s="1"/>
      <c r="P1661" s="1"/>
      <c r="Q1661" s="1"/>
      <c r="R1661" s="1"/>
    </row>
    <row r="1662" spans="3:18">
      <c r="C1662" s="1"/>
      <c r="D1662" s="1"/>
      <c r="E1662" s="1"/>
      <c r="F1662" s="1"/>
      <c r="G1662" s="17"/>
      <c r="H1662" s="17"/>
      <c r="I1662" s="17"/>
      <c r="J1662" s="17"/>
      <c r="K1662" s="17"/>
      <c r="L1662" s="17"/>
      <c r="M1662" s="1"/>
      <c r="N1662" s="1"/>
      <c r="O1662" s="1"/>
      <c r="P1662" s="1"/>
      <c r="Q1662" s="1"/>
      <c r="R1662" s="1"/>
    </row>
    <row r="1663" spans="3:18">
      <c r="C1663" s="1"/>
      <c r="D1663" s="1"/>
      <c r="E1663" s="1"/>
      <c r="F1663" s="1"/>
      <c r="G1663" s="17"/>
      <c r="H1663" s="17"/>
      <c r="I1663" s="17"/>
      <c r="J1663" s="17"/>
      <c r="K1663" s="17"/>
      <c r="L1663" s="17"/>
      <c r="M1663" s="1"/>
      <c r="N1663" s="1"/>
      <c r="O1663" s="1"/>
      <c r="P1663" s="1"/>
      <c r="Q1663" s="1"/>
      <c r="R1663" s="1"/>
    </row>
    <row r="1664" spans="3:18">
      <c r="C1664" s="1"/>
      <c r="D1664" s="1"/>
      <c r="E1664" s="1"/>
      <c r="F1664" s="1"/>
      <c r="G1664" s="17"/>
      <c r="H1664" s="17"/>
      <c r="I1664" s="17"/>
      <c r="J1664" s="17"/>
      <c r="K1664" s="17"/>
      <c r="L1664" s="17"/>
      <c r="M1664" s="1"/>
      <c r="N1664" s="1"/>
      <c r="O1664" s="1"/>
      <c r="P1664" s="1"/>
      <c r="Q1664" s="1"/>
      <c r="R1664" s="1"/>
    </row>
    <row r="1665" spans="3:18">
      <c r="C1665" s="1"/>
      <c r="D1665" s="1"/>
      <c r="E1665" s="1"/>
      <c r="F1665" s="1"/>
      <c r="G1665" s="17"/>
      <c r="H1665" s="17"/>
      <c r="I1665" s="17"/>
      <c r="J1665" s="17"/>
      <c r="K1665" s="17"/>
      <c r="L1665" s="17"/>
      <c r="M1665" s="1"/>
      <c r="N1665" s="1"/>
      <c r="O1665" s="1"/>
      <c r="P1665" s="1"/>
      <c r="Q1665" s="1"/>
      <c r="R1665" s="1"/>
    </row>
    <row r="1666" spans="3:18">
      <c r="C1666" s="1"/>
      <c r="D1666" s="1"/>
      <c r="E1666" s="1"/>
      <c r="F1666" s="1"/>
      <c r="G1666" s="17"/>
      <c r="H1666" s="17"/>
      <c r="I1666" s="17"/>
      <c r="J1666" s="17"/>
      <c r="K1666" s="17"/>
      <c r="L1666" s="17"/>
      <c r="M1666" s="1"/>
      <c r="N1666" s="1"/>
      <c r="O1666" s="1"/>
      <c r="P1666" s="1"/>
      <c r="Q1666" s="1"/>
      <c r="R1666" s="1"/>
    </row>
    <row r="1667" spans="3:18">
      <c r="C1667" s="1"/>
      <c r="D1667" s="1"/>
      <c r="E1667" s="1"/>
      <c r="F1667" s="1"/>
      <c r="G1667" s="17"/>
      <c r="H1667" s="17"/>
      <c r="I1667" s="17"/>
      <c r="J1667" s="17"/>
      <c r="K1667" s="17"/>
      <c r="L1667" s="17"/>
      <c r="M1667" s="1"/>
      <c r="N1667" s="1"/>
      <c r="O1667" s="1"/>
      <c r="P1667" s="1"/>
      <c r="Q1667" s="1"/>
      <c r="R1667" s="1"/>
    </row>
    <row r="1668" spans="3:18">
      <c r="C1668" s="1"/>
      <c r="D1668" s="1"/>
      <c r="E1668" s="1"/>
      <c r="F1668" s="1"/>
      <c r="G1668" s="17"/>
      <c r="H1668" s="17"/>
      <c r="I1668" s="17"/>
      <c r="J1668" s="17"/>
      <c r="K1668" s="17"/>
      <c r="L1668" s="17"/>
      <c r="M1668" s="1"/>
      <c r="N1668" s="1"/>
      <c r="O1668" s="1"/>
      <c r="P1668" s="1"/>
      <c r="Q1668" s="1"/>
      <c r="R1668" s="1"/>
    </row>
    <row r="1669" spans="3:18">
      <c r="C1669" s="1"/>
      <c r="D1669" s="1"/>
      <c r="E1669" s="1"/>
      <c r="F1669" s="1"/>
      <c r="G1669" s="17"/>
      <c r="H1669" s="17"/>
      <c r="I1669" s="17"/>
      <c r="J1669" s="17"/>
      <c r="K1669" s="17"/>
      <c r="L1669" s="17"/>
      <c r="M1669" s="1"/>
      <c r="N1669" s="1"/>
      <c r="O1669" s="1"/>
      <c r="P1669" s="1"/>
      <c r="Q1669" s="1"/>
      <c r="R1669" s="1"/>
    </row>
    <row r="1670" spans="3:18">
      <c r="C1670" s="1"/>
      <c r="D1670" s="1"/>
      <c r="E1670" s="1"/>
      <c r="F1670" s="1"/>
      <c r="G1670" s="17"/>
      <c r="H1670" s="17"/>
      <c r="I1670" s="17"/>
      <c r="J1670" s="17"/>
      <c r="K1670" s="17"/>
      <c r="L1670" s="17"/>
      <c r="M1670" s="1"/>
      <c r="N1670" s="1"/>
      <c r="O1670" s="1"/>
      <c r="P1670" s="1"/>
      <c r="Q1670" s="1"/>
      <c r="R1670" s="1"/>
    </row>
    <row r="1671" spans="3:18">
      <c r="C1671" s="1"/>
      <c r="D1671" s="1"/>
      <c r="E1671" s="1"/>
      <c r="F1671" s="1"/>
      <c r="G1671" s="17"/>
      <c r="H1671" s="17"/>
      <c r="I1671" s="17"/>
      <c r="J1671" s="17"/>
      <c r="K1671" s="17"/>
      <c r="L1671" s="17"/>
      <c r="M1671" s="1"/>
      <c r="N1671" s="1"/>
      <c r="O1671" s="1"/>
      <c r="P1671" s="1"/>
      <c r="Q1671" s="1"/>
      <c r="R1671" s="1"/>
    </row>
    <row r="1672" spans="3:18">
      <c r="C1672" s="1"/>
      <c r="D1672" s="1"/>
      <c r="E1672" s="1"/>
      <c r="F1672" s="1"/>
      <c r="G1672" s="17"/>
      <c r="H1672" s="17"/>
      <c r="I1672" s="17"/>
      <c r="J1672" s="17"/>
      <c r="K1672" s="17"/>
      <c r="L1672" s="17"/>
      <c r="M1672" s="1"/>
      <c r="N1672" s="1"/>
      <c r="O1672" s="1"/>
      <c r="P1672" s="1"/>
      <c r="Q1672" s="1"/>
      <c r="R1672" s="1"/>
    </row>
    <row r="1673" spans="3:18">
      <c r="C1673" s="1"/>
      <c r="D1673" s="1"/>
      <c r="E1673" s="1"/>
      <c r="F1673" s="1"/>
      <c r="G1673" s="17"/>
      <c r="H1673" s="17"/>
      <c r="I1673" s="17"/>
      <c r="J1673" s="17"/>
      <c r="K1673" s="17"/>
      <c r="L1673" s="17"/>
      <c r="M1673" s="1"/>
      <c r="N1673" s="1"/>
      <c r="O1673" s="1"/>
      <c r="P1673" s="1"/>
      <c r="Q1673" s="1"/>
      <c r="R1673" s="1"/>
    </row>
    <row r="1674" spans="3:18">
      <c r="C1674" s="1"/>
      <c r="D1674" s="1"/>
      <c r="E1674" s="1"/>
      <c r="F1674" s="1"/>
      <c r="G1674" s="17"/>
      <c r="H1674" s="17"/>
      <c r="I1674" s="17"/>
      <c r="J1674" s="17"/>
      <c r="K1674" s="17"/>
      <c r="L1674" s="17"/>
      <c r="M1674" s="1"/>
      <c r="N1674" s="1"/>
      <c r="O1674" s="1"/>
      <c r="P1674" s="1"/>
      <c r="Q1674" s="1"/>
      <c r="R1674" s="1"/>
    </row>
    <row r="1675" spans="3:18">
      <c r="C1675" s="1"/>
      <c r="D1675" s="1"/>
      <c r="E1675" s="1"/>
      <c r="F1675" s="1"/>
      <c r="G1675" s="17"/>
      <c r="H1675" s="17"/>
      <c r="I1675" s="17"/>
      <c r="J1675" s="17"/>
      <c r="K1675" s="17"/>
      <c r="L1675" s="17"/>
      <c r="M1675" s="1"/>
      <c r="N1675" s="1"/>
      <c r="O1675" s="1"/>
      <c r="P1675" s="1"/>
      <c r="Q1675" s="1"/>
      <c r="R1675" s="1"/>
    </row>
    <row r="1676" spans="3:18">
      <c r="C1676" s="1"/>
      <c r="D1676" s="1"/>
      <c r="E1676" s="1"/>
      <c r="F1676" s="1"/>
      <c r="G1676" s="17"/>
      <c r="H1676" s="17"/>
      <c r="I1676" s="17"/>
      <c r="J1676" s="17"/>
      <c r="K1676" s="17"/>
      <c r="L1676" s="17"/>
      <c r="M1676" s="1"/>
      <c r="N1676" s="1"/>
      <c r="O1676" s="1"/>
      <c r="P1676" s="1"/>
      <c r="Q1676" s="1"/>
      <c r="R1676" s="1"/>
    </row>
    <row r="1677" spans="3:18">
      <c r="C1677" s="1"/>
      <c r="D1677" s="1"/>
      <c r="E1677" s="1"/>
      <c r="F1677" s="1"/>
      <c r="G1677" s="17"/>
      <c r="H1677" s="17"/>
      <c r="I1677" s="17"/>
      <c r="J1677" s="17"/>
      <c r="K1677" s="17"/>
      <c r="L1677" s="17"/>
      <c r="M1677" s="1"/>
      <c r="N1677" s="1"/>
      <c r="O1677" s="1"/>
      <c r="P1677" s="1"/>
      <c r="Q1677" s="1"/>
      <c r="R1677" s="1"/>
    </row>
    <row r="1678" spans="3:18">
      <c r="C1678" s="1"/>
      <c r="D1678" s="1"/>
      <c r="E1678" s="1"/>
      <c r="F1678" s="1"/>
      <c r="G1678" s="17"/>
      <c r="H1678" s="17"/>
      <c r="I1678" s="17"/>
      <c r="J1678" s="17"/>
      <c r="K1678" s="17"/>
      <c r="L1678" s="17"/>
      <c r="M1678" s="1"/>
      <c r="N1678" s="1"/>
      <c r="O1678" s="1"/>
      <c r="P1678" s="1"/>
      <c r="Q1678" s="1"/>
      <c r="R1678" s="1"/>
    </row>
    <row r="1679" spans="3:18">
      <c r="C1679" s="1"/>
      <c r="D1679" s="1"/>
      <c r="E1679" s="1"/>
      <c r="F1679" s="1"/>
      <c r="G1679" s="17"/>
      <c r="H1679" s="17"/>
      <c r="I1679" s="17"/>
      <c r="J1679" s="17"/>
      <c r="K1679" s="17"/>
      <c r="L1679" s="17"/>
      <c r="M1679" s="1"/>
      <c r="N1679" s="1"/>
      <c r="O1679" s="1"/>
      <c r="P1679" s="1"/>
      <c r="Q1679" s="1"/>
      <c r="R1679" s="1"/>
    </row>
    <row r="1680" spans="3:18">
      <c r="C1680" s="1"/>
      <c r="D1680" s="1"/>
      <c r="E1680" s="1"/>
      <c r="F1680" s="1"/>
      <c r="G1680" s="17"/>
      <c r="H1680" s="17"/>
      <c r="I1680" s="17"/>
      <c r="J1680" s="17"/>
      <c r="K1680" s="17"/>
      <c r="L1680" s="17"/>
      <c r="M1680" s="1"/>
      <c r="N1680" s="1"/>
      <c r="O1680" s="1"/>
      <c r="P1680" s="1"/>
      <c r="Q1680" s="1"/>
      <c r="R1680" s="1"/>
    </row>
    <row r="1681" spans="3:18">
      <c r="C1681" s="1"/>
      <c r="D1681" s="1"/>
      <c r="E1681" s="1"/>
      <c r="F1681" s="1"/>
      <c r="G1681" s="17"/>
      <c r="H1681" s="17"/>
      <c r="I1681" s="17"/>
      <c r="J1681" s="17"/>
      <c r="K1681" s="17"/>
      <c r="L1681" s="17"/>
      <c r="M1681" s="1"/>
      <c r="N1681" s="1"/>
      <c r="O1681" s="1"/>
      <c r="P1681" s="1"/>
      <c r="Q1681" s="1"/>
      <c r="R1681" s="1"/>
    </row>
    <row r="1682" spans="3:18">
      <c r="C1682" s="1"/>
      <c r="D1682" s="1"/>
      <c r="E1682" s="1"/>
      <c r="F1682" s="1"/>
      <c r="G1682" s="17"/>
      <c r="H1682" s="17"/>
      <c r="I1682" s="17"/>
      <c r="J1682" s="17"/>
      <c r="K1682" s="17"/>
      <c r="L1682" s="17"/>
      <c r="M1682" s="1"/>
      <c r="N1682" s="1"/>
      <c r="O1682" s="1"/>
      <c r="P1682" s="1"/>
      <c r="Q1682" s="1"/>
      <c r="R1682" s="1"/>
    </row>
    <row r="1683" spans="3:18">
      <c r="C1683" s="1"/>
      <c r="D1683" s="1"/>
      <c r="E1683" s="1"/>
      <c r="F1683" s="1"/>
      <c r="G1683" s="17"/>
      <c r="H1683" s="17"/>
      <c r="I1683" s="17"/>
      <c r="J1683" s="17"/>
      <c r="K1683" s="17"/>
      <c r="L1683" s="17"/>
      <c r="M1683" s="1"/>
      <c r="N1683" s="1"/>
      <c r="O1683" s="1"/>
      <c r="P1683" s="1"/>
      <c r="Q1683" s="1"/>
      <c r="R1683" s="1"/>
    </row>
    <row r="1684" spans="3:18">
      <c r="C1684" s="1"/>
      <c r="D1684" s="1"/>
      <c r="E1684" s="1"/>
      <c r="F1684" s="1"/>
      <c r="G1684" s="17"/>
      <c r="H1684" s="17"/>
      <c r="I1684" s="17"/>
      <c r="J1684" s="17"/>
      <c r="K1684" s="17"/>
      <c r="L1684" s="17"/>
      <c r="M1684" s="1"/>
      <c r="N1684" s="1"/>
      <c r="O1684" s="1"/>
      <c r="P1684" s="1"/>
      <c r="Q1684" s="1"/>
      <c r="R1684" s="1"/>
    </row>
    <row r="1685" spans="3:18">
      <c r="C1685" s="1"/>
      <c r="D1685" s="1"/>
      <c r="E1685" s="1"/>
      <c r="F1685" s="1"/>
      <c r="G1685" s="17"/>
      <c r="H1685" s="17"/>
      <c r="I1685" s="17"/>
      <c r="J1685" s="17"/>
      <c r="K1685" s="17"/>
      <c r="L1685" s="17"/>
      <c r="M1685" s="1"/>
      <c r="N1685" s="1"/>
      <c r="O1685" s="1"/>
      <c r="P1685" s="1"/>
      <c r="Q1685" s="1"/>
      <c r="R1685" s="1"/>
    </row>
    <row r="1686" spans="3:18">
      <c r="C1686" s="1"/>
      <c r="D1686" s="1"/>
      <c r="E1686" s="1"/>
      <c r="F1686" s="1"/>
      <c r="G1686" s="17"/>
      <c r="H1686" s="17"/>
      <c r="I1686" s="17"/>
      <c r="J1686" s="17"/>
      <c r="K1686" s="17"/>
      <c r="L1686" s="17"/>
      <c r="M1686" s="1"/>
      <c r="N1686" s="1"/>
      <c r="O1686" s="1"/>
      <c r="P1686" s="1"/>
      <c r="Q1686" s="1"/>
      <c r="R1686" s="1"/>
    </row>
    <row r="1687" spans="3:18">
      <c r="C1687" s="1"/>
      <c r="D1687" s="1"/>
      <c r="E1687" s="1"/>
      <c r="F1687" s="1"/>
      <c r="G1687" s="17"/>
      <c r="H1687" s="17"/>
      <c r="I1687" s="17"/>
      <c r="J1687" s="17"/>
      <c r="K1687" s="17"/>
      <c r="L1687" s="17"/>
      <c r="M1687" s="1"/>
      <c r="N1687" s="1"/>
      <c r="O1687" s="1"/>
      <c r="P1687" s="1"/>
      <c r="Q1687" s="1"/>
      <c r="R1687" s="1"/>
    </row>
    <row r="1688" spans="3:18">
      <c r="C1688" s="1"/>
      <c r="D1688" s="1"/>
      <c r="E1688" s="1"/>
      <c r="F1688" s="1"/>
      <c r="G1688" s="17"/>
      <c r="H1688" s="17"/>
      <c r="I1688" s="17"/>
      <c r="J1688" s="17"/>
      <c r="K1688" s="17"/>
      <c r="L1688" s="17"/>
      <c r="M1688" s="1"/>
      <c r="N1688" s="1"/>
      <c r="O1688" s="1"/>
      <c r="P1688" s="1"/>
      <c r="Q1688" s="1"/>
      <c r="R1688" s="1"/>
    </row>
    <row r="1689" spans="3:18">
      <c r="C1689" s="1"/>
      <c r="D1689" s="1"/>
      <c r="E1689" s="1"/>
      <c r="F1689" s="1"/>
      <c r="G1689" s="17"/>
      <c r="H1689" s="17"/>
      <c r="I1689" s="17"/>
      <c r="J1689" s="17"/>
      <c r="K1689" s="17"/>
      <c r="L1689" s="17"/>
      <c r="M1689" s="1"/>
      <c r="N1689" s="1"/>
      <c r="O1689" s="1"/>
      <c r="P1689" s="1"/>
      <c r="Q1689" s="1"/>
      <c r="R1689" s="1"/>
    </row>
    <row r="1690" spans="3:18">
      <c r="C1690" s="1"/>
      <c r="D1690" s="1"/>
      <c r="E1690" s="1"/>
      <c r="F1690" s="1"/>
      <c r="G1690" s="17"/>
      <c r="H1690" s="17"/>
      <c r="I1690" s="17"/>
      <c r="J1690" s="17"/>
      <c r="K1690" s="17"/>
      <c r="L1690" s="17"/>
      <c r="M1690" s="1"/>
      <c r="N1690" s="1"/>
      <c r="O1690" s="1"/>
      <c r="P1690" s="1"/>
      <c r="Q1690" s="1"/>
      <c r="R1690" s="1"/>
    </row>
    <row r="1691" spans="3:18">
      <c r="C1691" s="1"/>
      <c r="D1691" s="1"/>
      <c r="E1691" s="1"/>
      <c r="F1691" s="1"/>
      <c r="G1691" s="17"/>
      <c r="H1691" s="17"/>
      <c r="I1691" s="17"/>
      <c r="J1691" s="17"/>
      <c r="K1691" s="17"/>
      <c r="L1691" s="17"/>
      <c r="M1691" s="1"/>
      <c r="N1691" s="1"/>
      <c r="O1691" s="1"/>
      <c r="P1691" s="1"/>
      <c r="Q1691" s="1"/>
      <c r="R1691" s="1"/>
    </row>
    <row r="1692" spans="3:18">
      <c r="C1692" s="1"/>
      <c r="D1692" s="1"/>
      <c r="E1692" s="1"/>
      <c r="F1692" s="1"/>
      <c r="G1692" s="17"/>
      <c r="H1692" s="17"/>
      <c r="I1692" s="17"/>
      <c r="J1692" s="17"/>
      <c r="K1692" s="17"/>
      <c r="L1692" s="17"/>
      <c r="M1692" s="1"/>
      <c r="N1692" s="1"/>
      <c r="O1692" s="1"/>
      <c r="P1692" s="1"/>
      <c r="Q1692" s="1"/>
      <c r="R1692" s="1"/>
    </row>
    <row r="1693" spans="3:18">
      <c r="C1693" s="1"/>
      <c r="D1693" s="1"/>
      <c r="E1693" s="1"/>
      <c r="F1693" s="1"/>
      <c r="G1693" s="17"/>
      <c r="H1693" s="17"/>
      <c r="I1693" s="17"/>
      <c r="J1693" s="17"/>
      <c r="K1693" s="17"/>
      <c r="L1693" s="17"/>
      <c r="M1693" s="1"/>
      <c r="N1693" s="1"/>
      <c r="O1693" s="1"/>
      <c r="P1693" s="1"/>
      <c r="Q1693" s="1"/>
      <c r="R1693" s="1"/>
    </row>
    <row r="1694" spans="3:18">
      <c r="C1694" s="1"/>
      <c r="D1694" s="1"/>
      <c r="E1694" s="1"/>
      <c r="F1694" s="1"/>
      <c r="G1694" s="17"/>
      <c r="H1694" s="17"/>
      <c r="I1694" s="17"/>
      <c r="J1694" s="17"/>
      <c r="K1694" s="17"/>
      <c r="L1694" s="17"/>
      <c r="M1694" s="1"/>
      <c r="N1694" s="1"/>
      <c r="O1694" s="1"/>
      <c r="P1694" s="1"/>
      <c r="Q1694" s="1"/>
      <c r="R1694" s="1"/>
    </row>
    <row r="1695" spans="3:18">
      <c r="C1695" s="1"/>
      <c r="D1695" s="1"/>
      <c r="E1695" s="1"/>
      <c r="F1695" s="1"/>
      <c r="G1695" s="17"/>
      <c r="H1695" s="17"/>
      <c r="I1695" s="17"/>
      <c r="J1695" s="17"/>
      <c r="K1695" s="17"/>
      <c r="L1695" s="17"/>
      <c r="M1695" s="1"/>
      <c r="N1695" s="1"/>
      <c r="O1695" s="1"/>
      <c r="P1695" s="1"/>
      <c r="Q1695" s="1"/>
      <c r="R1695" s="1"/>
    </row>
    <row r="1696" spans="3:18">
      <c r="C1696" s="1"/>
      <c r="D1696" s="1"/>
      <c r="E1696" s="1"/>
      <c r="F1696" s="1"/>
      <c r="G1696" s="17"/>
      <c r="H1696" s="17"/>
      <c r="I1696" s="17"/>
      <c r="J1696" s="17"/>
      <c r="K1696" s="17"/>
      <c r="L1696" s="17"/>
      <c r="M1696" s="1"/>
      <c r="N1696" s="1"/>
      <c r="O1696" s="1"/>
      <c r="P1696" s="1"/>
      <c r="Q1696" s="1"/>
      <c r="R1696" s="1"/>
    </row>
    <row r="1697" spans="3:18">
      <c r="C1697" s="1"/>
      <c r="D1697" s="1"/>
      <c r="E1697" s="1"/>
      <c r="F1697" s="1"/>
      <c r="G1697" s="17"/>
      <c r="H1697" s="17"/>
      <c r="I1697" s="17"/>
      <c r="J1697" s="17"/>
      <c r="K1697" s="17"/>
      <c r="L1697" s="17"/>
      <c r="M1697" s="1"/>
      <c r="N1697" s="1"/>
      <c r="O1697" s="1"/>
      <c r="P1697" s="1"/>
      <c r="Q1697" s="1"/>
      <c r="R1697" s="1"/>
    </row>
    <row r="1698" spans="3:18">
      <c r="C1698" s="1"/>
      <c r="D1698" s="1"/>
      <c r="E1698" s="1"/>
      <c r="F1698" s="1"/>
      <c r="G1698" s="17"/>
      <c r="H1698" s="17"/>
      <c r="I1698" s="17"/>
      <c r="J1698" s="17"/>
      <c r="K1698" s="17"/>
      <c r="L1698" s="17"/>
      <c r="M1698" s="1"/>
      <c r="N1698" s="1"/>
      <c r="O1698" s="1"/>
      <c r="P1698" s="1"/>
      <c r="Q1698" s="1"/>
      <c r="R1698" s="1"/>
    </row>
    <row r="1699" spans="3:18">
      <c r="C1699" s="1"/>
      <c r="D1699" s="1"/>
      <c r="E1699" s="1"/>
      <c r="F1699" s="1"/>
      <c r="G1699" s="17"/>
      <c r="H1699" s="17"/>
      <c r="I1699" s="17"/>
      <c r="J1699" s="17"/>
      <c r="K1699" s="17"/>
      <c r="L1699" s="17"/>
      <c r="M1699" s="1"/>
      <c r="N1699" s="1"/>
      <c r="O1699" s="1"/>
      <c r="P1699" s="1"/>
      <c r="Q1699" s="1"/>
      <c r="R1699" s="1"/>
    </row>
    <row r="1700" spans="3:18">
      <c r="C1700" s="1"/>
      <c r="D1700" s="1"/>
      <c r="E1700" s="1"/>
      <c r="F1700" s="1"/>
      <c r="G1700" s="17"/>
      <c r="H1700" s="17"/>
      <c r="I1700" s="17"/>
      <c r="J1700" s="17"/>
      <c r="K1700" s="17"/>
      <c r="L1700" s="17"/>
      <c r="M1700" s="1"/>
      <c r="N1700" s="1"/>
      <c r="O1700" s="1"/>
      <c r="P1700" s="1"/>
      <c r="Q1700" s="1"/>
      <c r="R1700" s="1"/>
    </row>
    <row r="1701" spans="3:18">
      <c r="C1701" s="1"/>
      <c r="D1701" s="1"/>
      <c r="E1701" s="1"/>
      <c r="F1701" s="1"/>
      <c r="G1701" s="17"/>
      <c r="H1701" s="17"/>
      <c r="I1701" s="17"/>
      <c r="J1701" s="17"/>
      <c r="K1701" s="17"/>
      <c r="L1701" s="17"/>
      <c r="M1701" s="1"/>
      <c r="N1701" s="1"/>
      <c r="O1701" s="1"/>
      <c r="P1701" s="1"/>
      <c r="Q1701" s="1"/>
      <c r="R1701" s="1"/>
    </row>
    <row r="1702" spans="3:18">
      <c r="C1702" s="1"/>
      <c r="D1702" s="1"/>
      <c r="E1702" s="1"/>
      <c r="F1702" s="1"/>
      <c r="G1702" s="17"/>
      <c r="H1702" s="17"/>
      <c r="I1702" s="17"/>
      <c r="J1702" s="17"/>
      <c r="K1702" s="17"/>
      <c r="L1702" s="17"/>
      <c r="M1702" s="1"/>
      <c r="N1702" s="1"/>
      <c r="O1702" s="1"/>
      <c r="P1702" s="1"/>
      <c r="Q1702" s="1"/>
      <c r="R1702" s="1"/>
    </row>
    <row r="1703" spans="3:18">
      <c r="C1703" s="1"/>
      <c r="D1703" s="1"/>
      <c r="E1703" s="1"/>
      <c r="F1703" s="1"/>
      <c r="G1703" s="17"/>
      <c r="H1703" s="17"/>
      <c r="I1703" s="17"/>
      <c r="J1703" s="17"/>
      <c r="K1703" s="17"/>
      <c r="L1703" s="17"/>
      <c r="M1703" s="1"/>
      <c r="N1703" s="1"/>
      <c r="O1703" s="1"/>
      <c r="P1703" s="1"/>
      <c r="Q1703" s="1"/>
      <c r="R1703" s="1"/>
    </row>
    <row r="1704" spans="3:18">
      <c r="C1704" s="1"/>
      <c r="D1704" s="1"/>
      <c r="E1704" s="1"/>
      <c r="F1704" s="1"/>
      <c r="G1704" s="17"/>
      <c r="H1704" s="17"/>
      <c r="I1704" s="17"/>
      <c r="J1704" s="17"/>
      <c r="K1704" s="17"/>
      <c r="L1704" s="17"/>
      <c r="M1704" s="1"/>
      <c r="N1704" s="1"/>
      <c r="O1704" s="1"/>
      <c r="P1704" s="1"/>
      <c r="Q1704" s="1"/>
      <c r="R1704" s="1"/>
    </row>
    <row r="1705" spans="3:18">
      <c r="C1705" s="1"/>
      <c r="D1705" s="1"/>
      <c r="E1705" s="1"/>
      <c r="F1705" s="1"/>
      <c r="G1705" s="17"/>
      <c r="H1705" s="17"/>
      <c r="I1705" s="17"/>
      <c r="J1705" s="17"/>
      <c r="K1705" s="17"/>
      <c r="L1705" s="17"/>
      <c r="M1705" s="1"/>
      <c r="N1705" s="1"/>
      <c r="O1705" s="1"/>
      <c r="P1705" s="1"/>
      <c r="Q1705" s="1"/>
      <c r="R1705" s="1"/>
    </row>
    <row r="1706" spans="3:18">
      <c r="C1706" s="1"/>
      <c r="D1706" s="1"/>
      <c r="E1706" s="1"/>
      <c r="F1706" s="1"/>
      <c r="G1706" s="17"/>
      <c r="H1706" s="17"/>
      <c r="I1706" s="17"/>
      <c r="J1706" s="17"/>
      <c r="K1706" s="17"/>
      <c r="L1706" s="17"/>
      <c r="M1706" s="1"/>
      <c r="N1706" s="1"/>
      <c r="O1706" s="1"/>
      <c r="P1706" s="1"/>
      <c r="Q1706" s="1"/>
      <c r="R1706" s="1"/>
    </row>
    <row r="1707" spans="3:18">
      <c r="C1707" s="1"/>
      <c r="D1707" s="1"/>
      <c r="E1707" s="1"/>
      <c r="F1707" s="1"/>
      <c r="G1707" s="17"/>
      <c r="H1707" s="17"/>
      <c r="I1707" s="17"/>
      <c r="J1707" s="17"/>
      <c r="K1707" s="17"/>
      <c r="L1707" s="17"/>
      <c r="M1707" s="1"/>
      <c r="N1707" s="1"/>
      <c r="O1707" s="1"/>
      <c r="P1707" s="1"/>
      <c r="Q1707" s="1"/>
      <c r="R1707" s="1"/>
    </row>
    <row r="1708" spans="3:18">
      <c r="C1708" s="1"/>
      <c r="D1708" s="1"/>
      <c r="E1708" s="1"/>
      <c r="F1708" s="1"/>
      <c r="G1708" s="17"/>
      <c r="H1708" s="17"/>
      <c r="I1708" s="17"/>
      <c r="J1708" s="17"/>
      <c r="K1708" s="17"/>
      <c r="L1708" s="17"/>
      <c r="M1708" s="1"/>
      <c r="N1708" s="1"/>
      <c r="O1708" s="1"/>
      <c r="P1708" s="1"/>
      <c r="Q1708" s="1"/>
      <c r="R1708" s="1"/>
    </row>
    <row r="1709" spans="3:18">
      <c r="C1709" s="1"/>
      <c r="D1709" s="1"/>
      <c r="E1709" s="1"/>
      <c r="F1709" s="1"/>
      <c r="G1709" s="17"/>
      <c r="H1709" s="17"/>
      <c r="I1709" s="17"/>
      <c r="J1709" s="17"/>
      <c r="K1709" s="17"/>
      <c r="L1709" s="17"/>
      <c r="M1709" s="1"/>
      <c r="N1709" s="1"/>
      <c r="O1709" s="1"/>
      <c r="P1709" s="1"/>
      <c r="Q1709" s="1"/>
      <c r="R1709" s="1"/>
    </row>
    <row r="1710" spans="3:18">
      <c r="C1710" s="1"/>
      <c r="D1710" s="1"/>
      <c r="E1710" s="1"/>
      <c r="F1710" s="1"/>
      <c r="G1710" s="17"/>
      <c r="H1710" s="17"/>
      <c r="I1710" s="17"/>
      <c r="J1710" s="17"/>
      <c r="K1710" s="17"/>
      <c r="L1710" s="17"/>
      <c r="M1710" s="1"/>
      <c r="N1710" s="1"/>
      <c r="O1710" s="1"/>
      <c r="P1710" s="1"/>
      <c r="Q1710" s="1"/>
      <c r="R1710" s="1"/>
    </row>
    <row r="1711" spans="3:18">
      <c r="C1711" s="1"/>
      <c r="D1711" s="1"/>
      <c r="E1711" s="1"/>
      <c r="F1711" s="1"/>
      <c r="G1711" s="17"/>
      <c r="H1711" s="17"/>
      <c r="I1711" s="17"/>
      <c r="J1711" s="17"/>
      <c r="K1711" s="17"/>
      <c r="L1711" s="17"/>
      <c r="M1711" s="1"/>
      <c r="N1711" s="1"/>
      <c r="O1711" s="1"/>
      <c r="P1711" s="1"/>
      <c r="Q1711" s="1"/>
      <c r="R1711" s="1"/>
    </row>
    <row r="1712" spans="3:18">
      <c r="C1712" s="1"/>
      <c r="D1712" s="1"/>
      <c r="E1712" s="1"/>
      <c r="F1712" s="1"/>
      <c r="G1712" s="17"/>
      <c r="H1712" s="17"/>
      <c r="I1712" s="17"/>
      <c r="J1712" s="17"/>
      <c r="K1712" s="17"/>
      <c r="L1712" s="17"/>
      <c r="M1712" s="1"/>
      <c r="N1712" s="1"/>
      <c r="O1712" s="1"/>
      <c r="P1712" s="1"/>
      <c r="Q1712" s="1"/>
      <c r="R1712" s="1"/>
    </row>
    <row r="1713" spans="3:18">
      <c r="C1713" s="1"/>
      <c r="D1713" s="1"/>
      <c r="E1713" s="1"/>
      <c r="F1713" s="1"/>
      <c r="G1713" s="17"/>
      <c r="H1713" s="17"/>
      <c r="I1713" s="17"/>
      <c r="J1713" s="17"/>
      <c r="K1713" s="17"/>
      <c r="L1713" s="17"/>
      <c r="M1713" s="1"/>
      <c r="N1713" s="1"/>
      <c r="O1713" s="1"/>
      <c r="P1713" s="1"/>
      <c r="Q1713" s="1"/>
      <c r="R1713" s="1"/>
    </row>
    <row r="1714" spans="3:18">
      <c r="C1714" s="1"/>
      <c r="D1714" s="1"/>
      <c r="E1714" s="1"/>
      <c r="F1714" s="1"/>
      <c r="G1714" s="17"/>
      <c r="H1714" s="17"/>
      <c r="I1714" s="17"/>
      <c r="J1714" s="17"/>
      <c r="K1714" s="17"/>
      <c r="L1714" s="17"/>
      <c r="M1714" s="1"/>
      <c r="N1714" s="1"/>
      <c r="O1714" s="1"/>
      <c r="P1714" s="1"/>
      <c r="Q1714" s="1"/>
      <c r="R1714" s="1"/>
    </row>
    <row r="1715" spans="3:18">
      <c r="C1715" s="1"/>
      <c r="D1715" s="1"/>
      <c r="E1715" s="1"/>
      <c r="F1715" s="1"/>
      <c r="G1715" s="17"/>
      <c r="H1715" s="17"/>
      <c r="I1715" s="17"/>
      <c r="J1715" s="17"/>
      <c r="K1715" s="17"/>
      <c r="L1715" s="17"/>
      <c r="M1715" s="1"/>
      <c r="N1715" s="1"/>
      <c r="O1715" s="1"/>
      <c r="P1715" s="1"/>
      <c r="Q1715" s="1"/>
      <c r="R1715" s="1"/>
    </row>
    <row r="1716" spans="3:18">
      <c r="C1716" s="1"/>
      <c r="D1716" s="1"/>
      <c r="E1716" s="1"/>
      <c r="F1716" s="1"/>
      <c r="G1716" s="17"/>
      <c r="H1716" s="17"/>
      <c r="I1716" s="17"/>
      <c r="J1716" s="17"/>
      <c r="K1716" s="17"/>
      <c r="L1716" s="17"/>
      <c r="M1716" s="1"/>
      <c r="N1716" s="1"/>
      <c r="O1716" s="1"/>
      <c r="P1716" s="1"/>
      <c r="Q1716" s="1"/>
      <c r="R1716" s="1"/>
    </row>
    <row r="1717" spans="3:18">
      <c r="C1717" s="1"/>
      <c r="D1717" s="1"/>
      <c r="E1717" s="1"/>
      <c r="F1717" s="1"/>
      <c r="G1717" s="17"/>
      <c r="H1717" s="17"/>
      <c r="I1717" s="17"/>
      <c r="J1717" s="17"/>
      <c r="K1717" s="17"/>
      <c r="L1717" s="17"/>
      <c r="M1717" s="1"/>
      <c r="N1717" s="1"/>
      <c r="O1717" s="1"/>
      <c r="P1717" s="1"/>
      <c r="Q1717" s="1"/>
      <c r="R1717" s="1"/>
    </row>
    <row r="1718" spans="3:18">
      <c r="C1718" s="1"/>
      <c r="D1718" s="1"/>
      <c r="E1718" s="1"/>
      <c r="F1718" s="1"/>
      <c r="G1718" s="17"/>
      <c r="H1718" s="17"/>
      <c r="I1718" s="17"/>
      <c r="J1718" s="17"/>
      <c r="K1718" s="17"/>
      <c r="L1718" s="17"/>
      <c r="M1718" s="1"/>
      <c r="N1718" s="1"/>
      <c r="O1718" s="1"/>
      <c r="P1718" s="1"/>
      <c r="Q1718" s="1"/>
      <c r="R1718" s="1"/>
    </row>
    <row r="1719" spans="3:18">
      <c r="C1719" s="1"/>
      <c r="D1719" s="1"/>
      <c r="E1719" s="1"/>
      <c r="F1719" s="1"/>
      <c r="G1719" s="17"/>
      <c r="H1719" s="17"/>
      <c r="I1719" s="17"/>
      <c r="J1719" s="17"/>
      <c r="K1719" s="17"/>
      <c r="L1719" s="17"/>
      <c r="M1719" s="1"/>
      <c r="N1719" s="1"/>
      <c r="O1719" s="1"/>
      <c r="P1719" s="1"/>
      <c r="Q1719" s="1"/>
      <c r="R1719" s="1"/>
    </row>
    <row r="1720" spans="3:18">
      <c r="C1720" s="1"/>
      <c r="D1720" s="1"/>
      <c r="E1720" s="1"/>
      <c r="F1720" s="1"/>
      <c r="G1720" s="17"/>
      <c r="H1720" s="17"/>
      <c r="I1720" s="17"/>
      <c r="J1720" s="17"/>
      <c r="K1720" s="17"/>
      <c r="L1720" s="17"/>
      <c r="M1720" s="1"/>
      <c r="N1720" s="1"/>
      <c r="O1720" s="1"/>
      <c r="P1720" s="1"/>
      <c r="Q1720" s="1"/>
      <c r="R1720" s="1"/>
    </row>
    <row r="1721" spans="3:18">
      <c r="C1721" s="1"/>
      <c r="D1721" s="1"/>
      <c r="E1721" s="1"/>
      <c r="F1721" s="1"/>
      <c r="G1721" s="17"/>
      <c r="H1721" s="17"/>
      <c r="I1721" s="17"/>
      <c r="J1721" s="17"/>
      <c r="K1721" s="17"/>
      <c r="L1721" s="17"/>
      <c r="M1721" s="1"/>
      <c r="N1721" s="1"/>
      <c r="O1721" s="1"/>
      <c r="P1721" s="1"/>
      <c r="Q1721" s="1"/>
      <c r="R1721" s="1"/>
    </row>
    <row r="1722" spans="3:18">
      <c r="C1722" s="1"/>
      <c r="D1722" s="1"/>
      <c r="E1722" s="1"/>
      <c r="F1722" s="1"/>
      <c r="G1722" s="17"/>
      <c r="H1722" s="17"/>
      <c r="I1722" s="17"/>
      <c r="J1722" s="17"/>
      <c r="K1722" s="17"/>
      <c r="L1722" s="17"/>
      <c r="M1722" s="1"/>
      <c r="N1722" s="1"/>
      <c r="O1722" s="1"/>
      <c r="P1722" s="1"/>
      <c r="Q1722" s="1"/>
      <c r="R1722" s="1"/>
    </row>
    <row r="1723" spans="3:18">
      <c r="C1723" s="1"/>
      <c r="D1723" s="1"/>
      <c r="E1723" s="1"/>
      <c r="F1723" s="1"/>
      <c r="G1723" s="17"/>
      <c r="H1723" s="17"/>
      <c r="I1723" s="17"/>
      <c r="J1723" s="17"/>
      <c r="K1723" s="17"/>
      <c r="L1723" s="17"/>
      <c r="M1723" s="1"/>
      <c r="N1723" s="1"/>
      <c r="O1723" s="1"/>
      <c r="P1723" s="1"/>
      <c r="Q1723" s="1"/>
      <c r="R1723" s="1"/>
    </row>
    <row r="1724" spans="3:18">
      <c r="C1724" s="1"/>
      <c r="D1724" s="1"/>
      <c r="E1724" s="1"/>
      <c r="F1724" s="1"/>
      <c r="G1724" s="17"/>
      <c r="H1724" s="17"/>
      <c r="I1724" s="17"/>
      <c r="J1724" s="17"/>
      <c r="K1724" s="17"/>
      <c r="L1724" s="17"/>
      <c r="M1724" s="1"/>
      <c r="N1724" s="1"/>
      <c r="O1724" s="1"/>
      <c r="P1724" s="1"/>
      <c r="Q1724" s="1"/>
      <c r="R1724" s="1"/>
    </row>
    <row r="1725" spans="3:18">
      <c r="C1725" s="1"/>
      <c r="D1725" s="1"/>
      <c r="E1725" s="1"/>
      <c r="F1725" s="1"/>
      <c r="G1725" s="17"/>
      <c r="H1725" s="17"/>
      <c r="I1725" s="17"/>
      <c r="J1725" s="17"/>
      <c r="K1725" s="17"/>
      <c r="L1725" s="17"/>
      <c r="M1725" s="1"/>
      <c r="N1725" s="1"/>
      <c r="O1725" s="1"/>
      <c r="P1725" s="1"/>
      <c r="Q1725" s="1"/>
      <c r="R1725" s="1"/>
    </row>
    <row r="1726" spans="3:18">
      <c r="C1726" s="1"/>
      <c r="D1726" s="1"/>
      <c r="E1726" s="1"/>
      <c r="F1726" s="1"/>
      <c r="G1726" s="17"/>
      <c r="H1726" s="17"/>
      <c r="I1726" s="17"/>
      <c r="J1726" s="17"/>
      <c r="K1726" s="17"/>
      <c r="L1726" s="17"/>
      <c r="M1726" s="1"/>
      <c r="N1726" s="1"/>
      <c r="O1726" s="1"/>
      <c r="P1726" s="1"/>
      <c r="Q1726" s="1"/>
      <c r="R1726" s="1"/>
    </row>
    <row r="1727" spans="3:18">
      <c r="C1727" s="1"/>
      <c r="D1727" s="1"/>
      <c r="E1727" s="1"/>
      <c r="F1727" s="1"/>
      <c r="G1727" s="17"/>
      <c r="H1727" s="17"/>
      <c r="I1727" s="17"/>
      <c r="J1727" s="17"/>
      <c r="K1727" s="17"/>
      <c r="L1727" s="17"/>
      <c r="M1727" s="1"/>
      <c r="N1727" s="1"/>
      <c r="O1727" s="1"/>
      <c r="P1727" s="1"/>
      <c r="Q1727" s="1"/>
      <c r="R1727" s="1"/>
    </row>
    <row r="1728" spans="3:18">
      <c r="C1728" s="1"/>
      <c r="D1728" s="1"/>
      <c r="E1728" s="1"/>
      <c r="F1728" s="1"/>
      <c r="G1728" s="17"/>
      <c r="H1728" s="17"/>
      <c r="I1728" s="17"/>
      <c r="J1728" s="17"/>
      <c r="K1728" s="17"/>
      <c r="L1728" s="17"/>
      <c r="M1728" s="1"/>
      <c r="N1728" s="1"/>
      <c r="O1728" s="1"/>
      <c r="P1728" s="1"/>
      <c r="Q1728" s="1"/>
      <c r="R1728" s="1"/>
    </row>
    <row r="1729" spans="3:18">
      <c r="C1729" s="1"/>
      <c r="D1729" s="1"/>
      <c r="E1729" s="1"/>
      <c r="F1729" s="1"/>
      <c r="G1729" s="17"/>
      <c r="H1729" s="17"/>
      <c r="I1729" s="17"/>
      <c r="J1729" s="17"/>
      <c r="K1729" s="17"/>
      <c r="L1729" s="17"/>
      <c r="M1729" s="1"/>
      <c r="N1729" s="1"/>
      <c r="O1729" s="1"/>
      <c r="P1729" s="1"/>
      <c r="Q1729" s="1"/>
      <c r="R1729" s="1"/>
    </row>
    <row r="1730" spans="3:18">
      <c r="C1730" s="1"/>
      <c r="D1730" s="1"/>
      <c r="E1730" s="1"/>
      <c r="F1730" s="1"/>
      <c r="G1730" s="17"/>
      <c r="H1730" s="17"/>
      <c r="I1730" s="17"/>
      <c r="J1730" s="17"/>
      <c r="K1730" s="17"/>
      <c r="L1730" s="17"/>
      <c r="M1730" s="1"/>
      <c r="N1730" s="1"/>
      <c r="O1730" s="1"/>
      <c r="P1730" s="1"/>
      <c r="Q1730" s="1"/>
      <c r="R1730" s="1"/>
    </row>
    <row r="1731" spans="3:18">
      <c r="C1731" s="1"/>
      <c r="D1731" s="1"/>
      <c r="E1731" s="1"/>
      <c r="F1731" s="1"/>
      <c r="G1731" s="17"/>
      <c r="H1731" s="17"/>
      <c r="I1731" s="17"/>
      <c r="J1731" s="17"/>
      <c r="K1731" s="17"/>
      <c r="L1731" s="17"/>
      <c r="M1731" s="1"/>
      <c r="N1731" s="1"/>
      <c r="O1731" s="1"/>
      <c r="P1731" s="1"/>
      <c r="Q1731" s="1"/>
      <c r="R1731" s="1"/>
    </row>
    <row r="1732" spans="3:18">
      <c r="C1732" s="1"/>
      <c r="D1732" s="1"/>
      <c r="E1732" s="1"/>
      <c r="F1732" s="1"/>
      <c r="G1732" s="17"/>
      <c r="H1732" s="17"/>
      <c r="I1732" s="17"/>
      <c r="J1732" s="17"/>
      <c r="K1732" s="17"/>
      <c r="L1732" s="17"/>
      <c r="M1732" s="1"/>
      <c r="N1732" s="1"/>
      <c r="O1732" s="1"/>
      <c r="P1732" s="1"/>
      <c r="Q1732" s="1"/>
      <c r="R1732" s="1"/>
    </row>
    <row r="1733" spans="3:18">
      <c r="C1733" s="1"/>
      <c r="D1733" s="1"/>
      <c r="E1733" s="1"/>
      <c r="F1733" s="1"/>
      <c r="G1733" s="17"/>
      <c r="H1733" s="17"/>
      <c r="I1733" s="17"/>
      <c r="J1733" s="17"/>
      <c r="K1733" s="17"/>
      <c r="L1733" s="17"/>
      <c r="M1733" s="1"/>
      <c r="N1733" s="1"/>
      <c r="O1733" s="1"/>
      <c r="P1733" s="1"/>
      <c r="Q1733" s="1"/>
      <c r="R1733" s="1"/>
    </row>
    <row r="1734" spans="3:18">
      <c r="C1734" s="1"/>
      <c r="D1734" s="1"/>
      <c r="E1734" s="1"/>
      <c r="F1734" s="1"/>
      <c r="G1734" s="17"/>
      <c r="H1734" s="17"/>
      <c r="I1734" s="17"/>
      <c r="J1734" s="17"/>
      <c r="K1734" s="17"/>
      <c r="L1734" s="17"/>
      <c r="M1734" s="1"/>
      <c r="N1734" s="1"/>
      <c r="O1734" s="1"/>
      <c r="P1734" s="1"/>
      <c r="Q1734" s="1"/>
      <c r="R1734" s="1"/>
    </row>
    <row r="1735" spans="3:18">
      <c r="C1735" s="1"/>
      <c r="D1735" s="1"/>
      <c r="E1735" s="1"/>
      <c r="F1735" s="1"/>
      <c r="G1735" s="17"/>
      <c r="H1735" s="17"/>
      <c r="I1735" s="17"/>
      <c r="J1735" s="17"/>
      <c r="K1735" s="17"/>
      <c r="L1735" s="17"/>
      <c r="M1735" s="1"/>
      <c r="N1735" s="1"/>
      <c r="O1735" s="1"/>
      <c r="P1735" s="1"/>
      <c r="Q1735" s="1"/>
      <c r="R1735" s="1"/>
    </row>
    <row r="1736" spans="3:18">
      <c r="C1736" s="1"/>
      <c r="D1736" s="1"/>
      <c r="E1736" s="1"/>
      <c r="F1736" s="1"/>
      <c r="G1736" s="17"/>
      <c r="H1736" s="17"/>
      <c r="I1736" s="17"/>
      <c r="J1736" s="17"/>
      <c r="K1736" s="17"/>
      <c r="L1736" s="17"/>
      <c r="M1736" s="1"/>
      <c r="N1736" s="1"/>
      <c r="O1736" s="1"/>
      <c r="P1736" s="1"/>
      <c r="Q1736" s="1"/>
      <c r="R1736" s="1"/>
    </row>
    <row r="1737" spans="3:18">
      <c r="C1737" s="1"/>
      <c r="D1737" s="1"/>
      <c r="E1737" s="1"/>
      <c r="F1737" s="1"/>
      <c r="G1737" s="17"/>
      <c r="H1737" s="17"/>
      <c r="I1737" s="17"/>
      <c r="J1737" s="17"/>
      <c r="K1737" s="17"/>
      <c r="L1737" s="17"/>
      <c r="M1737" s="1"/>
      <c r="N1737" s="1"/>
      <c r="O1737" s="1"/>
      <c r="P1737" s="1"/>
      <c r="Q1737" s="1"/>
      <c r="R1737" s="1"/>
    </row>
    <row r="1738" spans="3:18">
      <c r="C1738" s="1"/>
      <c r="D1738" s="1"/>
      <c r="E1738" s="1"/>
      <c r="F1738" s="1"/>
      <c r="G1738" s="17"/>
      <c r="H1738" s="17"/>
      <c r="I1738" s="17"/>
      <c r="J1738" s="17"/>
      <c r="K1738" s="17"/>
      <c r="L1738" s="17"/>
      <c r="M1738" s="1"/>
      <c r="N1738" s="1"/>
      <c r="O1738" s="1"/>
      <c r="P1738" s="1"/>
      <c r="Q1738" s="1"/>
      <c r="R1738" s="1"/>
    </row>
    <row r="1739" spans="3:18">
      <c r="C1739" s="1"/>
      <c r="D1739" s="1"/>
      <c r="E1739" s="1"/>
      <c r="F1739" s="1"/>
      <c r="G1739" s="17"/>
      <c r="H1739" s="17"/>
      <c r="I1739" s="17"/>
      <c r="J1739" s="17"/>
      <c r="K1739" s="17"/>
      <c r="L1739" s="17"/>
      <c r="M1739" s="1"/>
      <c r="N1739" s="1"/>
      <c r="O1739" s="1"/>
      <c r="P1739" s="1"/>
      <c r="Q1739" s="1"/>
      <c r="R1739" s="1"/>
    </row>
    <row r="1740" spans="3:18">
      <c r="C1740" s="1"/>
      <c r="D1740" s="1"/>
      <c r="E1740" s="1"/>
      <c r="F1740" s="1"/>
      <c r="G1740" s="17"/>
      <c r="H1740" s="17"/>
      <c r="I1740" s="17"/>
      <c r="J1740" s="17"/>
      <c r="K1740" s="17"/>
      <c r="L1740" s="17"/>
      <c r="M1740" s="1"/>
      <c r="N1740" s="1"/>
      <c r="O1740" s="1"/>
      <c r="P1740" s="1"/>
      <c r="Q1740" s="1"/>
      <c r="R1740" s="1"/>
    </row>
    <row r="1741" spans="3:18">
      <c r="C1741" s="1"/>
      <c r="D1741" s="1"/>
      <c r="E1741" s="1"/>
      <c r="F1741" s="1"/>
      <c r="G1741" s="17"/>
      <c r="H1741" s="17"/>
      <c r="I1741" s="17"/>
      <c r="J1741" s="17"/>
      <c r="K1741" s="17"/>
      <c r="L1741" s="17"/>
      <c r="M1741" s="1"/>
      <c r="N1741" s="1"/>
      <c r="O1741" s="1"/>
      <c r="P1741" s="1"/>
      <c r="Q1741" s="1"/>
      <c r="R1741" s="1"/>
    </row>
    <row r="1742" spans="3:18">
      <c r="C1742" s="1"/>
      <c r="D1742" s="1"/>
      <c r="E1742" s="1"/>
      <c r="F1742" s="1"/>
      <c r="G1742" s="17"/>
      <c r="H1742" s="17"/>
      <c r="I1742" s="17"/>
      <c r="J1742" s="17"/>
      <c r="K1742" s="17"/>
      <c r="L1742" s="17"/>
      <c r="M1742" s="1"/>
      <c r="N1742" s="1"/>
      <c r="O1742" s="1"/>
      <c r="P1742" s="1"/>
      <c r="Q1742" s="1"/>
      <c r="R1742" s="1"/>
    </row>
    <row r="1743" spans="3:18">
      <c r="C1743" s="1"/>
      <c r="D1743" s="1"/>
      <c r="E1743" s="1"/>
      <c r="F1743" s="1"/>
      <c r="G1743" s="17"/>
      <c r="H1743" s="17"/>
      <c r="I1743" s="17"/>
      <c r="J1743" s="17"/>
      <c r="K1743" s="17"/>
      <c r="L1743" s="17"/>
      <c r="M1743" s="1"/>
      <c r="N1743" s="1"/>
      <c r="O1743" s="1"/>
      <c r="P1743" s="1"/>
      <c r="Q1743" s="1"/>
      <c r="R1743" s="1"/>
    </row>
    <row r="1744" spans="3:18">
      <c r="C1744" s="1"/>
      <c r="D1744" s="1"/>
      <c r="E1744" s="1"/>
      <c r="F1744" s="1"/>
      <c r="G1744" s="17"/>
      <c r="H1744" s="17"/>
      <c r="I1744" s="17"/>
      <c r="J1744" s="17"/>
      <c r="K1744" s="17"/>
      <c r="L1744" s="17"/>
      <c r="M1744" s="1"/>
      <c r="N1744" s="1"/>
      <c r="O1744" s="1"/>
      <c r="P1744" s="1"/>
      <c r="Q1744" s="1"/>
      <c r="R1744" s="1"/>
    </row>
    <row r="1745" spans="3:18">
      <c r="C1745" s="1"/>
      <c r="D1745" s="1"/>
      <c r="E1745" s="1"/>
      <c r="F1745" s="1"/>
      <c r="G1745" s="17"/>
      <c r="H1745" s="17"/>
      <c r="I1745" s="17"/>
      <c r="J1745" s="17"/>
      <c r="K1745" s="17"/>
      <c r="L1745" s="17"/>
      <c r="M1745" s="1"/>
      <c r="N1745" s="1"/>
      <c r="O1745" s="1"/>
      <c r="P1745" s="1"/>
      <c r="Q1745" s="1"/>
      <c r="R1745" s="1"/>
    </row>
    <row r="1746" spans="3:18">
      <c r="C1746" s="1"/>
      <c r="D1746" s="1"/>
      <c r="E1746" s="1"/>
      <c r="F1746" s="1"/>
      <c r="G1746" s="17"/>
      <c r="H1746" s="17"/>
      <c r="I1746" s="17"/>
      <c r="J1746" s="17"/>
      <c r="K1746" s="17"/>
      <c r="L1746" s="17"/>
      <c r="M1746" s="1"/>
      <c r="N1746" s="1"/>
      <c r="O1746" s="1"/>
      <c r="P1746" s="1"/>
      <c r="Q1746" s="1"/>
      <c r="R1746" s="1"/>
    </row>
    <row r="1747" spans="3:18">
      <c r="C1747" s="1"/>
      <c r="D1747" s="1"/>
      <c r="E1747" s="1"/>
      <c r="F1747" s="1"/>
      <c r="G1747" s="17"/>
      <c r="H1747" s="17"/>
      <c r="I1747" s="17"/>
      <c r="J1747" s="17"/>
      <c r="K1747" s="17"/>
      <c r="L1747" s="17"/>
      <c r="M1747" s="1"/>
      <c r="N1747" s="1"/>
      <c r="O1747" s="1"/>
      <c r="P1747" s="1"/>
      <c r="Q1747" s="1"/>
      <c r="R1747" s="1"/>
    </row>
    <row r="1748" spans="3:18">
      <c r="C1748" s="1"/>
      <c r="D1748" s="1"/>
      <c r="E1748" s="1"/>
      <c r="F1748" s="1"/>
      <c r="G1748" s="17"/>
      <c r="H1748" s="17"/>
      <c r="I1748" s="17"/>
      <c r="J1748" s="17"/>
      <c r="K1748" s="17"/>
      <c r="L1748" s="17"/>
      <c r="M1748" s="1"/>
      <c r="N1748" s="1"/>
      <c r="O1748" s="1"/>
      <c r="P1748" s="1"/>
      <c r="Q1748" s="1"/>
      <c r="R1748" s="1"/>
    </row>
    <row r="1749" spans="3:18">
      <c r="C1749" s="1"/>
      <c r="D1749" s="1"/>
      <c r="E1749" s="1"/>
      <c r="F1749" s="1"/>
      <c r="G1749" s="17"/>
      <c r="H1749" s="17"/>
      <c r="I1749" s="17"/>
      <c r="J1749" s="17"/>
      <c r="K1749" s="17"/>
      <c r="L1749" s="17"/>
      <c r="M1749" s="1"/>
      <c r="N1749" s="1"/>
      <c r="O1749" s="1"/>
      <c r="P1749" s="1"/>
      <c r="Q1749" s="1"/>
      <c r="R1749" s="1"/>
    </row>
    <row r="1750" spans="3:18">
      <c r="C1750" s="1"/>
      <c r="D1750" s="1"/>
      <c r="E1750" s="1"/>
      <c r="F1750" s="1"/>
      <c r="G1750" s="17"/>
      <c r="H1750" s="17"/>
      <c r="I1750" s="17"/>
      <c r="J1750" s="17"/>
      <c r="K1750" s="17"/>
      <c r="L1750" s="17"/>
      <c r="M1750" s="1"/>
      <c r="N1750" s="1"/>
      <c r="O1750" s="1"/>
      <c r="P1750" s="1"/>
      <c r="Q1750" s="1"/>
      <c r="R1750" s="1"/>
    </row>
    <row r="1751" spans="3:18">
      <c r="C1751" s="1"/>
      <c r="D1751" s="1"/>
      <c r="E1751" s="1"/>
      <c r="F1751" s="1"/>
      <c r="G1751" s="17"/>
      <c r="H1751" s="17"/>
      <c r="I1751" s="17"/>
      <c r="J1751" s="17"/>
      <c r="K1751" s="17"/>
      <c r="L1751" s="17"/>
      <c r="M1751" s="1"/>
      <c r="N1751" s="1"/>
      <c r="O1751" s="1"/>
      <c r="P1751" s="1"/>
      <c r="Q1751" s="1"/>
      <c r="R1751" s="1"/>
    </row>
    <row r="1752" spans="3:18">
      <c r="C1752" s="1"/>
      <c r="D1752" s="1"/>
      <c r="E1752" s="1"/>
      <c r="F1752" s="1"/>
      <c r="G1752" s="17"/>
      <c r="H1752" s="17"/>
      <c r="I1752" s="17"/>
      <c r="J1752" s="17"/>
      <c r="K1752" s="17"/>
      <c r="L1752" s="17"/>
      <c r="M1752" s="1"/>
      <c r="N1752" s="1"/>
      <c r="O1752" s="1"/>
      <c r="P1752" s="1"/>
      <c r="Q1752" s="1"/>
      <c r="R1752" s="1"/>
    </row>
    <row r="1753" spans="3:18">
      <c r="C1753" s="1"/>
      <c r="D1753" s="1"/>
      <c r="E1753" s="1"/>
      <c r="F1753" s="1"/>
      <c r="G1753" s="17"/>
      <c r="H1753" s="17"/>
      <c r="I1753" s="17"/>
      <c r="J1753" s="17"/>
      <c r="K1753" s="17"/>
      <c r="L1753" s="17"/>
      <c r="M1753" s="1"/>
      <c r="N1753" s="1"/>
      <c r="O1753" s="1"/>
      <c r="P1753" s="1"/>
      <c r="Q1753" s="1"/>
      <c r="R1753" s="1"/>
    </row>
    <row r="1754" spans="3:18">
      <c r="C1754" s="1"/>
      <c r="D1754" s="1"/>
      <c r="E1754" s="1"/>
      <c r="F1754" s="1"/>
      <c r="G1754" s="17"/>
      <c r="H1754" s="17"/>
      <c r="I1754" s="17"/>
      <c r="J1754" s="17"/>
      <c r="K1754" s="17"/>
      <c r="L1754" s="17"/>
      <c r="M1754" s="1"/>
      <c r="N1754" s="1"/>
      <c r="O1754" s="1"/>
      <c r="P1754" s="1"/>
      <c r="Q1754" s="1"/>
      <c r="R1754" s="1"/>
    </row>
    <row r="1755" spans="3:18">
      <c r="C1755" s="1"/>
      <c r="D1755" s="1"/>
      <c r="E1755" s="1"/>
      <c r="F1755" s="1"/>
      <c r="G1755" s="17"/>
      <c r="H1755" s="17"/>
      <c r="I1755" s="17"/>
      <c r="J1755" s="17"/>
      <c r="K1755" s="17"/>
      <c r="L1755" s="17"/>
      <c r="M1755" s="1"/>
      <c r="N1755" s="1"/>
      <c r="O1755" s="1"/>
      <c r="P1755" s="1"/>
      <c r="Q1755" s="1"/>
      <c r="R1755" s="1"/>
    </row>
    <row r="1756" spans="3:18">
      <c r="C1756" s="1"/>
      <c r="D1756" s="1"/>
      <c r="E1756" s="1"/>
      <c r="F1756" s="1"/>
      <c r="G1756" s="17"/>
      <c r="H1756" s="17"/>
      <c r="I1756" s="17"/>
      <c r="J1756" s="17"/>
      <c r="K1756" s="17"/>
      <c r="L1756" s="17"/>
      <c r="M1756" s="1"/>
      <c r="N1756" s="1"/>
      <c r="O1756" s="1"/>
      <c r="P1756" s="1"/>
      <c r="Q1756" s="1"/>
      <c r="R1756" s="1"/>
    </row>
    <row r="1757" spans="3:18">
      <c r="C1757" s="1"/>
      <c r="D1757" s="1"/>
      <c r="E1757" s="1"/>
      <c r="F1757" s="1"/>
      <c r="G1757" s="17"/>
      <c r="H1757" s="17"/>
      <c r="I1757" s="17"/>
      <c r="J1757" s="17"/>
      <c r="K1757" s="17"/>
      <c r="L1757" s="17"/>
      <c r="M1757" s="1"/>
      <c r="N1757" s="1"/>
      <c r="O1757" s="1"/>
      <c r="P1757" s="1"/>
      <c r="Q1757" s="1"/>
      <c r="R1757" s="1"/>
    </row>
    <row r="1758" spans="3:18">
      <c r="C1758" s="1"/>
      <c r="D1758" s="1"/>
      <c r="E1758" s="1"/>
      <c r="F1758" s="1"/>
      <c r="G1758" s="17"/>
      <c r="H1758" s="17"/>
      <c r="I1758" s="17"/>
      <c r="J1758" s="17"/>
      <c r="K1758" s="17"/>
      <c r="L1758" s="17"/>
      <c r="M1758" s="1"/>
      <c r="N1758" s="1"/>
      <c r="O1758" s="1"/>
      <c r="P1758" s="1"/>
      <c r="Q1758" s="1"/>
      <c r="R1758" s="1"/>
    </row>
    <row r="1759" spans="3:18">
      <c r="C1759" s="1"/>
      <c r="D1759" s="1"/>
      <c r="E1759" s="1"/>
      <c r="F1759" s="1"/>
      <c r="G1759" s="17"/>
      <c r="H1759" s="17"/>
      <c r="I1759" s="17"/>
      <c r="J1759" s="17"/>
      <c r="K1759" s="17"/>
      <c r="L1759" s="17"/>
      <c r="M1759" s="1"/>
      <c r="N1759" s="1"/>
      <c r="O1759" s="1"/>
      <c r="P1759" s="1"/>
      <c r="Q1759" s="1"/>
      <c r="R1759" s="1"/>
    </row>
    <row r="1760" spans="3:18">
      <c r="C1760" s="1"/>
      <c r="D1760" s="1"/>
      <c r="E1760" s="1"/>
      <c r="F1760" s="1"/>
      <c r="G1760" s="17"/>
      <c r="H1760" s="17"/>
      <c r="I1760" s="17"/>
      <c r="J1760" s="17"/>
      <c r="K1760" s="17"/>
      <c r="L1760" s="17"/>
      <c r="M1760" s="1"/>
      <c r="N1760" s="1"/>
      <c r="O1760" s="1"/>
      <c r="P1760" s="1"/>
      <c r="Q1760" s="1"/>
      <c r="R1760" s="1"/>
    </row>
    <row r="1761" spans="3:18">
      <c r="C1761" s="1"/>
      <c r="D1761" s="1"/>
      <c r="E1761" s="1"/>
      <c r="F1761" s="1"/>
      <c r="G1761" s="17"/>
      <c r="H1761" s="17"/>
      <c r="I1761" s="17"/>
      <c r="J1761" s="17"/>
      <c r="K1761" s="17"/>
      <c r="L1761" s="17"/>
      <c r="M1761" s="1"/>
      <c r="N1761" s="1"/>
      <c r="O1761" s="1"/>
      <c r="P1761" s="1"/>
      <c r="Q1761" s="1"/>
      <c r="R1761" s="1"/>
    </row>
    <row r="1762" spans="3:18">
      <c r="C1762" s="1"/>
      <c r="D1762" s="1"/>
      <c r="E1762" s="1"/>
      <c r="F1762" s="1"/>
      <c r="G1762" s="17"/>
      <c r="H1762" s="17"/>
      <c r="I1762" s="17"/>
      <c r="J1762" s="17"/>
      <c r="K1762" s="17"/>
      <c r="L1762" s="17"/>
      <c r="M1762" s="1"/>
      <c r="N1762" s="1"/>
      <c r="O1762" s="1"/>
      <c r="P1762" s="1"/>
      <c r="Q1762" s="1"/>
      <c r="R1762" s="1"/>
    </row>
    <row r="1763" spans="3:18">
      <c r="C1763" s="1"/>
      <c r="D1763" s="1"/>
      <c r="E1763" s="1"/>
      <c r="F1763" s="1"/>
      <c r="G1763" s="17"/>
      <c r="H1763" s="17"/>
      <c r="I1763" s="17"/>
      <c r="J1763" s="17"/>
      <c r="K1763" s="17"/>
      <c r="L1763" s="17"/>
      <c r="M1763" s="1"/>
      <c r="N1763" s="1"/>
      <c r="O1763" s="1"/>
      <c r="P1763" s="1"/>
      <c r="Q1763" s="1"/>
      <c r="R1763" s="1"/>
    </row>
    <row r="1764" spans="3:18">
      <c r="C1764" s="1"/>
      <c r="D1764" s="1"/>
      <c r="E1764" s="1"/>
      <c r="F1764" s="1"/>
      <c r="G1764" s="17"/>
      <c r="H1764" s="17"/>
      <c r="I1764" s="17"/>
      <c r="J1764" s="17"/>
      <c r="K1764" s="17"/>
      <c r="L1764" s="17"/>
      <c r="M1764" s="1"/>
      <c r="N1764" s="1"/>
      <c r="O1764" s="1"/>
      <c r="P1764" s="1"/>
      <c r="Q1764" s="1"/>
      <c r="R1764" s="1"/>
    </row>
    <row r="1765" spans="3:18">
      <c r="C1765" s="1"/>
      <c r="D1765" s="1"/>
      <c r="E1765" s="1"/>
      <c r="F1765" s="1"/>
      <c r="G1765" s="17"/>
      <c r="H1765" s="17"/>
      <c r="I1765" s="17"/>
      <c r="J1765" s="17"/>
      <c r="K1765" s="17"/>
      <c r="L1765" s="17"/>
      <c r="M1765" s="1"/>
      <c r="N1765" s="1"/>
      <c r="O1765" s="1"/>
      <c r="P1765" s="1"/>
      <c r="Q1765" s="1"/>
      <c r="R1765" s="1"/>
    </row>
    <row r="1766" spans="3:18">
      <c r="C1766" s="1"/>
      <c r="D1766" s="1"/>
      <c r="E1766" s="1"/>
      <c r="F1766" s="1"/>
      <c r="G1766" s="17"/>
      <c r="H1766" s="17"/>
      <c r="I1766" s="17"/>
      <c r="J1766" s="17"/>
      <c r="K1766" s="17"/>
      <c r="L1766" s="17"/>
      <c r="M1766" s="1"/>
      <c r="N1766" s="1"/>
      <c r="O1766" s="1"/>
      <c r="P1766" s="1"/>
      <c r="Q1766" s="1"/>
      <c r="R1766" s="1"/>
    </row>
    <row r="1767" spans="3:18">
      <c r="C1767" s="1"/>
      <c r="D1767" s="1"/>
      <c r="E1767" s="1"/>
      <c r="F1767" s="1"/>
      <c r="G1767" s="17"/>
      <c r="H1767" s="17"/>
      <c r="I1767" s="17"/>
      <c r="J1767" s="17"/>
      <c r="K1767" s="17"/>
      <c r="L1767" s="17"/>
      <c r="M1767" s="1"/>
      <c r="N1767" s="1"/>
      <c r="O1767" s="1"/>
      <c r="P1767" s="1"/>
      <c r="Q1767" s="1"/>
      <c r="R1767" s="1"/>
    </row>
    <row r="1768" spans="3:18">
      <c r="C1768" s="1"/>
      <c r="D1768" s="1"/>
      <c r="E1768" s="1"/>
      <c r="F1768" s="1"/>
      <c r="G1768" s="17"/>
      <c r="H1768" s="17"/>
      <c r="I1768" s="17"/>
      <c r="J1768" s="17"/>
      <c r="K1768" s="17"/>
      <c r="L1768" s="17"/>
      <c r="M1768" s="1"/>
      <c r="N1768" s="1"/>
      <c r="O1768" s="1"/>
      <c r="P1768" s="1"/>
      <c r="Q1768" s="1"/>
      <c r="R1768" s="1"/>
    </row>
    <row r="1769" spans="3:18">
      <c r="C1769" s="1"/>
      <c r="D1769" s="1"/>
      <c r="E1769" s="1"/>
      <c r="F1769" s="1"/>
      <c r="G1769" s="17"/>
      <c r="H1769" s="17"/>
      <c r="I1769" s="17"/>
      <c r="J1769" s="17"/>
      <c r="K1769" s="17"/>
      <c r="L1769" s="17"/>
      <c r="M1769" s="1"/>
      <c r="N1769" s="1"/>
      <c r="O1769" s="1"/>
      <c r="P1769" s="1"/>
      <c r="Q1769" s="1"/>
      <c r="R1769" s="1"/>
    </row>
    <row r="1770" spans="3:18">
      <c r="C1770" s="1"/>
      <c r="D1770" s="1"/>
      <c r="E1770" s="1"/>
      <c r="F1770" s="1"/>
      <c r="G1770" s="17"/>
      <c r="H1770" s="17"/>
      <c r="I1770" s="17"/>
      <c r="J1770" s="17"/>
      <c r="K1770" s="17"/>
      <c r="L1770" s="17"/>
      <c r="M1770" s="1"/>
      <c r="N1770" s="1"/>
      <c r="O1770" s="1"/>
      <c r="P1770" s="1"/>
      <c r="Q1770" s="1"/>
      <c r="R1770" s="1"/>
    </row>
    <row r="1771" spans="3:18">
      <c r="C1771" s="1"/>
      <c r="D1771" s="1"/>
      <c r="E1771" s="1"/>
      <c r="F1771" s="1"/>
      <c r="G1771" s="17"/>
      <c r="H1771" s="17"/>
      <c r="I1771" s="17"/>
      <c r="J1771" s="17"/>
      <c r="K1771" s="17"/>
      <c r="L1771" s="17"/>
      <c r="M1771" s="1"/>
      <c r="N1771" s="1"/>
      <c r="O1771" s="1"/>
      <c r="P1771" s="1"/>
      <c r="Q1771" s="1"/>
      <c r="R1771" s="1"/>
    </row>
    <row r="1772" spans="3:18">
      <c r="C1772" s="1"/>
      <c r="D1772" s="1"/>
      <c r="E1772" s="1"/>
      <c r="F1772" s="1"/>
      <c r="G1772" s="17"/>
      <c r="H1772" s="17"/>
      <c r="I1772" s="17"/>
      <c r="J1772" s="17"/>
      <c r="K1772" s="17"/>
      <c r="L1772" s="17"/>
      <c r="M1772" s="1"/>
      <c r="N1772" s="1"/>
      <c r="O1772" s="1"/>
      <c r="P1772" s="1"/>
      <c r="Q1772" s="1"/>
      <c r="R1772" s="1"/>
    </row>
    <row r="1773" spans="3:18">
      <c r="C1773" s="1"/>
      <c r="D1773" s="1"/>
      <c r="E1773" s="1"/>
      <c r="F1773" s="1"/>
      <c r="G1773" s="17"/>
      <c r="H1773" s="17"/>
      <c r="I1773" s="17"/>
      <c r="J1773" s="17"/>
      <c r="K1773" s="17"/>
      <c r="L1773" s="17"/>
      <c r="M1773" s="1"/>
      <c r="N1773" s="1"/>
      <c r="O1773" s="1"/>
      <c r="P1773" s="1"/>
      <c r="Q1773" s="1"/>
      <c r="R1773" s="1"/>
    </row>
    <row r="1774" spans="3:18">
      <c r="C1774" s="1"/>
      <c r="D1774" s="1"/>
      <c r="E1774" s="1"/>
      <c r="F1774" s="1"/>
      <c r="G1774" s="17"/>
      <c r="H1774" s="17"/>
      <c r="I1774" s="17"/>
      <c r="J1774" s="17"/>
      <c r="K1774" s="17"/>
      <c r="L1774" s="17"/>
      <c r="M1774" s="1"/>
      <c r="N1774" s="1"/>
      <c r="O1774" s="1"/>
      <c r="P1774" s="1"/>
      <c r="Q1774" s="1"/>
      <c r="R1774" s="1"/>
    </row>
    <row r="1775" spans="3:18">
      <c r="C1775" s="1"/>
      <c r="D1775" s="1"/>
      <c r="E1775" s="1"/>
      <c r="F1775" s="1"/>
      <c r="G1775" s="17"/>
      <c r="H1775" s="17"/>
      <c r="I1775" s="17"/>
      <c r="J1775" s="17"/>
      <c r="K1775" s="17"/>
      <c r="L1775" s="17"/>
      <c r="M1775" s="1"/>
      <c r="N1775" s="1"/>
      <c r="O1775" s="1"/>
      <c r="P1775" s="1"/>
      <c r="Q1775" s="1"/>
      <c r="R1775" s="1"/>
    </row>
    <row r="1776" spans="3:18">
      <c r="C1776" s="1"/>
      <c r="D1776" s="1"/>
      <c r="E1776" s="1"/>
      <c r="F1776" s="1"/>
      <c r="G1776" s="17"/>
      <c r="H1776" s="17"/>
      <c r="I1776" s="17"/>
      <c r="J1776" s="17"/>
      <c r="K1776" s="17"/>
      <c r="L1776" s="17"/>
      <c r="M1776" s="1"/>
      <c r="N1776" s="1"/>
      <c r="O1776" s="1"/>
      <c r="P1776" s="1"/>
      <c r="Q1776" s="1"/>
      <c r="R1776" s="1"/>
    </row>
    <row r="1777" spans="3:18">
      <c r="C1777" s="1"/>
      <c r="D1777" s="1"/>
      <c r="E1777" s="1"/>
      <c r="F1777" s="1"/>
      <c r="G1777" s="17"/>
      <c r="H1777" s="17"/>
      <c r="I1777" s="17"/>
      <c r="J1777" s="17"/>
      <c r="K1777" s="17"/>
      <c r="L1777" s="17"/>
      <c r="M1777" s="1"/>
      <c r="N1777" s="1"/>
      <c r="O1777" s="1"/>
      <c r="P1777" s="1"/>
      <c r="Q1777" s="1"/>
      <c r="R1777" s="1"/>
    </row>
    <row r="1778" spans="3:18">
      <c r="C1778" s="1"/>
      <c r="D1778" s="1"/>
      <c r="E1778" s="1"/>
      <c r="F1778" s="1"/>
      <c r="G1778" s="17"/>
      <c r="H1778" s="17"/>
      <c r="I1778" s="17"/>
      <c r="J1778" s="17"/>
      <c r="K1778" s="17"/>
      <c r="L1778" s="17"/>
      <c r="M1778" s="1"/>
      <c r="N1778" s="1"/>
      <c r="O1778" s="1"/>
      <c r="P1778" s="1"/>
      <c r="Q1778" s="1"/>
      <c r="R1778" s="1"/>
    </row>
    <row r="1779" spans="3:18">
      <c r="C1779" s="1"/>
      <c r="D1779" s="1"/>
      <c r="E1779" s="1"/>
      <c r="F1779" s="1"/>
      <c r="G1779" s="17"/>
      <c r="H1779" s="17"/>
      <c r="I1779" s="17"/>
      <c r="J1779" s="17"/>
      <c r="K1779" s="17"/>
      <c r="L1779" s="17"/>
      <c r="M1779" s="1"/>
      <c r="N1779" s="1"/>
      <c r="O1779" s="1"/>
      <c r="P1779" s="1"/>
      <c r="Q1779" s="1"/>
      <c r="R1779" s="1"/>
    </row>
    <row r="1780" spans="3:18">
      <c r="C1780" s="1"/>
      <c r="D1780" s="1"/>
      <c r="E1780" s="1"/>
      <c r="F1780" s="1"/>
      <c r="G1780" s="17"/>
      <c r="H1780" s="17"/>
      <c r="I1780" s="17"/>
      <c r="J1780" s="17"/>
      <c r="K1780" s="17"/>
      <c r="L1780" s="17"/>
      <c r="M1780" s="1"/>
      <c r="N1780" s="1"/>
      <c r="O1780" s="1"/>
      <c r="P1780" s="1"/>
      <c r="Q1780" s="1"/>
      <c r="R1780" s="1"/>
    </row>
    <row r="1781" spans="3:18">
      <c r="C1781" s="1"/>
      <c r="D1781" s="1"/>
      <c r="E1781" s="1"/>
      <c r="F1781" s="1"/>
      <c r="G1781" s="17"/>
      <c r="H1781" s="17"/>
      <c r="I1781" s="17"/>
      <c r="J1781" s="17"/>
      <c r="K1781" s="17"/>
      <c r="L1781" s="17"/>
      <c r="M1781" s="1"/>
      <c r="N1781" s="1"/>
      <c r="O1781" s="1"/>
      <c r="P1781" s="1"/>
      <c r="Q1781" s="1"/>
      <c r="R1781" s="1"/>
    </row>
    <row r="1782" spans="3:18">
      <c r="C1782" s="1"/>
      <c r="D1782" s="1"/>
      <c r="E1782" s="1"/>
      <c r="F1782" s="1"/>
      <c r="G1782" s="17"/>
      <c r="H1782" s="17"/>
      <c r="I1782" s="17"/>
      <c r="J1782" s="17"/>
      <c r="K1782" s="17"/>
      <c r="L1782" s="17"/>
      <c r="M1782" s="1"/>
      <c r="N1782" s="1"/>
      <c r="O1782" s="1"/>
      <c r="P1782" s="1"/>
      <c r="Q1782" s="1"/>
      <c r="R1782" s="1"/>
    </row>
    <row r="1783" spans="3:18">
      <c r="C1783" s="1"/>
      <c r="D1783" s="1"/>
      <c r="E1783" s="1"/>
      <c r="F1783" s="1"/>
      <c r="G1783" s="17"/>
      <c r="H1783" s="17"/>
      <c r="I1783" s="17"/>
      <c r="J1783" s="17"/>
      <c r="K1783" s="17"/>
      <c r="L1783" s="17"/>
      <c r="M1783" s="1"/>
      <c r="N1783" s="1"/>
      <c r="O1783" s="1"/>
      <c r="P1783" s="1"/>
      <c r="Q1783" s="1"/>
      <c r="R1783" s="1"/>
    </row>
    <row r="1784" spans="3:18">
      <c r="C1784" s="1"/>
      <c r="D1784" s="1"/>
      <c r="E1784" s="1"/>
      <c r="F1784" s="1"/>
      <c r="G1784" s="17"/>
      <c r="H1784" s="17"/>
      <c r="I1784" s="17"/>
      <c r="J1784" s="17"/>
      <c r="K1784" s="17"/>
      <c r="L1784" s="17"/>
      <c r="M1784" s="1"/>
      <c r="N1784" s="1"/>
      <c r="O1784" s="1"/>
      <c r="P1784" s="1"/>
      <c r="Q1784" s="1"/>
      <c r="R1784" s="1"/>
    </row>
    <row r="1785" spans="3:18">
      <c r="C1785" s="1"/>
      <c r="D1785" s="1"/>
      <c r="E1785" s="1"/>
      <c r="F1785" s="1"/>
      <c r="G1785" s="17"/>
      <c r="H1785" s="17"/>
      <c r="I1785" s="17"/>
      <c r="J1785" s="17"/>
      <c r="K1785" s="17"/>
      <c r="L1785" s="17"/>
      <c r="M1785" s="1"/>
      <c r="N1785" s="1"/>
      <c r="O1785" s="1"/>
      <c r="P1785" s="1"/>
      <c r="Q1785" s="1"/>
      <c r="R1785" s="1"/>
    </row>
    <row r="1786" spans="3:18">
      <c r="C1786" s="1"/>
      <c r="D1786" s="1"/>
      <c r="E1786" s="1"/>
      <c r="F1786" s="1"/>
      <c r="G1786" s="17"/>
      <c r="H1786" s="17"/>
      <c r="I1786" s="17"/>
      <c r="J1786" s="17"/>
      <c r="K1786" s="17"/>
      <c r="L1786" s="17"/>
      <c r="M1786" s="1"/>
      <c r="N1786" s="1"/>
      <c r="O1786" s="1"/>
      <c r="P1786" s="1"/>
      <c r="Q1786" s="1"/>
      <c r="R1786" s="1"/>
    </row>
    <row r="1787" spans="3:18">
      <c r="C1787" s="1"/>
      <c r="D1787" s="1"/>
      <c r="E1787" s="1"/>
      <c r="F1787" s="1"/>
      <c r="G1787" s="17"/>
      <c r="H1787" s="17"/>
      <c r="I1787" s="17"/>
      <c r="J1787" s="17"/>
      <c r="K1787" s="17"/>
      <c r="L1787" s="17"/>
      <c r="M1787" s="1"/>
      <c r="N1787" s="1"/>
      <c r="O1787" s="1"/>
      <c r="P1787" s="1"/>
      <c r="Q1787" s="1"/>
      <c r="R1787" s="1"/>
    </row>
    <row r="1788" spans="3:18">
      <c r="C1788" s="1"/>
      <c r="D1788" s="1"/>
      <c r="E1788" s="1"/>
      <c r="F1788" s="1"/>
      <c r="G1788" s="17"/>
      <c r="H1788" s="17"/>
      <c r="I1788" s="17"/>
      <c r="J1788" s="17"/>
      <c r="K1788" s="17"/>
      <c r="L1788" s="17"/>
      <c r="M1788" s="1"/>
      <c r="N1788" s="1"/>
      <c r="O1788" s="1"/>
      <c r="P1788" s="1"/>
      <c r="Q1788" s="1"/>
      <c r="R1788" s="1"/>
    </row>
    <row r="1789" spans="3:18">
      <c r="C1789" s="1"/>
      <c r="D1789" s="1"/>
      <c r="E1789" s="1"/>
      <c r="F1789" s="1"/>
      <c r="G1789" s="17"/>
      <c r="H1789" s="17"/>
      <c r="I1789" s="17"/>
      <c r="J1789" s="17"/>
      <c r="K1789" s="17"/>
      <c r="L1789" s="17"/>
      <c r="M1789" s="1"/>
      <c r="N1789" s="1"/>
      <c r="O1789" s="1"/>
      <c r="P1789" s="1"/>
      <c r="Q1789" s="1"/>
      <c r="R1789" s="1"/>
    </row>
    <row r="1790" spans="3:18">
      <c r="C1790" s="1"/>
      <c r="D1790" s="1"/>
      <c r="E1790" s="1"/>
      <c r="F1790" s="1"/>
      <c r="G1790" s="17"/>
      <c r="H1790" s="17"/>
      <c r="I1790" s="17"/>
      <c r="J1790" s="17"/>
      <c r="K1790" s="17"/>
      <c r="L1790" s="17"/>
      <c r="M1790" s="1"/>
      <c r="N1790" s="1"/>
      <c r="O1790" s="1"/>
      <c r="P1790" s="1"/>
      <c r="Q1790" s="1"/>
      <c r="R1790" s="1"/>
    </row>
    <row r="1791" spans="3:18">
      <c r="C1791" s="1"/>
      <c r="D1791" s="1"/>
      <c r="E1791" s="1"/>
      <c r="F1791" s="1"/>
      <c r="G1791" s="17"/>
      <c r="H1791" s="17"/>
      <c r="I1791" s="17"/>
      <c r="J1791" s="17"/>
      <c r="K1791" s="17"/>
      <c r="L1791" s="17"/>
      <c r="M1791" s="1"/>
      <c r="N1791" s="1"/>
      <c r="O1791" s="1"/>
      <c r="P1791" s="1"/>
      <c r="Q1791" s="1"/>
      <c r="R1791" s="1"/>
    </row>
    <row r="1792" spans="3:18">
      <c r="C1792" s="1"/>
      <c r="D1792" s="1"/>
      <c r="E1792" s="1"/>
      <c r="F1792" s="1"/>
      <c r="G1792" s="17"/>
      <c r="H1792" s="17"/>
      <c r="I1792" s="17"/>
      <c r="J1792" s="17"/>
      <c r="K1792" s="17"/>
      <c r="L1792" s="17"/>
      <c r="M1792" s="1"/>
      <c r="N1792" s="1"/>
      <c r="O1792" s="1"/>
      <c r="P1792" s="1"/>
      <c r="Q1792" s="1"/>
      <c r="R1792" s="1"/>
    </row>
    <row r="1793" spans="3:18">
      <c r="C1793" s="1"/>
      <c r="D1793" s="1"/>
      <c r="E1793" s="1"/>
      <c r="F1793" s="1"/>
      <c r="G1793" s="17"/>
      <c r="H1793" s="17"/>
      <c r="I1793" s="17"/>
      <c r="J1793" s="17"/>
      <c r="K1793" s="17"/>
      <c r="L1793" s="17"/>
      <c r="M1793" s="1"/>
      <c r="N1793" s="1"/>
      <c r="O1793" s="1"/>
      <c r="P1793" s="1"/>
      <c r="Q1793" s="1"/>
      <c r="R1793" s="1"/>
    </row>
    <row r="1794" spans="3:18">
      <c r="C1794" s="1"/>
      <c r="D1794" s="1"/>
      <c r="E1794" s="1"/>
      <c r="F1794" s="1"/>
      <c r="G1794" s="17"/>
      <c r="H1794" s="17"/>
      <c r="I1794" s="17"/>
      <c r="J1794" s="17"/>
      <c r="K1794" s="17"/>
      <c r="L1794" s="17"/>
      <c r="M1794" s="1"/>
      <c r="N1794" s="1"/>
      <c r="O1794" s="1"/>
      <c r="P1794" s="1"/>
      <c r="Q1794" s="1"/>
      <c r="R1794" s="1"/>
    </row>
    <row r="1795" spans="3:18">
      <c r="C1795" s="1"/>
      <c r="D1795" s="1"/>
      <c r="E1795" s="1"/>
      <c r="F1795" s="1"/>
      <c r="G1795" s="17"/>
      <c r="H1795" s="17"/>
      <c r="I1795" s="17"/>
      <c r="J1795" s="17"/>
      <c r="K1795" s="17"/>
      <c r="L1795" s="17"/>
      <c r="M1795" s="1"/>
      <c r="N1795" s="1"/>
      <c r="O1795" s="1"/>
      <c r="P1795" s="1"/>
      <c r="Q1795" s="1"/>
      <c r="R1795" s="1"/>
    </row>
    <row r="1796" spans="3:18">
      <c r="C1796" s="1"/>
      <c r="D1796" s="1"/>
      <c r="E1796" s="1"/>
      <c r="F1796" s="1"/>
      <c r="G1796" s="17"/>
      <c r="H1796" s="17"/>
      <c r="I1796" s="17"/>
      <c r="J1796" s="17"/>
      <c r="K1796" s="17"/>
      <c r="L1796" s="17"/>
      <c r="M1796" s="1"/>
      <c r="N1796" s="1"/>
      <c r="O1796" s="1"/>
      <c r="P1796" s="1"/>
      <c r="Q1796" s="1"/>
      <c r="R1796" s="1"/>
    </row>
    <row r="1797" spans="3:18">
      <c r="C1797" s="1"/>
      <c r="D1797" s="1"/>
      <c r="E1797" s="1"/>
      <c r="F1797" s="1"/>
      <c r="G1797" s="17"/>
      <c r="H1797" s="17"/>
      <c r="I1797" s="17"/>
      <c r="J1797" s="17"/>
      <c r="K1797" s="17"/>
      <c r="L1797" s="17"/>
      <c r="M1797" s="1"/>
      <c r="N1797" s="1"/>
      <c r="O1797" s="1"/>
      <c r="P1797" s="1"/>
      <c r="Q1797" s="1"/>
      <c r="R1797" s="1"/>
    </row>
    <row r="1798" spans="3:18">
      <c r="C1798" s="1"/>
      <c r="D1798" s="1"/>
      <c r="E1798" s="1"/>
      <c r="F1798" s="1"/>
      <c r="G1798" s="17"/>
      <c r="H1798" s="17"/>
      <c r="I1798" s="17"/>
      <c r="J1798" s="17"/>
      <c r="K1798" s="17"/>
      <c r="L1798" s="17"/>
      <c r="M1798" s="1"/>
      <c r="N1798" s="1"/>
      <c r="O1798" s="1"/>
      <c r="P1798" s="1"/>
      <c r="Q1798" s="1"/>
      <c r="R1798" s="1"/>
    </row>
    <row r="1799" spans="3:18">
      <c r="C1799" s="1"/>
      <c r="D1799" s="1"/>
      <c r="E1799" s="1"/>
      <c r="F1799" s="1"/>
      <c r="G1799" s="17"/>
      <c r="H1799" s="17"/>
      <c r="I1799" s="17"/>
      <c r="J1799" s="17"/>
      <c r="K1799" s="17"/>
      <c r="L1799" s="17"/>
      <c r="M1799" s="1"/>
      <c r="N1799" s="1"/>
      <c r="O1799" s="1"/>
      <c r="P1799" s="1"/>
      <c r="Q1799" s="1"/>
      <c r="R1799" s="1"/>
    </row>
    <row r="1800" spans="3:18">
      <c r="C1800" s="1"/>
      <c r="D1800" s="1"/>
      <c r="E1800" s="1"/>
      <c r="F1800" s="1"/>
      <c r="G1800" s="17"/>
      <c r="H1800" s="17"/>
      <c r="I1800" s="17"/>
      <c r="J1800" s="17"/>
      <c r="K1800" s="17"/>
      <c r="L1800" s="17"/>
      <c r="M1800" s="1"/>
      <c r="N1800" s="1"/>
      <c r="O1800" s="1"/>
      <c r="P1800" s="1"/>
      <c r="Q1800" s="1"/>
      <c r="R1800" s="1"/>
    </row>
    <row r="1801" spans="3:18">
      <c r="C1801" s="1"/>
      <c r="D1801" s="1"/>
      <c r="E1801" s="1"/>
      <c r="F1801" s="1"/>
      <c r="G1801" s="17"/>
      <c r="H1801" s="17"/>
      <c r="I1801" s="17"/>
      <c r="J1801" s="17"/>
      <c r="K1801" s="17"/>
      <c r="L1801" s="17"/>
      <c r="M1801" s="1"/>
      <c r="N1801" s="1"/>
      <c r="O1801" s="1"/>
      <c r="P1801" s="1"/>
      <c r="Q1801" s="1"/>
      <c r="R1801" s="1"/>
    </row>
    <row r="1802" spans="3:18">
      <c r="C1802" s="1"/>
      <c r="D1802" s="1"/>
      <c r="E1802" s="1"/>
      <c r="F1802" s="1"/>
      <c r="G1802" s="17"/>
      <c r="H1802" s="17"/>
      <c r="I1802" s="17"/>
      <c r="J1802" s="17"/>
      <c r="K1802" s="17"/>
      <c r="L1802" s="17"/>
      <c r="M1802" s="1"/>
      <c r="N1802" s="1"/>
      <c r="O1802" s="1"/>
      <c r="P1802" s="1"/>
      <c r="Q1802" s="1"/>
      <c r="R1802" s="1"/>
    </row>
    <row r="1803" spans="3:18">
      <c r="C1803" s="1"/>
      <c r="D1803" s="1"/>
      <c r="E1803" s="1"/>
      <c r="F1803" s="1"/>
      <c r="G1803" s="17"/>
      <c r="H1803" s="17"/>
      <c r="I1803" s="17"/>
      <c r="J1803" s="17"/>
      <c r="K1803" s="17"/>
      <c r="L1803" s="17"/>
      <c r="M1803" s="1"/>
      <c r="N1803" s="1"/>
      <c r="O1803" s="1"/>
      <c r="P1803" s="1"/>
      <c r="Q1803" s="1"/>
      <c r="R1803" s="1"/>
    </row>
    <row r="1804" spans="3:18">
      <c r="C1804" s="1"/>
      <c r="D1804" s="1"/>
      <c r="E1804" s="1"/>
      <c r="F1804" s="1"/>
      <c r="G1804" s="17"/>
      <c r="H1804" s="17"/>
      <c r="I1804" s="17"/>
      <c r="J1804" s="17"/>
      <c r="K1804" s="17"/>
      <c r="L1804" s="17"/>
      <c r="M1804" s="1"/>
      <c r="N1804" s="1"/>
      <c r="O1804" s="1"/>
      <c r="P1804" s="1"/>
      <c r="Q1804" s="1"/>
      <c r="R1804" s="1"/>
    </row>
    <row r="1805" spans="3:18">
      <c r="C1805" s="1"/>
      <c r="D1805" s="1"/>
      <c r="E1805" s="1"/>
      <c r="F1805" s="1"/>
      <c r="G1805" s="17"/>
      <c r="H1805" s="17"/>
      <c r="I1805" s="17"/>
      <c r="J1805" s="17"/>
      <c r="K1805" s="17"/>
      <c r="L1805" s="17"/>
      <c r="M1805" s="1"/>
      <c r="N1805" s="1"/>
      <c r="O1805" s="1"/>
      <c r="P1805" s="1"/>
      <c r="Q1805" s="1"/>
      <c r="R1805" s="1"/>
    </row>
    <row r="1806" spans="3:18">
      <c r="C1806" s="1"/>
      <c r="D1806" s="1"/>
      <c r="E1806" s="1"/>
      <c r="F1806" s="1"/>
      <c r="G1806" s="17"/>
      <c r="H1806" s="17"/>
      <c r="I1806" s="17"/>
      <c r="J1806" s="17"/>
      <c r="K1806" s="17"/>
      <c r="L1806" s="17"/>
      <c r="M1806" s="1"/>
      <c r="N1806" s="1"/>
      <c r="O1806" s="1"/>
      <c r="P1806" s="1"/>
      <c r="Q1806" s="1"/>
      <c r="R1806" s="1"/>
    </row>
    <row r="1807" spans="3:18">
      <c r="C1807" s="1"/>
      <c r="D1807" s="1"/>
      <c r="E1807" s="1"/>
      <c r="F1807" s="1"/>
      <c r="G1807" s="17"/>
      <c r="H1807" s="17"/>
      <c r="I1807" s="17"/>
      <c r="J1807" s="17"/>
      <c r="K1807" s="17"/>
      <c r="L1807" s="17"/>
      <c r="M1807" s="1"/>
      <c r="N1807" s="1"/>
      <c r="O1807" s="1"/>
      <c r="P1807" s="1"/>
      <c r="Q1807" s="1"/>
      <c r="R1807" s="1"/>
    </row>
    <row r="1808" spans="3:18">
      <c r="C1808" s="1"/>
      <c r="D1808" s="1"/>
      <c r="E1808" s="1"/>
      <c r="F1808" s="1"/>
      <c r="G1808" s="17"/>
      <c r="H1808" s="17"/>
      <c r="I1808" s="17"/>
      <c r="J1808" s="17"/>
      <c r="K1808" s="17"/>
      <c r="L1808" s="17"/>
      <c r="M1808" s="1"/>
      <c r="N1808" s="1"/>
      <c r="O1808" s="1"/>
      <c r="P1808" s="1"/>
      <c r="Q1808" s="1"/>
      <c r="R1808" s="1"/>
    </row>
    <row r="1809" spans="3:18">
      <c r="C1809" s="1"/>
      <c r="D1809" s="1"/>
      <c r="E1809" s="1"/>
      <c r="F1809" s="1"/>
      <c r="G1809" s="17"/>
      <c r="H1809" s="17"/>
      <c r="I1809" s="17"/>
      <c r="J1809" s="17"/>
      <c r="K1809" s="17"/>
      <c r="L1809" s="17"/>
      <c r="M1809" s="1"/>
      <c r="N1809" s="1"/>
      <c r="O1809" s="1"/>
      <c r="P1809" s="1"/>
      <c r="Q1809" s="1"/>
      <c r="R1809" s="1"/>
    </row>
    <row r="1810" spans="3:18">
      <c r="C1810" s="1"/>
      <c r="D1810" s="1"/>
      <c r="E1810" s="1"/>
      <c r="F1810" s="1"/>
      <c r="G1810" s="17"/>
      <c r="H1810" s="17"/>
      <c r="I1810" s="17"/>
      <c r="J1810" s="17"/>
      <c r="K1810" s="17"/>
      <c r="L1810" s="17"/>
      <c r="M1810" s="1"/>
      <c r="N1810" s="1"/>
      <c r="O1810" s="1"/>
      <c r="P1810" s="1"/>
      <c r="Q1810" s="1"/>
      <c r="R1810" s="1"/>
    </row>
    <row r="1811" spans="3:18">
      <c r="C1811" s="1"/>
      <c r="D1811" s="1"/>
      <c r="E1811" s="1"/>
      <c r="F1811" s="1"/>
      <c r="G1811" s="17"/>
      <c r="H1811" s="17"/>
      <c r="I1811" s="17"/>
      <c r="J1811" s="17"/>
      <c r="K1811" s="17"/>
      <c r="L1811" s="17"/>
      <c r="M1811" s="1"/>
      <c r="N1811" s="1"/>
      <c r="O1811" s="1"/>
      <c r="P1811" s="1"/>
      <c r="Q1811" s="1"/>
      <c r="R1811" s="1"/>
    </row>
    <row r="1812" spans="3:18">
      <c r="C1812" s="1"/>
      <c r="D1812" s="1"/>
      <c r="E1812" s="1"/>
      <c r="F1812" s="1"/>
      <c r="G1812" s="17"/>
      <c r="H1812" s="17"/>
      <c r="I1812" s="17"/>
      <c r="J1812" s="17"/>
      <c r="K1812" s="17"/>
      <c r="L1812" s="17"/>
      <c r="M1812" s="1"/>
      <c r="N1812" s="1"/>
      <c r="O1812" s="1"/>
      <c r="P1812" s="1"/>
      <c r="Q1812" s="1"/>
      <c r="R1812" s="1"/>
    </row>
    <row r="1813" spans="3:18">
      <c r="C1813" s="1"/>
      <c r="D1813" s="1"/>
      <c r="E1813" s="1"/>
      <c r="F1813" s="1"/>
      <c r="G1813" s="17"/>
      <c r="H1813" s="17"/>
      <c r="I1813" s="17"/>
      <c r="J1813" s="17"/>
      <c r="K1813" s="17"/>
      <c r="L1813" s="17"/>
      <c r="M1813" s="1"/>
      <c r="N1813" s="1"/>
      <c r="O1813" s="1"/>
      <c r="P1813" s="1"/>
      <c r="Q1813" s="1"/>
      <c r="R1813" s="1"/>
    </row>
    <row r="1814" spans="3:18">
      <c r="C1814" s="1"/>
      <c r="D1814" s="1"/>
      <c r="E1814" s="1"/>
      <c r="F1814" s="1"/>
      <c r="G1814" s="17"/>
      <c r="H1814" s="17"/>
      <c r="I1814" s="17"/>
      <c r="J1814" s="17"/>
      <c r="K1814" s="17"/>
      <c r="L1814" s="17"/>
      <c r="M1814" s="1"/>
      <c r="N1814" s="1"/>
      <c r="O1814" s="1"/>
      <c r="P1814" s="1"/>
      <c r="Q1814" s="1"/>
      <c r="R1814" s="1"/>
    </row>
    <row r="1815" spans="3:18">
      <c r="C1815" s="1"/>
      <c r="D1815" s="1"/>
      <c r="E1815" s="1"/>
      <c r="F1815" s="1"/>
      <c r="G1815" s="17"/>
      <c r="H1815" s="17"/>
      <c r="I1815" s="17"/>
      <c r="J1815" s="17"/>
      <c r="K1815" s="17"/>
      <c r="L1815" s="17"/>
      <c r="M1815" s="1"/>
      <c r="N1815" s="1"/>
      <c r="O1815" s="1"/>
      <c r="P1815" s="1"/>
      <c r="Q1815" s="1"/>
      <c r="R1815" s="1"/>
    </row>
    <row r="1816" spans="3:18">
      <c r="C1816" s="1"/>
      <c r="D1816" s="1"/>
      <c r="E1816" s="1"/>
      <c r="F1816" s="1"/>
      <c r="G1816" s="17"/>
      <c r="H1816" s="17"/>
      <c r="I1816" s="17"/>
      <c r="J1816" s="17"/>
      <c r="K1816" s="17"/>
      <c r="L1816" s="17"/>
      <c r="M1816" s="1"/>
      <c r="N1816" s="1"/>
      <c r="O1816" s="1"/>
      <c r="P1816" s="1"/>
      <c r="Q1816" s="1"/>
      <c r="R1816" s="1"/>
    </row>
    <row r="1817" spans="3:18">
      <c r="C1817" s="1"/>
      <c r="D1817" s="1"/>
      <c r="E1817" s="1"/>
      <c r="F1817" s="1"/>
      <c r="G1817" s="17"/>
      <c r="H1817" s="17"/>
      <c r="I1817" s="17"/>
      <c r="J1817" s="17"/>
      <c r="K1817" s="17"/>
      <c r="L1817" s="17"/>
      <c r="M1817" s="1"/>
      <c r="N1817" s="1"/>
      <c r="O1817" s="1"/>
      <c r="P1817" s="1"/>
      <c r="Q1817" s="1"/>
      <c r="R1817" s="1"/>
    </row>
    <row r="1818" spans="3:18">
      <c r="C1818" s="1"/>
      <c r="D1818" s="1"/>
      <c r="E1818" s="1"/>
      <c r="F1818" s="1"/>
      <c r="G1818" s="17"/>
      <c r="H1818" s="17"/>
      <c r="I1818" s="17"/>
      <c r="J1818" s="17"/>
      <c r="K1818" s="17"/>
      <c r="L1818" s="17"/>
      <c r="M1818" s="1"/>
      <c r="N1818" s="1"/>
      <c r="O1818" s="1"/>
      <c r="P1818" s="1"/>
      <c r="Q1818" s="1"/>
      <c r="R1818" s="1"/>
    </row>
    <row r="1819" spans="3:18">
      <c r="C1819" s="1"/>
      <c r="D1819" s="1"/>
      <c r="E1819" s="1"/>
      <c r="F1819" s="1"/>
      <c r="G1819" s="17"/>
      <c r="H1819" s="17"/>
      <c r="I1819" s="17"/>
      <c r="J1819" s="17"/>
      <c r="K1819" s="17"/>
      <c r="L1819" s="17"/>
      <c r="M1819" s="1"/>
      <c r="N1819" s="1"/>
      <c r="O1819" s="1"/>
      <c r="P1819" s="1"/>
      <c r="Q1819" s="1"/>
      <c r="R1819" s="1"/>
    </row>
    <row r="1820" spans="3:18">
      <c r="C1820" s="1"/>
      <c r="D1820" s="1"/>
      <c r="E1820" s="1"/>
      <c r="F1820" s="1"/>
      <c r="G1820" s="17"/>
      <c r="H1820" s="17"/>
      <c r="I1820" s="17"/>
      <c r="J1820" s="17"/>
      <c r="K1820" s="17"/>
      <c r="L1820" s="17"/>
      <c r="M1820" s="1"/>
      <c r="N1820" s="1"/>
      <c r="O1820" s="1"/>
      <c r="P1820" s="1"/>
      <c r="Q1820" s="1"/>
      <c r="R1820" s="1"/>
    </row>
    <row r="1821" spans="3:18">
      <c r="C1821" s="1"/>
      <c r="D1821" s="1"/>
      <c r="E1821" s="1"/>
      <c r="F1821" s="1"/>
      <c r="G1821" s="17"/>
      <c r="H1821" s="17"/>
      <c r="I1821" s="17"/>
      <c r="J1821" s="17"/>
      <c r="K1821" s="17"/>
      <c r="L1821" s="17"/>
      <c r="M1821" s="1"/>
      <c r="N1821" s="1"/>
      <c r="O1821" s="1"/>
      <c r="P1821" s="1"/>
      <c r="Q1821" s="1"/>
      <c r="R1821" s="1"/>
    </row>
    <row r="1822" spans="3:18">
      <c r="C1822" s="1"/>
      <c r="D1822" s="1"/>
      <c r="E1822" s="1"/>
      <c r="F1822" s="1"/>
      <c r="G1822" s="17"/>
      <c r="H1822" s="17"/>
      <c r="I1822" s="17"/>
      <c r="J1822" s="17"/>
      <c r="K1822" s="17"/>
      <c r="L1822" s="17"/>
      <c r="M1822" s="1"/>
      <c r="N1822" s="1"/>
      <c r="O1822" s="1"/>
      <c r="P1822" s="1"/>
      <c r="Q1822" s="1"/>
      <c r="R1822" s="1"/>
    </row>
    <row r="1823" spans="3:18">
      <c r="C1823" s="1"/>
      <c r="D1823" s="1"/>
      <c r="E1823" s="1"/>
      <c r="F1823" s="1"/>
      <c r="G1823" s="17"/>
      <c r="H1823" s="17"/>
      <c r="I1823" s="17"/>
      <c r="J1823" s="17"/>
      <c r="K1823" s="17"/>
      <c r="L1823" s="17"/>
      <c r="M1823" s="1"/>
      <c r="N1823" s="1"/>
      <c r="O1823" s="1"/>
      <c r="P1823" s="1"/>
      <c r="Q1823" s="1"/>
      <c r="R1823" s="1"/>
    </row>
    <row r="1824" spans="3:18">
      <c r="C1824" s="1"/>
      <c r="D1824" s="1"/>
      <c r="E1824" s="1"/>
      <c r="F1824" s="1"/>
      <c r="G1824" s="17"/>
      <c r="H1824" s="17"/>
      <c r="I1824" s="17"/>
      <c r="J1824" s="17"/>
      <c r="K1824" s="17"/>
      <c r="L1824" s="17"/>
      <c r="M1824" s="1"/>
      <c r="N1824" s="1"/>
      <c r="O1824" s="1"/>
      <c r="P1824" s="1"/>
      <c r="Q1824" s="1"/>
      <c r="R1824" s="1"/>
    </row>
    <row r="1825" spans="3:18">
      <c r="C1825" s="1"/>
      <c r="D1825" s="1"/>
      <c r="E1825" s="1"/>
      <c r="F1825" s="1"/>
      <c r="G1825" s="17"/>
      <c r="H1825" s="17"/>
      <c r="I1825" s="17"/>
      <c r="J1825" s="17"/>
      <c r="K1825" s="17"/>
      <c r="L1825" s="17"/>
      <c r="M1825" s="1"/>
      <c r="N1825" s="1"/>
      <c r="O1825" s="1"/>
      <c r="P1825" s="1"/>
      <c r="Q1825" s="1"/>
      <c r="R1825" s="1"/>
    </row>
    <row r="1826" spans="3:18">
      <c r="C1826" s="1"/>
      <c r="D1826" s="1"/>
      <c r="E1826" s="1"/>
      <c r="F1826" s="1"/>
      <c r="G1826" s="17"/>
      <c r="H1826" s="17"/>
      <c r="I1826" s="17"/>
      <c r="J1826" s="17"/>
      <c r="K1826" s="17"/>
      <c r="L1826" s="17"/>
      <c r="M1826" s="1"/>
      <c r="N1826" s="1"/>
      <c r="O1826" s="1"/>
      <c r="P1826" s="1"/>
      <c r="Q1826" s="1"/>
      <c r="R1826" s="1"/>
    </row>
    <row r="1827" spans="3:18">
      <c r="C1827" s="1"/>
      <c r="D1827" s="1"/>
      <c r="E1827" s="1"/>
      <c r="F1827" s="1"/>
      <c r="G1827" s="17"/>
      <c r="H1827" s="17"/>
      <c r="I1827" s="17"/>
      <c r="J1827" s="17"/>
      <c r="K1827" s="17"/>
      <c r="L1827" s="17"/>
      <c r="M1827" s="1"/>
      <c r="N1827" s="1"/>
      <c r="O1827" s="1"/>
      <c r="P1827" s="1"/>
      <c r="Q1827" s="1"/>
      <c r="R1827" s="1"/>
    </row>
    <row r="1828" spans="3:18">
      <c r="C1828" s="1"/>
      <c r="D1828" s="1"/>
      <c r="E1828" s="1"/>
      <c r="F1828" s="1"/>
      <c r="G1828" s="17"/>
      <c r="H1828" s="17"/>
      <c r="I1828" s="17"/>
      <c r="J1828" s="17"/>
      <c r="K1828" s="17"/>
      <c r="L1828" s="17"/>
      <c r="M1828" s="1"/>
      <c r="N1828" s="1"/>
      <c r="O1828" s="1"/>
      <c r="P1828" s="1"/>
      <c r="Q1828" s="1"/>
      <c r="R1828" s="1"/>
    </row>
    <row r="1829" spans="3:18">
      <c r="C1829" s="1"/>
      <c r="D1829" s="1"/>
      <c r="E1829" s="1"/>
      <c r="F1829" s="1"/>
      <c r="G1829" s="17"/>
      <c r="H1829" s="17"/>
      <c r="I1829" s="17"/>
      <c r="J1829" s="17"/>
      <c r="K1829" s="17"/>
      <c r="L1829" s="17"/>
      <c r="M1829" s="1"/>
      <c r="N1829" s="1"/>
      <c r="O1829" s="1"/>
      <c r="P1829" s="1"/>
      <c r="Q1829" s="1"/>
      <c r="R1829" s="1"/>
    </row>
    <row r="1830" spans="3:18">
      <c r="C1830" s="1"/>
      <c r="D1830" s="1"/>
      <c r="E1830" s="1"/>
      <c r="F1830" s="1"/>
      <c r="G1830" s="17"/>
      <c r="H1830" s="17"/>
      <c r="I1830" s="17"/>
      <c r="J1830" s="17"/>
      <c r="K1830" s="17"/>
      <c r="L1830" s="17"/>
      <c r="M1830" s="1"/>
      <c r="N1830" s="1"/>
      <c r="O1830" s="1"/>
      <c r="P1830" s="1"/>
      <c r="Q1830" s="1"/>
      <c r="R1830" s="1"/>
    </row>
    <row r="1831" spans="3:18">
      <c r="C1831" s="1"/>
      <c r="D1831" s="1"/>
      <c r="E1831" s="1"/>
      <c r="F1831" s="1"/>
      <c r="G1831" s="17"/>
      <c r="H1831" s="17"/>
      <c r="I1831" s="17"/>
      <c r="J1831" s="17"/>
      <c r="K1831" s="17"/>
      <c r="L1831" s="17"/>
      <c r="M1831" s="1"/>
      <c r="N1831" s="1"/>
      <c r="O1831" s="1"/>
      <c r="P1831" s="1"/>
      <c r="Q1831" s="1"/>
      <c r="R1831" s="1"/>
    </row>
    <row r="1832" spans="3:18">
      <c r="C1832" s="1"/>
      <c r="D1832" s="1"/>
      <c r="E1832" s="1"/>
      <c r="F1832" s="1"/>
      <c r="G1832" s="17"/>
      <c r="H1832" s="17"/>
      <c r="I1832" s="17"/>
      <c r="J1832" s="17"/>
      <c r="K1832" s="17"/>
      <c r="L1832" s="17"/>
      <c r="M1832" s="1"/>
      <c r="N1832" s="1"/>
      <c r="O1832" s="1"/>
      <c r="P1832" s="1"/>
      <c r="Q1832" s="1"/>
      <c r="R1832" s="1"/>
    </row>
    <row r="1833" spans="3:18">
      <c r="C1833" s="1"/>
      <c r="D1833" s="1"/>
      <c r="E1833" s="1"/>
      <c r="F1833" s="1"/>
      <c r="G1833" s="17"/>
      <c r="H1833" s="17"/>
      <c r="I1833" s="17"/>
      <c r="J1833" s="17"/>
      <c r="K1833" s="17"/>
      <c r="L1833" s="17"/>
      <c r="M1833" s="1"/>
      <c r="N1833" s="1"/>
      <c r="O1833" s="1"/>
      <c r="P1833" s="1"/>
      <c r="Q1833" s="1"/>
      <c r="R1833" s="1"/>
    </row>
    <row r="1834" spans="3:18">
      <c r="C1834" s="1"/>
      <c r="D1834" s="1"/>
      <c r="E1834" s="1"/>
      <c r="F1834" s="1"/>
      <c r="G1834" s="17"/>
      <c r="H1834" s="17"/>
      <c r="I1834" s="17"/>
      <c r="J1834" s="17"/>
      <c r="K1834" s="17"/>
      <c r="L1834" s="17"/>
      <c r="M1834" s="1"/>
      <c r="N1834" s="1"/>
      <c r="O1834" s="1"/>
      <c r="P1834" s="1"/>
      <c r="Q1834" s="1"/>
      <c r="R1834" s="1"/>
    </row>
    <row r="1835" spans="3:18">
      <c r="C1835" s="1"/>
      <c r="D1835" s="1"/>
      <c r="E1835" s="1"/>
      <c r="F1835" s="1"/>
      <c r="G1835" s="17"/>
      <c r="H1835" s="17"/>
      <c r="I1835" s="17"/>
      <c r="J1835" s="17"/>
      <c r="K1835" s="17"/>
      <c r="L1835" s="17"/>
      <c r="M1835" s="1"/>
      <c r="N1835" s="1"/>
      <c r="O1835" s="1"/>
      <c r="P1835" s="1"/>
      <c r="Q1835" s="1"/>
      <c r="R1835" s="1"/>
    </row>
    <row r="1836" spans="3:18">
      <c r="C1836" s="1"/>
      <c r="D1836" s="1"/>
      <c r="E1836" s="1"/>
      <c r="F1836" s="1"/>
      <c r="G1836" s="17"/>
      <c r="H1836" s="17"/>
      <c r="I1836" s="17"/>
      <c r="J1836" s="17"/>
      <c r="K1836" s="17"/>
      <c r="L1836" s="17"/>
      <c r="M1836" s="1"/>
      <c r="N1836" s="1"/>
      <c r="O1836" s="1"/>
      <c r="P1836" s="1"/>
      <c r="Q1836" s="1"/>
      <c r="R1836" s="1"/>
    </row>
    <row r="1837" spans="3:18">
      <c r="C1837" s="1"/>
      <c r="D1837" s="1"/>
      <c r="E1837" s="1"/>
      <c r="F1837" s="1"/>
      <c r="G1837" s="17"/>
      <c r="H1837" s="17"/>
      <c r="I1837" s="17"/>
      <c r="J1837" s="17"/>
      <c r="K1837" s="17"/>
      <c r="L1837" s="17"/>
      <c r="M1837" s="1"/>
      <c r="N1837" s="1"/>
      <c r="O1837" s="1"/>
      <c r="P1837" s="1"/>
      <c r="Q1837" s="1"/>
      <c r="R1837" s="1"/>
    </row>
    <row r="1838" spans="3:18">
      <c r="C1838" s="1"/>
      <c r="D1838" s="1"/>
      <c r="E1838" s="1"/>
      <c r="F1838" s="1"/>
      <c r="G1838" s="17"/>
      <c r="H1838" s="17"/>
      <c r="I1838" s="17"/>
      <c r="J1838" s="17"/>
      <c r="K1838" s="17"/>
      <c r="L1838" s="17"/>
      <c r="M1838" s="1"/>
      <c r="N1838" s="1"/>
      <c r="O1838" s="1"/>
      <c r="P1838" s="1"/>
      <c r="Q1838" s="1"/>
      <c r="R1838" s="1"/>
    </row>
    <row r="1839" spans="3:18">
      <c r="C1839" s="1"/>
      <c r="D1839" s="1"/>
      <c r="E1839" s="1"/>
      <c r="F1839" s="1"/>
      <c r="G1839" s="17"/>
      <c r="H1839" s="17"/>
      <c r="I1839" s="17"/>
      <c r="J1839" s="17"/>
      <c r="K1839" s="17"/>
      <c r="L1839" s="17"/>
      <c r="M1839" s="1"/>
      <c r="N1839" s="1"/>
      <c r="O1839" s="1"/>
      <c r="P1839" s="1"/>
      <c r="Q1839" s="1"/>
      <c r="R1839" s="1"/>
    </row>
    <row r="1840" spans="3:18">
      <c r="C1840" s="1"/>
      <c r="D1840" s="1"/>
      <c r="E1840" s="1"/>
      <c r="F1840" s="1"/>
      <c r="G1840" s="17"/>
      <c r="H1840" s="17"/>
      <c r="I1840" s="17"/>
      <c r="J1840" s="17"/>
      <c r="K1840" s="17"/>
      <c r="L1840" s="17"/>
      <c r="M1840" s="1"/>
      <c r="N1840" s="1"/>
      <c r="O1840" s="1"/>
      <c r="P1840" s="1"/>
      <c r="Q1840" s="1"/>
      <c r="R1840" s="1"/>
    </row>
    <row r="1841" spans="3:18">
      <c r="C1841" s="1"/>
      <c r="D1841" s="1"/>
      <c r="E1841" s="1"/>
      <c r="F1841" s="1"/>
      <c r="G1841" s="17"/>
      <c r="H1841" s="17"/>
      <c r="I1841" s="17"/>
      <c r="J1841" s="17"/>
      <c r="K1841" s="17"/>
      <c r="L1841" s="17"/>
      <c r="M1841" s="1"/>
      <c r="N1841" s="1"/>
      <c r="O1841" s="1"/>
      <c r="P1841" s="1"/>
      <c r="Q1841" s="1"/>
      <c r="R1841" s="1"/>
    </row>
    <row r="1842" spans="3:18">
      <c r="C1842" s="1"/>
      <c r="D1842" s="1"/>
      <c r="E1842" s="1"/>
      <c r="F1842" s="1"/>
      <c r="G1842" s="17"/>
      <c r="H1842" s="17"/>
      <c r="I1842" s="17"/>
      <c r="J1842" s="17"/>
      <c r="K1842" s="17"/>
      <c r="L1842" s="17"/>
      <c r="M1842" s="1"/>
      <c r="N1842" s="1"/>
      <c r="O1842" s="1"/>
      <c r="P1842" s="1"/>
      <c r="Q1842" s="1"/>
      <c r="R1842" s="1"/>
    </row>
    <row r="1843" spans="3:18">
      <c r="C1843" s="1"/>
      <c r="D1843" s="1"/>
      <c r="E1843" s="1"/>
      <c r="F1843" s="1"/>
      <c r="G1843" s="17"/>
      <c r="H1843" s="17"/>
      <c r="I1843" s="17"/>
      <c r="J1843" s="17"/>
      <c r="K1843" s="17"/>
      <c r="L1843" s="17"/>
      <c r="M1843" s="1"/>
      <c r="N1843" s="1"/>
      <c r="O1843" s="1"/>
      <c r="P1843" s="1"/>
      <c r="Q1843" s="1"/>
      <c r="R1843" s="1"/>
    </row>
    <row r="1844" spans="3:18">
      <c r="C1844" s="1"/>
      <c r="D1844" s="1"/>
      <c r="E1844" s="1"/>
      <c r="F1844" s="1"/>
      <c r="G1844" s="17"/>
      <c r="H1844" s="17"/>
      <c r="I1844" s="17"/>
      <c r="J1844" s="17"/>
      <c r="K1844" s="17"/>
      <c r="L1844" s="17"/>
      <c r="M1844" s="1"/>
      <c r="N1844" s="1"/>
      <c r="O1844" s="1"/>
      <c r="P1844" s="1"/>
      <c r="Q1844" s="1"/>
      <c r="R1844" s="1"/>
    </row>
    <row r="1845" spans="3:18">
      <c r="C1845" s="1"/>
      <c r="D1845" s="1"/>
      <c r="E1845" s="1"/>
      <c r="F1845" s="1"/>
      <c r="G1845" s="17"/>
      <c r="H1845" s="17"/>
      <c r="I1845" s="17"/>
      <c r="J1845" s="17"/>
      <c r="K1845" s="17"/>
      <c r="L1845" s="17"/>
      <c r="M1845" s="1"/>
      <c r="N1845" s="1"/>
      <c r="O1845" s="1"/>
      <c r="P1845" s="1"/>
      <c r="Q1845" s="1"/>
      <c r="R1845" s="1"/>
    </row>
    <row r="1846" spans="3:18">
      <c r="C1846" s="1"/>
      <c r="D1846" s="1"/>
      <c r="E1846" s="1"/>
      <c r="F1846" s="1"/>
      <c r="G1846" s="17"/>
      <c r="H1846" s="17"/>
      <c r="I1846" s="17"/>
      <c r="J1846" s="17"/>
      <c r="K1846" s="17"/>
      <c r="L1846" s="17"/>
      <c r="M1846" s="1"/>
      <c r="N1846" s="1"/>
      <c r="O1846" s="1"/>
      <c r="P1846" s="1"/>
      <c r="Q1846" s="1"/>
      <c r="R1846" s="1"/>
    </row>
    <row r="1847" spans="3:18">
      <c r="C1847" s="1"/>
      <c r="D1847" s="1"/>
      <c r="E1847" s="1"/>
      <c r="F1847" s="1"/>
      <c r="G1847" s="17"/>
      <c r="H1847" s="17"/>
      <c r="I1847" s="17"/>
      <c r="J1847" s="17"/>
      <c r="K1847" s="17"/>
      <c r="L1847" s="17"/>
      <c r="M1847" s="1"/>
      <c r="N1847" s="1"/>
      <c r="O1847" s="1"/>
      <c r="P1847" s="1"/>
      <c r="Q1847" s="1"/>
      <c r="R1847" s="1"/>
    </row>
    <row r="1848" spans="3:18">
      <c r="C1848" s="1"/>
      <c r="D1848" s="1"/>
      <c r="E1848" s="1"/>
      <c r="F1848" s="1"/>
      <c r="G1848" s="17"/>
      <c r="H1848" s="17"/>
      <c r="I1848" s="17"/>
      <c r="J1848" s="17"/>
      <c r="K1848" s="17"/>
      <c r="L1848" s="17"/>
      <c r="M1848" s="1"/>
      <c r="N1848" s="1"/>
      <c r="O1848" s="1"/>
      <c r="P1848" s="1"/>
      <c r="Q1848" s="1"/>
      <c r="R1848" s="1"/>
    </row>
    <row r="1849" spans="3:18">
      <c r="C1849" s="1"/>
      <c r="D1849" s="1"/>
      <c r="E1849" s="1"/>
      <c r="F1849" s="1"/>
      <c r="G1849" s="17"/>
      <c r="H1849" s="17"/>
      <c r="I1849" s="17"/>
      <c r="J1849" s="17"/>
      <c r="K1849" s="17"/>
      <c r="L1849" s="17"/>
      <c r="M1849" s="1"/>
      <c r="N1849" s="1"/>
      <c r="O1849" s="1"/>
      <c r="P1849" s="1"/>
      <c r="Q1849" s="1"/>
      <c r="R1849" s="1"/>
    </row>
    <row r="1850" spans="3:18">
      <c r="C1850" s="1"/>
      <c r="D1850" s="1"/>
      <c r="E1850" s="1"/>
      <c r="F1850" s="1"/>
      <c r="G1850" s="17"/>
      <c r="H1850" s="17"/>
      <c r="I1850" s="17"/>
      <c r="J1850" s="17"/>
      <c r="K1850" s="17"/>
      <c r="L1850" s="17"/>
      <c r="M1850" s="1"/>
      <c r="N1850" s="1"/>
      <c r="O1850" s="1"/>
      <c r="P1850" s="1"/>
      <c r="Q1850" s="1"/>
      <c r="R1850" s="1"/>
    </row>
    <row r="1851" spans="3:18">
      <c r="C1851" s="1"/>
      <c r="D1851" s="1"/>
      <c r="E1851" s="1"/>
      <c r="F1851" s="1"/>
      <c r="G1851" s="17"/>
      <c r="H1851" s="17"/>
      <c r="I1851" s="17"/>
      <c r="J1851" s="17"/>
      <c r="K1851" s="17"/>
      <c r="L1851" s="17"/>
      <c r="M1851" s="1"/>
      <c r="N1851" s="1"/>
      <c r="O1851" s="1"/>
      <c r="P1851" s="1"/>
      <c r="Q1851" s="1"/>
      <c r="R1851" s="1"/>
    </row>
    <row r="1852" spans="3:18">
      <c r="C1852" s="1"/>
      <c r="D1852" s="1"/>
      <c r="E1852" s="1"/>
      <c r="F1852" s="1"/>
      <c r="G1852" s="17"/>
      <c r="H1852" s="17"/>
      <c r="I1852" s="17"/>
      <c r="J1852" s="17"/>
      <c r="K1852" s="17"/>
      <c r="L1852" s="17"/>
      <c r="M1852" s="1"/>
      <c r="N1852" s="1"/>
      <c r="O1852" s="1"/>
      <c r="P1852" s="1"/>
      <c r="Q1852" s="1"/>
      <c r="R1852" s="1"/>
    </row>
    <row r="1853" spans="3:18">
      <c r="C1853" s="1"/>
      <c r="D1853" s="1"/>
      <c r="E1853" s="1"/>
      <c r="F1853" s="1"/>
      <c r="G1853" s="17"/>
      <c r="H1853" s="17"/>
      <c r="I1853" s="17"/>
      <c r="J1853" s="17"/>
      <c r="K1853" s="17"/>
      <c r="L1853" s="17"/>
      <c r="M1853" s="1"/>
      <c r="N1853" s="1"/>
      <c r="O1853" s="1"/>
      <c r="P1853" s="1"/>
      <c r="Q1853" s="1"/>
      <c r="R1853" s="1"/>
    </row>
    <row r="1854" spans="3:18">
      <c r="C1854" s="1"/>
      <c r="D1854" s="1"/>
      <c r="E1854" s="1"/>
      <c r="F1854" s="1"/>
      <c r="G1854" s="17"/>
      <c r="H1854" s="17"/>
      <c r="I1854" s="17"/>
      <c r="J1854" s="17"/>
      <c r="K1854" s="17"/>
      <c r="L1854" s="17"/>
      <c r="M1854" s="1"/>
      <c r="N1854" s="1"/>
      <c r="O1854" s="1"/>
      <c r="P1854" s="1"/>
      <c r="Q1854" s="1"/>
      <c r="R1854" s="1"/>
    </row>
    <row r="1855" spans="3:18">
      <c r="C1855" s="1"/>
      <c r="D1855" s="1"/>
      <c r="E1855" s="1"/>
      <c r="F1855" s="1"/>
      <c r="G1855" s="17"/>
      <c r="H1855" s="17"/>
      <c r="I1855" s="17"/>
      <c r="J1855" s="17"/>
      <c r="K1855" s="17"/>
      <c r="L1855" s="17"/>
      <c r="M1855" s="1"/>
      <c r="N1855" s="1"/>
      <c r="O1855" s="1"/>
      <c r="P1855" s="1"/>
      <c r="Q1855" s="1"/>
      <c r="R1855" s="1"/>
    </row>
    <row r="1856" spans="3:18">
      <c r="C1856" s="1"/>
      <c r="D1856" s="1"/>
      <c r="E1856" s="1"/>
      <c r="F1856" s="1"/>
      <c r="G1856" s="17"/>
      <c r="H1856" s="17"/>
      <c r="I1856" s="17"/>
      <c r="J1856" s="17"/>
      <c r="K1856" s="17"/>
      <c r="L1856" s="17"/>
      <c r="M1856" s="1"/>
      <c r="N1856" s="1"/>
      <c r="O1856" s="1"/>
      <c r="P1856" s="1"/>
      <c r="Q1856" s="1"/>
      <c r="R1856" s="1"/>
    </row>
    <row r="1857" spans="3:18">
      <c r="C1857" s="1"/>
      <c r="D1857" s="1"/>
      <c r="E1857" s="1"/>
      <c r="F1857" s="1"/>
      <c r="G1857" s="17"/>
      <c r="H1857" s="17"/>
      <c r="I1857" s="17"/>
      <c r="J1857" s="17"/>
      <c r="K1857" s="17"/>
      <c r="L1857" s="17"/>
      <c r="M1857" s="1"/>
      <c r="N1857" s="1"/>
      <c r="O1857" s="1"/>
      <c r="P1857" s="1"/>
      <c r="Q1857" s="1"/>
      <c r="R1857" s="1"/>
    </row>
    <row r="1858" spans="3:18">
      <c r="C1858" s="1"/>
      <c r="D1858" s="1"/>
      <c r="E1858" s="1"/>
      <c r="F1858" s="1"/>
      <c r="G1858" s="17"/>
      <c r="H1858" s="17"/>
      <c r="I1858" s="17"/>
      <c r="J1858" s="17"/>
      <c r="K1858" s="17"/>
      <c r="L1858" s="17"/>
      <c r="M1858" s="1"/>
      <c r="N1858" s="1"/>
      <c r="O1858" s="1"/>
      <c r="P1858" s="1"/>
      <c r="Q1858" s="1"/>
      <c r="R1858" s="1"/>
    </row>
    <row r="1859" spans="3:18">
      <c r="C1859" s="1"/>
      <c r="D1859" s="1"/>
      <c r="E1859" s="1"/>
      <c r="F1859" s="1"/>
      <c r="G1859" s="17"/>
      <c r="H1859" s="17"/>
      <c r="I1859" s="17"/>
      <c r="J1859" s="17"/>
      <c r="K1859" s="17"/>
      <c r="L1859" s="17"/>
      <c r="M1859" s="1"/>
      <c r="N1859" s="1"/>
      <c r="O1859" s="1"/>
      <c r="P1859" s="1"/>
      <c r="Q1859" s="1"/>
      <c r="R1859" s="1"/>
    </row>
    <row r="1860" spans="3:18">
      <c r="C1860" s="1"/>
      <c r="D1860" s="1"/>
      <c r="E1860" s="1"/>
      <c r="F1860" s="1"/>
      <c r="G1860" s="17"/>
      <c r="H1860" s="17"/>
      <c r="I1860" s="17"/>
      <c r="J1860" s="17"/>
      <c r="K1860" s="17"/>
      <c r="L1860" s="17"/>
      <c r="M1860" s="1"/>
      <c r="N1860" s="1"/>
      <c r="O1860" s="1"/>
      <c r="P1860" s="1"/>
      <c r="Q1860" s="1"/>
      <c r="R1860" s="1"/>
    </row>
    <row r="1861" spans="3:18">
      <c r="C1861" s="1"/>
      <c r="D1861" s="1"/>
      <c r="E1861" s="1"/>
      <c r="F1861" s="1"/>
      <c r="G1861" s="17"/>
      <c r="H1861" s="17"/>
      <c r="I1861" s="17"/>
      <c r="J1861" s="17"/>
      <c r="K1861" s="17"/>
      <c r="L1861" s="17"/>
      <c r="M1861" s="1"/>
      <c r="N1861" s="1"/>
      <c r="O1861" s="1"/>
      <c r="P1861" s="1"/>
      <c r="Q1861" s="1"/>
      <c r="R1861" s="1"/>
    </row>
    <row r="1862" spans="3:18">
      <c r="C1862" s="1"/>
      <c r="D1862" s="1"/>
      <c r="E1862" s="1"/>
      <c r="F1862" s="1"/>
      <c r="G1862" s="17"/>
      <c r="H1862" s="17"/>
      <c r="I1862" s="17"/>
      <c r="J1862" s="17"/>
      <c r="K1862" s="17"/>
      <c r="L1862" s="17"/>
      <c r="M1862" s="1"/>
      <c r="N1862" s="1"/>
      <c r="O1862" s="1"/>
      <c r="P1862" s="1"/>
      <c r="Q1862" s="1"/>
      <c r="R1862" s="1"/>
    </row>
    <row r="1863" spans="3:18">
      <c r="C1863" s="1"/>
      <c r="D1863" s="1"/>
      <c r="E1863" s="1"/>
      <c r="F1863" s="1"/>
      <c r="G1863" s="17"/>
      <c r="H1863" s="17"/>
      <c r="I1863" s="17"/>
      <c r="J1863" s="17"/>
      <c r="K1863" s="17"/>
      <c r="L1863" s="17"/>
      <c r="M1863" s="1"/>
      <c r="N1863" s="1"/>
      <c r="O1863" s="1"/>
      <c r="P1863" s="1"/>
      <c r="Q1863" s="1"/>
      <c r="R1863" s="1"/>
    </row>
    <row r="1864" spans="3:18">
      <c r="C1864" s="1"/>
      <c r="D1864" s="1"/>
      <c r="E1864" s="1"/>
      <c r="F1864" s="1"/>
      <c r="G1864" s="17"/>
      <c r="H1864" s="17"/>
      <c r="I1864" s="17"/>
      <c r="J1864" s="17"/>
      <c r="K1864" s="17"/>
      <c r="L1864" s="17"/>
      <c r="M1864" s="1"/>
      <c r="N1864" s="1"/>
      <c r="O1864" s="1"/>
      <c r="P1864" s="1"/>
      <c r="Q1864" s="1"/>
      <c r="R1864" s="1"/>
    </row>
    <row r="1865" spans="3:18">
      <c r="C1865" s="1"/>
      <c r="D1865" s="1"/>
      <c r="E1865" s="1"/>
      <c r="F1865" s="1"/>
      <c r="G1865" s="17"/>
      <c r="H1865" s="17"/>
      <c r="I1865" s="17"/>
      <c r="J1865" s="17"/>
      <c r="K1865" s="17"/>
      <c r="L1865" s="17"/>
      <c r="M1865" s="1"/>
      <c r="N1865" s="1"/>
      <c r="O1865" s="1"/>
      <c r="P1865" s="1"/>
      <c r="Q1865" s="1"/>
      <c r="R1865" s="1"/>
    </row>
    <row r="1866" spans="3:18">
      <c r="C1866" s="1"/>
      <c r="D1866" s="1"/>
      <c r="E1866" s="1"/>
      <c r="F1866" s="1"/>
      <c r="G1866" s="17"/>
      <c r="H1866" s="17"/>
      <c r="I1866" s="17"/>
      <c r="J1866" s="17"/>
      <c r="K1866" s="17"/>
      <c r="L1866" s="17"/>
      <c r="M1866" s="1"/>
      <c r="N1866" s="1"/>
      <c r="O1866" s="1"/>
      <c r="P1866" s="1"/>
      <c r="Q1866" s="1"/>
      <c r="R1866" s="1"/>
    </row>
    <row r="1867" spans="3:18">
      <c r="C1867" s="1"/>
      <c r="D1867" s="1"/>
      <c r="E1867" s="1"/>
      <c r="F1867" s="1"/>
      <c r="G1867" s="17"/>
      <c r="H1867" s="17"/>
      <c r="I1867" s="17"/>
      <c r="J1867" s="17"/>
      <c r="K1867" s="17"/>
      <c r="L1867" s="17"/>
      <c r="M1867" s="1"/>
      <c r="N1867" s="1"/>
      <c r="O1867" s="1"/>
      <c r="P1867" s="1"/>
      <c r="Q1867" s="1"/>
      <c r="R1867" s="1"/>
    </row>
    <row r="1868" spans="3:18">
      <c r="C1868" s="1"/>
      <c r="D1868" s="1"/>
      <c r="E1868" s="1"/>
      <c r="F1868" s="1"/>
      <c r="G1868" s="17"/>
      <c r="H1868" s="17"/>
      <c r="I1868" s="17"/>
      <c r="J1868" s="17"/>
      <c r="K1868" s="17"/>
      <c r="L1868" s="17"/>
      <c r="M1868" s="1"/>
      <c r="N1868" s="1"/>
      <c r="O1868" s="1"/>
      <c r="P1868" s="1"/>
      <c r="Q1868" s="1"/>
      <c r="R1868" s="1"/>
    </row>
    <row r="1869" spans="3:18">
      <c r="C1869" s="1"/>
      <c r="D1869" s="1"/>
      <c r="E1869" s="1"/>
      <c r="F1869" s="1"/>
      <c r="G1869" s="17"/>
      <c r="H1869" s="17"/>
      <c r="I1869" s="17"/>
      <c r="J1869" s="17"/>
      <c r="K1869" s="17"/>
      <c r="L1869" s="17"/>
      <c r="M1869" s="1"/>
      <c r="N1869" s="1"/>
      <c r="O1869" s="1"/>
      <c r="P1869" s="1"/>
      <c r="Q1869" s="1"/>
      <c r="R1869" s="1"/>
    </row>
    <row r="1870" spans="3:18">
      <c r="C1870" s="1"/>
      <c r="D1870" s="1"/>
      <c r="E1870" s="1"/>
      <c r="F1870" s="1"/>
      <c r="G1870" s="17"/>
      <c r="H1870" s="17"/>
      <c r="I1870" s="17"/>
      <c r="J1870" s="17"/>
      <c r="K1870" s="17"/>
      <c r="L1870" s="17"/>
      <c r="M1870" s="1"/>
      <c r="N1870" s="1"/>
      <c r="O1870" s="1"/>
      <c r="P1870" s="1"/>
      <c r="Q1870" s="1"/>
      <c r="R1870" s="1"/>
    </row>
    <row r="1871" spans="3:18">
      <c r="C1871" s="1"/>
      <c r="D1871" s="1"/>
      <c r="E1871" s="1"/>
      <c r="F1871" s="1"/>
      <c r="G1871" s="17"/>
      <c r="H1871" s="17"/>
      <c r="I1871" s="17"/>
      <c r="J1871" s="17"/>
      <c r="K1871" s="17"/>
      <c r="L1871" s="17"/>
      <c r="M1871" s="1"/>
      <c r="N1871" s="1"/>
      <c r="O1871" s="1"/>
      <c r="P1871" s="1"/>
      <c r="Q1871" s="1"/>
      <c r="R1871" s="1"/>
    </row>
    <row r="1872" spans="3:18">
      <c r="C1872" s="1"/>
      <c r="D1872" s="1"/>
      <c r="E1872" s="1"/>
      <c r="F1872" s="1"/>
      <c r="G1872" s="17"/>
      <c r="H1872" s="17"/>
      <c r="I1872" s="17"/>
      <c r="J1872" s="17"/>
      <c r="K1872" s="17"/>
      <c r="L1872" s="17"/>
      <c r="M1872" s="1"/>
      <c r="N1872" s="1"/>
      <c r="O1872" s="1"/>
      <c r="P1872" s="1"/>
      <c r="Q1872" s="1"/>
      <c r="R1872" s="1"/>
    </row>
    <row r="1873" spans="3:18">
      <c r="C1873" s="1"/>
      <c r="D1873" s="1"/>
      <c r="E1873" s="1"/>
      <c r="F1873" s="1"/>
      <c r="G1873" s="17"/>
      <c r="H1873" s="17"/>
      <c r="I1873" s="17"/>
      <c r="J1873" s="17"/>
      <c r="K1873" s="17"/>
      <c r="L1873" s="17"/>
      <c r="M1873" s="1"/>
      <c r="N1873" s="1"/>
      <c r="O1873" s="1"/>
      <c r="P1873" s="1"/>
      <c r="Q1873" s="1"/>
      <c r="R1873" s="1"/>
    </row>
    <row r="1874" spans="3:18">
      <c r="C1874" s="1"/>
      <c r="D1874" s="1"/>
      <c r="E1874" s="1"/>
      <c r="F1874" s="1"/>
      <c r="G1874" s="17"/>
      <c r="H1874" s="17"/>
      <c r="I1874" s="17"/>
      <c r="J1874" s="17"/>
      <c r="K1874" s="17"/>
      <c r="L1874" s="17"/>
      <c r="M1874" s="1"/>
      <c r="N1874" s="1"/>
      <c r="O1874" s="1"/>
      <c r="P1874" s="1"/>
      <c r="Q1874" s="1"/>
      <c r="R1874" s="1"/>
    </row>
    <row r="1875" spans="3:18">
      <c r="C1875" s="1"/>
      <c r="D1875" s="1"/>
      <c r="E1875" s="1"/>
      <c r="F1875" s="1"/>
      <c r="G1875" s="17"/>
      <c r="H1875" s="17"/>
      <c r="I1875" s="17"/>
      <c r="J1875" s="17"/>
      <c r="K1875" s="17"/>
      <c r="L1875" s="17"/>
      <c r="M1875" s="1"/>
      <c r="N1875" s="1"/>
      <c r="O1875" s="1"/>
      <c r="P1875" s="1"/>
      <c r="Q1875" s="1"/>
      <c r="R1875" s="1"/>
    </row>
    <row r="1876" spans="3:18">
      <c r="C1876" s="1"/>
      <c r="D1876" s="1"/>
      <c r="E1876" s="1"/>
      <c r="F1876" s="1"/>
      <c r="G1876" s="17"/>
      <c r="H1876" s="17"/>
      <c r="I1876" s="17"/>
      <c r="J1876" s="17"/>
      <c r="K1876" s="17"/>
      <c r="L1876" s="17"/>
      <c r="M1876" s="1"/>
      <c r="N1876" s="1"/>
      <c r="O1876" s="1"/>
      <c r="P1876" s="1"/>
      <c r="Q1876" s="1"/>
      <c r="R1876" s="1"/>
    </row>
    <row r="1877" spans="3:18">
      <c r="C1877" s="1"/>
      <c r="D1877" s="1"/>
      <c r="E1877" s="1"/>
      <c r="F1877" s="1"/>
      <c r="G1877" s="17"/>
      <c r="H1877" s="17"/>
      <c r="I1877" s="17"/>
      <c r="J1877" s="17"/>
      <c r="K1877" s="17"/>
      <c r="L1877" s="17"/>
      <c r="M1877" s="1"/>
      <c r="N1877" s="1"/>
      <c r="O1877" s="1"/>
      <c r="P1877" s="1"/>
      <c r="Q1877" s="1"/>
      <c r="R1877" s="1"/>
    </row>
    <row r="1878" spans="3:18">
      <c r="C1878" s="1"/>
      <c r="D1878" s="1"/>
      <c r="E1878" s="1"/>
      <c r="F1878" s="1"/>
      <c r="G1878" s="17"/>
      <c r="H1878" s="17"/>
      <c r="I1878" s="17"/>
      <c r="J1878" s="17"/>
      <c r="K1878" s="17"/>
      <c r="L1878" s="17"/>
      <c r="M1878" s="1"/>
      <c r="N1878" s="1"/>
      <c r="O1878" s="1"/>
      <c r="P1878" s="1"/>
      <c r="Q1878" s="1"/>
      <c r="R1878" s="1"/>
    </row>
    <row r="1879" spans="3:18">
      <c r="C1879" s="1"/>
      <c r="D1879" s="1"/>
      <c r="E1879" s="1"/>
      <c r="F1879" s="1"/>
      <c r="G1879" s="17"/>
      <c r="H1879" s="17"/>
      <c r="I1879" s="17"/>
      <c r="J1879" s="17"/>
      <c r="K1879" s="17"/>
      <c r="L1879" s="17"/>
      <c r="M1879" s="1"/>
      <c r="N1879" s="1"/>
      <c r="O1879" s="1"/>
      <c r="P1879" s="1"/>
      <c r="Q1879" s="1"/>
      <c r="R1879" s="1"/>
    </row>
    <row r="1880" spans="3:18">
      <c r="C1880" s="1"/>
      <c r="D1880" s="1"/>
      <c r="E1880" s="1"/>
      <c r="F1880" s="1"/>
      <c r="G1880" s="17"/>
      <c r="H1880" s="17"/>
      <c r="I1880" s="17"/>
      <c r="J1880" s="17"/>
      <c r="K1880" s="17"/>
      <c r="L1880" s="17"/>
      <c r="M1880" s="1"/>
      <c r="N1880" s="1"/>
      <c r="O1880" s="1"/>
      <c r="P1880" s="1"/>
      <c r="Q1880" s="1"/>
      <c r="R1880" s="1"/>
    </row>
    <row r="1881" spans="3:18">
      <c r="C1881" s="1"/>
      <c r="D1881" s="1"/>
      <c r="E1881" s="1"/>
      <c r="F1881" s="1"/>
      <c r="G1881" s="17"/>
      <c r="H1881" s="17"/>
      <c r="I1881" s="17"/>
      <c r="J1881" s="17"/>
      <c r="K1881" s="17"/>
      <c r="L1881" s="17"/>
      <c r="M1881" s="1"/>
      <c r="N1881" s="1"/>
      <c r="O1881" s="1"/>
      <c r="P1881" s="1"/>
      <c r="Q1881" s="1"/>
      <c r="R1881" s="1"/>
    </row>
    <row r="1882" spans="3:18">
      <c r="C1882" s="1"/>
      <c r="D1882" s="1"/>
      <c r="E1882" s="1"/>
      <c r="F1882" s="1"/>
      <c r="G1882" s="17"/>
      <c r="H1882" s="17"/>
      <c r="I1882" s="17"/>
      <c r="J1882" s="17"/>
      <c r="K1882" s="17"/>
      <c r="L1882" s="17"/>
      <c r="M1882" s="1"/>
      <c r="N1882" s="1"/>
      <c r="O1882" s="1"/>
      <c r="P1882" s="1"/>
      <c r="Q1882" s="1"/>
      <c r="R1882" s="1"/>
    </row>
    <row r="1883" spans="3:18">
      <c r="C1883" s="1"/>
      <c r="D1883" s="1"/>
      <c r="E1883" s="1"/>
      <c r="F1883" s="1"/>
      <c r="G1883" s="17"/>
      <c r="H1883" s="17"/>
      <c r="I1883" s="17"/>
      <c r="J1883" s="17"/>
      <c r="K1883" s="17"/>
      <c r="L1883" s="17"/>
      <c r="M1883" s="1"/>
      <c r="N1883" s="1"/>
      <c r="O1883" s="1"/>
      <c r="P1883" s="1"/>
      <c r="Q1883" s="1"/>
      <c r="R1883" s="1"/>
    </row>
    <row r="1884" spans="3:18">
      <c r="C1884" s="1"/>
      <c r="D1884" s="1"/>
      <c r="E1884" s="1"/>
      <c r="F1884" s="1"/>
      <c r="G1884" s="17"/>
      <c r="H1884" s="17"/>
      <c r="I1884" s="17"/>
      <c r="J1884" s="17"/>
      <c r="K1884" s="17"/>
      <c r="L1884" s="17"/>
      <c r="M1884" s="1"/>
      <c r="N1884" s="1"/>
      <c r="O1884" s="1"/>
      <c r="P1884" s="1"/>
      <c r="Q1884" s="1"/>
      <c r="R1884" s="1"/>
    </row>
    <row r="1885" spans="3:18">
      <c r="C1885" s="1"/>
      <c r="D1885" s="1"/>
      <c r="E1885" s="1"/>
      <c r="F1885" s="1"/>
      <c r="G1885" s="17"/>
      <c r="H1885" s="17"/>
      <c r="I1885" s="17"/>
      <c r="J1885" s="17"/>
      <c r="K1885" s="17"/>
      <c r="L1885" s="17"/>
      <c r="M1885" s="1"/>
      <c r="N1885" s="1"/>
      <c r="O1885" s="1"/>
      <c r="P1885" s="1"/>
      <c r="Q1885" s="1"/>
      <c r="R1885" s="1"/>
    </row>
    <row r="1886" spans="3:18">
      <c r="C1886" s="1"/>
      <c r="D1886" s="1"/>
      <c r="E1886" s="1"/>
      <c r="F1886" s="1"/>
      <c r="G1886" s="17"/>
      <c r="H1886" s="17"/>
      <c r="I1886" s="17"/>
      <c r="J1886" s="17"/>
      <c r="K1886" s="17"/>
      <c r="L1886" s="17"/>
      <c r="M1886" s="1"/>
      <c r="N1886" s="1"/>
      <c r="O1886" s="1"/>
      <c r="P1886" s="1"/>
      <c r="Q1886" s="1"/>
      <c r="R1886" s="1"/>
    </row>
    <row r="1887" spans="3:18">
      <c r="C1887" s="1"/>
      <c r="D1887" s="1"/>
      <c r="E1887" s="1"/>
      <c r="F1887" s="1"/>
      <c r="G1887" s="17"/>
      <c r="H1887" s="17"/>
      <c r="I1887" s="17"/>
      <c r="J1887" s="17"/>
      <c r="K1887" s="17"/>
      <c r="L1887" s="17"/>
      <c r="M1887" s="1"/>
      <c r="N1887" s="1"/>
      <c r="O1887" s="1"/>
      <c r="P1887" s="1"/>
      <c r="Q1887" s="1"/>
      <c r="R1887" s="1"/>
    </row>
    <row r="1888" spans="3:18">
      <c r="C1888" s="1"/>
      <c r="D1888" s="1"/>
      <c r="E1888" s="1"/>
      <c r="F1888" s="1"/>
      <c r="G1888" s="17"/>
      <c r="H1888" s="17"/>
      <c r="I1888" s="17"/>
      <c r="J1888" s="17"/>
      <c r="K1888" s="17"/>
      <c r="L1888" s="17"/>
      <c r="M1888" s="1"/>
      <c r="N1888" s="1"/>
      <c r="O1888" s="1"/>
      <c r="P1888" s="1"/>
      <c r="Q1888" s="1"/>
      <c r="R1888" s="1"/>
    </row>
    <row r="1889" spans="3:18">
      <c r="C1889" s="1"/>
      <c r="D1889" s="1"/>
      <c r="E1889" s="1"/>
      <c r="F1889" s="1"/>
      <c r="G1889" s="17"/>
      <c r="H1889" s="17"/>
      <c r="I1889" s="17"/>
      <c r="J1889" s="17"/>
      <c r="K1889" s="17"/>
      <c r="L1889" s="17"/>
      <c r="M1889" s="1"/>
      <c r="N1889" s="1"/>
      <c r="O1889" s="1"/>
      <c r="P1889" s="1"/>
      <c r="Q1889" s="1"/>
      <c r="R1889" s="1"/>
    </row>
    <row r="1890" spans="3:18">
      <c r="C1890" s="1"/>
      <c r="D1890" s="1"/>
      <c r="E1890" s="1"/>
      <c r="F1890" s="1"/>
      <c r="G1890" s="17"/>
      <c r="H1890" s="17"/>
      <c r="I1890" s="17"/>
      <c r="J1890" s="17"/>
      <c r="K1890" s="17"/>
      <c r="L1890" s="17"/>
      <c r="M1890" s="1"/>
      <c r="N1890" s="1"/>
      <c r="O1890" s="1"/>
      <c r="P1890" s="1"/>
      <c r="Q1890" s="1"/>
      <c r="R1890" s="1"/>
    </row>
    <row r="1891" spans="3:18">
      <c r="C1891" s="1"/>
      <c r="D1891" s="1"/>
      <c r="E1891" s="1"/>
      <c r="F1891" s="1"/>
      <c r="G1891" s="17"/>
      <c r="H1891" s="17"/>
      <c r="I1891" s="17"/>
      <c r="J1891" s="17"/>
      <c r="K1891" s="17"/>
      <c r="L1891" s="17"/>
      <c r="M1891" s="1"/>
      <c r="N1891" s="1"/>
      <c r="O1891" s="1"/>
      <c r="P1891" s="1"/>
      <c r="Q1891" s="1"/>
      <c r="R1891" s="1"/>
    </row>
    <row r="1892" spans="3:18">
      <c r="C1892" s="1"/>
      <c r="D1892" s="1"/>
      <c r="E1892" s="1"/>
      <c r="F1892" s="1"/>
      <c r="G1892" s="17"/>
      <c r="H1892" s="17"/>
      <c r="I1892" s="17"/>
      <c r="J1892" s="17"/>
      <c r="K1892" s="17"/>
      <c r="L1892" s="17"/>
      <c r="M1892" s="1"/>
      <c r="N1892" s="1"/>
      <c r="O1892" s="1"/>
      <c r="P1892" s="1"/>
      <c r="Q1892" s="1"/>
      <c r="R1892" s="1"/>
    </row>
    <row r="1893" spans="3:18">
      <c r="C1893" s="1"/>
      <c r="D1893" s="1"/>
      <c r="E1893" s="1"/>
      <c r="F1893" s="1"/>
      <c r="G1893" s="17"/>
      <c r="H1893" s="17"/>
      <c r="I1893" s="17"/>
      <c r="J1893" s="17"/>
      <c r="K1893" s="17"/>
      <c r="L1893" s="17"/>
      <c r="M1893" s="1"/>
      <c r="N1893" s="1"/>
      <c r="O1893" s="1"/>
      <c r="P1893" s="1"/>
      <c r="Q1893" s="1"/>
      <c r="R1893" s="1"/>
    </row>
    <row r="1894" spans="3:18">
      <c r="C1894" s="1"/>
      <c r="D1894" s="1"/>
      <c r="E1894" s="1"/>
      <c r="F1894" s="1"/>
      <c r="G1894" s="17"/>
      <c r="H1894" s="17"/>
      <c r="I1894" s="17"/>
      <c r="J1894" s="17"/>
      <c r="K1894" s="17"/>
      <c r="L1894" s="17"/>
      <c r="M1894" s="1"/>
      <c r="N1894" s="1"/>
      <c r="O1894" s="1"/>
      <c r="P1894" s="1"/>
      <c r="Q1894" s="1"/>
      <c r="R1894" s="1"/>
    </row>
    <row r="1895" spans="3:18">
      <c r="C1895" s="1"/>
      <c r="D1895" s="1"/>
      <c r="E1895" s="1"/>
      <c r="F1895" s="1"/>
      <c r="G1895" s="17"/>
      <c r="H1895" s="17"/>
      <c r="I1895" s="17"/>
      <c r="J1895" s="17"/>
      <c r="K1895" s="17"/>
      <c r="L1895" s="17"/>
      <c r="M1895" s="1"/>
      <c r="N1895" s="1"/>
      <c r="O1895" s="1"/>
      <c r="P1895" s="1"/>
      <c r="Q1895" s="1"/>
      <c r="R1895" s="1"/>
    </row>
    <row r="1896" spans="3:18">
      <c r="C1896" s="1"/>
      <c r="D1896" s="1"/>
      <c r="E1896" s="1"/>
      <c r="F1896" s="1"/>
      <c r="G1896" s="17"/>
      <c r="H1896" s="17"/>
      <c r="I1896" s="17"/>
      <c r="J1896" s="17"/>
      <c r="K1896" s="17"/>
      <c r="L1896" s="17"/>
      <c r="M1896" s="1"/>
      <c r="N1896" s="1"/>
      <c r="O1896" s="1"/>
      <c r="P1896" s="1"/>
      <c r="Q1896" s="1"/>
      <c r="R1896" s="1"/>
    </row>
    <row r="1897" spans="3:18">
      <c r="C1897" s="1"/>
      <c r="D1897" s="1"/>
      <c r="E1897" s="1"/>
      <c r="F1897" s="1"/>
      <c r="G1897" s="17"/>
      <c r="H1897" s="17"/>
      <c r="I1897" s="17"/>
      <c r="J1897" s="17"/>
      <c r="K1897" s="17"/>
      <c r="L1897" s="17"/>
      <c r="M1897" s="1"/>
      <c r="N1897" s="1"/>
      <c r="O1897" s="1"/>
      <c r="P1897" s="1"/>
      <c r="Q1897" s="1"/>
      <c r="R1897" s="1"/>
    </row>
    <row r="1898" spans="3:18">
      <c r="C1898" s="1"/>
      <c r="D1898" s="1"/>
      <c r="E1898" s="1"/>
      <c r="F1898" s="1"/>
      <c r="G1898" s="17"/>
      <c r="H1898" s="17"/>
      <c r="I1898" s="17"/>
      <c r="J1898" s="17"/>
      <c r="K1898" s="17"/>
      <c r="L1898" s="17"/>
      <c r="M1898" s="1"/>
      <c r="N1898" s="1"/>
      <c r="O1898" s="1"/>
      <c r="P1898" s="1"/>
      <c r="Q1898" s="1"/>
      <c r="R1898" s="1"/>
    </row>
    <row r="1899" spans="3:18">
      <c r="C1899" s="1"/>
      <c r="D1899" s="1"/>
      <c r="E1899" s="1"/>
      <c r="F1899" s="1"/>
      <c r="G1899" s="17"/>
      <c r="H1899" s="17"/>
      <c r="I1899" s="17"/>
      <c r="J1899" s="17"/>
      <c r="K1899" s="17"/>
      <c r="L1899" s="17"/>
      <c r="M1899" s="1"/>
      <c r="N1899" s="1"/>
      <c r="O1899" s="1"/>
      <c r="P1899" s="1"/>
      <c r="Q1899" s="1"/>
      <c r="R1899" s="1"/>
    </row>
    <row r="1900" spans="3:18">
      <c r="C1900" s="1"/>
      <c r="D1900" s="1"/>
      <c r="E1900" s="1"/>
      <c r="F1900" s="1"/>
      <c r="G1900" s="17"/>
      <c r="H1900" s="17"/>
      <c r="I1900" s="17"/>
      <c r="J1900" s="17"/>
      <c r="K1900" s="17"/>
      <c r="L1900" s="17"/>
      <c r="M1900" s="1"/>
      <c r="N1900" s="1"/>
      <c r="O1900" s="1"/>
      <c r="P1900" s="1"/>
      <c r="Q1900" s="1"/>
      <c r="R1900" s="1"/>
    </row>
    <row r="1901" spans="3:18">
      <c r="C1901" s="1"/>
      <c r="D1901" s="1"/>
      <c r="E1901" s="1"/>
      <c r="F1901" s="1"/>
      <c r="G1901" s="17"/>
      <c r="H1901" s="17"/>
      <c r="I1901" s="17"/>
      <c r="J1901" s="17"/>
      <c r="K1901" s="17"/>
      <c r="L1901" s="17"/>
      <c r="M1901" s="1"/>
      <c r="N1901" s="1"/>
      <c r="O1901" s="1"/>
      <c r="P1901" s="1"/>
      <c r="Q1901" s="1"/>
      <c r="R1901" s="1"/>
    </row>
    <row r="1902" spans="3:18">
      <c r="C1902" s="1"/>
      <c r="D1902" s="1"/>
      <c r="E1902" s="1"/>
      <c r="F1902" s="1"/>
      <c r="G1902" s="17"/>
      <c r="H1902" s="17"/>
      <c r="I1902" s="17"/>
      <c r="J1902" s="17"/>
      <c r="K1902" s="17"/>
      <c r="L1902" s="17"/>
      <c r="M1902" s="1"/>
      <c r="N1902" s="1"/>
      <c r="O1902" s="1"/>
      <c r="P1902" s="1"/>
      <c r="Q1902" s="1"/>
      <c r="R1902" s="1"/>
    </row>
    <row r="1903" spans="3:18">
      <c r="C1903" s="1"/>
      <c r="D1903" s="1"/>
      <c r="E1903" s="1"/>
      <c r="F1903" s="1"/>
      <c r="G1903" s="17"/>
      <c r="H1903" s="17"/>
      <c r="I1903" s="17"/>
      <c r="J1903" s="17"/>
      <c r="K1903" s="17"/>
      <c r="L1903" s="17"/>
      <c r="M1903" s="1"/>
      <c r="N1903" s="1"/>
      <c r="O1903" s="1"/>
      <c r="P1903" s="1"/>
      <c r="Q1903" s="1"/>
      <c r="R1903" s="1"/>
    </row>
    <row r="1904" spans="3:18">
      <c r="C1904" s="1"/>
      <c r="D1904" s="1"/>
      <c r="E1904" s="1"/>
      <c r="F1904" s="1"/>
      <c r="G1904" s="17"/>
      <c r="H1904" s="17"/>
      <c r="I1904" s="17"/>
      <c r="J1904" s="17"/>
      <c r="K1904" s="17"/>
      <c r="L1904" s="17"/>
      <c r="M1904" s="1"/>
      <c r="N1904" s="1"/>
      <c r="O1904" s="1"/>
      <c r="P1904" s="1"/>
      <c r="Q1904" s="1"/>
      <c r="R1904" s="1"/>
    </row>
    <row r="1905" spans="3:18">
      <c r="C1905" s="1"/>
      <c r="D1905" s="1"/>
      <c r="E1905" s="1"/>
      <c r="F1905" s="1"/>
      <c r="G1905" s="17"/>
      <c r="H1905" s="17"/>
      <c r="I1905" s="17"/>
      <c r="J1905" s="17"/>
      <c r="K1905" s="17"/>
      <c r="L1905" s="17"/>
      <c r="M1905" s="1"/>
      <c r="N1905" s="1"/>
      <c r="O1905" s="1"/>
      <c r="P1905" s="1"/>
      <c r="Q1905" s="1"/>
      <c r="R1905" s="1"/>
    </row>
    <row r="1906" spans="3:18">
      <c r="C1906" s="1"/>
      <c r="D1906" s="1"/>
      <c r="E1906" s="1"/>
      <c r="F1906" s="1"/>
      <c r="G1906" s="17"/>
      <c r="H1906" s="17"/>
      <c r="I1906" s="17"/>
      <c r="J1906" s="17"/>
      <c r="K1906" s="17"/>
      <c r="L1906" s="17"/>
      <c r="M1906" s="1"/>
      <c r="N1906" s="1"/>
      <c r="O1906" s="1"/>
      <c r="P1906" s="1"/>
      <c r="Q1906" s="1"/>
      <c r="R1906" s="1"/>
    </row>
    <row r="1907" spans="3:18">
      <c r="C1907" s="1"/>
      <c r="D1907" s="1"/>
      <c r="E1907" s="1"/>
      <c r="F1907" s="1"/>
      <c r="G1907" s="17"/>
      <c r="H1907" s="17"/>
      <c r="I1907" s="17"/>
      <c r="J1907" s="17"/>
      <c r="K1907" s="17"/>
      <c r="L1907" s="17"/>
      <c r="M1907" s="1"/>
      <c r="N1907" s="1"/>
      <c r="O1907" s="1"/>
      <c r="P1907" s="1"/>
      <c r="Q1907" s="1"/>
      <c r="R1907" s="1"/>
    </row>
    <row r="1908" spans="3:18">
      <c r="C1908" s="1"/>
      <c r="D1908" s="1"/>
      <c r="E1908" s="1"/>
      <c r="F1908" s="1"/>
      <c r="G1908" s="17"/>
      <c r="H1908" s="17"/>
      <c r="I1908" s="17"/>
      <c r="J1908" s="17"/>
      <c r="K1908" s="17"/>
      <c r="L1908" s="17"/>
      <c r="M1908" s="1"/>
      <c r="N1908" s="1"/>
      <c r="O1908" s="1"/>
      <c r="P1908" s="1"/>
      <c r="Q1908" s="1"/>
      <c r="R1908" s="1"/>
    </row>
    <row r="1909" spans="3:18">
      <c r="C1909" s="1"/>
      <c r="D1909" s="1"/>
      <c r="E1909" s="1"/>
      <c r="F1909" s="1"/>
      <c r="G1909" s="17"/>
      <c r="H1909" s="17"/>
      <c r="I1909" s="17"/>
      <c r="J1909" s="17"/>
      <c r="K1909" s="17"/>
      <c r="L1909" s="17"/>
      <c r="M1909" s="1"/>
      <c r="N1909" s="1"/>
      <c r="O1909" s="1"/>
      <c r="P1909" s="1"/>
      <c r="Q1909" s="1"/>
      <c r="R1909" s="1"/>
    </row>
    <row r="1910" spans="3:18">
      <c r="C1910" s="1"/>
      <c r="D1910" s="1"/>
      <c r="E1910" s="1"/>
      <c r="F1910" s="1"/>
      <c r="G1910" s="17"/>
      <c r="H1910" s="17"/>
      <c r="I1910" s="17"/>
      <c r="J1910" s="17"/>
      <c r="K1910" s="17"/>
      <c r="L1910" s="17"/>
      <c r="M1910" s="1"/>
      <c r="N1910" s="1"/>
      <c r="O1910" s="1"/>
      <c r="P1910" s="1"/>
      <c r="Q1910" s="1"/>
      <c r="R1910" s="1"/>
    </row>
    <row r="1911" spans="3:18">
      <c r="C1911" s="1"/>
      <c r="D1911" s="1"/>
      <c r="E1911" s="1"/>
      <c r="F1911" s="1"/>
      <c r="G1911" s="17"/>
      <c r="H1911" s="17"/>
      <c r="I1911" s="17"/>
      <c r="J1911" s="17"/>
      <c r="K1911" s="17"/>
      <c r="L1911" s="17"/>
      <c r="M1911" s="1"/>
      <c r="N1911" s="1"/>
      <c r="O1911" s="1"/>
      <c r="P1911" s="1"/>
      <c r="Q1911" s="1"/>
      <c r="R1911" s="1"/>
    </row>
    <row r="1912" spans="3:18">
      <c r="C1912" s="1"/>
      <c r="D1912" s="1"/>
      <c r="E1912" s="1"/>
      <c r="F1912" s="1"/>
      <c r="G1912" s="17"/>
      <c r="H1912" s="17"/>
      <c r="I1912" s="17"/>
      <c r="J1912" s="17"/>
      <c r="K1912" s="17"/>
      <c r="L1912" s="17"/>
      <c r="M1912" s="1"/>
      <c r="N1912" s="1"/>
      <c r="O1912" s="1"/>
      <c r="P1912" s="1"/>
      <c r="Q1912" s="1"/>
      <c r="R1912" s="1"/>
    </row>
    <row r="1913" spans="3:18">
      <c r="C1913" s="1"/>
      <c r="D1913" s="1"/>
      <c r="E1913" s="1"/>
      <c r="F1913" s="1"/>
      <c r="G1913" s="17"/>
      <c r="H1913" s="17"/>
      <c r="I1913" s="17"/>
      <c r="J1913" s="17"/>
      <c r="K1913" s="17"/>
      <c r="L1913" s="17"/>
      <c r="M1913" s="1"/>
      <c r="N1913" s="1"/>
      <c r="O1913" s="1"/>
      <c r="P1913" s="1"/>
      <c r="Q1913" s="1"/>
      <c r="R1913" s="1"/>
    </row>
    <row r="1914" spans="3:18">
      <c r="C1914" s="1"/>
      <c r="D1914" s="1"/>
      <c r="E1914" s="1"/>
      <c r="F1914" s="1"/>
      <c r="G1914" s="17"/>
      <c r="H1914" s="17"/>
      <c r="I1914" s="17"/>
      <c r="J1914" s="17"/>
      <c r="K1914" s="17"/>
      <c r="L1914" s="17"/>
      <c r="M1914" s="1"/>
      <c r="N1914" s="1"/>
      <c r="O1914" s="1"/>
      <c r="P1914" s="1"/>
      <c r="Q1914" s="1"/>
      <c r="R1914" s="1"/>
    </row>
    <row r="1915" spans="3:18">
      <c r="C1915" s="1"/>
      <c r="D1915" s="1"/>
      <c r="E1915" s="1"/>
      <c r="F1915" s="1"/>
      <c r="G1915" s="17"/>
      <c r="H1915" s="17"/>
      <c r="I1915" s="17"/>
      <c r="J1915" s="17"/>
      <c r="K1915" s="17"/>
      <c r="L1915" s="17"/>
      <c r="M1915" s="1"/>
      <c r="N1915" s="1"/>
      <c r="O1915" s="1"/>
      <c r="P1915" s="1"/>
      <c r="Q1915" s="1"/>
      <c r="R1915" s="1"/>
    </row>
    <row r="1916" spans="3:18">
      <c r="C1916" s="1"/>
      <c r="D1916" s="1"/>
      <c r="E1916" s="1"/>
      <c r="F1916" s="1"/>
      <c r="G1916" s="17"/>
      <c r="H1916" s="17"/>
      <c r="I1916" s="17"/>
      <c r="J1916" s="17"/>
      <c r="K1916" s="17"/>
      <c r="L1916" s="17"/>
      <c r="M1916" s="1"/>
      <c r="N1916" s="1"/>
      <c r="O1916" s="1"/>
      <c r="P1916" s="1"/>
      <c r="Q1916" s="1"/>
      <c r="R1916" s="1"/>
    </row>
    <row r="1917" spans="3:18">
      <c r="C1917" s="1"/>
      <c r="D1917" s="1"/>
      <c r="E1917" s="1"/>
      <c r="F1917" s="1"/>
      <c r="G1917" s="17"/>
      <c r="H1917" s="17"/>
      <c r="I1917" s="17"/>
      <c r="J1917" s="17"/>
      <c r="K1917" s="17"/>
      <c r="L1917" s="17"/>
      <c r="M1917" s="1"/>
      <c r="N1917" s="1"/>
      <c r="O1917" s="1"/>
      <c r="P1917" s="1"/>
      <c r="Q1917" s="1"/>
      <c r="R1917" s="1"/>
    </row>
    <row r="1918" spans="3:18">
      <c r="C1918" s="1"/>
      <c r="D1918" s="1"/>
      <c r="E1918" s="1"/>
      <c r="F1918" s="1"/>
      <c r="G1918" s="17"/>
      <c r="H1918" s="17"/>
      <c r="I1918" s="17"/>
      <c r="J1918" s="17"/>
      <c r="K1918" s="17"/>
      <c r="L1918" s="17"/>
      <c r="M1918" s="1"/>
      <c r="N1918" s="1"/>
      <c r="O1918" s="1"/>
      <c r="P1918" s="1"/>
      <c r="Q1918" s="1"/>
      <c r="R1918" s="1"/>
    </row>
    <row r="1919" spans="3:18">
      <c r="C1919" s="1"/>
      <c r="D1919" s="1"/>
      <c r="E1919" s="1"/>
      <c r="F1919" s="1"/>
      <c r="G1919" s="17"/>
      <c r="H1919" s="17"/>
      <c r="I1919" s="17"/>
      <c r="J1919" s="17"/>
      <c r="K1919" s="17"/>
      <c r="L1919" s="17"/>
      <c r="M1919" s="1"/>
      <c r="N1919" s="1"/>
      <c r="O1919" s="1"/>
      <c r="P1919" s="1"/>
      <c r="Q1919" s="1"/>
      <c r="R1919" s="1"/>
    </row>
    <row r="1920" spans="3:18">
      <c r="C1920" s="1"/>
      <c r="D1920" s="1"/>
      <c r="E1920" s="1"/>
      <c r="F1920" s="1"/>
      <c r="G1920" s="17"/>
      <c r="H1920" s="17"/>
      <c r="I1920" s="17"/>
      <c r="J1920" s="17"/>
      <c r="K1920" s="17"/>
      <c r="L1920" s="17"/>
      <c r="M1920" s="1"/>
      <c r="N1920" s="1"/>
      <c r="O1920" s="1"/>
      <c r="P1920" s="1"/>
      <c r="Q1920" s="1"/>
      <c r="R1920" s="1"/>
    </row>
    <row r="1921" spans="3:18">
      <c r="C1921" s="1"/>
      <c r="D1921" s="1"/>
      <c r="E1921" s="1"/>
      <c r="F1921" s="1"/>
      <c r="G1921" s="17"/>
      <c r="H1921" s="17"/>
      <c r="I1921" s="17"/>
      <c r="J1921" s="17"/>
      <c r="K1921" s="17"/>
      <c r="L1921" s="17"/>
      <c r="M1921" s="1"/>
      <c r="N1921" s="1"/>
      <c r="O1921" s="1"/>
      <c r="P1921" s="1"/>
      <c r="Q1921" s="1"/>
      <c r="R1921" s="1"/>
    </row>
    <row r="1922" spans="3:18">
      <c r="C1922" s="1"/>
      <c r="D1922" s="1"/>
      <c r="E1922" s="1"/>
      <c r="F1922" s="1"/>
      <c r="G1922" s="17"/>
      <c r="H1922" s="17"/>
      <c r="I1922" s="17"/>
      <c r="J1922" s="17"/>
      <c r="K1922" s="17"/>
      <c r="L1922" s="17"/>
      <c r="M1922" s="1"/>
      <c r="N1922" s="1"/>
      <c r="O1922" s="1"/>
      <c r="P1922" s="1"/>
      <c r="Q1922" s="1"/>
      <c r="R1922" s="1"/>
    </row>
    <row r="1923" spans="3:18">
      <c r="C1923" s="1"/>
      <c r="D1923" s="1"/>
      <c r="E1923" s="1"/>
      <c r="F1923" s="1"/>
      <c r="G1923" s="17"/>
      <c r="H1923" s="17"/>
      <c r="I1923" s="17"/>
      <c r="J1923" s="17"/>
      <c r="K1923" s="17"/>
      <c r="L1923" s="17"/>
      <c r="M1923" s="1"/>
      <c r="N1923" s="1"/>
      <c r="O1923" s="1"/>
      <c r="P1923" s="1"/>
      <c r="Q1923" s="1"/>
      <c r="R1923" s="1"/>
    </row>
    <row r="1924" spans="3:18">
      <c r="C1924" s="1"/>
      <c r="D1924" s="1"/>
      <c r="E1924" s="1"/>
      <c r="F1924" s="1"/>
      <c r="G1924" s="17"/>
      <c r="H1924" s="17"/>
      <c r="I1924" s="17"/>
      <c r="J1924" s="17"/>
      <c r="K1924" s="17"/>
      <c r="L1924" s="17"/>
      <c r="M1924" s="1"/>
      <c r="N1924" s="1"/>
      <c r="O1924" s="1"/>
      <c r="P1924" s="1"/>
      <c r="Q1924" s="1"/>
      <c r="R1924" s="1"/>
    </row>
    <row r="1925" spans="3:18">
      <c r="C1925" s="1"/>
      <c r="D1925" s="1"/>
      <c r="E1925" s="1"/>
      <c r="F1925" s="1"/>
      <c r="G1925" s="17"/>
      <c r="H1925" s="17"/>
      <c r="I1925" s="17"/>
      <c r="J1925" s="17"/>
      <c r="K1925" s="17"/>
      <c r="L1925" s="17"/>
      <c r="M1925" s="1"/>
      <c r="N1925" s="1"/>
      <c r="O1925" s="1"/>
      <c r="P1925" s="1"/>
      <c r="Q1925" s="1"/>
      <c r="R1925" s="1"/>
    </row>
    <row r="1926" spans="3:18">
      <c r="C1926" s="1"/>
      <c r="D1926" s="1"/>
      <c r="E1926" s="1"/>
      <c r="F1926" s="1"/>
      <c r="G1926" s="17"/>
      <c r="H1926" s="17"/>
      <c r="I1926" s="17"/>
      <c r="J1926" s="17"/>
      <c r="K1926" s="17"/>
      <c r="L1926" s="17"/>
      <c r="M1926" s="1"/>
      <c r="N1926" s="1"/>
      <c r="O1926" s="1"/>
      <c r="P1926" s="1"/>
      <c r="Q1926" s="1"/>
      <c r="R1926" s="1"/>
    </row>
    <row r="1927" spans="3:18">
      <c r="C1927" s="1"/>
      <c r="D1927" s="1"/>
      <c r="E1927" s="1"/>
      <c r="F1927" s="1"/>
      <c r="G1927" s="17"/>
      <c r="H1927" s="17"/>
      <c r="I1927" s="17"/>
      <c r="J1927" s="17"/>
      <c r="K1927" s="17"/>
      <c r="L1927" s="17"/>
      <c r="M1927" s="1"/>
      <c r="N1927" s="1"/>
      <c r="O1927" s="1"/>
      <c r="P1927" s="1"/>
      <c r="Q1927" s="1"/>
      <c r="R1927" s="1"/>
    </row>
    <row r="1928" spans="3:18">
      <c r="C1928" s="1"/>
      <c r="D1928" s="1"/>
      <c r="E1928" s="1"/>
      <c r="F1928" s="1"/>
      <c r="G1928" s="17"/>
      <c r="H1928" s="17"/>
      <c r="I1928" s="17"/>
      <c r="J1928" s="17"/>
      <c r="K1928" s="17"/>
      <c r="L1928" s="17"/>
      <c r="M1928" s="1"/>
      <c r="N1928" s="1"/>
      <c r="O1928" s="1"/>
      <c r="P1928" s="1"/>
      <c r="Q1928" s="1"/>
      <c r="R1928" s="1"/>
    </row>
    <row r="1929" spans="3:18">
      <c r="C1929" s="1"/>
      <c r="D1929" s="1"/>
      <c r="E1929" s="1"/>
      <c r="F1929" s="1"/>
      <c r="G1929" s="17"/>
      <c r="H1929" s="17"/>
      <c r="I1929" s="17"/>
      <c r="J1929" s="17"/>
      <c r="K1929" s="17"/>
      <c r="L1929" s="17"/>
      <c r="M1929" s="1"/>
      <c r="N1929" s="1"/>
      <c r="O1929" s="1"/>
      <c r="P1929" s="1"/>
      <c r="Q1929" s="1"/>
      <c r="R1929" s="1"/>
    </row>
    <row r="1930" spans="3:18">
      <c r="C1930" s="1"/>
      <c r="D1930" s="1"/>
      <c r="E1930" s="1"/>
      <c r="F1930" s="1"/>
      <c r="G1930" s="17"/>
      <c r="H1930" s="17"/>
      <c r="I1930" s="17"/>
      <c r="J1930" s="17"/>
      <c r="K1930" s="17"/>
      <c r="L1930" s="17"/>
      <c r="M1930" s="1"/>
      <c r="N1930" s="1"/>
      <c r="O1930" s="1"/>
      <c r="P1930" s="1"/>
      <c r="Q1930" s="1"/>
      <c r="R1930" s="1"/>
    </row>
    <row r="1931" spans="3:18">
      <c r="C1931" s="1"/>
      <c r="D1931" s="1"/>
      <c r="E1931" s="1"/>
      <c r="F1931" s="1"/>
      <c r="G1931" s="17"/>
      <c r="H1931" s="17"/>
      <c r="I1931" s="17"/>
      <c r="J1931" s="17"/>
      <c r="K1931" s="17"/>
      <c r="L1931" s="17"/>
      <c r="M1931" s="1"/>
      <c r="N1931" s="1"/>
      <c r="O1931" s="1"/>
      <c r="P1931" s="1"/>
      <c r="Q1931" s="1"/>
      <c r="R1931" s="1"/>
    </row>
    <row r="1932" spans="3:18">
      <c r="C1932" s="1"/>
      <c r="D1932" s="1"/>
      <c r="E1932" s="1"/>
      <c r="F1932" s="1"/>
      <c r="G1932" s="17"/>
      <c r="H1932" s="17"/>
      <c r="I1932" s="17"/>
      <c r="J1932" s="17"/>
      <c r="K1932" s="17"/>
      <c r="L1932" s="17"/>
      <c r="M1932" s="1"/>
      <c r="N1932" s="1"/>
      <c r="O1932" s="1"/>
      <c r="P1932" s="1"/>
      <c r="Q1932" s="1"/>
      <c r="R1932" s="1"/>
    </row>
    <row r="1933" spans="3:18">
      <c r="C1933" s="1"/>
      <c r="D1933" s="1"/>
      <c r="E1933" s="1"/>
      <c r="F1933" s="1"/>
      <c r="G1933" s="17"/>
      <c r="H1933" s="17"/>
      <c r="I1933" s="17"/>
      <c r="J1933" s="17"/>
      <c r="K1933" s="17"/>
      <c r="L1933" s="17"/>
      <c r="M1933" s="1"/>
      <c r="N1933" s="1"/>
      <c r="O1933" s="1"/>
      <c r="P1933" s="1"/>
      <c r="Q1933" s="1"/>
      <c r="R1933" s="1"/>
    </row>
    <row r="1934" spans="3:18">
      <c r="C1934" s="1"/>
      <c r="D1934" s="1"/>
      <c r="E1934" s="1"/>
      <c r="F1934" s="1"/>
      <c r="G1934" s="17"/>
      <c r="H1934" s="17"/>
      <c r="I1934" s="17"/>
      <c r="J1934" s="17"/>
      <c r="K1934" s="17"/>
      <c r="L1934" s="17"/>
      <c r="M1934" s="1"/>
      <c r="N1934" s="1"/>
      <c r="O1934" s="1"/>
      <c r="P1934" s="1"/>
      <c r="Q1934" s="1"/>
      <c r="R1934" s="1"/>
    </row>
    <row r="1935" spans="3:18">
      <c r="C1935" s="1"/>
      <c r="D1935" s="1"/>
      <c r="E1935" s="1"/>
      <c r="F1935" s="1"/>
      <c r="G1935" s="17"/>
      <c r="H1935" s="17"/>
      <c r="I1935" s="17"/>
      <c r="J1935" s="17"/>
      <c r="K1935" s="17"/>
      <c r="L1935" s="17"/>
      <c r="M1935" s="1"/>
      <c r="N1935" s="1"/>
      <c r="O1935" s="1"/>
      <c r="P1935" s="1"/>
      <c r="Q1935" s="1"/>
      <c r="R1935" s="1"/>
    </row>
    <row r="1936" spans="3:18">
      <c r="C1936" s="1"/>
      <c r="D1936" s="1"/>
      <c r="E1936" s="1"/>
      <c r="F1936" s="1"/>
      <c r="G1936" s="17"/>
      <c r="H1936" s="17"/>
      <c r="I1936" s="17"/>
      <c r="J1936" s="17"/>
      <c r="K1936" s="17"/>
      <c r="L1936" s="17"/>
      <c r="M1936" s="1"/>
      <c r="N1936" s="1"/>
      <c r="O1936" s="1"/>
      <c r="P1936" s="1"/>
      <c r="Q1936" s="1"/>
      <c r="R1936" s="1"/>
    </row>
    <row r="1937" spans="3:18">
      <c r="C1937" s="1"/>
      <c r="D1937" s="1"/>
      <c r="E1937" s="1"/>
      <c r="F1937" s="1"/>
      <c r="G1937" s="17"/>
      <c r="H1937" s="17"/>
      <c r="I1937" s="17"/>
      <c r="J1937" s="17"/>
      <c r="K1937" s="17"/>
      <c r="L1937" s="17"/>
      <c r="M1937" s="1"/>
      <c r="N1937" s="1"/>
      <c r="O1937" s="1"/>
      <c r="P1937" s="1"/>
      <c r="Q1937" s="1"/>
      <c r="R1937" s="1"/>
    </row>
    <row r="1938" spans="3:18">
      <c r="C1938" s="1"/>
      <c r="D1938" s="1"/>
      <c r="E1938" s="1"/>
      <c r="F1938" s="1"/>
      <c r="G1938" s="17"/>
      <c r="H1938" s="17"/>
      <c r="I1938" s="17"/>
      <c r="J1938" s="17"/>
      <c r="K1938" s="17"/>
      <c r="L1938" s="17"/>
      <c r="M1938" s="1"/>
      <c r="N1938" s="1"/>
      <c r="O1938" s="1"/>
      <c r="P1938" s="1"/>
      <c r="Q1938" s="1"/>
      <c r="R1938" s="1"/>
    </row>
    <row r="1939" spans="3:18">
      <c r="C1939" s="1"/>
      <c r="D1939" s="1"/>
      <c r="E1939" s="1"/>
      <c r="F1939" s="1"/>
      <c r="G1939" s="17"/>
      <c r="H1939" s="17"/>
      <c r="I1939" s="17"/>
      <c r="J1939" s="17"/>
      <c r="K1939" s="17"/>
      <c r="L1939" s="17"/>
      <c r="M1939" s="1"/>
      <c r="N1939" s="1"/>
      <c r="O1939" s="1"/>
      <c r="P1939" s="1"/>
      <c r="Q1939" s="1"/>
      <c r="R1939" s="1"/>
    </row>
    <row r="1940" spans="3:18">
      <c r="C1940" s="1"/>
      <c r="D1940" s="1"/>
      <c r="E1940" s="1"/>
      <c r="F1940" s="1"/>
      <c r="G1940" s="17"/>
      <c r="H1940" s="17"/>
      <c r="I1940" s="17"/>
      <c r="J1940" s="17"/>
      <c r="K1940" s="17"/>
      <c r="L1940" s="17"/>
      <c r="M1940" s="1"/>
      <c r="N1940" s="1"/>
      <c r="O1940" s="1"/>
      <c r="P1940" s="1"/>
      <c r="Q1940" s="1"/>
      <c r="R1940" s="1"/>
    </row>
    <row r="1941" spans="3:18">
      <c r="C1941" s="1"/>
      <c r="D1941" s="1"/>
      <c r="E1941" s="1"/>
      <c r="F1941" s="1"/>
      <c r="G1941" s="17"/>
      <c r="H1941" s="17"/>
      <c r="I1941" s="17"/>
      <c r="J1941" s="17"/>
      <c r="K1941" s="17"/>
      <c r="L1941" s="17"/>
      <c r="M1941" s="1"/>
      <c r="N1941" s="1"/>
      <c r="O1941" s="1"/>
      <c r="P1941" s="1"/>
      <c r="Q1941" s="1"/>
      <c r="R1941" s="1"/>
    </row>
    <row r="1942" spans="3:18">
      <c r="C1942" s="1"/>
      <c r="D1942" s="1"/>
      <c r="E1942" s="1"/>
      <c r="F1942" s="1"/>
      <c r="G1942" s="17"/>
      <c r="H1942" s="17"/>
      <c r="I1942" s="17"/>
      <c r="J1942" s="17"/>
      <c r="K1942" s="17"/>
      <c r="L1942" s="17"/>
      <c r="M1942" s="1"/>
      <c r="N1942" s="1"/>
      <c r="O1942" s="1"/>
      <c r="P1942" s="1"/>
      <c r="Q1942" s="1"/>
      <c r="R1942" s="1"/>
    </row>
    <row r="1943" spans="3:18">
      <c r="C1943" s="1"/>
      <c r="D1943" s="1"/>
      <c r="E1943" s="1"/>
      <c r="F1943" s="1"/>
      <c r="G1943" s="17"/>
      <c r="H1943" s="17"/>
      <c r="I1943" s="17"/>
      <c r="J1943" s="17"/>
      <c r="K1943" s="17"/>
      <c r="L1943" s="17"/>
      <c r="M1943" s="1"/>
      <c r="N1943" s="1"/>
      <c r="O1943" s="1"/>
      <c r="P1943" s="1"/>
      <c r="Q1943" s="1"/>
      <c r="R1943" s="1"/>
    </row>
    <row r="1944" spans="3:18">
      <c r="C1944" s="1"/>
      <c r="D1944" s="1"/>
      <c r="E1944" s="1"/>
      <c r="F1944" s="1"/>
      <c r="G1944" s="17"/>
      <c r="H1944" s="17"/>
      <c r="I1944" s="17"/>
      <c r="J1944" s="17"/>
      <c r="K1944" s="17"/>
      <c r="L1944" s="17"/>
      <c r="M1944" s="1"/>
      <c r="N1944" s="1"/>
      <c r="O1944" s="1"/>
      <c r="P1944" s="1"/>
      <c r="Q1944" s="1"/>
      <c r="R1944" s="1"/>
    </row>
    <row r="1945" spans="3:18">
      <c r="C1945" s="1"/>
      <c r="D1945" s="1"/>
      <c r="E1945" s="1"/>
      <c r="F1945" s="1"/>
      <c r="G1945" s="17"/>
      <c r="H1945" s="17"/>
      <c r="I1945" s="17"/>
      <c r="J1945" s="17"/>
      <c r="K1945" s="17"/>
      <c r="L1945" s="17"/>
      <c r="M1945" s="1"/>
      <c r="N1945" s="1"/>
      <c r="O1945" s="1"/>
      <c r="P1945" s="1"/>
      <c r="Q1945" s="1"/>
      <c r="R1945" s="1"/>
    </row>
    <row r="1946" spans="3:18">
      <c r="C1946" s="1"/>
      <c r="D1946" s="1"/>
      <c r="E1946" s="1"/>
      <c r="F1946" s="1"/>
      <c r="G1946" s="17"/>
      <c r="H1946" s="17"/>
      <c r="I1946" s="17"/>
      <c r="J1946" s="17"/>
      <c r="K1946" s="17"/>
      <c r="L1946" s="17"/>
      <c r="M1946" s="1"/>
      <c r="N1946" s="1"/>
      <c r="O1946" s="1"/>
      <c r="P1946" s="1"/>
      <c r="Q1946" s="1"/>
      <c r="R1946" s="1"/>
    </row>
    <row r="1947" spans="3:18">
      <c r="C1947" s="1"/>
      <c r="D1947" s="1"/>
      <c r="E1947" s="1"/>
      <c r="F1947" s="1"/>
      <c r="G1947" s="17"/>
      <c r="H1947" s="17"/>
      <c r="I1947" s="17"/>
      <c r="J1947" s="17"/>
      <c r="K1947" s="17"/>
      <c r="L1947" s="17"/>
      <c r="M1947" s="1"/>
      <c r="N1947" s="1"/>
      <c r="O1947" s="1"/>
      <c r="P1947" s="1"/>
      <c r="Q1947" s="1"/>
      <c r="R1947" s="1"/>
    </row>
    <row r="1948" spans="3:18">
      <c r="C1948" s="1"/>
      <c r="D1948" s="1"/>
      <c r="E1948" s="1"/>
      <c r="F1948" s="1"/>
      <c r="G1948" s="17"/>
      <c r="H1948" s="17"/>
      <c r="I1948" s="17"/>
      <c r="J1948" s="17"/>
      <c r="K1948" s="17"/>
      <c r="L1948" s="17"/>
      <c r="M1948" s="1"/>
      <c r="N1948" s="1"/>
      <c r="O1948" s="1"/>
      <c r="P1948" s="1"/>
      <c r="Q1948" s="1"/>
      <c r="R1948" s="1"/>
    </row>
    <row r="1949" spans="3:18">
      <c r="C1949" s="1"/>
      <c r="D1949" s="1"/>
      <c r="E1949" s="1"/>
      <c r="F1949" s="1"/>
      <c r="G1949" s="17"/>
      <c r="H1949" s="17"/>
      <c r="I1949" s="17"/>
      <c r="J1949" s="17"/>
      <c r="K1949" s="17"/>
      <c r="L1949" s="17"/>
      <c r="M1949" s="1"/>
      <c r="N1949" s="1"/>
      <c r="O1949" s="1"/>
      <c r="P1949" s="1"/>
      <c r="Q1949" s="1"/>
      <c r="R1949" s="1"/>
    </row>
    <row r="1950" spans="3:18">
      <c r="C1950" s="1"/>
      <c r="D1950" s="1"/>
      <c r="E1950" s="1"/>
      <c r="F1950" s="1"/>
      <c r="G1950" s="17"/>
      <c r="H1950" s="17"/>
      <c r="I1950" s="17"/>
      <c r="J1950" s="17"/>
      <c r="K1950" s="17"/>
      <c r="L1950" s="17"/>
      <c r="M1950" s="1"/>
      <c r="N1950" s="1"/>
      <c r="O1950" s="1"/>
      <c r="P1950" s="1"/>
      <c r="Q1950" s="1"/>
      <c r="R1950" s="1"/>
    </row>
    <row r="1951" spans="3:18">
      <c r="C1951" s="1"/>
      <c r="D1951" s="1"/>
      <c r="E1951" s="1"/>
      <c r="F1951" s="1"/>
      <c r="G1951" s="17"/>
      <c r="H1951" s="17"/>
      <c r="I1951" s="17"/>
      <c r="J1951" s="17"/>
      <c r="K1951" s="17"/>
      <c r="L1951" s="17"/>
      <c r="M1951" s="1"/>
      <c r="N1951" s="1"/>
      <c r="O1951" s="1"/>
      <c r="P1951" s="1"/>
      <c r="Q1951" s="1"/>
      <c r="R1951" s="1"/>
    </row>
    <row r="1952" spans="3:18">
      <c r="C1952" s="1"/>
      <c r="D1952" s="1"/>
      <c r="E1952" s="1"/>
      <c r="F1952" s="1"/>
      <c r="G1952" s="17"/>
      <c r="H1952" s="17"/>
      <c r="I1952" s="17"/>
      <c r="J1952" s="17"/>
      <c r="K1952" s="17"/>
      <c r="L1952" s="17"/>
      <c r="M1952" s="1"/>
      <c r="N1952" s="1"/>
      <c r="O1952" s="1"/>
      <c r="P1952" s="1"/>
      <c r="Q1952" s="1"/>
      <c r="R1952" s="1"/>
    </row>
    <row r="1953" spans="3:18">
      <c r="C1953" s="1"/>
      <c r="D1953" s="1"/>
      <c r="E1953" s="1"/>
      <c r="F1953" s="1"/>
      <c r="G1953" s="17"/>
      <c r="H1953" s="17"/>
      <c r="I1953" s="17"/>
      <c r="J1953" s="17"/>
      <c r="K1953" s="17"/>
      <c r="L1953" s="17"/>
      <c r="M1953" s="1"/>
      <c r="N1953" s="1"/>
      <c r="O1953" s="1"/>
      <c r="P1953" s="1"/>
      <c r="Q1953" s="1"/>
      <c r="R1953" s="1"/>
    </row>
    <row r="1954" spans="3:18">
      <c r="C1954" s="1"/>
      <c r="D1954" s="1"/>
      <c r="E1954" s="1"/>
      <c r="F1954" s="1"/>
      <c r="G1954" s="17"/>
      <c r="H1954" s="17"/>
      <c r="I1954" s="17"/>
      <c r="J1954" s="17"/>
      <c r="K1954" s="17"/>
      <c r="L1954" s="17"/>
      <c r="M1954" s="1"/>
      <c r="N1954" s="1"/>
      <c r="O1954" s="1"/>
      <c r="P1954" s="1"/>
      <c r="Q1954" s="1"/>
      <c r="R1954" s="1"/>
    </row>
    <row r="1955" spans="3:18">
      <c r="C1955" s="1"/>
      <c r="D1955" s="1"/>
      <c r="E1955" s="1"/>
      <c r="F1955" s="1"/>
      <c r="G1955" s="17"/>
      <c r="H1955" s="17"/>
      <c r="I1955" s="17"/>
      <c r="J1955" s="17"/>
      <c r="K1955" s="17"/>
      <c r="L1955" s="17"/>
      <c r="M1955" s="1"/>
      <c r="N1955" s="1"/>
      <c r="O1955" s="1"/>
      <c r="P1955" s="1"/>
      <c r="Q1955" s="1"/>
      <c r="R1955" s="1"/>
    </row>
    <row r="1956" spans="3:18">
      <c r="C1956" s="1"/>
      <c r="D1956" s="1"/>
      <c r="E1956" s="1"/>
      <c r="F1956" s="1"/>
      <c r="G1956" s="17"/>
      <c r="H1956" s="17"/>
      <c r="I1956" s="17"/>
      <c r="J1956" s="17"/>
      <c r="K1956" s="17"/>
      <c r="L1956" s="17"/>
      <c r="M1956" s="1"/>
      <c r="N1956" s="1"/>
      <c r="O1956" s="1"/>
      <c r="P1956" s="1"/>
      <c r="Q1956" s="1"/>
      <c r="R1956" s="1"/>
    </row>
    <row r="1957" spans="3:18">
      <c r="C1957" s="1"/>
      <c r="D1957" s="1"/>
      <c r="E1957" s="1"/>
      <c r="F1957" s="1"/>
      <c r="G1957" s="17"/>
      <c r="H1957" s="17"/>
      <c r="I1957" s="17"/>
      <c r="J1957" s="17"/>
      <c r="K1957" s="17"/>
      <c r="L1957" s="17"/>
      <c r="M1957" s="1"/>
      <c r="N1957" s="1"/>
      <c r="O1957" s="1"/>
      <c r="P1957" s="1"/>
      <c r="Q1957" s="1"/>
      <c r="R1957" s="1"/>
    </row>
    <row r="1958" spans="3:18">
      <c r="C1958" s="1"/>
      <c r="D1958" s="1"/>
      <c r="E1958" s="1"/>
      <c r="F1958" s="1"/>
      <c r="G1958" s="17"/>
      <c r="H1958" s="17"/>
      <c r="I1958" s="17"/>
      <c r="J1958" s="17"/>
      <c r="K1958" s="17"/>
      <c r="L1958" s="17"/>
      <c r="M1958" s="1"/>
      <c r="N1958" s="1"/>
      <c r="O1958" s="1"/>
      <c r="P1958" s="1"/>
      <c r="Q1958" s="1"/>
      <c r="R1958" s="1"/>
    </row>
    <row r="1959" spans="3:18">
      <c r="C1959" s="1"/>
      <c r="D1959" s="1"/>
      <c r="E1959" s="1"/>
      <c r="F1959" s="1"/>
      <c r="G1959" s="17"/>
      <c r="H1959" s="17"/>
      <c r="I1959" s="17"/>
      <c r="J1959" s="17"/>
      <c r="K1959" s="17"/>
      <c r="L1959" s="17"/>
      <c r="M1959" s="1"/>
      <c r="N1959" s="1"/>
      <c r="O1959" s="1"/>
      <c r="P1959" s="1"/>
      <c r="Q1959" s="1"/>
      <c r="R1959" s="1"/>
    </row>
    <row r="1960" spans="3:18">
      <c r="C1960" s="1"/>
      <c r="D1960" s="1"/>
      <c r="E1960" s="1"/>
      <c r="F1960" s="1"/>
      <c r="G1960" s="17"/>
      <c r="H1960" s="17"/>
      <c r="I1960" s="17"/>
      <c r="J1960" s="17"/>
      <c r="K1960" s="17"/>
      <c r="L1960" s="17"/>
      <c r="M1960" s="1"/>
      <c r="N1960" s="1"/>
      <c r="O1960" s="1"/>
      <c r="P1960" s="1"/>
      <c r="Q1960" s="1"/>
      <c r="R1960" s="1"/>
    </row>
    <row r="1961" spans="3:18">
      <c r="C1961" s="1"/>
      <c r="D1961" s="1"/>
      <c r="E1961" s="1"/>
      <c r="F1961" s="1"/>
      <c r="G1961" s="17"/>
      <c r="H1961" s="17"/>
      <c r="I1961" s="17"/>
      <c r="J1961" s="17"/>
      <c r="K1961" s="17"/>
      <c r="L1961" s="17"/>
      <c r="M1961" s="1"/>
      <c r="N1961" s="1"/>
      <c r="O1961" s="1"/>
      <c r="P1961" s="1"/>
      <c r="Q1961" s="1"/>
      <c r="R1961" s="1"/>
    </row>
    <row r="1962" spans="3:18">
      <c r="C1962" s="1"/>
      <c r="D1962" s="1"/>
      <c r="E1962" s="1"/>
      <c r="F1962" s="1"/>
      <c r="G1962" s="17"/>
      <c r="H1962" s="17"/>
      <c r="I1962" s="17"/>
      <c r="J1962" s="17"/>
      <c r="K1962" s="17"/>
      <c r="L1962" s="17"/>
      <c r="M1962" s="1"/>
      <c r="N1962" s="1"/>
      <c r="O1962" s="1"/>
      <c r="P1962" s="1"/>
      <c r="Q1962" s="1"/>
      <c r="R1962" s="1"/>
    </row>
    <row r="1963" spans="3:18">
      <c r="C1963" s="1"/>
      <c r="D1963" s="1"/>
      <c r="E1963" s="1"/>
      <c r="F1963" s="1"/>
      <c r="G1963" s="17"/>
      <c r="H1963" s="17"/>
      <c r="I1963" s="17"/>
      <c r="J1963" s="17"/>
      <c r="K1963" s="17"/>
      <c r="L1963" s="17"/>
      <c r="M1963" s="1"/>
      <c r="N1963" s="1"/>
      <c r="O1963" s="1"/>
      <c r="P1963" s="1"/>
      <c r="Q1963" s="1"/>
      <c r="R1963" s="1"/>
    </row>
    <row r="1964" spans="3:18">
      <c r="C1964" s="1"/>
      <c r="D1964" s="1"/>
      <c r="E1964" s="1"/>
      <c r="F1964" s="1"/>
      <c r="G1964" s="17"/>
      <c r="H1964" s="17"/>
      <c r="I1964" s="17"/>
      <c r="J1964" s="17"/>
      <c r="K1964" s="17"/>
      <c r="L1964" s="17"/>
      <c r="M1964" s="1"/>
      <c r="N1964" s="1"/>
      <c r="O1964" s="1"/>
      <c r="P1964" s="1"/>
      <c r="Q1964" s="1"/>
      <c r="R1964" s="1"/>
    </row>
    <row r="1965" spans="3:18">
      <c r="C1965" s="1"/>
      <c r="D1965" s="1"/>
      <c r="E1965" s="1"/>
      <c r="F1965" s="1"/>
      <c r="G1965" s="17"/>
      <c r="H1965" s="17"/>
      <c r="I1965" s="17"/>
      <c r="J1965" s="17"/>
      <c r="K1965" s="17"/>
      <c r="L1965" s="17"/>
      <c r="M1965" s="1"/>
      <c r="N1965" s="1"/>
      <c r="O1965" s="1"/>
      <c r="P1965" s="1"/>
      <c r="Q1965" s="1"/>
      <c r="R1965" s="1"/>
    </row>
    <row r="1966" spans="3:18">
      <c r="C1966" s="1"/>
      <c r="D1966" s="1"/>
      <c r="E1966" s="1"/>
      <c r="F1966" s="1"/>
      <c r="G1966" s="17"/>
      <c r="H1966" s="17"/>
      <c r="I1966" s="17"/>
      <c r="J1966" s="17"/>
      <c r="K1966" s="17"/>
      <c r="L1966" s="17"/>
      <c r="M1966" s="1"/>
      <c r="N1966" s="1"/>
      <c r="O1966" s="1"/>
      <c r="P1966" s="1"/>
      <c r="Q1966" s="1"/>
      <c r="R1966" s="1"/>
    </row>
    <row r="1967" spans="3:18">
      <c r="C1967" s="1"/>
      <c r="D1967" s="1"/>
      <c r="E1967" s="1"/>
      <c r="F1967" s="1"/>
      <c r="G1967" s="17"/>
      <c r="H1967" s="17"/>
      <c r="I1967" s="17"/>
      <c r="J1967" s="17"/>
      <c r="K1967" s="17"/>
      <c r="L1967" s="17"/>
      <c r="M1967" s="1"/>
      <c r="N1967" s="1"/>
      <c r="O1967" s="1"/>
      <c r="P1967" s="1"/>
      <c r="Q1967" s="1"/>
      <c r="R1967" s="1"/>
    </row>
    <row r="1968" spans="3:18">
      <c r="C1968" s="1"/>
      <c r="D1968" s="1"/>
      <c r="E1968" s="1"/>
      <c r="F1968" s="1"/>
      <c r="G1968" s="17"/>
      <c r="H1968" s="17"/>
      <c r="I1968" s="17"/>
      <c r="J1968" s="17"/>
      <c r="K1968" s="17"/>
      <c r="L1968" s="17"/>
      <c r="M1968" s="1"/>
      <c r="N1968" s="1"/>
      <c r="O1968" s="1"/>
      <c r="P1968" s="1"/>
      <c r="Q1968" s="1"/>
      <c r="R1968" s="1"/>
    </row>
    <row r="1969" spans="3:18">
      <c r="C1969" s="1"/>
      <c r="D1969" s="1"/>
      <c r="E1969" s="1"/>
      <c r="F1969" s="1"/>
      <c r="G1969" s="17"/>
      <c r="H1969" s="17"/>
      <c r="I1969" s="17"/>
      <c r="J1969" s="17"/>
      <c r="K1969" s="17"/>
      <c r="L1969" s="17"/>
      <c r="M1969" s="1"/>
      <c r="N1969" s="1"/>
      <c r="O1969" s="1"/>
      <c r="P1969" s="1"/>
      <c r="Q1969" s="1"/>
      <c r="R1969" s="1"/>
    </row>
    <row r="1970" spans="3:18">
      <c r="C1970" s="1"/>
      <c r="D1970" s="1"/>
      <c r="E1970" s="1"/>
      <c r="F1970" s="1"/>
      <c r="G1970" s="17"/>
      <c r="H1970" s="17"/>
      <c r="I1970" s="17"/>
      <c r="J1970" s="17"/>
      <c r="K1970" s="17"/>
      <c r="L1970" s="17"/>
      <c r="M1970" s="1"/>
      <c r="N1970" s="1"/>
      <c r="O1970" s="1"/>
      <c r="P1970" s="1"/>
      <c r="Q1970" s="1"/>
      <c r="R1970" s="1"/>
    </row>
    <row r="1971" spans="3:18">
      <c r="C1971" s="1"/>
      <c r="D1971" s="1"/>
      <c r="E1971" s="1"/>
      <c r="F1971" s="1"/>
      <c r="G1971" s="17"/>
      <c r="H1971" s="17"/>
      <c r="I1971" s="17"/>
      <c r="J1971" s="17"/>
      <c r="K1971" s="17"/>
      <c r="L1971" s="17"/>
      <c r="M1971" s="1"/>
      <c r="N1971" s="1"/>
      <c r="O1971" s="1"/>
      <c r="P1971" s="1"/>
      <c r="Q1971" s="1"/>
      <c r="R1971" s="1"/>
    </row>
    <row r="1972" spans="3:18">
      <c r="C1972" s="1"/>
      <c r="D1972" s="1"/>
      <c r="E1972" s="1"/>
      <c r="F1972" s="1"/>
      <c r="G1972" s="17"/>
      <c r="H1972" s="17"/>
      <c r="I1972" s="17"/>
      <c r="J1972" s="17"/>
      <c r="K1972" s="17"/>
      <c r="L1972" s="17"/>
      <c r="M1972" s="1"/>
      <c r="N1972" s="1"/>
      <c r="O1972" s="1"/>
      <c r="P1972" s="1"/>
      <c r="Q1972" s="1"/>
      <c r="R1972" s="1"/>
    </row>
    <row r="1973" spans="3:18">
      <c r="C1973" s="1"/>
      <c r="D1973" s="1"/>
      <c r="E1973" s="1"/>
      <c r="F1973" s="1"/>
      <c r="G1973" s="17"/>
      <c r="H1973" s="17"/>
      <c r="I1973" s="17"/>
      <c r="J1973" s="17"/>
      <c r="K1973" s="17"/>
      <c r="L1973" s="17"/>
      <c r="M1973" s="1"/>
      <c r="N1973" s="1"/>
      <c r="O1973" s="1"/>
      <c r="P1973" s="1"/>
      <c r="Q1973" s="1"/>
      <c r="R1973" s="1"/>
    </row>
    <row r="1974" spans="3:18">
      <c r="C1974" s="1"/>
      <c r="D1974" s="1"/>
      <c r="E1974" s="1"/>
      <c r="F1974" s="1"/>
      <c r="G1974" s="17"/>
      <c r="H1974" s="17"/>
      <c r="I1974" s="17"/>
      <c r="J1974" s="17"/>
      <c r="K1974" s="17"/>
      <c r="L1974" s="17"/>
      <c r="M1974" s="1"/>
      <c r="N1974" s="1"/>
      <c r="O1974" s="1"/>
      <c r="P1974" s="1"/>
      <c r="Q1974" s="1"/>
      <c r="R1974" s="1"/>
    </row>
    <row r="1975" spans="3:18">
      <c r="C1975" s="1"/>
      <c r="D1975" s="1"/>
      <c r="E1975" s="1"/>
      <c r="F1975" s="1"/>
      <c r="G1975" s="17"/>
      <c r="H1975" s="17"/>
      <c r="I1975" s="17"/>
      <c r="J1975" s="17"/>
      <c r="K1975" s="17"/>
      <c r="L1975" s="17"/>
      <c r="M1975" s="1"/>
      <c r="N1975" s="1"/>
      <c r="O1975" s="1"/>
      <c r="P1975" s="1"/>
      <c r="Q1975" s="1"/>
      <c r="R1975" s="1"/>
    </row>
    <row r="1976" spans="3:18">
      <c r="C1976" s="1"/>
      <c r="D1976" s="1"/>
      <c r="E1976" s="1"/>
      <c r="F1976" s="1"/>
      <c r="G1976" s="17"/>
      <c r="H1976" s="17"/>
      <c r="I1976" s="17"/>
      <c r="J1976" s="17"/>
      <c r="K1976" s="17"/>
      <c r="L1976" s="17"/>
      <c r="M1976" s="1"/>
      <c r="N1976" s="1"/>
      <c r="O1976" s="1"/>
      <c r="P1976" s="1"/>
      <c r="Q1976" s="1"/>
      <c r="R1976" s="1"/>
    </row>
    <row r="1977" spans="3:18">
      <c r="C1977" s="1"/>
      <c r="D1977" s="1"/>
      <c r="E1977" s="1"/>
      <c r="F1977" s="1"/>
      <c r="G1977" s="17"/>
      <c r="H1977" s="17"/>
      <c r="I1977" s="17"/>
      <c r="J1977" s="17"/>
      <c r="K1977" s="17"/>
      <c r="L1977" s="17"/>
      <c r="M1977" s="1"/>
      <c r="N1977" s="1"/>
      <c r="O1977" s="1"/>
      <c r="P1977" s="1"/>
      <c r="Q1977" s="1"/>
      <c r="R1977" s="1"/>
    </row>
    <row r="1978" spans="3:18">
      <c r="C1978" s="1"/>
      <c r="D1978" s="1"/>
      <c r="E1978" s="1"/>
      <c r="F1978" s="1"/>
      <c r="G1978" s="17"/>
      <c r="H1978" s="17"/>
      <c r="I1978" s="17"/>
      <c r="J1978" s="17"/>
      <c r="K1978" s="17"/>
      <c r="L1978" s="17"/>
      <c r="M1978" s="1"/>
      <c r="N1978" s="1"/>
      <c r="O1978" s="1"/>
      <c r="P1978" s="1"/>
      <c r="Q1978" s="1"/>
      <c r="R1978" s="1"/>
    </row>
    <row r="1979" spans="3:18">
      <c r="C1979" s="1"/>
      <c r="D1979" s="1"/>
      <c r="E1979" s="1"/>
      <c r="F1979" s="1"/>
      <c r="G1979" s="17"/>
      <c r="H1979" s="17"/>
      <c r="I1979" s="17"/>
      <c r="J1979" s="17"/>
      <c r="K1979" s="17"/>
      <c r="L1979" s="17"/>
      <c r="M1979" s="1"/>
      <c r="N1979" s="1"/>
      <c r="O1979" s="1"/>
      <c r="P1979" s="1"/>
      <c r="Q1979" s="1"/>
      <c r="R1979" s="1"/>
    </row>
    <row r="1980" spans="3:18">
      <c r="C1980" s="1"/>
      <c r="D1980" s="1"/>
      <c r="E1980" s="1"/>
      <c r="F1980" s="1"/>
      <c r="G1980" s="17"/>
      <c r="H1980" s="17"/>
      <c r="I1980" s="17"/>
      <c r="J1980" s="17"/>
      <c r="K1980" s="17"/>
      <c r="L1980" s="17"/>
      <c r="M1980" s="1"/>
      <c r="N1980" s="1"/>
      <c r="O1980" s="1"/>
      <c r="P1980" s="1"/>
      <c r="Q1980" s="1"/>
      <c r="R1980" s="1"/>
    </row>
    <row r="1981" spans="3:18">
      <c r="C1981" s="1"/>
      <c r="D1981" s="1"/>
      <c r="E1981" s="1"/>
      <c r="F1981" s="1"/>
      <c r="G1981" s="17"/>
      <c r="H1981" s="17"/>
      <c r="I1981" s="17"/>
      <c r="J1981" s="17"/>
      <c r="K1981" s="17"/>
      <c r="L1981" s="17"/>
      <c r="M1981" s="1"/>
      <c r="N1981" s="1"/>
      <c r="O1981" s="1"/>
      <c r="P1981" s="1"/>
      <c r="Q1981" s="1"/>
      <c r="R1981" s="1"/>
    </row>
    <row r="1982" spans="3:18">
      <c r="C1982" s="1"/>
      <c r="D1982" s="1"/>
      <c r="E1982" s="1"/>
      <c r="F1982" s="1"/>
      <c r="G1982" s="17"/>
      <c r="H1982" s="17"/>
      <c r="I1982" s="17"/>
      <c r="J1982" s="17"/>
      <c r="K1982" s="17"/>
      <c r="L1982" s="17"/>
      <c r="M1982" s="1"/>
      <c r="N1982" s="1"/>
      <c r="O1982" s="1"/>
      <c r="P1982" s="1"/>
      <c r="Q1982" s="1"/>
      <c r="R1982" s="1"/>
    </row>
    <row r="1983" spans="3:18">
      <c r="C1983" s="1"/>
      <c r="D1983" s="1"/>
      <c r="E1983" s="1"/>
      <c r="F1983" s="1"/>
      <c r="G1983" s="17"/>
      <c r="H1983" s="17"/>
      <c r="I1983" s="17"/>
      <c r="J1983" s="17"/>
      <c r="K1983" s="17"/>
      <c r="L1983" s="17"/>
      <c r="M1983" s="1"/>
      <c r="N1983" s="1"/>
      <c r="O1983" s="1"/>
      <c r="P1983" s="1"/>
      <c r="Q1983" s="1"/>
      <c r="R1983" s="1"/>
    </row>
    <row r="1984" spans="3:18">
      <c r="C1984" s="1"/>
      <c r="D1984" s="1"/>
      <c r="E1984" s="1"/>
      <c r="F1984" s="1"/>
      <c r="G1984" s="17"/>
      <c r="H1984" s="17"/>
      <c r="I1984" s="17"/>
      <c r="J1984" s="17"/>
      <c r="K1984" s="17"/>
      <c r="L1984" s="17"/>
      <c r="M1984" s="1"/>
      <c r="N1984" s="1"/>
      <c r="O1984" s="1"/>
      <c r="P1984" s="1"/>
      <c r="Q1984" s="1"/>
      <c r="R1984" s="1"/>
    </row>
    <row r="1985" spans="3:18">
      <c r="C1985" s="1"/>
      <c r="D1985" s="1"/>
      <c r="E1985" s="1"/>
      <c r="F1985" s="1"/>
      <c r="G1985" s="17"/>
      <c r="H1985" s="17"/>
      <c r="I1985" s="17"/>
      <c r="J1985" s="17"/>
      <c r="K1985" s="17"/>
      <c r="L1985" s="17"/>
      <c r="M1985" s="1"/>
      <c r="N1985" s="1"/>
      <c r="O1985" s="1"/>
      <c r="P1985" s="1"/>
      <c r="Q1985" s="1"/>
      <c r="R1985" s="1"/>
    </row>
    <row r="1986" spans="3:18">
      <c r="C1986" s="1"/>
      <c r="D1986" s="1"/>
      <c r="E1986" s="1"/>
      <c r="F1986" s="1"/>
      <c r="G1986" s="17"/>
      <c r="H1986" s="17"/>
      <c r="I1986" s="17"/>
      <c r="J1986" s="17"/>
      <c r="K1986" s="17"/>
      <c r="L1986" s="17"/>
      <c r="M1986" s="1"/>
      <c r="N1986" s="1"/>
      <c r="O1986" s="1"/>
      <c r="P1986" s="1"/>
      <c r="Q1986" s="1"/>
      <c r="R1986" s="1"/>
    </row>
    <row r="1987" spans="3:18">
      <c r="C1987" s="1"/>
      <c r="D1987" s="1"/>
      <c r="E1987" s="1"/>
      <c r="F1987" s="1"/>
      <c r="G1987" s="17"/>
      <c r="H1987" s="17"/>
      <c r="I1987" s="17"/>
      <c r="J1987" s="17"/>
      <c r="K1987" s="17"/>
      <c r="L1987" s="17"/>
      <c r="M1987" s="1"/>
      <c r="N1987" s="1"/>
      <c r="O1987" s="1"/>
      <c r="P1987" s="1"/>
      <c r="Q1987" s="1"/>
      <c r="R1987" s="1"/>
    </row>
    <row r="1988" spans="3:18">
      <c r="C1988" s="1"/>
      <c r="D1988" s="1"/>
      <c r="E1988" s="1"/>
      <c r="F1988" s="1"/>
      <c r="G1988" s="17"/>
      <c r="H1988" s="17"/>
      <c r="I1988" s="17"/>
      <c r="J1988" s="17"/>
      <c r="K1988" s="17"/>
      <c r="L1988" s="17"/>
      <c r="M1988" s="1"/>
      <c r="N1988" s="1"/>
      <c r="O1988" s="1"/>
      <c r="P1988" s="1"/>
      <c r="Q1988" s="1"/>
      <c r="R1988" s="1"/>
    </row>
    <row r="1989" spans="3:18">
      <c r="C1989" s="1"/>
      <c r="D1989" s="1"/>
      <c r="E1989" s="1"/>
      <c r="F1989" s="1"/>
      <c r="G1989" s="17"/>
      <c r="H1989" s="17"/>
      <c r="I1989" s="17"/>
      <c r="J1989" s="17"/>
      <c r="K1989" s="17"/>
      <c r="L1989" s="17"/>
      <c r="M1989" s="1"/>
      <c r="N1989" s="1"/>
      <c r="O1989" s="1"/>
      <c r="P1989" s="1"/>
      <c r="Q1989" s="1"/>
      <c r="R1989" s="1"/>
    </row>
    <row r="1990" spans="3:18">
      <c r="C1990" s="1"/>
      <c r="D1990" s="1"/>
      <c r="E1990" s="1"/>
      <c r="F1990" s="1"/>
      <c r="G1990" s="17"/>
      <c r="H1990" s="17"/>
      <c r="I1990" s="17"/>
      <c r="J1990" s="17"/>
      <c r="K1990" s="17"/>
      <c r="L1990" s="17"/>
      <c r="M1990" s="1"/>
      <c r="N1990" s="1"/>
      <c r="O1990" s="1"/>
      <c r="P1990" s="1"/>
      <c r="Q1990" s="1"/>
      <c r="R1990" s="1"/>
    </row>
    <row r="1991" spans="3:18">
      <c r="C1991" s="1"/>
      <c r="D1991" s="1"/>
      <c r="E1991" s="1"/>
      <c r="F1991" s="1"/>
      <c r="G1991" s="17"/>
      <c r="H1991" s="17"/>
      <c r="I1991" s="17"/>
      <c r="J1991" s="17"/>
      <c r="K1991" s="17"/>
      <c r="L1991" s="17"/>
      <c r="M1991" s="1"/>
      <c r="N1991" s="1"/>
      <c r="O1991" s="1"/>
      <c r="P1991" s="1"/>
      <c r="Q1991" s="1"/>
      <c r="R1991" s="1"/>
    </row>
    <row r="1992" spans="3:18">
      <c r="C1992" s="1"/>
      <c r="D1992" s="1"/>
      <c r="E1992" s="1"/>
      <c r="F1992" s="1"/>
      <c r="G1992" s="17"/>
      <c r="H1992" s="17"/>
      <c r="I1992" s="17"/>
      <c r="J1992" s="17"/>
      <c r="K1992" s="17"/>
      <c r="L1992" s="17"/>
      <c r="M1992" s="1"/>
      <c r="N1992" s="1"/>
      <c r="O1992" s="1"/>
      <c r="P1992" s="1"/>
      <c r="Q1992" s="1"/>
      <c r="R1992" s="1"/>
    </row>
    <row r="1993" spans="3:18">
      <c r="C1993" s="1"/>
      <c r="D1993" s="1"/>
      <c r="E1993" s="1"/>
      <c r="F1993" s="1"/>
      <c r="G1993" s="17"/>
      <c r="H1993" s="17"/>
      <c r="I1993" s="17"/>
      <c r="J1993" s="17"/>
      <c r="K1993" s="17"/>
      <c r="L1993" s="17"/>
      <c r="M1993" s="1"/>
      <c r="N1993" s="1"/>
      <c r="O1993" s="1"/>
      <c r="P1993" s="1"/>
      <c r="Q1993" s="1"/>
      <c r="R1993" s="1"/>
    </row>
    <row r="1994" spans="3:18">
      <c r="C1994" s="1"/>
      <c r="D1994" s="1"/>
      <c r="E1994" s="1"/>
      <c r="F1994" s="1"/>
      <c r="G1994" s="17"/>
      <c r="H1994" s="17"/>
      <c r="I1994" s="17"/>
      <c r="J1994" s="17"/>
      <c r="K1994" s="17"/>
      <c r="L1994" s="17"/>
      <c r="M1994" s="1"/>
      <c r="N1994" s="1"/>
      <c r="O1994" s="1"/>
      <c r="P1994" s="1"/>
      <c r="Q1994" s="1"/>
      <c r="R1994" s="1"/>
    </row>
    <row r="1995" spans="3:18">
      <c r="C1995" s="1"/>
      <c r="D1995" s="1"/>
      <c r="E1995" s="1"/>
      <c r="F1995" s="1"/>
      <c r="G1995" s="17"/>
      <c r="H1995" s="17"/>
      <c r="I1995" s="17"/>
      <c r="J1995" s="17"/>
      <c r="K1995" s="17"/>
      <c r="L1995" s="17"/>
      <c r="M1995" s="1"/>
      <c r="N1995" s="1"/>
      <c r="O1995" s="1"/>
      <c r="P1995" s="1"/>
      <c r="Q1995" s="1"/>
      <c r="R1995" s="1"/>
    </row>
    <row r="1996" spans="3:18">
      <c r="C1996" s="1"/>
      <c r="D1996" s="1"/>
      <c r="E1996" s="1"/>
      <c r="F1996" s="1"/>
      <c r="G1996" s="17"/>
      <c r="H1996" s="17"/>
      <c r="I1996" s="17"/>
      <c r="J1996" s="17"/>
      <c r="K1996" s="17"/>
      <c r="L1996" s="17"/>
      <c r="M1996" s="1"/>
      <c r="N1996" s="1"/>
      <c r="O1996" s="1"/>
      <c r="P1996" s="1"/>
      <c r="Q1996" s="1"/>
      <c r="R1996" s="1"/>
    </row>
    <row r="1997" spans="3:18">
      <c r="C1997" s="1"/>
      <c r="D1997" s="1"/>
      <c r="E1997" s="1"/>
      <c r="F1997" s="1"/>
      <c r="G1997" s="17"/>
      <c r="H1997" s="17"/>
      <c r="I1997" s="17"/>
      <c r="J1997" s="17"/>
      <c r="K1997" s="17"/>
      <c r="L1997" s="17"/>
      <c r="M1997" s="1"/>
      <c r="N1997" s="1"/>
      <c r="O1997" s="1"/>
      <c r="P1997" s="1"/>
      <c r="Q1997" s="1"/>
      <c r="R1997" s="1"/>
    </row>
    <row r="1998" spans="3:18">
      <c r="C1998" s="1"/>
      <c r="D1998" s="1"/>
      <c r="E1998" s="1"/>
      <c r="F1998" s="1"/>
      <c r="G1998" s="17"/>
      <c r="H1998" s="17"/>
      <c r="I1998" s="17"/>
      <c r="J1998" s="17"/>
      <c r="K1998" s="17"/>
      <c r="L1998" s="17"/>
      <c r="M1998" s="1"/>
      <c r="N1998" s="1"/>
      <c r="O1998" s="1"/>
      <c r="P1998" s="1"/>
      <c r="Q1998" s="1"/>
      <c r="R1998" s="1"/>
    </row>
    <row r="1999" spans="3:18">
      <c r="C1999" s="1"/>
      <c r="D1999" s="1"/>
      <c r="E1999" s="1"/>
      <c r="F1999" s="1"/>
      <c r="G1999" s="17"/>
      <c r="H1999" s="17"/>
      <c r="I1999" s="17"/>
      <c r="J1999" s="17"/>
      <c r="K1999" s="17"/>
      <c r="L1999" s="17"/>
      <c r="M1999" s="1"/>
      <c r="N1999" s="1"/>
      <c r="O1999" s="1"/>
      <c r="P1999" s="1"/>
      <c r="Q1999" s="1"/>
      <c r="R1999" s="1"/>
    </row>
    <row r="2000" spans="3:18">
      <c r="C2000" s="1"/>
      <c r="D2000" s="1"/>
      <c r="E2000" s="1"/>
      <c r="F2000" s="1"/>
      <c r="G2000" s="17"/>
      <c r="H2000" s="17"/>
      <c r="I2000" s="17"/>
      <c r="J2000" s="17"/>
      <c r="K2000" s="17"/>
      <c r="L2000" s="17"/>
      <c r="M2000" s="1"/>
      <c r="N2000" s="1"/>
      <c r="O2000" s="1"/>
      <c r="P2000" s="1"/>
      <c r="Q2000" s="1"/>
      <c r="R2000" s="1"/>
    </row>
    <row r="2001" spans="3:18">
      <c r="C2001" s="1"/>
      <c r="D2001" s="1"/>
      <c r="E2001" s="1"/>
      <c r="F2001" s="1"/>
      <c r="G2001" s="17"/>
      <c r="H2001" s="17"/>
      <c r="I2001" s="17"/>
      <c r="J2001" s="17"/>
      <c r="K2001" s="17"/>
      <c r="L2001" s="17"/>
      <c r="M2001" s="1"/>
      <c r="N2001" s="1"/>
      <c r="O2001" s="1"/>
      <c r="P2001" s="1"/>
      <c r="Q2001" s="1"/>
      <c r="R2001" s="1"/>
    </row>
    <row r="2002" spans="3:18">
      <c r="C2002" s="1"/>
      <c r="D2002" s="1"/>
      <c r="E2002" s="1"/>
      <c r="F2002" s="1"/>
      <c r="G2002" s="17"/>
      <c r="H2002" s="17"/>
      <c r="I2002" s="17"/>
      <c r="J2002" s="17"/>
      <c r="K2002" s="17"/>
      <c r="L2002" s="17"/>
      <c r="M2002" s="1"/>
      <c r="N2002" s="1"/>
      <c r="O2002" s="1"/>
      <c r="P2002" s="1"/>
      <c r="Q2002" s="1"/>
      <c r="R2002" s="1"/>
    </row>
    <row r="2003" spans="3:18">
      <c r="C2003" s="1"/>
      <c r="D2003" s="1"/>
      <c r="E2003" s="1"/>
      <c r="F2003" s="1"/>
      <c r="G2003" s="17"/>
      <c r="H2003" s="17"/>
      <c r="I2003" s="17"/>
      <c r="J2003" s="17"/>
      <c r="K2003" s="17"/>
      <c r="L2003" s="17"/>
      <c r="M2003" s="1"/>
      <c r="N2003" s="1"/>
      <c r="O2003" s="1"/>
      <c r="P2003" s="1"/>
      <c r="Q2003" s="1"/>
      <c r="R2003" s="1"/>
    </row>
    <row r="2004" spans="3:18">
      <c r="C2004" s="1"/>
      <c r="D2004" s="1"/>
      <c r="E2004" s="1"/>
      <c r="F2004" s="1"/>
      <c r="G2004" s="17"/>
      <c r="H2004" s="17"/>
      <c r="I2004" s="17"/>
      <c r="J2004" s="17"/>
      <c r="K2004" s="17"/>
      <c r="L2004" s="17"/>
      <c r="M2004" s="1"/>
      <c r="N2004" s="1"/>
      <c r="O2004" s="1"/>
      <c r="P2004" s="1"/>
      <c r="Q2004" s="1"/>
      <c r="R2004" s="1"/>
    </row>
    <row r="2005" spans="3:18">
      <c r="C2005" s="1"/>
      <c r="D2005" s="1"/>
      <c r="E2005" s="1"/>
      <c r="F2005" s="1"/>
      <c r="G2005" s="17"/>
      <c r="H2005" s="17"/>
      <c r="I2005" s="17"/>
      <c r="J2005" s="17"/>
      <c r="K2005" s="17"/>
      <c r="L2005" s="17"/>
      <c r="M2005" s="1"/>
      <c r="N2005" s="1"/>
      <c r="O2005" s="1"/>
      <c r="P2005" s="1"/>
      <c r="Q2005" s="1"/>
      <c r="R2005" s="1"/>
    </row>
    <row r="2006" spans="3:18">
      <c r="C2006" s="1"/>
      <c r="D2006" s="1"/>
      <c r="E2006" s="1"/>
      <c r="F2006" s="1"/>
      <c r="G2006" s="17"/>
      <c r="H2006" s="17"/>
      <c r="I2006" s="17"/>
      <c r="J2006" s="17"/>
      <c r="K2006" s="17"/>
      <c r="L2006" s="17"/>
      <c r="M2006" s="1"/>
      <c r="N2006" s="1"/>
      <c r="O2006" s="1"/>
      <c r="P2006" s="1"/>
      <c r="Q2006" s="1"/>
      <c r="R2006" s="1"/>
    </row>
    <row r="2007" spans="3:18">
      <c r="C2007" s="1"/>
      <c r="D2007" s="1"/>
      <c r="E2007" s="1"/>
      <c r="F2007" s="1"/>
      <c r="G2007" s="17"/>
      <c r="H2007" s="17"/>
      <c r="I2007" s="17"/>
      <c r="J2007" s="17"/>
      <c r="K2007" s="17"/>
      <c r="L2007" s="17"/>
      <c r="M2007" s="1"/>
      <c r="N2007" s="1"/>
      <c r="O2007" s="1"/>
      <c r="P2007" s="1"/>
      <c r="Q2007" s="1"/>
      <c r="R2007" s="1"/>
    </row>
    <row r="2008" spans="3:18">
      <c r="C2008" s="1"/>
      <c r="D2008" s="1"/>
      <c r="E2008" s="1"/>
      <c r="F2008" s="1"/>
      <c r="G2008" s="17"/>
      <c r="H2008" s="17"/>
      <c r="I2008" s="17"/>
      <c r="J2008" s="17"/>
      <c r="K2008" s="17"/>
      <c r="L2008" s="17"/>
      <c r="M2008" s="1"/>
      <c r="N2008" s="1"/>
      <c r="O2008" s="1"/>
      <c r="P2008" s="1"/>
      <c r="Q2008" s="1"/>
      <c r="R2008" s="1"/>
    </row>
    <row r="2009" spans="3:18">
      <c r="C2009" s="1"/>
      <c r="D2009" s="1"/>
      <c r="E2009" s="1"/>
      <c r="F2009" s="1"/>
      <c r="G2009" s="17"/>
      <c r="H2009" s="17"/>
      <c r="I2009" s="17"/>
      <c r="J2009" s="17"/>
      <c r="K2009" s="17"/>
      <c r="L2009" s="17"/>
      <c r="M2009" s="1"/>
      <c r="N2009" s="1"/>
      <c r="O2009" s="1"/>
      <c r="P2009" s="1"/>
      <c r="Q2009" s="1"/>
      <c r="R2009" s="1"/>
    </row>
    <row r="2010" spans="3:18">
      <c r="C2010" s="1"/>
      <c r="D2010" s="1"/>
      <c r="E2010" s="1"/>
      <c r="F2010" s="1"/>
      <c r="G2010" s="17"/>
      <c r="H2010" s="17"/>
      <c r="I2010" s="17"/>
      <c r="J2010" s="17"/>
      <c r="K2010" s="17"/>
      <c r="L2010" s="17"/>
      <c r="M2010" s="1"/>
      <c r="N2010" s="1"/>
      <c r="O2010" s="1"/>
      <c r="P2010" s="1"/>
      <c r="Q2010" s="1"/>
      <c r="R2010" s="1"/>
    </row>
    <row r="2011" spans="3:18">
      <c r="C2011" s="1"/>
      <c r="D2011" s="1"/>
      <c r="E2011" s="1"/>
      <c r="F2011" s="1"/>
      <c r="G2011" s="17"/>
      <c r="H2011" s="17"/>
      <c r="I2011" s="17"/>
      <c r="J2011" s="17"/>
      <c r="K2011" s="17"/>
      <c r="L2011" s="17"/>
      <c r="M2011" s="1"/>
      <c r="N2011" s="1"/>
      <c r="O2011" s="1"/>
      <c r="P2011" s="1"/>
      <c r="Q2011" s="1"/>
      <c r="R2011" s="1"/>
    </row>
    <row r="2012" spans="3:18">
      <c r="C2012" s="1"/>
      <c r="D2012" s="1"/>
      <c r="E2012" s="1"/>
      <c r="F2012" s="1"/>
      <c r="G2012" s="17"/>
      <c r="H2012" s="17"/>
      <c r="I2012" s="17"/>
      <c r="J2012" s="17"/>
      <c r="K2012" s="17"/>
      <c r="L2012" s="17"/>
      <c r="M2012" s="1"/>
      <c r="N2012" s="1"/>
      <c r="O2012" s="1"/>
      <c r="P2012" s="1"/>
      <c r="Q2012" s="1"/>
      <c r="R2012" s="1"/>
    </row>
    <row r="2013" spans="3:18">
      <c r="C2013" s="1"/>
      <c r="D2013" s="1"/>
      <c r="E2013" s="1"/>
      <c r="F2013" s="1"/>
      <c r="G2013" s="17"/>
      <c r="H2013" s="17"/>
      <c r="I2013" s="17"/>
      <c r="J2013" s="17"/>
      <c r="K2013" s="17"/>
      <c r="L2013" s="17"/>
      <c r="M2013" s="1"/>
      <c r="N2013" s="1"/>
      <c r="O2013" s="1"/>
      <c r="P2013" s="1"/>
      <c r="Q2013" s="1"/>
      <c r="R2013" s="1"/>
    </row>
    <row r="2014" spans="3:18">
      <c r="C2014" s="1"/>
      <c r="D2014" s="1"/>
      <c r="E2014" s="1"/>
      <c r="F2014" s="1"/>
      <c r="G2014" s="17"/>
      <c r="H2014" s="17"/>
      <c r="I2014" s="17"/>
      <c r="J2014" s="17"/>
      <c r="K2014" s="17"/>
      <c r="L2014" s="17"/>
      <c r="M2014" s="1"/>
      <c r="N2014" s="1"/>
      <c r="O2014" s="1"/>
      <c r="P2014" s="1"/>
      <c r="Q2014" s="1"/>
      <c r="R2014" s="1"/>
    </row>
    <row r="2015" spans="3:18">
      <c r="C2015" s="1"/>
      <c r="D2015" s="1"/>
      <c r="E2015" s="1"/>
      <c r="F2015" s="1"/>
      <c r="G2015" s="17"/>
      <c r="H2015" s="17"/>
      <c r="I2015" s="17"/>
      <c r="J2015" s="17"/>
      <c r="K2015" s="17"/>
      <c r="L2015" s="17"/>
      <c r="M2015" s="1"/>
      <c r="N2015" s="1"/>
      <c r="O2015" s="1"/>
      <c r="P2015" s="1"/>
      <c r="Q2015" s="1"/>
      <c r="R2015" s="1"/>
    </row>
    <row r="2016" spans="3:18">
      <c r="C2016" s="1"/>
      <c r="D2016" s="1"/>
      <c r="E2016" s="1"/>
      <c r="F2016" s="1"/>
      <c r="G2016" s="17"/>
      <c r="H2016" s="17"/>
      <c r="I2016" s="17"/>
      <c r="J2016" s="17"/>
      <c r="K2016" s="17"/>
      <c r="L2016" s="17"/>
      <c r="M2016" s="1"/>
      <c r="N2016" s="1"/>
      <c r="O2016" s="1"/>
      <c r="P2016" s="1"/>
      <c r="Q2016" s="1"/>
      <c r="R2016" s="1"/>
    </row>
    <row r="2017" spans="3:18">
      <c r="C2017" s="1"/>
      <c r="D2017" s="1"/>
      <c r="E2017" s="1"/>
      <c r="F2017" s="1"/>
      <c r="G2017" s="17"/>
      <c r="H2017" s="17"/>
      <c r="I2017" s="17"/>
      <c r="J2017" s="17"/>
      <c r="K2017" s="17"/>
      <c r="L2017" s="17"/>
      <c r="M2017" s="1"/>
      <c r="N2017" s="1"/>
      <c r="O2017" s="1"/>
      <c r="P2017" s="1"/>
      <c r="Q2017" s="1"/>
      <c r="R2017" s="1"/>
    </row>
    <row r="2018" spans="3:18">
      <c r="C2018" s="1"/>
      <c r="D2018" s="1"/>
      <c r="E2018" s="1"/>
      <c r="F2018" s="1"/>
      <c r="G2018" s="17"/>
      <c r="H2018" s="17"/>
      <c r="I2018" s="17"/>
      <c r="J2018" s="17"/>
      <c r="K2018" s="17"/>
      <c r="L2018" s="17"/>
      <c r="M2018" s="1"/>
      <c r="N2018" s="1"/>
      <c r="O2018" s="1"/>
      <c r="P2018" s="1"/>
      <c r="Q2018" s="1"/>
      <c r="R2018" s="1"/>
    </row>
    <row r="2019" spans="3:18">
      <c r="C2019" s="1"/>
      <c r="D2019" s="1"/>
      <c r="E2019" s="1"/>
      <c r="F2019" s="1"/>
      <c r="G2019" s="17"/>
      <c r="H2019" s="17"/>
      <c r="I2019" s="17"/>
      <c r="J2019" s="17"/>
      <c r="K2019" s="17"/>
      <c r="L2019" s="17"/>
      <c r="M2019" s="1"/>
      <c r="N2019" s="1"/>
      <c r="O2019" s="1"/>
      <c r="P2019" s="1"/>
      <c r="Q2019" s="1"/>
      <c r="R2019" s="1"/>
    </row>
    <row r="2020" spans="3:18">
      <c r="C2020" s="1"/>
      <c r="D2020" s="1"/>
      <c r="E2020" s="1"/>
      <c r="F2020" s="1"/>
      <c r="G2020" s="17"/>
      <c r="H2020" s="17"/>
      <c r="I2020" s="17"/>
      <c r="J2020" s="17"/>
      <c r="K2020" s="17"/>
      <c r="L2020" s="17"/>
      <c r="M2020" s="1"/>
      <c r="N2020" s="1"/>
      <c r="O2020" s="1"/>
      <c r="P2020" s="1"/>
      <c r="Q2020" s="1"/>
      <c r="R2020" s="1"/>
    </row>
    <row r="2021" spans="3:18">
      <c r="C2021" s="1"/>
      <c r="D2021" s="1"/>
      <c r="E2021" s="1"/>
      <c r="F2021" s="1"/>
      <c r="G2021" s="17"/>
      <c r="H2021" s="17"/>
      <c r="I2021" s="17"/>
      <c r="J2021" s="17"/>
      <c r="K2021" s="17"/>
      <c r="L2021" s="17"/>
      <c r="M2021" s="1"/>
      <c r="N2021" s="1"/>
      <c r="O2021" s="1"/>
      <c r="P2021" s="1"/>
      <c r="Q2021" s="1"/>
      <c r="R2021" s="1"/>
    </row>
    <row r="2022" spans="3:18">
      <c r="C2022" s="1"/>
      <c r="D2022" s="1"/>
      <c r="E2022" s="1"/>
      <c r="F2022" s="1"/>
      <c r="G2022" s="17"/>
      <c r="H2022" s="17"/>
      <c r="I2022" s="17"/>
      <c r="J2022" s="17"/>
      <c r="K2022" s="17"/>
      <c r="L2022" s="17"/>
      <c r="M2022" s="1"/>
      <c r="N2022" s="1"/>
      <c r="O2022" s="1"/>
      <c r="P2022" s="1"/>
      <c r="Q2022" s="1"/>
      <c r="R2022" s="1"/>
    </row>
    <row r="2023" spans="3:18">
      <c r="C2023" s="1"/>
      <c r="D2023" s="1"/>
      <c r="E2023" s="1"/>
      <c r="F2023" s="1"/>
      <c r="G2023" s="17"/>
      <c r="H2023" s="17"/>
      <c r="I2023" s="17"/>
      <c r="J2023" s="17"/>
      <c r="K2023" s="17"/>
      <c r="L2023" s="17"/>
      <c r="M2023" s="1"/>
      <c r="N2023" s="1"/>
      <c r="O2023" s="1"/>
      <c r="P2023" s="1"/>
      <c r="Q2023" s="1"/>
      <c r="R2023" s="1"/>
    </row>
    <row r="2024" spans="3:18">
      <c r="C2024" s="1"/>
      <c r="D2024" s="1"/>
      <c r="E2024" s="1"/>
      <c r="F2024" s="1"/>
      <c r="G2024" s="17"/>
      <c r="H2024" s="17"/>
      <c r="I2024" s="17"/>
      <c r="J2024" s="17"/>
      <c r="K2024" s="17"/>
      <c r="L2024" s="17"/>
      <c r="M2024" s="1"/>
      <c r="N2024" s="1"/>
      <c r="O2024" s="1"/>
      <c r="P2024" s="1"/>
      <c r="Q2024" s="1"/>
      <c r="R2024" s="1"/>
    </row>
    <row r="2025" spans="3:18">
      <c r="C2025" s="1"/>
      <c r="D2025" s="1"/>
      <c r="E2025" s="1"/>
      <c r="F2025" s="1"/>
      <c r="G2025" s="17"/>
      <c r="H2025" s="17"/>
      <c r="I2025" s="17"/>
      <c r="J2025" s="17"/>
      <c r="K2025" s="17"/>
      <c r="L2025" s="17"/>
      <c r="M2025" s="1"/>
      <c r="N2025" s="1"/>
      <c r="O2025" s="1"/>
      <c r="P2025" s="1"/>
      <c r="Q2025" s="1"/>
      <c r="R2025" s="1"/>
    </row>
    <row r="2026" spans="3:18">
      <c r="C2026" s="1"/>
      <c r="D2026" s="1"/>
      <c r="E2026" s="1"/>
      <c r="F2026" s="1"/>
      <c r="G2026" s="17"/>
      <c r="H2026" s="17"/>
      <c r="I2026" s="17"/>
      <c r="J2026" s="17"/>
      <c r="K2026" s="17"/>
      <c r="L2026" s="17"/>
      <c r="M2026" s="1"/>
      <c r="N2026" s="1"/>
      <c r="O2026" s="1"/>
      <c r="P2026" s="1"/>
      <c r="Q2026" s="1"/>
      <c r="R2026" s="1"/>
    </row>
    <row r="2027" spans="3:18">
      <c r="C2027" s="1"/>
      <c r="D2027" s="1"/>
      <c r="E2027" s="1"/>
      <c r="F2027" s="1"/>
      <c r="G2027" s="17"/>
      <c r="H2027" s="17"/>
      <c r="I2027" s="17"/>
      <c r="J2027" s="17"/>
      <c r="K2027" s="17"/>
      <c r="L2027" s="17"/>
      <c r="M2027" s="1"/>
      <c r="N2027" s="1"/>
      <c r="O2027" s="1"/>
      <c r="P2027" s="1"/>
      <c r="Q2027" s="1"/>
      <c r="R2027" s="1"/>
    </row>
    <row r="2028" spans="3:18">
      <c r="C2028" s="1"/>
      <c r="D2028" s="1"/>
      <c r="E2028" s="1"/>
      <c r="F2028" s="1"/>
      <c r="G2028" s="17"/>
      <c r="H2028" s="17"/>
      <c r="I2028" s="17"/>
      <c r="J2028" s="17"/>
      <c r="K2028" s="17"/>
      <c r="L2028" s="17"/>
      <c r="M2028" s="1"/>
      <c r="N2028" s="1"/>
      <c r="O2028" s="1"/>
      <c r="P2028" s="1"/>
      <c r="Q2028" s="1"/>
      <c r="R2028" s="1"/>
    </row>
    <row r="2029" spans="3:18">
      <c r="C2029" s="1"/>
      <c r="D2029" s="1"/>
      <c r="E2029" s="1"/>
      <c r="F2029" s="1"/>
      <c r="G2029" s="17"/>
      <c r="H2029" s="17"/>
      <c r="I2029" s="17"/>
      <c r="J2029" s="17"/>
      <c r="K2029" s="17"/>
      <c r="L2029" s="17"/>
      <c r="M2029" s="1"/>
      <c r="N2029" s="1"/>
      <c r="O2029" s="1"/>
      <c r="P2029" s="1"/>
      <c r="Q2029" s="1"/>
      <c r="R2029" s="1"/>
    </row>
    <row r="2030" spans="3:18">
      <c r="C2030" s="1"/>
      <c r="D2030" s="1"/>
      <c r="E2030" s="1"/>
      <c r="F2030" s="1"/>
      <c r="G2030" s="17"/>
      <c r="H2030" s="17"/>
      <c r="I2030" s="17"/>
      <c r="J2030" s="17"/>
      <c r="K2030" s="17"/>
      <c r="L2030" s="17"/>
      <c r="M2030" s="1"/>
      <c r="N2030" s="1"/>
      <c r="O2030" s="1"/>
      <c r="P2030" s="1"/>
      <c r="Q2030" s="1"/>
      <c r="R2030" s="1"/>
    </row>
    <row r="2031" spans="3:18">
      <c r="C2031" s="1"/>
      <c r="D2031" s="1"/>
      <c r="E2031" s="1"/>
      <c r="F2031" s="1"/>
      <c r="G2031" s="17"/>
      <c r="H2031" s="17"/>
      <c r="I2031" s="17"/>
      <c r="J2031" s="17"/>
      <c r="K2031" s="17"/>
      <c r="L2031" s="17"/>
      <c r="M2031" s="1"/>
      <c r="N2031" s="1"/>
      <c r="O2031" s="1"/>
      <c r="P2031" s="1"/>
      <c r="Q2031" s="1"/>
      <c r="R2031" s="1"/>
    </row>
    <row r="2032" spans="3:18">
      <c r="C2032" s="1"/>
      <c r="D2032" s="1"/>
      <c r="E2032" s="1"/>
      <c r="F2032" s="1"/>
      <c r="G2032" s="17"/>
      <c r="H2032" s="17"/>
      <c r="I2032" s="17"/>
      <c r="J2032" s="17"/>
      <c r="K2032" s="17"/>
      <c r="L2032" s="17"/>
      <c r="M2032" s="1"/>
      <c r="N2032" s="1"/>
      <c r="O2032" s="1"/>
      <c r="P2032" s="1"/>
      <c r="Q2032" s="1"/>
      <c r="R2032" s="1"/>
    </row>
    <row r="2033" spans="3:18">
      <c r="C2033" s="1"/>
      <c r="D2033" s="1"/>
      <c r="E2033" s="1"/>
      <c r="F2033" s="1"/>
      <c r="G2033" s="17"/>
      <c r="H2033" s="17"/>
      <c r="I2033" s="17"/>
      <c r="J2033" s="17"/>
      <c r="K2033" s="17"/>
      <c r="L2033" s="17"/>
      <c r="M2033" s="1"/>
      <c r="N2033" s="1"/>
      <c r="O2033" s="1"/>
      <c r="P2033" s="1"/>
      <c r="Q2033" s="1"/>
      <c r="R2033" s="1"/>
    </row>
    <row r="2034" spans="3:18">
      <c r="C2034" s="1"/>
      <c r="D2034" s="1"/>
      <c r="E2034" s="1"/>
      <c r="F2034" s="1"/>
      <c r="G2034" s="17"/>
      <c r="H2034" s="17"/>
      <c r="I2034" s="17"/>
      <c r="J2034" s="17"/>
      <c r="K2034" s="17"/>
      <c r="L2034" s="17"/>
      <c r="M2034" s="1"/>
      <c r="N2034" s="1"/>
      <c r="O2034" s="1"/>
      <c r="P2034" s="1"/>
      <c r="Q2034" s="1"/>
      <c r="R2034" s="1"/>
    </row>
    <row r="2035" spans="3:18">
      <c r="C2035" s="1"/>
      <c r="D2035" s="1"/>
      <c r="E2035" s="1"/>
      <c r="F2035" s="1"/>
      <c r="G2035" s="17"/>
      <c r="H2035" s="17"/>
      <c r="I2035" s="17"/>
      <c r="J2035" s="17"/>
      <c r="K2035" s="17"/>
      <c r="L2035" s="17"/>
      <c r="M2035" s="1"/>
      <c r="N2035" s="1"/>
      <c r="O2035" s="1"/>
      <c r="P2035" s="1"/>
      <c r="Q2035" s="1"/>
      <c r="R2035" s="1"/>
    </row>
    <row r="2036" spans="3:18">
      <c r="C2036" s="1"/>
      <c r="D2036" s="1"/>
      <c r="E2036" s="1"/>
      <c r="F2036" s="1"/>
      <c r="G2036" s="17"/>
      <c r="H2036" s="17"/>
      <c r="I2036" s="17"/>
      <c r="J2036" s="17"/>
      <c r="K2036" s="17"/>
      <c r="L2036" s="17"/>
      <c r="M2036" s="1"/>
      <c r="N2036" s="1"/>
      <c r="O2036" s="1"/>
      <c r="P2036" s="1"/>
      <c r="Q2036" s="1"/>
      <c r="R2036" s="1"/>
    </row>
    <row r="2037" spans="3:18">
      <c r="C2037" s="1"/>
      <c r="D2037" s="1"/>
      <c r="E2037" s="1"/>
      <c r="F2037" s="1"/>
      <c r="G2037" s="17"/>
      <c r="H2037" s="17"/>
      <c r="I2037" s="17"/>
      <c r="J2037" s="17"/>
      <c r="K2037" s="17"/>
      <c r="L2037" s="17"/>
      <c r="M2037" s="1"/>
      <c r="N2037" s="1"/>
      <c r="O2037" s="1"/>
      <c r="P2037" s="1"/>
      <c r="Q2037" s="1"/>
      <c r="R2037" s="1"/>
    </row>
    <row r="2038" spans="3:18">
      <c r="C2038" s="1"/>
      <c r="D2038" s="1"/>
      <c r="E2038" s="1"/>
      <c r="F2038" s="1"/>
      <c r="G2038" s="17"/>
      <c r="H2038" s="17"/>
      <c r="I2038" s="17"/>
      <c r="J2038" s="17"/>
      <c r="K2038" s="17"/>
      <c r="L2038" s="17"/>
      <c r="M2038" s="1"/>
      <c r="N2038" s="1"/>
      <c r="O2038" s="1"/>
      <c r="P2038" s="1"/>
      <c r="Q2038" s="1"/>
      <c r="R2038" s="1"/>
    </row>
    <row r="2039" spans="3:18">
      <c r="C2039" s="1"/>
      <c r="D2039" s="1"/>
      <c r="E2039" s="1"/>
      <c r="F2039" s="1"/>
      <c r="G2039" s="17"/>
      <c r="H2039" s="17"/>
      <c r="I2039" s="17"/>
      <c r="J2039" s="17"/>
      <c r="K2039" s="17"/>
      <c r="L2039" s="17"/>
      <c r="M2039" s="1"/>
      <c r="N2039" s="1"/>
      <c r="O2039" s="1"/>
      <c r="P2039" s="1"/>
      <c r="Q2039" s="1"/>
      <c r="R2039" s="1"/>
    </row>
    <row r="2040" spans="3:18">
      <c r="C2040" s="1"/>
      <c r="D2040" s="1"/>
      <c r="E2040" s="1"/>
      <c r="F2040" s="1"/>
      <c r="G2040" s="17"/>
      <c r="H2040" s="17"/>
      <c r="I2040" s="17"/>
      <c r="J2040" s="17"/>
      <c r="K2040" s="17"/>
      <c r="L2040" s="17"/>
      <c r="M2040" s="1"/>
      <c r="N2040" s="1"/>
      <c r="O2040" s="1"/>
      <c r="P2040" s="1"/>
      <c r="Q2040" s="1"/>
      <c r="R2040" s="1"/>
    </row>
    <row r="2041" spans="3:18">
      <c r="C2041" s="1"/>
      <c r="D2041" s="1"/>
      <c r="E2041" s="1"/>
      <c r="F2041" s="1"/>
      <c r="G2041" s="17"/>
      <c r="H2041" s="17"/>
      <c r="I2041" s="17"/>
      <c r="J2041" s="17"/>
      <c r="K2041" s="17"/>
      <c r="L2041" s="17"/>
      <c r="M2041" s="1"/>
      <c r="N2041" s="1"/>
      <c r="O2041" s="1"/>
      <c r="P2041" s="1"/>
      <c r="Q2041" s="1"/>
      <c r="R2041" s="1"/>
    </row>
    <row r="2042" spans="3:18">
      <c r="C2042" s="1"/>
      <c r="D2042" s="1"/>
      <c r="E2042" s="1"/>
      <c r="F2042" s="1"/>
      <c r="G2042" s="17"/>
      <c r="H2042" s="17"/>
      <c r="I2042" s="17"/>
      <c r="J2042" s="17"/>
      <c r="K2042" s="17"/>
      <c r="L2042" s="17"/>
      <c r="M2042" s="1"/>
      <c r="N2042" s="1"/>
      <c r="O2042" s="1"/>
      <c r="P2042" s="1"/>
      <c r="Q2042" s="1"/>
      <c r="R2042" s="1"/>
    </row>
    <row r="2043" spans="3:18">
      <c r="C2043" s="1"/>
      <c r="D2043" s="1"/>
      <c r="E2043" s="1"/>
      <c r="F2043" s="1"/>
      <c r="G2043" s="17"/>
      <c r="H2043" s="17"/>
      <c r="I2043" s="17"/>
      <c r="J2043" s="17"/>
      <c r="K2043" s="17"/>
      <c r="L2043" s="17"/>
      <c r="M2043" s="1"/>
      <c r="N2043" s="1"/>
      <c r="O2043" s="1"/>
      <c r="P2043" s="1"/>
      <c r="Q2043" s="1"/>
      <c r="R2043" s="1"/>
    </row>
    <row r="2044" spans="3:18">
      <c r="C2044" s="1"/>
      <c r="D2044" s="1"/>
      <c r="E2044" s="1"/>
      <c r="F2044" s="1"/>
      <c r="G2044" s="17"/>
      <c r="H2044" s="17"/>
      <c r="I2044" s="17"/>
      <c r="J2044" s="17"/>
      <c r="K2044" s="17"/>
      <c r="L2044" s="17"/>
      <c r="M2044" s="1"/>
      <c r="N2044" s="1"/>
      <c r="O2044" s="1"/>
      <c r="P2044" s="1"/>
      <c r="Q2044" s="1"/>
      <c r="R2044" s="1"/>
    </row>
    <row r="2045" spans="3:18">
      <c r="C2045" s="1"/>
      <c r="D2045" s="1"/>
      <c r="E2045" s="1"/>
      <c r="F2045" s="1"/>
      <c r="G2045" s="17"/>
      <c r="H2045" s="17"/>
      <c r="I2045" s="17"/>
      <c r="J2045" s="17"/>
      <c r="K2045" s="17"/>
      <c r="L2045" s="17"/>
      <c r="M2045" s="1"/>
      <c r="N2045" s="1"/>
      <c r="O2045" s="1"/>
      <c r="P2045" s="1"/>
      <c r="Q2045" s="1"/>
      <c r="R2045" s="1"/>
    </row>
    <row r="2046" spans="3:18">
      <c r="C2046" s="1"/>
      <c r="D2046" s="1"/>
      <c r="E2046" s="1"/>
      <c r="F2046" s="1"/>
      <c r="G2046" s="17"/>
      <c r="H2046" s="17"/>
      <c r="I2046" s="17"/>
      <c r="J2046" s="17"/>
      <c r="K2046" s="17"/>
      <c r="L2046" s="17"/>
      <c r="M2046" s="1"/>
      <c r="N2046" s="1"/>
      <c r="O2046" s="1"/>
      <c r="P2046" s="1"/>
      <c r="Q2046" s="1"/>
      <c r="R2046" s="1"/>
    </row>
    <row r="2047" spans="3:18">
      <c r="C2047" s="1"/>
      <c r="D2047" s="1"/>
      <c r="E2047" s="1"/>
      <c r="F2047" s="1"/>
      <c r="G2047" s="17"/>
      <c r="H2047" s="17"/>
      <c r="I2047" s="17"/>
      <c r="J2047" s="17"/>
      <c r="K2047" s="17"/>
      <c r="L2047" s="17"/>
      <c r="M2047" s="1"/>
      <c r="N2047" s="1"/>
      <c r="O2047" s="1"/>
      <c r="P2047" s="1"/>
      <c r="Q2047" s="1"/>
      <c r="R2047" s="1"/>
    </row>
    <row r="2048" spans="3:18">
      <c r="C2048" s="1"/>
      <c r="D2048" s="1"/>
      <c r="E2048" s="1"/>
      <c r="F2048" s="1"/>
      <c r="G2048" s="17"/>
      <c r="H2048" s="17"/>
      <c r="I2048" s="17"/>
      <c r="J2048" s="17"/>
      <c r="K2048" s="17"/>
      <c r="L2048" s="17"/>
      <c r="M2048" s="1"/>
      <c r="N2048" s="1"/>
      <c r="O2048" s="1"/>
      <c r="P2048" s="1"/>
      <c r="Q2048" s="1"/>
      <c r="R2048" s="1"/>
    </row>
    <row r="2049" spans="3:18">
      <c r="C2049" s="1"/>
      <c r="D2049" s="1"/>
      <c r="E2049" s="1"/>
      <c r="F2049" s="1"/>
      <c r="G2049" s="17"/>
      <c r="H2049" s="17"/>
      <c r="I2049" s="17"/>
      <c r="J2049" s="17"/>
      <c r="K2049" s="17"/>
      <c r="L2049" s="17"/>
      <c r="M2049" s="1"/>
      <c r="N2049" s="1"/>
      <c r="O2049" s="1"/>
      <c r="P2049" s="1"/>
      <c r="Q2049" s="1"/>
      <c r="R2049" s="1"/>
    </row>
    <row r="2050" spans="3:18">
      <c r="C2050" s="1"/>
      <c r="D2050" s="1"/>
      <c r="E2050" s="1"/>
      <c r="F2050" s="1"/>
      <c r="G2050" s="17"/>
      <c r="H2050" s="17"/>
      <c r="I2050" s="17"/>
      <c r="J2050" s="17"/>
      <c r="K2050" s="17"/>
      <c r="L2050" s="17"/>
      <c r="M2050" s="1"/>
      <c r="N2050" s="1"/>
      <c r="O2050" s="1"/>
      <c r="P2050" s="1"/>
      <c r="Q2050" s="1"/>
      <c r="R2050" s="1"/>
    </row>
    <row r="2051" spans="3:18">
      <c r="C2051" s="1"/>
      <c r="D2051" s="1"/>
      <c r="E2051" s="1"/>
      <c r="F2051" s="1"/>
      <c r="G2051" s="17"/>
      <c r="H2051" s="17"/>
      <c r="I2051" s="17"/>
      <c r="J2051" s="17"/>
      <c r="K2051" s="17"/>
      <c r="L2051" s="17"/>
      <c r="M2051" s="1"/>
      <c r="N2051" s="1"/>
      <c r="O2051" s="1"/>
      <c r="P2051" s="1"/>
      <c r="Q2051" s="1"/>
      <c r="R2051" s="1"/>
    </row>
    <row r="2052" spans="3:18">
      <c r="C2052" s="1"/>
      <c r="D2052" s="1"/>
      <c r="E2052" s="1"/>
      <c r="F2052" s="1"/>
      <c r="G2052" s="17"/>
      <c r="H2052" s="17"/>
      <c r="I2052" s="17"/>
      <c r="J2052" s="17"/>
      <c r="K2052" s="17"/>
      <c r="L2052" s="17"/>
      <c r="M2052" s="1"/>
      <c r="N2052" s="1"/>
      <c r="O2052" s="1"/>
      <c r="P2052" s="1"/>
      <c r="Q2052" s="1"/>
      <c r="R2052" s="1"/>
    </row>
    <row r="2053" spans="3:18">
      <c r="C2053" s="1"/>
      <c r="D2053" s="1"/>
      <c r="E2053" s="1"/>
      <c r="F2053" s="1"/>
      <c r="G2053" s="17"/>
      <c r="H2053" s="17"/>
      <c r="I2053" s="17"/>
      <c r="J2053" s="17"/>
      <c r="K2053" s="17"/>
      <c r="L2053" s="17"/>
      <c r="M2053" s="1"/>
      <c r="N2053" s="1"/>
      <c r="O2053" s="1"/>
      <c r="P2053" s="1"/>
      <c r="Q2053" s="1"/>
      <c r="R2053" s="1"/>
    </row>
    <row r="2054" spans="3:18">
      <c r="C2054" s="1"/>
      <c r="D2054" s="1"/>
      <c r="E2054" s="1"/>
      <c r="F2054" s="1"/>
      <c r="G2054" s="17"/>
      <c r="H2054" s="17"/>
      <c r="I2054" s="17"/>
      <c r="J2054" s="17"/>
      <c r="K2054" s="17"/>
      <c r="L2054" s="17"/>
      <c r="M2054" s="1"/>
      <c r="N2054" s="1"/>
      <c r="O2054" s="1"/>
      <c r="P2054" s="1"/>
      <c r="Q2054" s="1"/>
      <c r="R2054" s="1"/>
    </row>
    <row r="2055" spans="3:18">
      <c r="C2055" s="1"/>
      <c r="D2055" s="1"/>
      <c r="E2055" s="1"/>
      <c r="F2055" s="1"/>
      <c r="G2055" s="17"/>
      <c r="H2055" s="17"/>
      <c r="I2055" s="17"/>
      <c r="J2055" s="17"/>
      <c r="K2055" s="17"/>
      <c r="L2055" s="17"/>
      <c r="M2055" s="1"/>
      <c r="N2055" s="1"/>
      <c r="O2055" s="1"/>
      <c r="P2055" s="1"/>
      <c r="Q2055" s="1"/>
      <c r="R2055" s="1"/>
    </row>
    <row r="2056" spans="3:18">
      <c r="C2056" s="1"/>
      <c r="D2056" s="1"/>
      <c r="E2056" s="1"/>
      <c r="F2056" s="1"/>
      <c r="G2056" s="17"/>
      <c r="H2056" s="17"/>
      <c r="I2056" s="17"/>
      <c r="J2056" s="17"/>
      <c r="K2056" s="17"/>
      <c r="L2056" s="17"/>
      <c r="M2056" s="1"/>
      <c r="N2056" s="1"/>
      <c r="O2056" s="1"/>
      <c r="P2056" s="1"/>
      <c r="Q2056" s="1"/>
      <c r="R2056" s="1"/>
    </row>
    <row r="2057" spans="3:18">
      <c r="C2057" s="1"/>
      <c r="D2057" s="1"/>
      <c r="E2057" s="1"/>
      <c r="F2057" s="1"/>
      <c r="G2057" s="17"/>
      <c r="H2057" s="17"/>
      <c r="I2057" s="17"/>
      <c r="J2057" s="17"/>
      <c r="K2057" s="17"/>
      <c r="L2057" s="17"/>
      <c r="M2057" s="1"/>
      <c r="N2057" s="1"/>
      <c r="O2057" s="1"/>
      <c r="P2057" s="1"/>
      <c r="Q2057" s="1"/>
      <c r="R2057" s="1"/>
    </row>
    <row r="2058" spans="3:18">
      <c r="C2058" s="1"/>
      <c r="D2058" s="1"/>
      <c r="E2058" s="1"/>
      <c r="F2058" s="1"/>
      <c r="G2058" s="17"/>
      <c r="H2058" s="17"/>
      <c r="I2058" s="17"/>
      <c r="J2058" s="17"/>
      <c r="K2058" s="17"/>
      <c r="L2058" s="17"/>
      <c r="M2058" s="1"/>
      <c r="N2058" s="1"/>
      <c r="O2058" s="1"/>
      <c r="P2058" s="1"/>
      <c r="Q2058" s="1"/>
      <c r="R2058" s="1"/>
    </row>
    <row r="2059" spans="3:18">
      <c r="C2059" s="1"/>
      <c r="D2059" s="1"/>
      <c r="E2059" s="1"/>
      <c r="F2059" s="1"/>
      <c r="G2059" s="17"/>
      <c r="H2059" s="17"/>
      <c r="I2059" s="17"/>
      <c r="J2059" s="17"/>
      <c r="K2059" s="17"/>
      <c r="L2059" s="17"/>
      <c r="M2059" s="1"/>
      <c r="N2059" s="1"/>
      <c r="O2059" s="1"/>
      <c r="P2059" s="1"/>
      <c r="Q2059" s="1"/>
      <c r="R2059" s="1"/>
    </row>
    <row r="2060" spans="3:18">
      <c r="C2060" s="1"/>
      <c r="D2060" s="1"/>
      <c r="E2060" s="1"/>
      <c r="F2060" s="1"/>
      <c r="G2060" s="17"/>
      <c r="H2060" s="17"/>
      <c r="I2060" s="17"/>
      <c r="J2060" s="17"/>
      <c r="K2060" s="17"/>
      <c r="L2060" s="17"/>
      <c r="M2060" s="1"/>
      <c r="N2060" s="1"/>
      <c r="O2060" s="1"/>
      <c r="P2060" s="1"/>
      <c r="Q2060" s="1"/>
      <c r="R2060" s="1"/>
    </row>
    <row r="2061" spans="3:18">
      <c r="C2061" s="1"/>
      <c r="D2061" s="1"/>
      <c r="E2061" s="1"/>
      <c r="F2061" s="1"/>
      <c r="G2061" s="17"/>
      <c r="H2061" s="17"/>
      <c r="I2061" s="17"/>
      <c r="J2061" s="17"/>
      <c r="K2061" s="17"/>
      <c r="L2061" s="17"/>
      <c r="M2061" s="1"/>
      <c r="N2061" s="1"/>
      <c r="O2061" s="1"/>
      <c r="P2061" s="1"/>
      <c r="Q2061" s="1"/>
      <c r="R2061" s="1"/>
    </row>
    <row r="2062" spans="3:18">
      <c r="C2062" s="1"/>
      <c r="D2062" s="1"/>
      <c r="E2062" s="1"/>
      <c r="F2062" s="1"/>
      <c r="G2062" s="17"/>
      <c r="H2062" s="17"/>
      <c r="I2062" s="17"/>
      <c r="J2062" s="17"/>
      <c r="K2062" s="17"/>
      <c r="L2062" s="17"/>
      <c r="M2062" s="1"/>
      <c r="N2062" s="1"/>
      <c r="O2062" s="1"/>
      <c r="P2062" s="1"/>
      <c r="Q2062" s="1"/>
      <c r="R2062" s="1"/>
    </row>
    <row r="2063" spans="3:18">
      <c r="C2063" s="1"/>
      <c r="D2063" s="1"/>
      <c r="E2063" s="1"/>
      <c r="F2063" s="1"/>
      <c r="G2063" s="17"/>
      <c r="H2063" s="17"/>
      <c r="I2063" s="17"/>
      <c r="J2063" s="17"/>
      <c r="K2063" s="17"/>
      <c r="L2063" s="17"/>
      <c r="M2063" s="1"/>
      <c r="N2063" s="1"/>
      <c r="O2063" s="1"/>
      <c r="P2063" s="1"/>
      <c r="Q2063" s="1"/>
      <c r="R2063" s="1"/>
    </row>
    <row r="2064" spans="3:18">
      <c r="C2064" s="1"/>
      <c r="D2064" s="1"/>
      <c r="E2064" s="1"/>
      <c r="F2064" s="1"/>
      <c r="G2064" s="17"/>
      <c r="H2064" s="17"/>
      <c r="I2064" s="17"/>
      <c r="J2064" s="17"/>
      <c r="K2064" s="17"/>
      <c r="L2064" s="17"/>
      <c r="M2064" s="1"/>
      <c r="N2064" s="1"/>
      <c r="O2064" s="1"/>
      <c r="P2064" s="1"/>
      <c r="Q2064" s="1"/>
      <c r="R2064" s="1"/>
    </row>
    <row r="2065" spans="3:18">
      <c r="C2065" s="1"/>
      <c r="D2065" s="1"/>
      <c r="E2065" s="1"/>
      <c r="F2065" s="1"/>
      <c r="G2065" s="17"/>
      <c r="H2065" s="17"/>
      <c r="I2065" s="17"/>
      <c r="J2065" s="17"/>
      <c r="K2065" s="17"/>
      <c r="L2065" s="17"/>
      <c r="M2065" s="1"/>
      <c r="N2065" s="1"/>
      <c r="O2065" s="1"/>
      <c r="P2065" s="1"/>
      <c r="Q2065" s="1"/>
      <c r="R2065" s="1"/>
    </row>
    <row r="2066" spans="3:18">
      <c r="C2066" s="1"/>
      <c r="D2066" s="1"/>
      <c r="E2066" s="1"/>
      <c r="F2066" s="1"/>
      <c r="G2066" s="17"/>
      <c r="H2066" s="17"/>
      <c r="I2066" s="17"/>
      <c r="J2066" s="17"/>
      <c r="K2066" s="17"/>
      <c r="L2066" s="17"/>
      <c r="M2066" s="1"/>
      <c r="N2066" s="1"/>
      <c r="O2066" s="1"/>
      <c r="P2066" s="1"/>
      <c r="Q2066" s="1"/>
      <c r="R2066" s="1"/>
    </row>
    <row r="2067" spans="3:18">
      <c r="C2067" s="1"/>
      <c r="D2067" s="1"/>
      <c r="E2067" s="1"/>
      <c r="F2067" s="1"/>
      <c r="G2067" s="17"/>
      <c r="H2067" s="17"/>
      <c r="I2067" s="17"/>
      <c r="J2067" s="17"/>
      <c r="K2067" s="17"/>
      <c r="L2067" s="17"/>
      <c r="M2067" s="1"/>
      <c r="N2067" s="1"/>
      <c r="O2067" s="1"/>
      <c r="P2067" s="1"/>
      <c r="Q2067" s="1"/>
      <c r="R2067" s="1"/>
    </row>
    <row r="2068" spans="3:18">
      <c r="C2068" s="1"/>
      <c r="D2068" s="1"/>
      <c r="E2068" s="1"/>
      <c r="F2068" s="1"/>
      <c r="G2068" s="17"/>
      <c r="H2068" s="17"/>
      <c r="I2068" s="17"/>
      <c r="J2068" s="17"/>
      <c r="K2068" s="17"/>
      <c r="L2068" s="17"/>
      <c r="M2068" s="1"/>
      <c r="N2068" s="1"/>
      <c r="O2068" s="1"/>
      <c r="P2068" s="1"/>
      <c r="Q2068" s="1"/>
      <c r="R2068" s="1"/>
    </row>
    <row r="2069" spans="3:18">
      <c r="C2069" s="1"/>
      <c r="D2069" s="1"/>
      <c r="E2069" s="1"/>
      <c r="F2069" s="1"/>
      <c r="G2069" s="17"/>
      <c r="H2069" s="17"/>
      <c r="I2069" s="17"/>
      <c r="J2069" s="17"/>
      <c r="K2069" s="17"/>
      <c r="L2069" s="17"/>
      <c r="M2069" s="1"/>
      <c r="N2069" s="1"/>
      <c r="O2069" s="1"/>
      <c r="P2069" s="1"/>
      <c r="Q2069" s="1"/>
      <c r="R2069" s="1"/>
    </row>
    <row r="2070" spans="3:18">
      <c r="C2070" s="1"/>
      <c r="D2070" s="1"/>
      <c r="E2070" s="1"/>
      <c r="F2070" s="1"/>
      <c r="G2070" s="17"/>
      <c r="H2070" s="17"/>
      <c r="I2070" s="17"/>
      <c r="J2070" s="17"/>
      <c r="K2070" s="17"/>
      <c r="L2070" s="17"/>
      <c r="M2070" s="1"/>
      <c r="N2070" s="1"/>
      <c r="O2070" s="1"/>
      <c r="P2070" s="1"/>
      <c r="Q2070" s="1"/>
      <c r="R2070" s="1"/>
    </row>
    <row r="2071" spans="3:18">
      <c r="C2071" s="1"/>
      <c r="D2071" s="1"/>
      <c r="E2071" s="1"/>
      <c r="F2071" s="1"/>
      <c r="G2071" s="17"/>
      <c r="H2071" s="17"/>
      <c r="I2071" s="17"/>
      <c r="J2071" s="17"/>
      <c r="K2071" s="17"/>
      <c r="L2071" s="17"/>
      <c r="M2071" s="1"/>
      <c r="N2071" s="1"/>
      <c r="O2071" s="1"/>
      <c r="P2071" s="1"/>
      <c r="Q2071" s="1"/>
      <c r="R2071" s="1"/>
    </row>
    <row r="2072" spans="3:18">
      <c r="C2072" s="1"/>
      <c r="D2072" s="1"/>
      <c r="E2072" s="1"/>
      <c r="F2072" s="1"/>
      <c r="G2072" s="17"/>
      <c r="H2072" s="17"/>
      <c r="I2072" s="17"/>
      <c r="J2072" s="17"/>
      <c r="K2072" s="17"/>
      <c r="L2072" s="17"/>
      <c r="M2072" s="1"/>
      <c r="N2072" s="1"/>
      <c r="O2072" s="1"/>
      <c r="P2072" s="1"/>
      <c r="Q2072" s="1"/>
      <c r="R2072" s="1"/>
    </row>
    <row r="2073" spans="3:18">
      <c r="C2073" s="1"/>
      <c r="D2073" s="1"/>
      <c r="E2073" s="1"/>
      <c r="F2073" s="1"/>
      <c r="G2073" s="17"/>
      <c r="H2073" s="17"/>
      <c r="I2073" s="17"/>
      <c r="J2073" s="17"/>
      <c r="K2073" s="17"/>
      <c r="L2073" s="17"/>
      <c r="M2073" s="1"/>
      <c r="N2073" s="1"/>
      <c r="O2073" s="1"/>
      <c r="P2073" s="1"/>
      <c r="Q2073" s="1"/>
      <c r="R2073" s="1"/>
    </row>
    <row r="2074" spans="3:18">
      <c r="C2074" s="1"/>
      <c r="D2074" s="1"/>
      <c r="E2074" s="1"/>
      <c r="F2074" s="1"/>
      <c r="G2074" s="17"/>
      <c r="H2074" s="17"/>
      <c r="I2074" s="17"/>
      <c r="J2074" s="17"/>
      <c r="K2074" s="17"/>
      <c r="L2074" s="17"/>
      <c r="M2074" s="1"/>
      <c r="N2074" s="1"/>
      <c r="O2074" s="1"/>
      <c r="P2074" s="1"/>
      <c r="Q2074" s="1"/>
      <c r="R2074" s="1"/>
    </row>
    <row r="2075" spans="3:18">
      <c r="C2075" s="1"/>
      <c r="D2075" s="1"/>
      <c r="E2075" s="1"/>
      <c r="F2075" s="1"/>
      <c r="G2075" s="17"/>
      <c r="H2075" s="17"/>
      <c r="I2075" s="17"/>
      <c r="J2075" s="17"/>
      <c r="K2075" s="17"/>
      <c r="L2075" s="17"/>
      <c r="M2075" s="1"/>
      <c r="N2075" s="1"/>
      <c r="O2075" s="1"/>
      <c r="P2075" s="1"/>
      <c r="Q2075" s="1"/>
      <c r="R2075" s="1"/>
    </row>
    <row r="2076" spans="3:18">
      <c r="C2076" s="1"/>
      <c r="D2076" s="1"/>
      <c r="E2076" s="1"/>
      <c r="F2076" s="1"/>
      <c r="G2076" s="17"/>
      <c r="H2076" s="17"/>
      <c r="I2076" s="17"/>
      <c r="J2076" s="17"/>
      <c r="K2076" s="17"/>
      <c r="L2076" s="17"/>
      <c r="M2076" s="1"/>
      <c r="N2076" s="1"/>
      <c r="O2076" s="1"/>
      <c r="P2076" s="1"/>
      <c r="Q2076" s="1"/>
      <c r="R2076" s="1"/>
    </row>
    <row r="2077" spans="3:18">
      <c r="C2077" s="1"/>
      <c r="D2077" s="1"/>
      <c r="E2077" s="1"/>
      <c r="F2077" s="1"/>
      <c r="G2077" s="17"/>
      <c r="H2077" s="17"/>
      <c r="I2077" s="17"/>
      <c r="J2077" s="17"/>
      <c r="K2077" s="17"/>
      <c r="L2077" s="17"/>
      <c r="M2077" s="1"/>
      <c r="N2077" s="1"/>
      <c r="O2077" s="1"/>
      <c r="P2077" s="1"/>
      <c r="Q2077" s="1"/>
      <c r="R2077" s="1"/>
    </row>
    <row r="2078" spans="3:18">
      <c r="C2078" s="1"/>
      <c r="D2078" s="1"/>
      <c r="E2078" s="1"/>
      <c r="F2078" s="1"/>
      <c r="G2078" s="17"/>
      <c r="H2078" s="17"/>
      <c r="I2078" s="17"/>
      <c r="J2078" s="17"/>
      <c r="K2078" s="17"/>
      <c r="L2078" s="17"/>
      <c r="M2078" s="1"/>
      <c r="N2078" s="1"/>
      <c r="O2078" s="1"/>
      <c r="P2078" s="1"/>
      <c r="Q2078" s="1"/>
      <c r="R2078" s="1"/>
    </row>
    <row r="2079" spans="3:18">
      <c r="C2079" s="1"/>
      <c r="D2079" s="1"/>
      <c r="E2079" s="1"/>
      <c r="F2079" s="1"/>
      <c r="G2079" s="17"/>
      <c r="H2079" s="17"/>
      <c r="I2079" s="17"/>
      <c r="J2079" s="17"/>
      <c r="K2079" s="17"/>
      <c r="L2079" s="17"/>
      <c r="M2079" s="1"/>
      <c r="N2079" s="1"/>
      <c r="O2079" s="1"/>
      <c r="P2079" s="1"/>
      <c r="Q2079" s="1"/>
      <c r="R2079" s="1"/>
    </row>
    <row r="2080" spans="3:18">
      <c r="C2080" s="1"/>
      <c r="D2080" s="1"/>
      <c r="E2080" s="1"/>
      <c r="F2080" s="1"/>
      <c r="G2080" s="17"/>
      <c r="H2080" s="17"/>
      <c r="I2080" s="17"/>
      <c r="J2080" s="17"/>
      <c r="K2080" s="17"/>
      <c r="L2080" s="17"/>
      <c r="M2080" s="1"/>
      <c r="N2080" s="1"/>
      <c r="O2080" s="1"/>
      <c r="P2080" s="1"/>
      <c r="Q2080" s="1"/>
      <c r="R2080" s="1"/>
    </row>
    <row r="2081" spans="3:18">
      <c r="C2081" s="1"/>
      <c r="D2081" s="1"/>
      <c r="E2081" s="1"/>
      <c r="F2081" s="1"/>
      <c r="G2081" s="17"/>
      <c r="H2081" s="17"/>
      <c r="I2081" s="17"/>
      <c r="J2081" s="17"/>
      <c r="K2081" s="17"/>
      <c r="L2081" s="17"/>
      <c r="M2081" s="1"/>
      <c r="N2081" s="1"/>
      <c r="O2081" s="1"/>
      <c r="P2081" s="1"/>
      <c r="Q2081" s="1"/>
      <c r="R2081" s="1"/>
    </row>
    <row r="2082" spans="3:18">
      <c r="C2082" s="1"/>
      <c r="D2082" s="1"/>
      <c r="E2082" s="1"/>
      <c r="F2082" s="1"/>
      <c r="G2082" s="17"/>
      <c r="H2082" s="17"/>
      <c r="I2082" s="17"/>
      <c r="J2082" s="17"/>
      <c r="K2082" s="17"/>
      <c r="L2082" s="17"/>
      <c r="M2082" s="1"/>
      <c r="N2082" s="1"/>
      <c r="O2082" s="1"/>
      <c r="P2082" s="1"/>
      <c r="Q2082" s="1"/>
      <c r="R2082" s="1"/>
    </row>
    <row r="2083" spans="3:18">
      <c r="C2083" s="1"/>
      <c r="D2083" s="1"/>
      <c r="E2083" s="1"/>
      <c r="F2083" s="1"/>
      <c r="G2083" s="17"/>
      <c r="H2083" s="17"/>
      <c r="I2083" s="17"/>
      <c r="J2083" s="17"/>
      <c r="K2083" s="17"/>
      <c r="L2083" s="17"/>
      <c r="M2083" s="1"/>
      <c r="N2083" s="1"/>
      <c r="O2083" s="1"/>
      <c r="P2083" s="1"/>
      <c r="Q2083" s="1"/>
      <c r="R2083" s="1"/>
    </row>
    <row r="2084" spans="3:18">
      <c r="C2084" s="1"/>
      <c r="D2084" s="1"/>
      <c r="E2084" s="1"/>
      <c r="F2084" s="1"/>
      <c r="G2084" s="17"/>
      <c r="H2084" s="17"/>
      <c r="I2084" s="17"/>
      <c r="J2084" s="17"/>
      <c r="K2084" s="17"/>
      <c r="L2084" s="17"/>
      <c r="M2084" s="1"/>
      <c r="N2084" s="1"/>
      <c r="O2084" s="1"/>
      <c r="P2084" s="1"/>
      <c r="Q2084" s="1"/>
      <c r="R2084" s="1"/>
    </row>
    <row r="2085" spans="3:18">
      <c r="C2085" s="1"/>
      <c r="D2085" s="1"/>
      <c r="E2085" s="1"/>
      <c r="F2085" s="1"/>
      <c r="G2085" s="17"/>
      <c r="H2085" s="17"/>
      <c r="I2085" s="17"/>
      <c r="J2085" s="17"/>
      <c r="K2085" s="17"/>
      <c r="L2085" s="17"/>
      <c r="M2085" s="1"/>
      <c r="N2085" s="1"/>
      <c r="O2085" s="1"/>
      <c r="P2085" s="1"/>
      <c r="Q2085" s="1"/>
      <c r="R2085" s="1"/>
    </row>
    <row r="2086" spans="3:18">
      <c r="C2086" s="1"/>
      <c r="D2086" s="1"/>
      <c r="E2086" s="1"/>
      <c r="F2086" s="1"/>
      <c r="G2086" s="17"/>
      <c r="H2086" s="17"/>
      <c r="I2086" s="17"/>
      <c r="J2086" s="17"/>
      <c r="K2086" s="17"/>
      <c r="L2086" s="17"/>
      <c r="M2086" s="1"/>
      <c r="N2086" s="1"/>
      <c r="O2086" s="1"/>
      <c r="P2086" s="1"/>
      <c r="Q2086" s="1"/>
      <c r="R2086" s="1"/>
    </row>
    <row r="2087" spans="3:18">
      <c r="C2087" s="1"/>
      <c r="D2087" s="1"/>
      <c r="E2087" s="1"/>
      <c r="F2087" s="1"/>
      <c r="G2087" s="17"/>
      <c r="H2087" s="17"/>
      <c r="I2087" s="17"/>
      <c r="J2087" s="17"/>
      <c r="K2087" s="17"/>
      <c r="L2087" s="17"/>
      <c r="M2087" s="1"/>
      <c r="N2087" s="1"/>
      <c r="O2087" s="1"/>
      <c r="P2087" s="1"/>
      <c r="Q2087" s="1"/>
      <c r="R2087" s="1"/>
    </row>
    <row r="2088" spans="3:18">
      <c r="C2088" s="1"/>
      <c r="D2088" s="1"/>
      <c r="E2088" s="1"/>
      <c r="F2088" s="1"/>
      <c r="G2088" s="17"/>
      <c r="H2088" s="17"/>
      <c r="I2088" s="17"/>
      <c r="J2088" s="17"/>
      <c r="K2088" s="17"/>
      <c r="L2088" s="17"/>
      <c r="M2088" s="1"/>
      <c r="N2088" s="1"/>
      <c r="O2088" s="1"/>
      <c r="P2088" s="1"/>
      <c r="Q2088" s="1"/>
      <c r="R2088" s="1"/>
    </row>
    <row r="2089" spans="3:18">
      <c r="C2089" s="1"/>
      <c r="D2089" s="1"/>
      <c r="E2089" s="1"/>
      <c r="F2089" s="1"/>
      <c r="G2089" s="17"/>
      <c r="H2089" s="17"/>
      <c r="I2089" s="17"/>
      <c r="J2089" s="17"/>
      <c r="K2089" s="17"/>
      <c r="L2089" s="17"/>
      <c r="M2089" s="1"/>
      <c r="N2089" s="1"/>
      <c r="O2089" s="1"/>
      <c r="P2089" s="1"/>
      <c r="Q2089" s="1"/>
      <c r="R2089" s="1"/>
    </row>
    <row r="2090" spans="3:18">
      <c r="C2090" s="1"/>
      <c r="D2090" s="1"/>
      <c r="E2090" s="1"/>
      <c r="F2090" s="1"/>
      <c r="G2090" s="17"/>
      <c r="H2090" s="17"/>
      <c r="I2090" s="17"/>
      <c r="J2090" s="17"/>
      <c r="K2090" s="17"/>
      <c r="L2090" s="17"/>
      <c r="M2090" s="1"/>
      <c r="N2090" s="1"/>
      <c r="O2090" s="1"/>
      <c r="P2090" s="1"/>
      <c r="Q2090" s="1"/>
      <c r="R2090" s="1"/>
    </row>
    <row r="2091" spans="3:18">
      <c r="C2091" s="1"/>
      <c r="D2091" s="1"/>
      <c r="E2091" s="1"/>
      <c r="F2091" s="1"/>
      <c r="G2091" s="17"/>
      <c r="H2091" s="17"/>
      <c r="I2091" s="17"/>
      <c r="J2091" s="17"/>
      <c r="K2091" s="17"/>
      <c r="L2091" s="17"/>
      <c r="M2091" s="1"/>
      <c r="N2091" s="1"/>
      <c r="O2091" s="1"/>
      <c r="P2091" s="1"/>
      <c r="Q2091" s="1"/>
      <c r="R2091" s="1"/>
    </row>
    <row r="2092" spans="3:18">
      <c r="C2092" s="1"/>
      <c r="D2092" s="1"/>
      <c r="E2092" s="1"/>
      <c r="F2092" s="1"/>
      <c r="G2092" s="17"/>
      <c r="H2092" s="17"/>
      <c r="I2092" s="17"/>
      <c r="J2092" s="17"/>
      <c r="K2092" s="17"/>
      <c r="L2092" s="17"/>
      <c r="M2092" s="1"/>
      <c r="N2092" s="1"/>
      <c r="O2092" s="1"/>
      <c r="P2092" s="1"/>
      <c r="Q2092" s="1"/>
      <c r="R2092" s="1"/>
    </row>
    <row r="2093" spans="3:18">
      <c r="C2093" s="1"/>
      <c r="D2093" s="1"/>
      <c r="E2093" s="1"/>
      <c r="F2093" s="1"/>
      <c r="G2093" s="17"/>
      <c r="H2093" s="17"/>
      <c r="I2093" s="17"/>
      <c r="J2093" s="17"/>
      <c r="K2093" s="17"/>
      <c r="L2093" s="17"/>
      <c r="M2093" s="1"/>
      <c r="N2093" s="1"/>
      <c r="O2093" s="1"/>
      <c r="P2093" s="1"/>
      <c r="Q2093" s="1"/>
      <c r="R2093" s="1"/>
    </row>
    <row r="2094" spans="3:18">
      <c r="C2094" s="1"/>
      <c r="D2094" s="1"/>
      <c r="E2094" s="1"/>
      <c r="F2094" s="1"/>
      <c r="G2094" s="17"/>
      <c r="H2094" s="17"/>
      <c r="I2094" s="17"/>
      <c r="J2094" s="17"/>
      <c r="K2094" s="17"/>
      <c r="L2094" s="17"/>
      <c r="M2094" s="1"/>
      <c r="N2094" s="1"/>
      <c r="O2094" s="1"/>
      <c r="P2094" s="1"/>
      <c r="Q2094" s="1"/>
      <c r="R2094" s="1"/>
    </row>
    <row r="2095" spans="3:18">
      <c r="C2095" s="1"/>
      <c r="D2095" s="1"/>
      <c r="E2095" s="1"/>
      <c r="F2095" s="1"/>
      <c r="G2095" s="17"/>
      <c r="H2095" s="17"/>
      <c r="I2095" s="17"/>
      <c r="J2095" s="17"/>
      <c r="K2095" s="17"/>
      <c r="L2095" s="17"/>
      <c r="M2095" s="1"/>
      <c r="N2095" s="1"/>
      <c r="O2095" s="1"/>
      <c r="P2095" s="1"/>
      <c r="Q2095" s="1"/>
      <c r="R2095" s="1"/>
    </row>
    <row r="2096" spans="3:18">
      <c r="C2096" s="1"/>
      <c r="D2096" s="1"/>
      <c r="E2096" s="1"/>
      <c r="F2096" s="1"/>
      <c r="G2096" s="17"/>
      <c r="H2096" s="17"/>
      <c r="I2096" s="17"/>
      <c r="J2096" s="17"/>
      <c r="K2096" s="17"/>
      <c r="L2096" s="17"/>
      <c r="M2096" s="1"/>
      <c r="N2096" s="1"/>
      <c r="O2096" s="1"/>
      <c r="P2096" s="1"/>
      <c r="Q2096" s="1"/>
      <c r="R2096" s="1"/>
    </row>
    <row r="2097" spans="3:18">
      <c r="C2097" s="1"/>
      <c r="D2097" s="1"/>
      <c r="E2097" s="1"/>
      <c r="F2097" s="1"/>
      <c r="G2097" s="17"/>
      <c r="H2097" s="17"/>
      <c r="I2097" s="17"/>
      <c r="J2097" s="17"/>
      <c r="K2097" s="17"/>
      <c r="L2097" s="17"/>
      <c r="M2097" s="1"/>
      <c r="N2097" s="1"/>
      <c r="O2097" s="1"/>
      <c r="P2097" s="1"/>
      <c r="Q2097" s="1"/>
      <c r="R2097" s="1"/>
    </row>
    <row r="2098" spans="3:18">
      <c r="C2098" s="1"/>
      <c r="D2098" s="1"/>
      <c r="E2098" s="1"/>
      <c r="F2098" s="1"/>
      <c r="G2098" s="17"/>
      <c r="H2098" s="17"/>
      <c r="I2098" s="17"/>
      <c r="J2098" s="17"/>
      <c r="K2098" s="17"/>
      <c r="L2098" s="17"/>
      <c r="M2098" s="1"/>
      <c r="N2098" s="1"/>
      <c r="O2098" s="1"/>
      <c r="P2098" s="1"/>
      <c r="Q2098" s="1"/>
      <c r="R2098" s="1"/>
    </row>
    <row r="2099" spans="3:18">
      <c r="C2099" s="1"/>
      <c r="D2099" s="1"/>
      <c r="E2099" s="1"/>
      <c r="F2099" s="1"/>
      <c r="G2099" s="17"/>
      <c r="H2099" s="17"/>
      <c r="I2099" s="17"/>
      <c r="J2099" s="17"/>
      <c r="K2099" s="17"/>
      <c r="L2099" s="17"/>
      <c r="M2099" s="1"/>
      <c r="N2099" s="1"/>
      <c r="O2099" s="1"/>
      <c r="P2099" s="1"/>
      <c r="Q2099" s="1"/>
      <c r="R2099" s="1"/>
    </row>
    <row r="2100" spans="3:18">
      <c r="C2100" s="1"/>
      <c r="D2100" s="1"/>
      <c r="E2100" s="1"/>
      <c r="F2100" s="1"/>
      <c r="G2100" s="17"/>
      <c r="H2100" s="17"/>
      <c r="I2100" s="17"/>
      <c r="J2100" s="17"/>
      <c r="K2100" s="17"/>
      <c r="L2100" s="17"/>
      <c r="M2100" s="1"/>
      <c r="N2100" s="1"/>
      <c r="O2100" s="1"/>
      <c r="P2100" s="1"/>
      <c r="Q2100" s="1"/>
      <c r="R2100" s="1"/>
    </row>
    <row r="2101" spans="3:18">
      <c r="C2101" s="1"/>
      <c r="D2101" s="1"/>
      <c r="E2101" s="1"/>
      <c r="F2101" s="1"/>
      <c r="G2101" s="17"/>
      <c r="H2101" s="17"/>
      <c r="I2101" s="17"/>
      <c r="J2101" s="17"/>
      <c r="K2101" s="17"/>
      <c r="L2101" s="17"/>
      <c r="M2101" s="1"/>
      <c r="N2101" s="1"/>
      <c r="O2101" s="1"/>
      <c r="P2101" s="1"/>
      <c r="Q2101" s="1"/>
      <c r="R2101" s="1"/>
    </row>
    <row r="2102" spans="3:18">
      <c r="C2102" s="1"/>
      <c r="D2102" s="1"/>
      <c r="E2102" s="1"/>
      <c r="F2102" s="1"/>
      <c r="G2102" s="17"/>
      <c r="H2102" s="17"/>
      <c r="I2102" s="17"/>
      <c r="J2102" s="17"/>
      <c r="K2102" s="17"/>
      <c r="L2102" s="17"/>
      <c r="M2102" s="1"/>
      <c r="N2102" s="1"/>
      <c r="O2102" s="1"/>
      <c r="P2102" s="1"/>
      <c r="Q2102" s="1"/>
      <c r="R2102" s="1"/>
    </row>
    <row r="2103" spans="3:18">
      <c r="C2103" s="1"/>
      <c r="D2103" s="1"/>
      <c r="E2103" s="1"/>
      <c r="F2103" s="1"/>
      <c r="G2103" s="17"/>
      <c r="H2103" s="17"/>
      <c r="I2103" s="17"/>
      <c r="J2103" s="17"/>
      <c r="K2103" s="17"/>
      <c r="L2103" s="17"/>
      <c r="M2103" s="1"/>
      <c r="N2103" s="1"/>
      <c r="O2103" s="1"/>
      <c r="P2103" s="1"/>
      <c r="Q2103" s="1"/>
      <c r="R2103" s="1"/>
    </row>
    <row r="2104" spans="3:18">
      <c r="C2104" s="1"/>
      <c r="D2104" s="1"/>
      <c r="E2104" s="1"/>
      <c r="F2104" s="1"/>
      <c r="G2104" s="17"/>
      <c r="H2104" s="17"/>
      <c r="I2104" s="17"/>
      <c r="J2104" s="17"/>
      <c r="K2104" s="17"/>
      <c r="L2104" s="17"/>
      <c r="M2104" s="1"/>
      <c r="N2104" s="1"/>
      <c r="O2104" s="1"/>
      <c r="P2104" s="1"/>
      <c r="Q2104" s="1"/>
      <c r="R2104" s="1"/>
    </row>
    <row r="2105" spans="3:18">
      <c r="C2105" s="1"/>
      <c r="D2105" s="1"/>
      <c r="E2105" s="1"/>
      <c r="F2105" s="1"/>
      <c r="G2105" s="17"/>
      <c r="H2105" s="17"/>
      <c r="I2105" s="17"/>
      <c r="J2105" s="17"/>
      <c r="K2105" s="17"/>
      <c r="L2105" s="17"/>
      <c r="M2105" s="1"/>
      <c r="N2105" s="1"/>
      <c r="O2105" s="1"/>
      <c r="P2105" s="1"/>
      <c r="Q2105" s="1"/>
      <c r="R2105" s="1"/>
    </row>
    <row r="2106" spans="3:18">
      <c r="C2106" s="1"/>
      <c r="D2106" s="1"/>
      <c r="E2106" s="1"/>
      <c r="F2106" s="1"/>
      <c r="G2106" s="17"/>
      <c r="H2106" s="17"/>
      <c r="I2106" s="17"/>
      <c r="J2106" s="17"/>
      <c r="K2106" s="17"/>
      <c r="L2106" s="17"/>
      <c r="M2106" s="1"/>
      <c r="N2106" s="1"/>
      <c r="O2106" s="1"/>
      <c r="P2106" s="1"/>
      <c r="Q2106" s="1"/>
      <c r="R2106" s="1"/>
    </row>
    <row r="2107" spans="3:18">
      <c r="C2107" s="1"/>
      <c r="D2107" s="1"/>
      <c r="E2107" s="1"/>
      <c r="F2107" s="1"/>
      <c r="G2107" s="17"/>
      <c r="H2107" s="17"/>
      <c r="I2107" s="17"/>
      <c r="J2107" s="17"/>
      <c r="K2107" s="17"/>
      <c r="L2107" s="17"/>
      <c r="M2107" s="1"/>
      <c r="N2107" s="1"/>
      <c r="O2107" s="1"/>
      <c r="P2107" s="1"/>
      <c r="Q2107" s="1"/>
      <c r="R2107" s="1"/>
    </row>
    <row r="2108" spans="3:18">
      <c r="C2108" s="1"/>
      <c r="D2108" s="1"/>
      <c r="E2108" s="1"/>
      <c r="F2108" s="1"/>
      <c r="G2108" s="17"/>
      <c r="H2108" s="17"/>
      <c r="I2108" s="17"/>
      <c r="J2108" s="17"/>
      <c r="K2108" s="17"/>
      <c r="L2108" s="17"/>
      <c r="M2108" s="1"/>
      <c r="N2108" s="1"/>
      <c r="O2108" s="1"/>
      <c r="P2108" s="1"/>
      <c r="Q2108" s="1"/>
      <c r="R2108" s="1"/>
    </row>
    <row r="2109" spans="3:18">
      <c r="C2109" s="1"/>
      <c r="D2109" s="1"/>
      <c r="E2109" s="1"/>
      <c r="F2109" s="1"/>
      <c r="G2109" s="17"/>
      <c r="H2109" s="17"/>
      <c r="I2109" s="17"/>
      <c r="J2109" s="17"/>
      <c r="K2109" s="17"/>
      <c r="L2109" s="17"/>
      <c r="M2109" s="1"/>
      <c r="N2109" s="1"/>
      <c r="O2109" s="1"/>
      <c r="P2109" s="1"/>
      <c r="Q2109" s="1"/>
      <c r="R2109" s="1"/>
    </row>
    <row r="2110" spans="3:18">
      <c r="C2110" s="1"/>
      <c r="D2110" s="1"/>
      <c r="E2110" s="1"/>
      <c r="F2110" s="1"/>
      <c r="G2110" s="17"/>
      <c r="H2110" s="17"/>
      <c r="I2110" s="17"/>
      <c r="J2110" s="17"/>
      <c r="K2110" s="17"/>
      <c r="L2110" s="17"/>
      <c r="M2110" s="1"/>
      <c r="N2110" s="1"/>
      <c r="O2110" s="1"/>
      <c r="P2110" s="1"/>
      <c r="Q2110" s="1"/>
      <c r="R2110" s="1"/>
    </row>
    <row r="2111" spans="3:18">
      <c r="C2111" s="1"/>
      <c r="D2111" s="1"/>
      <c r="E2111" s="1"/>
      <c r="F2111" s="1"/>
      <c r="G2111" s="17"/>
      <c r="H2111" s="17"/>
      <c r="I2111" s="17"/>
      <c r="J2111" s="17"/>
      <c r="K2111" s="17"/>
      <c r="L2111" s="17"/>
      <c r="M2111" s="1"/>
      <c r="N2111" s="1"/>
      <c r="O2111" s="1"/>
      <c r="P2111" s="1"/>
      <c r="Q2111" s="1"/>
      <c r="R2111" s="1"/>
    </row>
    <row r="2112" spans="3:18">
      <c r="C2112" s="1"/>
      <c r="D2112" s="1"/>
      <c r="E2112" s="1"/>
      <c r="F2112" s="1"/>
      <c r="G2112" s="17"/>
      <c r="H2112" s="17"/>
      <c r="I2112" s="17"/>
      <c r="J2112" s="17"/>
      <c r="K2112" s="17"/>
      <c r="L2112" s="17"/>
      <c r="M2112" s="1"/>
      <c r="N2112" s="1"/>
      <c r="O2112" s="1"/>
      <c r="P2112" s="1"/>
      <c r="Q2112" s="1"/>
      <c r="R2112" s="1"/>
    </row>
    <row r="2113" spans="3:18">
      <c r="C2113" s="1"/>
      <c r="D2113" s="1"/>
      <c r="E2113" s="1"/>
      <c r="F2113" s="1"/>
      <c r="G2113" s="17"/>
      <c r="H2113" s="17"/>
      <c r="I2113" s="17"/>
      <c r="J2113" s="17"/>
      <c r="K2113" s="17"/>
      <c r="L2113" s="17"/>
      <c r="M2113" s="1"/>
      <c r="N2113" s="1"/>
      <c r="O2113" s="1"/>
      <c r="P2113" s="1"/>
      <c r="Q2113" s="1"/>
      <c r="R2113" s="1"/>
    </row>
    <row r="2114" spans="3:18">
      <c r="C2114" s="1"/>
      <c r="D2114" s="1"/>
      <c r="E2114" s="1"/>
      <c r="F2114" s="1"/>
      <c r="G2114" s="17"/>
      <c r="H2114" s="17"/>
      <c r="I2114" s="17"/>
      <c r="J2114" s="17"/>
      <c r="K2114" s="17"/>
      <c r="L2114" s="17"/>
      <c r="M2114" s="1"/>
      <c r="N2114" s="1"/>
      <c r="O2114" s="1"/>
      <c r="P2114" s="1"/>
      <c r="Q2114" s="1"/>
      <c r="R2114" s="1"/>
    </row>
    <row r="2115" spans="3:18">
      <c r="C2115" s="1"/>
      <c r="D2115" s="1"/>
      <c r="E2115" s="1"/>
      <c r="F2115" s="1"/>
      <c r="G2115" s="17"/>
      <c r="H2115" s="17"/>
      <c r="I2115" s="17"/>
      <c r="J2115" s="17"/>
      <c r="K2115" s="17"/>
      <c r="L2115" s="17"/>
      <c r="M2115" s="1"/>
      <c r="N2115" s="1"/>
      <c r="O2115" s="1"/>
      <c r="P2115" s="1"/>
      <c r="Q2115" s="1"/>
      <c r="R2115" s="1"/>
    </row>
    <row r="2116" spans="3:18">
      <c r="C2116" s="1"/>
      <c r="D2116" s="1"/>
      <c r="E2116" s="1"/>
      <c r="F2116" s="1"/>
      <c r="G2116" s="17"/>
      <c r="H2116" s="17"/>
      <c r="I2116" s="17"/>
      <c r="J2116" s="17"/>
      <c r="K2116" s="17"/>
      <c r="L2116" s="17"/>
      <c r="M2116" s="1"/>
      <c r="N2116" s="1"/>
      <c r="O2116" s="1"/>
      <c r="P2116" s="1"/>
      <c r="Q2116" s="1"/>
      <c r="R2116" s="1"/>
    </row>
    <row r="2117" spans="3:18">
      <c r="C2117" s="1"/>
      <c r="D2117" s="1"/>
      <c r="E2117" s="1"/>
      <c r="F2117" s="1"/>
      <c r="G2117" s="17"/>
      <c r="H2117" s="17"/>
      <c r="I2117" s="17"/>
      <c r="J2117" s="17"/>
      <c r="K2117" s="17"/>
      <c r="L2117" s="17"/>
      <c r="M2117" s="1"/>
      <c r="N2117" s="1"/>
      <c r="O2117" s="1"/>
      <c r="P2117" s="1"/>
      <c r="Q2117" s="1"/>
      <c r="R2117" s="1"/>
    </row>
    <row r="2118" spans="3:18">
      <c r="C2118" s="1"/>
      <c r="D2118" s="1"/>
      <c r="E2118" s="1"/>
      <c r="F2118" s="1"/>
      <c r="G2118" s="17"/>
      <c r="H2118" s="17"/>
      <c r="I2118" s="17"/>
      <c r="J2118" s="17"/>
      <c r="K2118" s="17"/>
      <c r="L2118" s="17"/>
      <c r="M2118" s="1"/>
      <c r="N2118" s="1"/>
      <c r="O2118" s="1"/>
      <c r="P2118" s="1"/>
      <c r="Q2118" s="1"/>
      <c r="R2118" s="1"/>
    </row>
    <row r="2119" spans="3:18">
      <c r="C2119" s="1"/>
      <c r="D2119" s="1"/>
      <c r="E2119" s="1"/>
      <c r="F2119" s="1"/>
      <c r="G2119" s="17"/>
      <c r="H2119" s="17"/>
      <c r="I2119" s="17"/>
      <c r="J2119" s="17"/>
      <c r="K2119" s="17"/>
      <c r="L2119" s="17"/>
      <c r="M2119" s="1"/>
      <c r="N2119" s="1"/>
      <c r="O2119" s="1"/>
      <c r="P2119" s="1"/>
      <c r="Q2119" s="1"/>
      <c r="R2119" s="1"/>
    </row>
    <row r="2120" spans="3:18">
      <c r="C2120" s="1"/>
      <c r="D2120" s="1"/>
      <c r="E2120" s="1"/>
      <c r="F2120" s="1"/>
      <c r="G2120" s="17"/>
      <c r="H2120" s="17"/>
      <c r="I2120" s="17"/>
      <c r="J2120" s="17"/>
      <c r="K2120" s="17"/>
      <c r="L2120" s="17"/>
      <c r="M2120" s="1"/>
      <c r="N2120" s="1"/>
      <c r="O2120" s="1"/>
      <c r="P2120" s="1"/>
      <c r="Q2120" s="1"/>
      <c r="R2120" s="1"/>
    </row>
    <row r="2121" spans="3:18">
      <c r="C2121" s="1"/>
      <c r="D2121" s="1"/>
      <c r="E2121" s="1"/>
      <c r="F2121" s="1"/>
      <c r="G2121" s="17"/>
      <c r="H2121" s="17"/>
      <c r="I2121" s="17"/>
      <c r="J2121" s="17"/>
      <c r="K2121" s="17"/>
      <c r="L2121" s="17"/>
      <c r="M2121" s="1"/>
      <c r="N2121" s="1"/>
      <c r="O2121" s="1"/>
      <c r="P2121" s="1"/>
      <c r="Q2121" s="1"/>
      <c r="R2121" s="1"/>
    </row>
    <row r="2122" spans="3:18">
      <c r="C2122" s="1"/>
      <c r="D2122" s="1"/>
      <c r="E2122" s="1"/>
      <c r="F2122" s="1"/>
      <c r="G2122" s="17"/>
      <c r="H2122" s="17"/>
      <c r="I2122" s="17"/>
      <c r="J2122" s="17"/>
      <c r="K2122" s="17"/>
      <c r="L2122" s="17"/>
      <c r="M2122" s="1"/>
      <c r="N2122" s="1"/>
      <c r="O2122" s="1"/>
      <c r="P2122" s="1"/>
      <c r="Q2122" s="1"/>
      <c r="R2122" s="1"/>
    </row>
    <row r="2123" spans="3:18">
      <c r="C2123" s="1"/>
      <c r="D2123" s="1"/>
      <c r="E2123" s="1"/>
      <c r="F2123" s="1"/>
      <c r="G2123" s="17"/>
      <c r="H2123" s="17"/>
      <c r="I2123" s="17"/>
      <c r="J2123" s="17"/>
      <c r="K2123" s="17"/>
      <c r="L2123" s="17"/>
      <c r="M2123" s="1"/>
      <c r="N2123" s="1"/>
      <c r="O2123" s="1"/>
      <c r="P2123" s="1"/>
      <c r="Q2123" s="1"/>
      <c r="R2123" s="1"/>
    </row>
    <row r="2124" spans="3:18">
      <c r="C2124" s="1"/>
      <c r="D2124" s="1"/>
      <c r="E2124" s="1"/>
      <c r="F2124" s="1"/>
      <c r="G2124" s="17"/>
      <c r="H2124" s="17"/>
      <c r="I2124" s="17"/>
      <c r="J2124" s="17"/>
      <c r="K2124" s="17"/>
      <c r="L2124" s="17"/>
      <c r="M2124" s="1"/>
      <c r="N2124" s="1"/>
      <c r="O2124" s="1"/>
      <c r="P2124" s="1"/>
      <c r="Q2124" s="1"/>
      <c r="R2124" s="1"/>
    </row>
    <row r="2125" spans="3:18">
      <c r="C2125" s="1"/>
      <c r="D2125" s="1"/>
      <c r="E2125" s="1"/>
      <c r="F2125" s="1"/>
      <c r="G2125" s="17"/>
      <c r="H2125" s="17"/>
      <c r="I2125" s="17"/>
      <c r="J2125" s="17"/>
      <c r="K2125" s="17"/>
      <c r="L2125" s="17"/>
      <c r="M2125" s="1"/>
      <c r="N2125" s="1"/>
      <c r="O2125" s="1"/>
      <c r="P2125" s="1"/>
      <c r="Q2125" s="1"/>
      <c r="R2125" s="1"/>
    </row>
    <row r="2126" spans="3:18">
      <c r="C2126" s="1"/>
      <c r="D2126" s="1"/>
      <c r="E2126" s="1"/>
      <c r="F2126" s="1"/>
      <c r="G2126" s="17"/>
      <c r="H2126" s="17"/>
      <c r="I2126" s="17"/>
      <c r="J2126" s="17"/>
      <c r="K2126" s="17"/>
      <c r="L2126" s="17"/>
      <c r="M2126" s="1"/>
      <c r="N2126" s="1"/>
      <c r="O2126" s="1"/>
      <c r="P2126" s="1"/>
      <c r="Q2126" s="1"/>
      <c r="R2126" s="1"/>
    </row>
    <row r="2127" spans="3:18">
      <c r="C2127" s="1"/>
      <c r="D2127" s="1"/>
      <c r="E2127" s="1"/>
      <c r="F2127" s="1"/>
      <c r="G2127" s="17"/>
      <c r="H2127" s="17"/>
      <c r="I2127" s="17"/>
      <c r="J2127" s="17"/>
      <c r="K2127" s="17"/>
      <c r="L2127" s="17"/>
      <c r="M2127" s="1"/>
      <c r="N2127" s="1"/>
      <c r="O2127" s="1"/>
      <c r="P2127" s="1"/>
      <c r="Q2127" s="1"/>
      <c r="R2127" s="1"/>
    </row>
    <row r="2128" spans="3:18">
      <c r="C2128" s="1"/>
      <c r="D2128" s="1"/>
      <c r="E2128" s="1"/>
      <c r="F2128" s="1"/>
      <c r="G2128" s="17"/>
      <c r="H2128" s="17"/>
      <c r="I2128" s="17"/>
      <c r="J2128" s="17"/>
      <c r="K2128" s="17"/>
      <c r="L2128" s="17"/>
      <c r="M2128" s="1"/>
      <c r="N2128" s="1"/>
      <c r="O2128" s="1"/>
      <c r="P2128" s="1"/>
      <c r="Q2128" s="1"/>
      <c r="R2128" s="1"/>
    </row>
    <row r="2129" spans="3:18">
      <c r="C2129" s="1"/>
      <c r="D2129" s="1"/>
      <c r="E2129" s="1"/>
      <c r="F2129" s="1"/>
      <c r="G2129" s="17"/>
      <c r="H2129" s="17"/>
      <c r="I2129" s="17"/>
      <c r="J2129" s="17"/>
      <c r="K2129" s="17"/>
      <c r="L2129" s="17"/>
      <c r="M2129" s="1"/>
      <c r="N2129" s="1"/>
      <c r="O2129" s="1"/>
      <c r="P2129" s="1"/>
      <c r="Q2129" s="1"/>
      <c r="R2129" s="1"/>
    </row>
    <row r="2130" spans="3:18">
      <c r="C2130" s="1"/>
      <c r="D2130" s="1"/>
      <c r="E2130" s="1"/>
      <c r="F2130" s="1"/>
      <c r="G2130" s="17"/>
      <c r="H2130" s="17"/>
      <c r="I2130" s="17"/>
      <c r="J2130" s="17"/>
      <c r="K2130" s="17"/>
      <c r="L2130" s="17"/>
      <c r="M2130" s="1"/>
      <c r="N2130" s="1"/>
      <c r="O2130" s="1"/>
      <c r="P2130" s="1"/>
      <c r="Q2130" s="1"/>
      <c r="R2130" s="1"/>
    </row>
    <row r="2131" spans="3:18">
      <c r="C2131" s="1"/>
      <c r="D2131" s="1"/>
      <c r="E2131" s="1"/>
      <c r="F2131" s="1"/>
      <c r="G2131" s="17"/>
      <c r="H2131" s="17"/>
      <c r="I2131" s="17"/>
      <c r="J2131" s="17"/>
      <c r="K2131" s="17"/>
      <c r="L2131" s="17"/>
      <c r="M2131" s="1"/>
      <c r="N2131" s="1"/>
      <c r="O2131" s="1"/>
      <c r="P2131" s="1"/>
      <c r="Q2131" s="1"/>
      <c r="R2131" s="1"/>
    </row>
    <row r="2132" spans="3:18">
      <c r="C2132" s="1"/>
      <c r="D2132" s="1"/>
      <c r="E2132" s="1"/>
      <c r="F2132" s="1"/>
      <c r="G2132" s="17"/>
      <c r="H2132" s="17"/>
      <c r="I2132" s="17"/>
      <c r="J2132" s="17"/>
      <c r="K2132" s="17"/>
      <c r="L2132" s="17"/>
      <c r="M2132" s="1"/>
      <c r="N2132" s="1"/>
      <c r="O2132" s="1"/>
      <c r="P2132" s="1"/>
      <c r="Q2132" s="1"/>
      <c r="R2132" s="1"/>
    </row>
    <row r="2133" spans="3:18">
      <c r="C2133" s="1"/>
      <c r="D2133" s="1"/>
      <c r="E2133" s="1"/>
      <c r="F2133" s="1"/>
      <c r="G2133" s="17"/>
      <c r="H2133" s="17"/>
      <c r="I2133" s="17"/>
      <c r="J2133" s="17"/>
      <c r="K2133" s="17"/>
      <c r="L2133" s="17"/>
      <c r="M2133" s="1"/>
      <c r="N2133" s="1"/>
      <c r="O2133" s="1"/>
      <c r="P2133" s="1"/>
      <c r="Q2133" s="1"/>
      <c r="R2133" s="1"/>
    </row>
    <row r="2134" spans="3:18">
      <c r="C2134" s="1"/>
      <c r="D2134" s="1"/>
      <c r="E2134" s="1"/>
      <c r="F2134" s="1"/>
      <c r="G2134" s="17"/>
      <c r="H2134" s="17"/>
      <c r="I2134" s="17"/>
      <c r="J2134" s="17"/>
      <c r="K2134" s="17"/>
      <c r="L2134" s="17"/>
      <c r="M2134" s="1"/>
      <c r="N2134" s="1"/>
      <c r="O2134" s="1"/>
      <c r="P2134" s="1"/>
      <c r="Q2134" s="1"/>
      <c r="R2134" s="1"/>
    </row>
    <row r="2135" spans="3:18">
      <c r="C2135" s="1"/>
      <c r="D2135" s="1"/>
      <c r="E2135" s="1"/>
      <c r="F2135" s="1"/>
      <c r="G2135" s="17"/>
      <c r="H2135" s="17"/>
      <c r="I2135" s="17"/>
      <c r="J2135" s="17"/>
      <c r="K2135" s="17"/>
      <c r="L2135" s="17"/>
      <c r="M2135" s="1"/>
      <c r="N2135" s="1"/>
      <c r="O2135" s="1"/>
      <c r="P2135" s="1"/>
      <c r="Q2135" s="1"/>
      <c r="R2135" s="1"/>
    </row>
    <row r="2136" spans="3:18">
      <c r="C2136" s="1"/>
      <c r="D2136" s="1"/>
      <c r="E2136" s="1"/>
      <c r="F2136" s="1"/>
      <c r="G2136" s="17"/>
      <c r="H2136" s="17"/>
      <c r="I2136" s="17"/>
      <c r="J2136" s="17"/>
      <c r="K2136" s="17"/>
      <c r="L2136" s="17"/>
      <c r="M2136" s="1"/>
      <c r="N2136" s="1"/>
      <c r="O2136" s="1"/>
      <c r="P2136" s="1"/>
      <c r="Q2136" s="1"/>
      <c r="R2136" s="1"/>
    </row>
    <row r="2137" spans="3:18">
      <c r="C2137" s="1"/>
      <c r="D2137" s="1"/>
      <c r="E2137" s="1"/>
      <c r="F2137" s="1"/>
      <c r="G2137" s="17"/>
      <c r="H2137" s="17"/>
      <c r="I2137" s="17"/>
      <c r="J2137" s="17"/>
      <c r="K2137" s="17"/>
      <c r="L2137" s="17"/>
      <c r="M2137" s="1"/>
      <c r="N2137" s="1"/>
      <c r="O2137" s="1"/>
      <c r="P2137" s="1"/>
      <c r="Q2137" s="1"/>
      <c r="R2137" s="1"/>
    </row>
    <row r="2138" spans="3:18">
      <c r="C2138" s="1"/>
      <c r="D2138" s="1"/>
      <c r="E2138" s="1"/>
      <c r="F2138" s="1"/>
      <c r="G2138" s="17"/>
      <c r="H2138" s="17"/>
      <c r="I2138" s="17"/>
      <c r="J2138" s="17"/>
      <c r="K2138" s="17"/>
      <c r="L2138" s="17"/>
      <c r="M2138" s="1"/>
      <c r="N2138" s="1"/>
      <c r="O2138" s="1"/>
      <c r="P2138" s="1"/>
      <c r="Q2138" s="1"/>
      <c r="R2138" s="1"/>
    </row>
    <row r="2139" spans="3:18">
      <c r="C2139" s="1"/>
      <c r="D2139" s="1"/>
      <c r="E2139" s="1"/>
      <c r="F2139" s="1"/>
      <c r="G2139" s="17"/>
      <c r="H2139" s="17"/>
      <c r="I2139" s="17"/>
      <c r="J2139" s="17"/>
      <c r="K2139" s="17"/>
      <c r="L2139" s="17"/>
      <c r="M2139" s="1"/>
      <c r="N2139" s="1"/>
      <c r="O2139" s="1"/>
      <c r="P2139" s="1"/>
      <c r="Q2139" s="1"/>
      <c r="R2139" s="1"/>
    </row>
    <row r="2140" spans="3:18">
      <c r="C2140" s="1"/>
      <c r="D2140" s="1"/>
      <c r="E2140" s="1"/>
      <c r="F2140" s="1"/>
      <c r="G2140" s="17"/>
      <c r="H2140" s="17"/>
      <c r="I2140" s="17"/>
      <c r="J2140" s="17"/>
      <c r="K2140" s="17"/>
      <c r="L2140" s="17"/>
      <c r="M2140" s="1"/>
      <c r="N2140" s="1"/>
      <c r="O2140" s="1"/>
      <c r="P2140" s="1"/>
      <c r="Q2140" s="1"/>
      <c r="R2140" s="1"/>
    </row>
    <row r="2141" spans="3:18">
      <c r="C2141" s="1"/>
      <c r="D2141" s="1"/>
      <c r="E2141" s="1"/>
      <c r="F2141" s="1"/>
      <c r="G2141" s="17"/>
      <c r="H2141" s="17"/>
      <c r="I2141" s="17"/>
      <c r="J2141" s="17"/>
      <c r="K2141" s="17"/>
      <c r="L2141" s="17"/>
      <c r="M2141" s="1"/>
      <c r="N2141" s="1"/>
      <c r="O2141" s="1"/>
      <c r="P2141" s="1"/>
      <c r="Q2141" s="1"/>
      <c r="R2141" s="1"/>
    </row>
    <row r="2142" spans="3:18">
      <c r="C2142" s="1"/>
      <c r="D2142" s="1"/>
      <c r="E2142" s="1"/>
      <c r="F2142" s="1"/>
      <c r="G2142" s="17"/>
      <c r="H2142" s="17"/>
      <c r="I2142" s="17"/>
      <c r="J2142" s="17"/>
      <c r="K2142" s="17"/>
      <c r="L2142" s="17"/>
      <c r="M2142" s="1"/>
      <c r="N2142" s="1"/>
      <c r="O2142" s="1"/>
      <c r="P2142" s="1"/>
      <c r="Q2142" s="1"/>
      <c r="R2142" s="1"/>
    </row>
    <row r="2143" spans="3:18">
      <c r="C2143" s="1"/>
      <c r="D2143" s="1"/>
      <c r="E2143" s="1"/>
      <c r="F2143" s="1"/>
      <c r="G2143" s="17"/>
      <c r="H2143" s="17"/>
      <c r="I2143" s="17"/>
      <c r="J2143" s="17"/>
      <c r="K2143" s="17"/>
      <c r="L2143" s="17"/>
      <c r="M2143" s="1"/>
      <c r="N2143" s="1"/>
      <c r="O2143" s="1"/>
      <c r="P2143" s="1"/>
      <c r="Q2143" s="1"/>
      <c r="R2143" s="1"/>
    </row>
    <row r="2144" spans="3:18">
      <c r="C2144" s="1"/>
      <c r="D2144" s="1"/>
      <c r="E2144" s="1"/>
      <c r="F2144" s="1"/>
      <c r="G2144" s="17"/>
      <c r="H2144" s="17"/>
      <c r="I2144" s="17"/>
      <c r="J2144" s="17"/>
      <c r="K2144" s="17"/>
      <c r="L2144" s="17"/>
      <c r="M2144" s="1"/>
      <c r="N2144" s="1"/>
      <c r="O2144" s="1"/>
      <c r="P2144" s="1"/>
      <c r="Q2144" s="1"/>
      <c r="R2144" s="1"/>
    </row>
    <row r="2145" spans="3:18">
      <c r="C2145" s="1"/>
      <c r="D2145" s="1"/>
      <c r="E2145" s="1"/>
      <c r="F2145" s="1"/>
      <c r="G2145" s="17"/>
      <c r="H2145" s="17"/>
      <c r="I2145" s="17"/>
      <c r="J2145" s="17"/>
      <c r="K2145" s="17"/>
      <c r="L2145" s="17"/>
      <c r="M2145" s="1"/>
      <c r="N2145" s="1"/>
      <c r="O2145" s="1"/>
      <c r="P2145" s="1"/>
      <c r="Q2145" s="1"/>
      <c r="R2145" s="1"/>
    </row>
    <row r="2146" spans="3:18">
      <c r="C2146" s="1"/>
      <c r="D2146" s="1"/>
      <c r="E2146" s="1"/>
      <c r="F2146" s="1"/>
      <c r="G2146" s="17"/>
      <c r="H2146" s="17"/>
      <c r="I2146" s="17"/>
      <c r="J2146" s="17"/>
      <c r="K2146" s="17"/>
      <c r="L2146" s="17"/>
      <c r="M2146" s="1"/>
      <c r="N2146" s="1"/>
      <c r="O2146" s="1"/>
      <c r="P2146" s="1"/>
      <c r="Q2146" s="1"/>
      <c r="R2146" s="1"/>
    </row>
    <row r="2147" spans="3:18">
      <c r="C2147" s="1"/>
      <c r="D2147" s="1"/>
      <c r="E2147" s="1"/>
      <c r="F2147" s="1"/>
      <c r="G2147" s="17"/>
      <c r="H2147" s="17"/>
      <c r="I2147" s="17"/>
      <c r="J2147" s="17"/>
      <c r="K2147" s="17"/>
      <c r="L2147" s="17"/>
      <c r="M2147" s="1"/>
      <c r="N2147" s="1"/>
      <c r="O2147" s="1"/>
      <c r="P2147" s="1"/>
      <c r="Q2147" s="1"/>
      <c r="R2147" s="1"/>
    </row>
    <row r="2148" spans="3:18">
      <c r="C2148" s="1"/>
      <c r="D2148" s="1"/>
      <c r="E2148" s="1"/>
      <c r="F2148" s="1"/>
      <c r="G2148" s="17"/>
      <c r="H2148" s="17"/>
      <c r="I2148" s="17"/>
      <c r="J2148" s="17"/>
      <c r="K2148" s="17"/>
      <c r="L2148" s="17"/>
      <c r="M2148" s="1"/>
      <c r="N2148" s="1"/>
      <c r="O2148" s="1"/>
      <c r="P2148" s="1"/>
      <c r="Q2148" s="1"/>
      <c r="R2148" s="1"/>
    </row>
    <row r="2149" spans="3:18">
      <c r="C2149" s="1"/>
      <c r="D2149" s="1"/>
      <c r="E2149" s="1"/>
      <c r="F2149" s="1"/>
      <c r="G2149" s="17"/>
      <c r="H2149" s="17"/>
      <c r="I2149" s="17"/>
      <c r="J2149" s="17"/>
      <c r="K2149" s="17"/>
      <c r="L2149" s="17"/>
      <c r="M2149" s="1"/>
      <c r="N2149" s="1"/>
      <c r="O2149" s="1"/>
      <c r="P2149" s="1"/>
      <c r="Q2149" s="1"/>
      <c r="R2149" s="1"/>
    </row>
    <row r="2150" spans="3:18">
      <c r="C2150" s="1"/>
      <c r="D2150" s="1"/>
      <c r="E2150" s="1"/>
      <c r="F2150" s="1"/>
      <c r="G2150" s="17"/>
      <c r="H2150" s="17"/>
      <c r="I2150" s="17"/>
      <c r="J2150" s="17"/>
      <c r="K2150" s="17"/>
      <c r="L2150" s="17"/>
      <c r="M2150" s="1"/>
      <c r="N2150" s="1"/>
      <c r="O2150" s="1"/>
      <c r="P2150" s="1"/>
      <c r="Q2150" s="1"/>
      <c r="R2150" s="1"/>
    </row>
    <row r="2151" spans="3:18">
      <c r="C2151" s="1"/>
      <c r="D2151" s="1"/>
      <c r="E2151" s="1"/>
      <c r="F2151" s="1"/>
      <c r="G2151" s="17"/>
      <c r="H2151" s="17"/>
      <c r="I2151" s="17"/>
      <c r="J2151" s="17"/>
      <c r="K2151" s="17"/>
      <c r="L2151" s="17"/>
      <c r="M2151" s="1"/>
      <c r="N2151" s="1"/>
      <c r="O2151" s="1"/>
      <c r="P2151" s="1"/>
      <c r="Q2151" s="1"/>
      <c r="R2151" s="1"/>
    </row>
    <row r="2152" spans="3:18">
      <c r="C2152" s="1"/>
      <c r="D2152" s="1"/>
      <c r="E2152" s="1"/>
      <c r="F2152" s="1"/>
      <c r="G2152" s="17"/>
      <c r="H2152" s="17"/>
      <c r="I2152" s="17"/>
      <c r="J2152" s="17"/>
      <c r="K2152" s="17"/>
      <c r="L2152" s="17"/>
      <c r="M2152" s="1"/>
      <c r="N2152" s="1"/>
      <c r="O2152" s="1"/>
      <c r="P2152" s="1"/>
      <c r="Q2152" s="1"/>
      <c r="R2152" s="1"/>
    </row>
    <row r="2153" spans="3:18">
      <c r="C2153" s="1"/>
      <c r="D2153" s="1"/>
      <c r="E2153" s="1"/>
      <c r="F2153" s="1"/>
      <c r="G2153" s="17"/>
      <c r="H2153" s="17"/>
      <c r="I2153" s="17"/>
      <c r="J2153" s="17"/>
      <c r="K2153" s="17"/>
      <c r="L2153" s="17"/>
      <c r="M2153" s="1"/>
      <c r="N2153" s="1"/>
      <c r="O2153" s="1"/>
      <c r="P2153" s="1"/>
      <c r="Q2153" s="1"/>
      <c r="R2153" s="1"/>
    </row>
    <row r="2154" spans="3:18">
      <c r="C2154" s="1"/>
      <c r="D2154" s="1"/>
      <c r="E2154" s="1"/>
      <c r="F2154" s="1"/>
      <c r="G2154" s="17"/>
      <c r="H2154" s="17"/>
      <c r="I2154" s="17"/>
      <c r="J2154" s="17"/>
      <c r="K2154" s="17"/>
      <c r="L2154" s="17"/>
      <c r="M2154" s="1"/>
      <c r="N2154" s="1"/>
      <c r="O2154" s="1"/>
      <c r="P2154" s="1"/>
      <c r="Q2154" s="1"/>
      <c r="R2154" s="1"/>
    </row>
    <row r="2155" spans="3:18">
      <c r="C2155" s="1"/>
      <c r="D2155" s="1"/>
      <c r="E2155" s="1"/>
      <c r="F2155" s="1"/>
      <c r="G2155" s="17"/>
      <c r="H2155" s="17"/>
      <c r="I2155" s="17"/>
      <c r="J2155" s="17"/>
      <c r="K2155" s="17"/>
      <c r="L2155" s="17"/>
      <c r="M2155" s="1"/>
      <c r="N2155" s="1"/>
      <c r="O2155" s="1"/>
      <c r="P2155" s="1"/>
      <c r="Q2155" s="1"/>
      <c r="R2155" s="1"/>
    </row>
    <row r="2156" spans="3:18">
      <c r="C2156" s="1"/>
      <c r="D2156" s="1"/>
      <c r="E2156" s="1"/>
      <c r="F2156" s="1"/>
      <c r="G2156" s="17"/>
      <c r="H2156" s="17"/>
      <c r="I2156" s="17"/>
      <c r="J2156" s="17"/>
      <c r="K2156" s="17"/>
      <c r="L2156" s="17"/>
      <c r="M2156" s="1"/>
      <c r="N2156" s="1"/>
      <c r="O2156" s="1"/>
      <c r="P2156" s="1"/>
      <c r="Q2156" s="1"/>
      <c r="R2156" s="1"/>
    </row>
    <row r="2157" spans="3:18">
      <c r="C2157" s="1"/>
      <c r="D2157" s="1"/>
      <c r="E2157" s="1"/>
      <c r="F2157" s="1"/>
      <c r="G2157" s="17"/>
      <c r="H2157" s="17"/>
      <c r="I2157" s="17"/>
      <c r="J2157" s="17"/>
      <c r="K2157" s="17"/>
      <c r="L2157" s="17"/>
      <c r="M2157" s="1"/>
      <c r="N2157" s="1"/>
      <c r="O2157" s="1"/>
      <c r="P2157" s="1"/>
      <c r="Q2157" s="1"/>
      <c r="R2157" s="1"/>
    </row>
    <row r="2158" spans="3:18">
      <c r="C2158" s="1"/>
      <c r="D2158" s="1"/>
      <c r="E2158" s="1"/>
      <c r="F2158" s="1"/>
      <c r="G2158" s="17"/>
      <c r="H2158" s="17"/>
      <c r="I2158" s="17"/>
      <c r="J2158" s="17"/>
      <c r="K2158" s="17"/>
      <c r="L2158" s="17"/>
      <c r="M2158" s="1"/>
      <c r="N2158" s="1"/>
      <c r="O2158" s="1"/>
      <c r="P2158" s="1"/>
      <c r="Q2158" s="1"/>
      <c r="R2158" s="1"/>
    </row>
    <row r="2159" spans="3:18">
      <c r="C2159" s="1"/>
      <c r="D2159" s="1"/>
      <c r="E2159" s="1"/>
      <c r="F2159" s="1"/>
      <c r="G2159" s="17"/>
      <c r="H2159" s="17"/>
      <c r="I2159" s="17"/>
      <c r="J2159" s="17"/>
      <c r="K2159" s="17"/>
      <c r="L2159" s="17"/>
      <c r="M2159" s="1"/>
      <c r="N2159" s="1"/>
      <c r="O2159" s="1"/>
      <c r="P2159" s="1"/>
      <c r="Q2159" s="1"/>
      <c r="R2159" s="1"/>
    </row>
    <row r="2160" spans="3:18">
      <c r="C2160" s="1"/>
      <c r="D2160" s="1"/>
      <c r="E2160" s="1"/>
      <c r="F2160" s="1"/>
      <c r="G2160" s="17"/>
      <c r="H2160" s="17"/>
      <c r="I2160" s="17"/>
      <c r="J2160" s="17"/>
      <c r="K2160" s="17"/>
      <c r="L2160" s="17"/>
      <c r="M2160" s="1"/>
      <c r="N2160" s="1"/>
      <c r="O2160" s="1"/>
      <c r="P2160" s="1"/>
      <c r="Q2160" s="1"/>
      <c r="R2160" s="1"/>
    </row>
    <row r="2161" spans="3:18">
      <c r="C2161" s="1"/>
      <c r="D2161" s="1"/>
      <c r="E2161" s="1"/>
      <c r="F2161" s="1"/>
      <c r="G2161" s="17"/>
      <c r="H2161" s="17"/>
      <c r="I2161" s="17"/>
      <c r="J2161" s="17"/>
      <c r="K2161" s="17"/>
      <c r="L2161" s="17"/>
      <c r="M2161" s="1"/>
      <c r="N2161" s="1"/>
      <c r="O2161" s="1"/>
      <c r="P2161" s="1"/>
      <c r="Q2161" s="1"/>
      <c r="R2161" s="1"/>
    </row>
    <row r="2162" spans="3:18">
      <c r="C2162" s="1"/>
      <c r="D2162" s="1"/>
      <c r="E2162" s="1"/>
      <c r="F2162" s="1"/>
      <c r="G2162" s="17"/>
      <c r="H2162" s="17"/>
      <c r="I2162" s="17"/>
      <c r="J2162" s="17"/>
      <c r="K2162" s="17"/>
      <c r="L2162" s="17"/>
      <c r="M2162" s="1"/>
      <c r="N2162" s="1"/>
      <c r="O2162" s="1"/>
      <c r="P2162" s="1"/>
      <c r="Q2162" s="1"/>
      <c r="R2162" s="1"/>
    </row>
    <row r="2163" spans="3:18">
      <c r="C2163" s="1"/>
      <c r="D2163" s="1"/>
      <c r="E2163" s="1"/>
      <c r="F2163" s="1"/>
      <c r="G2163" s="17"/>
      <c r="H2163" s="17"/>
      <c r="I2163" s="17"/>
      <c r="J2163" s="17"/>
      <c r="K2163" s="17"/>
      <c r="L2163" s="17"/>
      <c r="M2163" s="1"/>
      <c r="N2163" s="1"/>
      <c r="O2163" s="1"/>
      <c r="P2163" s="1"/>
      <c r="Q2163" s="1"/>
      <c r="R2163" s="1"/>
    </row>
    <row r="2164" spans="3:18">
      <c r="C2164" s="1"/>
      <c r="D2164" s="1"/>
      <c r="E2164" s="1"/>
      <c r="F2164" s="1"/>
      <c r="G2164" s="17"/>
      <c r="H2164" s="17"/>
      <c r="I2164" s="17"/>
      <c r="J2164" s="17"/>
      <c r="K2164" s="17"/>
      <c r="L2164" s="17"/>
      <c r="M2164" s="1"/>
      <c r="N2164" s="1"/>
      <c r="O2164" s="1"/>
      <c r="P2164" s="1"/>
      <c r="Q2164" s="1"/>
      <c r="R2164" s="1"/>
    </row>
    <row r="2165" spans="3:18">
      <c r="C2165" s="1"/>
      <c r="D2165" s="1"/>
      <c r="E2165" s="1"/>
      <c r="F2165" s="1"/>
      <c r="G2165" s="17"/>
      <c r="H2165" s="17"/>
      <c r="I2165" s="17"/>
      <c r="J2165" s="17"/>
      <c r="K2165" s="17"/>
      <c r="L2165" s="17"/>
      <c r="M2165" s="1"/>
      <c r="N2165" s="1"/>
      <c r="O2165" s="1"/>
      <c r="P2165" s="1"/>
      <c r="Q2165" s="1"/>
      <c r="R2165" s="1"/>
    </row>
    <row r="2166" spans="3:18">
      <c r="C2166" s="1"/>
      <c r="D2166" s="1"/>
      <c r="E2166" s="1"/>
      <c r="F2166" s="1"/>
      <c r="G2166" s="17"/>
      <c r="H2166" s="17"/>
      <c r="I2166" s="17"/>
      <c r="J2166" s="17"/>
      <c r="K2166" s="17"/>
      <c r="L2166" s="17"/>
      <c r="M2166" s="1"/>
      <c r="N2166" s="1"/>
      <c r="O2166" s="1"/>
      <c r="P2166" s="1"/>
      <c r="Q2166" s="1"/>
      <c r="R2166" s="1"/>
    </row>
    <row r="2167" spans="3:18">
      <c r="C2167" s="1"/>
      <c r="D2167" s="1"/>
      <c r="E2167" s="1"/>
      <c r="F2167" s="1"/>
      <c r="G2167" s="17"/>
      <c r="H2167" s="17"/>
      <c r="I2167" s="17"/>
      <c r="J2167" s="17"/>
      <c r="K2167" s="17"/>
      <c r="L2167" s="17"/>
      <c r="M2167" s="1"/>
      <c r="N2167" s="1"/>
      <c r="O2167" s="1"/>
      <c r="P2167" s="1"/>
      <c r="Q2167" s="1"/>
      <c r="R2167" s="1"/>
    </row>
    <row r="2168" spans="3:18">
      <c r="C2168" s="1"/>
      <c r="D2168" s="1"/>
      <c r="E2168" s="1"/>
      <c r="F2168" s="1"/>
      <c r="G2168" s="17"/>
      <c r="H2168" s="17"/>
      <c r="I2168" s="17"/>
      <c r="J2168" s="17"/>
      <c r="K2168" s="17"/>
      <c r="L2168" s="17"/>
      <c r="M2168" s="1"/>
      <c r="N2168" s="1"/>
      <c r="O2168" s="1"/>
      <c r="P2168" s="1"/>
      <c r="Q2168" s="1"/>
      <c r="R2168" s="1"/>
    </row>
    <row r="2169" spans="3:18">
      <c r="C2169" s="1"/>
      <c r="D2169" s="1"/>
      <c r="E2169" s="1"/>
      <c r="F2169" s="1"/>
      <c r="G2169" s="17"/>
      <c r="H2169" s="17"/>
      <c r="I2169" s="17"/>
      <c r="J2169" s="17"/>
      <c r="K2169" s="17"/>
      <c r="L2169" s="17"/>
      <c r="M2169" s="1"/>
      <c r="N2169" s="1"/>
      <c r="O2169" s="1"/>
      <c r="P2169" s="1"/>
      <c r="Q2169" s="1"/>
      <c r="R2169" s="1"/>
    </row>
    <row r="2170" spans="3:18">
      <c r="C2170" s="1"/>
      <c r="D2170" s="1"/>
      <c r="E2170" s="1"/>
      <c r="F2170" s="1"/>
      <c r="G2170" s="17"/>
      <c r="H2170" s="17"/>
      <c r="I2170" s="17"/>
      <c r="J2170" s="17"/>
      <c r="K2170" s="17"/>
      <c r="L2170" s="17"/>
      <c r="M2170" s="1"/>
      <c r="N2170" s="1"/>
      <c r="O2170" s="1"/>
      <c r="P2170" s="1"/>
      <c r="Q2170" s="1"/>
      <c r="R2170" s="1"/>
    </row>
    <row r="2171" spans="3:18">
      <c r="C2171" s="1"/>
      <c r="D2171" s="1"/>
      <c r="E2171" s="1"/>
      <c r="F2171" s="1"/>
      <c r="G2171" s="17"/>
      <c r="H2171" s="17"/>
      <c r="I2171" s="17"/>
      <c r="J2171" s="17"/>
      <c r="K2171" s="17"/>
      <c r="L2171" s="17"/>
      <c r="M2171" s="1"/>
      <c r="N2171" s="1"/>
      <c r="O2171" s="1"/>
      <c r="P2171" s="1"/>
      <c r="Q2171" s="1"/>
      <c r="R2171" s="1"/>
    </row>
    <row r="2172" spans="3:18">
      <c r="C2172" s="1"/>
      <c r="D2172" s="1"/>
      <c r="E2172" s="1"/>
      <c r="F2172" s="1"/>
      <c r="G2172" s="17"/>
      <c r="H2172" s="17"/>
      <c r="I2172" s="17"/>
      <c r="J2172" s="17"/>
      <c r="K2172" s="17"/>
      <c r="L2172" s="17"/>
      <c r="M2172" s="1"/>
      <c r="N2172" s="1"/>
      <c r="O2172" s="1"/>
      <c r="P2172" s="1"/>
      <c r="Q2172" s="1"/>
      <c r="R2172" s="1"/>
    </row>
    <row r="2173" spans="3:18">
      <c r="C2173" s="1"/>
      <c r="D2173" s="1"/>
      <c r="E2173" s="1"/>
      <c r="F2173" s="1"/>
      <c r="G2173" s="17"/>
      <c r="H2173" s="17"/>
      <c r="I2173" s="17"/>
      <c r="J2173" s="17"/>
      <c r="K2173" s="17"/>
      <c r="L2173" s="17"/>
      <c r="M2173" s="1"/>
      <c r="N2173" s="1"/>
      <c r="O2173" s="1"/>
      <c r="P2173" s="1"/>
      <c r="Q2173" s="1"/>
      <c r="R2173" s="1"/>
    </row>
    <row r="2174" spans="3:18">
      <c r="C2174" s="1"/>
      <c r="D2174" s="1"/>
      <c r="E2174" s="1"/>
      <c r="F2174" s="1"/>
      <c r="G2174" s="17"/>
      <c r="H2174" s="17"/>
      <c r="I2174" s="17"/>
      <c r="J2174" s="17"/>
      <c r="K2174" s="17"/>
      <c r="L2174" s="17"/>
      <c r="M2174" s="1"/>
      <c r="N2174" s="1"/>
      <c r="O2174" s="1"/>
      <c r="P2174" s="1"/>
      <c r="Q2174" s="1"/>
      <c r="R2174" s="1"/>
    </row>
    <row r="2175" spans="3:18">
      <c r="C2175" s="1"/>
      <c r="D2175" s="1"/>
      <c r="E2175" s="1"/>
      <c r="F2175" s="1"/>
      <c r="G2175" s="17"/>
      <c r="H2175" s="17"/>
      <c r="I2175" s="17"/>
      <c r="J2175" s="17"/>
      <c r="K2175" s="17"/>
      <c r="L2175" s="17"/>
      <c r="M2175" s="1"/>
      <c r="N2175" s="1"/>
      <c r="O2175" s="1"/>
      <c r="P2175" s="1"/>
      <c r="Q2175" s="1"/>
      <c r="R2175" s="1"/>
    </row>
    <row r="2176" spans="3:18">
      <c r="C2176" s="1"/>
      <c r="D2176" s="1"/>
      <c r="E2176" s="1"/>
      <c r="F2176" s="1"/>
      <c r="G2176" s="17"/>
      <c r="H2176" s="17"/>
      <c r="I2176" s="17"/>
      <c r="J2176" s="17"/>
      <c r="K2176" s="17"/>
      <c r="L2176" s="17"/>
      <c r="M2176" s="1"/>
      <c r="N2176" s="1"/>
      <c r="O2176" s="1"/>
      <c r="P2176" s="1"/>
      <c r="Q2176" s="1"/>
      <c r="R2176" s="1"/>
    </row>
    <row r="2177" spans="3:18">
      <c r="C2177" s="1"/>
      <c r="D2177" s="1"/>
      <c r="E2177" s="1"/>
      <c r="F2177" s="1"/>
      <c r="G2177" s="17"/>
      <c r="H2177" s="17"/>
      <c r="I2177" s="17"/>
      <c r="J2177" s="17"/>
      <c r="K2177" s="17"/>
      <c r="L2177" s="17"/>
      <c r="M2177" s="1"/>
      <c r="N2177" s="1"/>
      <c r="O2177" s="1"/>
      <c r="P2177" s="1"/>
      <c r="Q2177" s="1"/>
      <c r="R2177" s="1"/>
    </row>
    <row r="2178" spans="3:18">
      <c r="C2178" s="1"/>
      <c r="D2178" s="1"/>
      <c r="E2178" s="1"/>
      <c r="F2178" s="1"/>
      <c r="G2178" s="17"/>
      <c r="H2178" s="17"/>
      <c r="I2178" s="17"/>
      <c r="J2178" s="17"/>
      <c r="K2178" s="17"/>
      <c r="L2178" s="17"/>
      <c r="M2178" s="1"/>
      <c r="N2178" s="1"/>
      <c r="O2178" s="1"/>
      <c r="P2178" s="1"/>
      <c r="Q2178" s="1"/>
      <c r="R2178" s="1"/>
    </row>
    <row r="2179" spans="3:18">
      <c r="C2179" s="1"/>
      <c r="D2179" s="1"/>
      <c r="E2179" s="1"/>
      <c r="F2179" s="1"/>
      <c r="G2179" s="17"/>
      <c r="H2179" s="17"/>
      <c r="I2179" s="17"/>
      <c r="J2179" s="17"/>
      <c r="K2179" s="17"/>
      <c r="L2179" s="17"/>
      <c r="M2179" s="1"/>
      <c r="N2179" s="1"/>
      <c r="O2179" s="1"/>
      <c r="P2179" s="1"/>
      <c r="Q2179" s="1"/>
      <c r="R2179" s="1"/>
    </row>
    <row r="2180" spans="3:18">
      <c r="C2180" s="1"/>
      <c r="D2180" s="1"/>
      <c r="E2180" s="1"/>
      <c r="F2180" s="1"/>
      <c r="G2180" s="17"/>
      <c r="H2180" s="17"/>
      <c r="I2180" s="17"/>
      <c r="J2180" s="17"/>
      <c r="K2180" s="17"/>
      <c r="L2180" s="17"/>
      <c r="M2180" s="1"/>
      <c r="N2180" s="1"/>
      <c r="O2180" s="1"/>
      <c r="P2180" s="1"/>
      <c r="Q2180" s="1"/>
      <c r="R2180" s="1"/>
    </row>
    <row r="2181" spans="3:18">
      <c r="C2181" s="1"/>
      <c r="D2181" s="1"/>
      <c r="E2181" s="1"/>
      <c r="F2181" s="1"/>
      <c r="G2181" s="17"/>
      <c r="H2181" s="17"/>
      <c r="I2181" s="17"/>
      <c r="J2181" s="17"/>
      <c r="K2181" s="17"/>
      <c r="L2181" s="17"/>
      <c r="M2181" s="1"/>
      <c r="N2181" s="1"/>
      <c r="O2181" s="1"/>
      <c r="P2181" s="1"/>
      <c r="Q2181" s="1"/>
      <c r="R2181" s="1"/>
    </row>
    <row r="2182" spans="3:18">
      <c r="C2182" s="1"/>
      <c r="D2182" s="1"/>
      <c r="E2182" s="1"/>
      <c r="F2182" s="1"/>
      <c r="G2182" s="17"/>
      <c r="H2182" s="17"/>
      <c r="I2182" s="17"/>
      <c r="J2182" s="17"/>
      <c r="K2182" s="17"/>
      <c r="L2182" s="17"/>
      <c r="M2182" s="1"/>
      <c r="N2182" s="1"/>
      <c r="O2182" s="1"/>
      <c r="P2182" s="1"/>
      <c r="Q2182" s="1"/>
      <c r="R2182" s="1"/>
    </row>
    <row r="2183" spans="3:18">
      <c r="C2183" s="1"/>
      <c r="D2183" s="1"/>
      <c r="E2183" s="1"/>
      <c r="F2183" s="1"/>
      <c r="G2183" s="17"/>
      <c r="H2183" s="17"/>
      <c r="I2183" s="17"/>
      <c r="J2183" s="17"/>
      <c r="K2183" s="17"/>
      <c r="L2183" s="17"/>
      <c r="M2183" s="1"/>
      <c r="N2183" s="1"/>
      <c r="O2183" s="1"/>
      <c r="P2183" s="1"/>
      <c r="Q2183" s="1"/>
      <c r="R2183" s="1"/>
    </row>
    <row r="2184" spans="3:18">
      <c r="C2184" s="1"/>
      <c r="D2184" s="1"/>
      <c r="E2184" s="1"/>
      <c r="F2184" s="1"/>
      <c r="G2184" s="17"/>
      <c r="H2184" s="17"/>
      <c r="I2184" s="17"/>
      <c r="J2184" s="17"/>
      <c r="K2184" s="17"/>
      <c r="L2184" s="17"/>
      <c r="M2184" s="1"/>
      <c r="N2184" s="1"/>
      <c r="O2184" s="1"/>
      <c r="P2184" s="1"/>
      <c r="Q2184" s="1"/>
      <c r="R2184" s="1"/>
    </row>
    <row r="2185" spans="3:18">
      <c r="C2185" s="1"/>
      <c r="D2185" s="1"/>
      <c r="E2185" s="1"/>
      <c r="F2185" s="1"/>
      <c r="G2185" s="17"/>
      <c r="H2185" s="17"/>
      <c r="I2185" s="17"/>
      <c r="J2185" s="17"/>
      <c r="K2185" s="17"/>
      <c r="L2185" s="17"/>
      <c r="M2185" s="1"/>
      <c r="N2185" s="1"/>
      <c r="O2185" s="1"/>
      <c r="P2185" s="1"/>
      <c r="Q2185" s="1"/>
      <c r="R2185" s="1"/>
    </row>
    <row r="2186" spans="3:18">
      <c r="C2186" s="1"/>
      <c r="D2186" s="1"/>
      <c r="E2186" s="1"/>
      <c r="F2186" s="1"/>
      <c r="G2186" s="17"/>
      <c r="H2186" s="17"/>
      <c r="I2186" s="17"/>
      <c r="J2186" s="17"/>
      <c r="K2186" s="17"/>
      <c r="L2186" s="17"/>
      <c r="M2186" s="1"/>
      <c r="N2186" s="1"/>
      <c r="O2186" s="1"/>
      <c r="P2186" s="1"/>
      <c r="Q2186" s="1"/>
      <c r="R2186" s="1"/>
    </row>
    <row r="2187" spans="3:18">
      <c r="C2187" s="1"/>
      <c r="D2187" s="1"/>
      <c r="E2187" s="1"/>
      <c r="F2187" s="1"/>
      <c r="G2187" s="17"/>
      <c r="H2187" s="17"/>
      <c r="I2187" s="17"/>
      <c r="J2187" s="17"/>
      <c r="K2187" s="17"/>
      <c r="L2187" s="17"/>
      <c r="M2187" s="1"/>
      <c r="N2187" s="1"/>
      <c r="O2187" s="1"/>
      <c r="P2187" s="1"/>
      <c r="Q2187" s="1"/>
      <c r="R2187" s="1"/>
    </row>
    <row r="2188" spans="3:18">
      <c r="C2188" s="1"/>
      <c r="D2188" s="1"/>
      <c r="E2188" s="1"/>
      <c r="F2188" s="1"/>
      <c r="G2188" s="17"/>
      <c r="H2188" s="17"/>
      <c r="I2188" s="17"/>
      <c r="J2188" s="17"/>
      <c r="K2188" s="17"/>
      <c r="L2188" s="17"/>
      <c r="M2188" s="1"/>
      <c r="N2188" s="1"/>
      <c r="O2188" s="1"/>
      <c r="P2188" s="1"/>
      <c r="Q2188" s="1"/>
      <c r="R2188" s="1"/>
    </row>
    <row r="2189" spans="3:18">
      <c r="C2189" s="1"/>
      <c r="D2189" s="1"/>
      <c r="E2189" s="1"/>
      <c r="F2189" s="1"/>
      <c r="G2189" s="17"/>
      <c r="H2189" s="17"/>
      <c r="I2189" s="17"/>
      <c r="J2189" s="17"/>
      <c r="K2189" s="17"/>
      <c r="L2189" s="17"/>
      <c r="M2189" s="1"/>
      <c r="N2189" s="1"/>
      <c r="O2189" s="1"/>
      <c r="P2189" s="1"/>
      <c r="Q2189" s="1"/>
      <c r="R2189" s="1"/>
    </row>
    <row r="2190" spans="3:18">
      <c r="C2190" s="1"/>
      <c r="D2190" s="1"/>
      <c r="E2190" s="1"/>
      <c r="F2190" s="1"/>
      <c r="G2190" s="17"/>
      <c r="H2190" s="17"/>
      <c r="I2190" s="17"/>
      <c r="J2190" s="17"/>
      <c r="K2190" s="17"/>
      <c r="L2190" s="17"/>
      <c r="M2190" s="1"/>
      <c r="N2190" s="1"/>
      <c r="O2190" s="1"/>
      <c r="P2190" s="1"/>
      <c r="Q2190" s="1"/>
      <c r="R2190" s="1"/>
    </row>
    <row r="2191" spans="3:18">
      <c r="C2191" s="1"/>
      <c r="D2191" s="1"/>
      <c r="E2191" s="1"/>
      <c r="F2191" s="1"/>
      <c r="G2191" s="17"/>
      <c r="H2191" s="17"/>
      <c r="I2191" s="17"/>
      <c r="J2191" s="17"/>
      <c r="K2191" s="17"/>
      <c r="L2191" s="17"/>
      <c r="M2191" s="1"/>
      <c r="N2191" s="1"/>
      <c r="O2191" s="1"/>
      <c r="P2191" s="1"/>
      <c r="Q2191" s="1"/>
      <c r="R2191" s="1"/>
    </row>
    <row r="2192" spans="3:18">
      <c r="C2192" s="1"/>
      <c r="D2192" s="1"/>
      <c r="E2192" s="1"/>
      <c r="F2192" s="1"/>
      <c r="G2192" s="17"/>
      <c r="H2192" s="17"/>
      <c r="I2192" s="17"/>
      <c r="J2192" s="17"/>
      <c r="K2192" s="17"/>
      <c r="L2192" s="17"/>
      <c r="M2192" s="1"/>
      <c r="N2192" s="1"/>
      <c r="O2192" s="1"/>
      <c r="P2192" s="1"/>
      <c r="Q2192" s="1"/>
      <c r="R2192" s="1"/>
    </row>
    <row r="2193" spans="3:18">
      <c r="C2193" s="1"/>
      <c r="D2193" s="1"/>
      <c r="E2193" s="1"/>
      <c r="F2193" s="1"/>
      <c r="G2193" s="17"/>
      <c r="H2193" s="17"/>
      <c r="I2193" s="17"/>
      <c r="J2193" s="17"/>
      <c r="K2193" s="17"/>
      <c r="L2193" s="17"/>
      <c r="M2193" s="1"/>
      <c r="N2193" s="1"/>
      <c r="O2193" s="1"/>
      <c r="P2193" s="1"/>
      <c r="Q2193" s="1"/>
      <c r="R2193" s="1"/>
    </row>
    <row r="2194" spans="3:18">
      <c r="C2194" s="1"/>
      <c r="D2194" s="1"/>
      <c r="E2194" s="1"/>
      <c r="F2194" s="1"/>
      <c r="G2194" s="17"/>
      <c r="H2194" s="17"/>
      <c r="I2194" s="17"/>
      <c r="J2194" s="17"/>
      <c r="K2194" s="17"/>
      <c r="L2194" s="17"/>
      <c r="M2194" s="1"/>
      <c r="N2194" s="1"/>
      <c r="O2194" s="1"/>
      <c r="P2194" s="1"/>
      <c r="Q2194" s="1"/>
      <c r="R2194" s="1"/>
    </row>
    <row r="2195" spans="3:18">
      <c r="C2195" s="1"/>
      <c r="D2195" s="1"/>
      <c r="E2195" s="1"/>
      <c r="F2195" s="1"/>
      <c r="G2195" s="17"/>
      <c r="H2195" s="17"/>
      <c r="I2195" s="17"/>
      <c r="J2195" s="17"/>
      <c r="K2195" s="17"/>
      <c r="L2195" s="17"/>
      <c r="M2195" s="1"/>
      <c r="N2195" s="1"/>
      <c r="O2195" s="1"/>
      <c r="P2195" s="1"/>
      <c r="Q2195" s="1"/>
      <c r="R2195" s="1"/>
    </row>
    <row r="2196" spans="3:18">
      <c r="C2196" s="1"/>
      <c r="D2196" s="1"/>
      <c r="E2196" s="1"/>
      <c r="F2196" s="1"/>
      <c r="G2196" s="17"/>
      <c r="H2196" s="17"/>
      <c r="I2196" s="17"/>
      <c r="J2196" s="17"/>
      <c r="K2196" s="17"/>
      <c r="L2196" s="17"/>
      <c r="M2196" s="1"/>
      <c r="N2196" s="1"/>
      <c r="O2196" s="1"/>
      <c r="P2196" s="1"/>
      <c r="Q2196" s="1"/>
      <c r="R2196" s="1"/>
    </row>
    <row r="2197" spans="3:18">
      <c r="C2197" s="1"/>
      <c r="D2197" s="1"/>
      <c r="E2197" s="1"/>
      <c r="F2197" s="1"/>
      <c r="G2197" s="17"/>
      <c r="H2197" s="17"/>
      <c r="I2197" s="17"/>
      <c r="J2197" s="17"/>
      <c r="K2197" s="17"/>
      <c r="L2197" s="17"/>
      <c r="M2197" s="1"/>
      <c r="N2197" s="1"/>
      <c r="O2197" s="1"/>
      <c r="P2197" s="1"/>
      <c r="Q2197" s="1"/>
      <c r="R2197" s="1"/>
    </row>
    <row r="2198" spans="3:18">
      <c r="C2198" s="1"/>
      <c r="D2198" s="1"/>
      <c r="E2198" s="1"/>
      <c r="F2198" s="1"/>
      <c r="G2198" s="17"/>
      <c r="H2198" s="17"/>
      <c r="I2198" s="17"/>
      <c r="J2198" s="17"/>
      <c r="K2198" s="17"/>
      <c r="L2198" s="17"/>
      <c r="M2198" s="1"/>
      <c r="N2198" s="1"/>
      <c r="O2198" s="1"/>
      <c r="P2198" s="1"/>
      <c r="Q2198" s="1"/>
      <c r="R2198" s="1"/>
    </row>
    <row r="2199" spans="3:18">
      <c r="C2199" s="1"/>
      <c r="D2199" s="1"/>
      <c r="E2199" s="1"/>
      <c r="F2199" s="1"/>
      <c r="G2199" s="17"/>
      <c r="H2199" s="17"/>
      <c r="I2199" s="17"/>
      <c r="J2199" s="17"/>
      <c r="K2199" s="17"/>
      <c r="L2199" s="17"/>
      <c r="M2199" s="1"/>
      <c r="N2199" s="1"/>
      <c r="O2199" s="1"/>
      <c r="P2199" s="1"/>
      <c r="Q2199" s="1"/>
      <c r="R2199" s="1"/>
    </row>
    <row r="2200" spans="3:18">
      <c r="C2200" s="1"/>
      <c r="D2200" s="1"/>
      <c r="E2200" s="1"/>
      <c r="F2200" s="1"/>
      <c r="G2200" s="17"/>
      <c r="H2200" s="17"/>
      <c r="I2200" s="17"/>
      <c r="J2200" s="17"/>
      <c r="K2200" s="17"/>
      <c r="L2200" s="17"/>
      <c r="M2200" s="1"/>
      <c r="N2200" s="1"/>
      <c r="O2200" s="1"/>
      <c r="P2200" s="1"/>
      <c r="Q2200" s="1"/>
      <c r="R2200" s="1"/>
    </row>
    <row r="2201" spans="3:18">
      <c r="C2201" s="1"/>
      <c r="D2201" s="1"/>
      <c r="E2201" s="1"/>
      <c r="F2201" s="1"/>
      <c r="G2201" s="17"/>
      <c r="H2201" s="17"/>
      <c r="I2201" s="17"/>
      <c r="J2201" s="17"/>
      <c r="K2201" s="17"/>
      <c r="L2201" s="17"/>
      <c r="M2201" s="1"/>
      <c r="N2201" s="1"/>
      <c r="O2201" s="1"/>
      <c r="P2201" s="1"/>
      <c r="Q2201" s="1"/>
      <c r="R2201" s="1"/>
    </row>
    <row r="2202" spans="3:18">
      <c r="C2202" s="1"/>
      <c r="D2202" s="1"/>
      <c r="E2202" s="1"/>
      <c r="F2202" s="1"/>
      <c r="G2202" s="17"/>
      <c r="H2202" s="17"/>
      <c r="I2202" s="17"/>
      <c r="J2202" s="17"/>
      <c r="K2202" s="17"/>
      <c r="L2202" s="17"/>
      <c r="M2202" s="1"/>
      <c r="N2202" s="1"/>
      <c r="O2202" s="1"/>
      <c r="P2202" s="1"/>
      <c r="Q2202" s="1"/>
      <c r="R2202" s="1"/>
    </row>
    <row r="2203" spans="3:18">
      <c r="C2203" s="1"/>
      <c r="D2203" s="1"/>
      <c r="E2203" s="1"/>
      <c r="F2203" s="1"/>
      <c r="G2203" s="17"/>
      <c r="H2203" s="17"/>
      <c r="I2203" s="17"/>
      <c r="J2203" s="17"/>
      <c r="K2203" s="17"/>
      <c r="L2203" s="17"/>
      <c r="M2203" s="1"/>
      <c r="N2203" s="1"/>
      <c r="O2203" s="1"/>
      <c r="P2203" s="1"/>
      <c r="Q2203" s="1"/>
      <c r="R2203" s="1"/>
    </row>
    <row r="2204" spans="3:18">
      <c r="C2204" s="1"/>
      <c r="D2204" s="1"/>
      <c r="E2204" s="1"/>
      <c r="F2204" s="1"/>
      <c r="G2204" s="17"/>
      <c r="H2204" s="17"/>
      <c r="I2204" s="17"/>
      <c r="J2204" s="17"/>
      <c r="K2204" s="17"/>
      <c r="L2204" s="17"/>
      <c r="M2204" s="1"/>
      <c r="N2204" s="1"/>
      <c r="O2204" s="1"/>
      <c r="P2204" s="1"/>
      <c r="Q2204" s="1"/>
      <c r="R2204" s="1"/>
    </row>
    <row r="2205" spans="3:18">
      <c r="C2205" s="1"/>
      <c r="D2205" s="1"/>
      <c r="E2205" s="1"/>
      <c r="F2205" s="1"/>
      <c r="G2205" s="17"/>
      <c r="H2205" s="17"/>
      <c r="I2205" s="17"/>
      <c r="J2205" s="17"/>
      <c r="K2205" s="17"/>
      <c r="L2205" s="17"/>
      <c r="M2205" s="1"/>
      <c r="N2205" s="1"/>
      <c r="O2205" s="1"/>
      <c r="P2205" s="1"/>
      <c r="Q2205" s="1"/>
      <c r="R2205" s="1"/>
    </row>
    <row r="2206" spans="3:18">
      <c r="C2206" s="1"/>
      <c r="D2206" s="1"/>
      <c r="E2206" s="1"/>
      <c r="F2206" s="1"/>
      <c r="G2206" s="17"/>
      <c r="H2206" s="17"/>
      <c r="I2206" s="17"/>
      <c r="J2206" s="17"/>
      <c r="K2206" s="17"/>
      <c r="L2206" s="17"/>
      <c r="M2206" s="1"/>
      <c r="N2206" s="1"/>
      <c r="O2206" s="1"/>
      <c r="P2206" s="1"/>
      <c r="Q2206" s="1"/>
      <c r="R2206" s="1"/>
    </row>
    <row r="2207" spans="3:18">
      <c r="C2207" s="1"/>
      <c r="D2207" s="1"/>
      <c r="E2207" s="1"/>
      <c r="F2207" s="1"/>
      <c r="G2207" s="17"/>
      <c r="H2207" s="17"/>
      <c r="I2207" s="17"/>
      <c r="J2207" s="17"/>
      <c r="K2207" s="17"/>
      <c r="L2207" s="17"/>
      <c r="M2207" s="1"/>
      <c r="N2207" s="1"/>
      <c r="O2207" s="1"/>
      <c r="P2207" s="1"/>
      <c r="Q2207" s="1"/>
      <c r="R2207" s="1"/>
    </row>
    <row r="2208" spans="3:18">
      <c r="C2208" s="1"/>
      <c r="D2208" s="1"/>
      <c r="E2208" s="1"/>
      <c r="F2208" s="1"/>
      <c r="G2208" s="17"/>
      <c r="H2208" s="17"/>
      <c r="I2208" s="17"/>
      <c r="J2208" s="17"/>
      <c r="K2208" s="17"/>
      <c r="L2208" s="17"/>
      <c r="M2208" s="1"/>
      <c r="N2208" s="1"/>
      <c r="O2208" s="1"/>
      <c r="P2208" s="1"/>
      <c r="Q2208" s="1"/>
      <c r="R2208" s="1"/>
    </row>
    <row r="2209" spans="3:18">
      <c r="C2209" s="1"/>
      <c r="D2209" s="1"/>
      <c r="E2209" s="1"/>
      <c r="F2209" s="1"/>
      <c r="G2209" s="17"/>
      <c r="H2209" s="17"/>
      <c r="I2209" s="17"/>
      <c r="J2209" s="17"/>
      <c r="K2209" s="17"/>
      <c r="L2209" s="17"/>
      <c r="M2209" s="1"/>
      <c r="N2209" s="1"/>
      <c r="O2209" s="1"/>
      <c r="P2209" s="1"/>
      <c r="Q2209" s="1"/>
      <c r="R2209" s="1"/>
    </row>
    <row r="2210" spans="3:18">
      <c r="C2210" s="1"/>
      <c r="D2210" s="1"/>
      <c r="E2210" s="1"/>
      <c r="F2210" s="1"/>
      <c r="G2210" s="17"/>
      <c r="H2210" s="17"/>
      <c r="I2210" s="17"/>
      <c r="J2210" s="17"/>
      <c r="K2210" s="17"/>
      <c r="L2210" s="17"/>
      <c r="M2210" s="1"/>
      <c r="N2210" s="1"/>
      <c r="O2210" s="1"/>
      <c r="P2210" s="1"/>
      <c r="Q2210" s="1"/>
      <c r="R2210" s="1"/>
    </row>
    <row r="2211" spans="3:18">
      <c r="C2211" s="1"/>
      <c r="D2211" s="1"/>
      <c r="E2211" s="1"/>
      <c r="F2211" s="1"/>
      <c r="G2211" s="17"/>
      <c r="H2211" s="17"/>
      <c r="I2211" s="17"/>
      <c r="J2211" s="17"/>
      <c r="K2211" s="17"/>
      <c r="L2211" s="17"/>
      <c r="M2211" s="1"/>
      <c r="N2211" s="1"/>
      <c r="O2211" s="1"/>
      <c r="P2211" s="1"/>
      <c r="Q2211" s="1"/>
      <c r="R2211" s="1"/>
    </row>
    <row r="2212" spans="3:18">
      <c r="C2212" s="1"/>
      <c r="D2212" s="1"/>
      <c r="E2212" s="1"/>
      <c r="F2212" s="1"/>
      <c r="G2212" s="17"/>
      <c r="H2212" s="17"/>
      <c r="I2212" s="17"/>
      <c r="J2212" s="17"/>
      <c r="K2212" s="17"/>
      <c r="L2212" s="17"/>
      <c r="M2212" s="1"/>
      <c r="N2212" s="1"/>
      <c r="O2212" s="1"/>
      <c r="P2212" s="1"/>
      <c r="Q2212" s="1"/>
      <c r="R2212" s="1"/>
    </row>
    <row r="2213" spans="3:18">
      <c r="C2213" s="1"/>
      <c r="D2213" s="1"/>
      <c r="E2213" s="1"/>
      <c r="F2213" s="1"/>
      <c r="G2213" s="17"/>
      <c r="H2213" s="17"/>
      <c r="I2213" s="17"/>
      <c r="J2213" s="17"/>
      <c r="K2213" s="17"/>
      <c r="L2213" s="17"/>
      <c r="M2213" s="1"/>
      <c r="N2213" s="1"/>
      <c r="O2213" s="1"/>
      <c r="P2213" s="1"/>
      <c r="Q2213" s="1"/>
      <c r="R2213" s="1"/>
    </row>
    <row r="2214" spans="3:18">
      <c r="C2214" s="1"/>
      <c r="D2214" s="1"/>
      <c r="E2214" s="1"/>
      <c r="F2214" s="1"/>
      <c r="G2214" s="17"/>
      <c r="H2214" s="17"/>
      <c r="I2214" s="17"/>
      <c r="J2214" s="17"/>
      <c r="K2214" s="17"/>
      <c r="L2214" s="17"/>
      <c r="M2214" s="1"/>
      <c r="N2214" s="1"/>
      <c r="O2214" s="1"/>
      <c r="P2214" s="1"/>
      <c r="Q2214" s="1"/>
      <c r="R2214" s="1"/>
    </row>
    <row r="2215" spans="3:18">
      <c r="C2215" s="1"/>
      <c r="D2215" s="1"/>
      <c r="E2215" s="1"/>
      <c r="F2215" s="1"/>
      <c r="G2215" s="17"/>
      <c r="H2215" s="17"/>
      <c r="I2215" s="17"/>
      <c r="J2215" s="17"/>
      <c r="K2215" s="17"/>
      <c r="L2215" s="17"/>
      <c r="M2215" s="1"/>
      <c r="N2215" s="1"/>
      <c r="O2215" s="1"/>
      <c r="P2215" s="1"/>
      <c r="Q2215" s="1"/>
      <c r="R2215" s="1"/>
    </row>
    <row r="2216" spans="3:18">
      <c r="C2216" s="1"/>
      <c r="D2216" s="1"/>
      <c r="E2216" s="1"/>
      <c r="F2216" s="1"/>
      <c r="G2216" s="17"/>
      <c r="H2216" s="17"/>
      <c r="I2216" s="17"/>
      <c r="J2216" s="17"/>
      <c r="K2216" s="17"/>
      <c r="L2216" s="17"/>
      <c r="M2216" s="1"/>
      <c r="N2216" s="1"/>
      <c r="O2216" s="1"/>
      <c r="P2216" s="1"/>
      <c r="Q2216" s="1"/>
      <c r="R2216" s="1"/>
    </row>
    <row r="2217" spans="3:18">
      <c r="C2217" s="1"/>
      <c r="D2217" s="1"/>
      <c r="E2217" s="1"/>
      <c r="F2217" s="1"/>
      <c r="G2217" s="17"/>
      <c r="H2217" s="17"/>
      <c r="I2217" s="17"/>
      <c r="J2217" s="17"/>
      <c r="K2217" s="17"/>
      <c r="L2217" s="17"/>
      <c r="M2217" s="1"/>
      <c r="N2217" s="1"/>
      <c r="O2217" s="1"/>
      <c r="P2217" s="1"/>
      <c r="Q2217" s="1"/>
      <c r="R2217" s="1"/>
    </row>
    <row r="2218" spans="3:18">
      <c r="C2218" s="1"/>
      <c r="D2218" s="1"/>
      <c r="E2218" s="1"/>
      <c r="F2218" s="1"/>
      <c r="G2218" s="17"/>
      <c r="H2218" s="17"/>
      <c r="I2218" s="17"/>
      <c r="J2218" s="17"/>
      <c r="K2218" s="17"/>
      <c r="L2218" s="17"/>
      <c r="M2218" s="1"/>
      <c r="N2218" s="1"/>
      <c r="O2218" s="1"/>
      <c r="P2218" s="1"/>
      <c r="Q2218" s="1"/>
      <c r="R2218" s="1"/>
    </row>
    <row r="2219" spans="3:18">
      <c r="C2219" s="1"/>
      <c r="D2219" s="1"/>
      <c r="E2219" s="1"/>
      <c r="F2219" s="1"/>
      <c r="G2219" s="17"/>
      <c r="H2219" s="17"/>
      <c r="I2219" s="17"/>
      <c r="J2219" s="17"/>
      <c r="K2219" s="17"/>
      <c r="L2219" s="17"/>
      <c r="M2219" s="1"/>
      <c r="N2219" s="1"/>
      <c r="O2219" s="1"/>
      <c r="P2219" s="1"/>
      <c r="Q2219" s="1"/>
      <c r="R2219" s="1"/>
    </row>
    <row r="2220" spans="3:18">
      <c r="C2220" s="1"/>
      <c r="D2220" s="1"/>
      <c r="E2220" s="1"/>
      <c r="F2220" s="1"/>
      <c r="G2220" s="17"/>
      <c r="H2220" s="17"/>
      <c r="I2220" s="17"/>
      <c r="J2220" s="17"/>
      <c r="K2220" s="17"/>
      <c r="L2220" s="17"/>
      <c r="M2220" s="1"/>
      <c r="N2220" s="1"/>
      <c r="O2220" s="1"/>
      <c r="P2220" s="1"/>
      <c r="Q2220" s="1"/>
      <c r="R2220" s="1"/>
    </row>
    <row r="2221" spans="3:18">
      <c r="C2221" s="1"/>
      <c r="D2221" s="1"/>
      <c r="E2221" s="1"/>
      <c r="F2221" s="1"/>
      <c r="G2221" s="17"/>
      <c r="H2221" s="17"/>
      <c r="I2221" s="17"/>
      <c r="J2221" s="17"/>
      <c r="K2221" s="17"/>
      <c r="L2221" s="17"/>
      <c r="M2221" s="1"/>
      <c r="N2221" s="1"/>
      <c r="O2221" s="1"/>
      <c r="P2221" s="1"/>
      <c r="Q2221" s="1"/>
      <c r="R2221" s="1"/>
    </row>
    <row r="2222" spans="3:18">
      <c r="C2222" s="1"/>
      <c r="D2222" s="1"/>
      <c r="E2222" s="1"/>
      <c r="F2222" s="1"/>
      <c r="G2222" s="17"/>
      <c r="H2222" s="17"/>
      <c r="I2222" s="17"/>
      <c r="J2222" s="17"/>
      <c r="K2222" s="17"/>
      <c r="L2222" s="17"/>
      <c r="M2222" s="1"/>
      <c r="N2222" s="1"/>
      <c r="O2222" s="1"/>
      <c r="P2222" s="1"/>
      <c r="Q2222" s="1"/>
      <c r="R2222" s="1"/>
    </row>
    <row r="2223" spans="3:18">
      <c r="C2223" s="1"/>
      <c r="D2223" s="1"/>
      <c r="E2223" s="1"/>
      <c r="F2223" s="1"/>
      <c r="G2223" s="17"/>
      <c r="H2223" s="17"/>
      <c r="I2223" s="17"/>
      <c r="J2223" s="17"/>
      <c r="K2223" s="17"/>
      <c r="L2223" s="17"/>
      <c r="M2223" s="1"/>
      <c r="N2223" s="1"/>
      <c r="O2223" s="1"/>
      <c r="P2223" s="1"/>
      <c r="Q2223" s="1"/>
      <c r="R2223" s="1"/>
    </row>
    <row r="2224" spans="3:18">
      <c r="C2224" s="1"/>
      <c r="D2224" s="1"/>
      <c r="E2224" s="1"/>
      <c r="F2224" s="1"/>
      <c r="G2224" s="17"/>
      <c r="H2224" s="17"/>
      <c r="I2224" s="17"/>
      <c r="J2224" s="17"/>
      <c r="K2224" s="17"/>
      <c r="L2224" s="17"/>
      <c r="M2224" s="1"/>
      <c r="N2224" s="1"/>
      <c r="O2224" s="1"/>
      <c r="P2224" s="1"/>
      <c r="Q2224" s="1"/>
      <c r="R2224" s="1"/>
    </row>
    <row r="2225" spans="3:18">
      <c r="C2225" s="1"/>
      <c r="D2225" s="1"/>
      <c r="E2225" s="1"/>
      <c r="F2225" s="1"/>
      <c r="G2225" s="17"/>
      <c r="H2225" s="17"/>
      <c r="I2225" s="17"/>
      <c r="J2225" s="17"/>
      <c r="K2225" s="17"/>
      <c r="L2225" s="17"/>
      <c r="M2225" s="1"/>
      <c r="N2225" s="1"/>
      <c r="O2225" s="1"/>
      <c r="P2225" s="1"/>
      <c r="Q2225" s="1"/>
      <c r="R2225" s="1"/>
    </row>
    <row r="2226" spans="3:18">
      <c r="C2226" s="1"/>
      <c r="D2226" s="1"/>
      <c r="E2226" s="1"/>
      <c r="F2226" s="1"/>
      <c r="G2226" s="17"/>
      <c r="H2226" s="17"/>
      <c r="I2226" s="17"/>
      <c r="J2226" s="17"/>
      <c r="K2226" s="17"/>
      <c r="L2226" s="17"/>
      <c r="M2226" s="1"/>
      <c r="N2226" s="1"/>
      <c r="O2226" s="1"/>
      <c r="P2226" s="1"/>
      <c r="Q2226" s="1"/>
      <c r="R2226" s="1"/>
    </row>
    <row r="2227" spans="3:18">
      <c r="C2227" s="1"/>
      <c r="D2227" s="1"/>
      <c r="E2227" s="1"/>
      <c r="F2227" s="1"/>
      <c r="G2227" s="17"/>
      <c r="H2227" s="17"/>
      <c r="I2227" s="17"/>
      <c r="J2227" s="17"/>
      <c r="K2227" s="17"/>
      <c r="L2227" s="17"/>
      <c r="M2227" s="1"/>
      <c r="N2227" s="1"/>
      <c r="O2227" s="1"/>
      <c r="P2227" s="1"/>
      <c r="Q2227" s="1"/>
      <c r="R2227" s="1"/>
    </row>
    <row r="2228" spans="3:18">
      <c r="C2228" s="1"/>
      <c r="D2228" s="1"/>
      <c r="E2228" s="1"/>
      <c r="F2228" s="1"/>
      <c r="G2228" s="17"/>
      <c r="H2228" s="17"/>
      <c r="I2228" s="17"/>
      <c r="J2228" s="17"/>
      <c r="K2228" s="17"/>
      <c r="L2228" s="17"/>
      <c r="M2228" s="1"/>
      <c r="N2228" s="1"/>
      <c r="O2228" s="1"/>
      <c r="P2228" s="1"/>
      <c r="Q2228" s="1"/>
      <c r="R2228" s="1"/>
    </row>
    <row r="2229" spans="3:18">
      <c r="C2229" s="1"/>
      <c r="D2229" s="1"/>
      <c r="E2229" s="1"/>
      <c r="F2229" s="1"/>
      <c r="G2229" s="17"/>
      <c r="H2229" s="17"/>
      <c r="I2229" s="17"/>
      <c r="J2229" s="17"/>
      <c r="K2229" s="17"/>
      <c r="L2229" s="17"/>
      <c r="M2229" s="1"/>
      <c r="N2229" s="1"/>
      <c r="O2229" s="1"/>
      <c r="P2229" s="1"/>
      <c r="Q2229" s="1"/>
      <c r="R2229" s="1"/>
    </row>
    <row r="2230" spans="3:18">
      <c r="C2230" s="1"/>
      <c r="D2230" s="1"/>
      <c r="E2230" s="1"/>
      <c r="F2230" s="1"/>
      <c r="G2230" s="17"/>
      <c r="H2230" s="17"/>
      <c r="I2230" s="17"/>
      <c r="J2230" s="17"/>
      <c r="K2230" s="17"/>
      <c r="L2230" s="17"/>
      <c r="M2230" s="1"/>
      <c r="N2230" s="1"/>
      <c r="O2230" s="1"/>
      <c r="P2230" s="1"/>
      <c r="Q2230" s="1"/>
      <c r="R2230" s="1"/>
    </row>
    <row r="2231" spans="3:18">
      <c r="C2231" s="1"/>
      <c r="D2231" s="1"/>
      <c r="E2231" s="1"/>
      <c r="F2231" s="1"/>
      <c r="G2231" s="17"/>
      <c r="H2231" s="17"/>
      <c r="I2231" s="17"/>
      <c r="J2231" s="17"/>
      <c r="K2231" s="17"/>
      <c r="L2231" s="17"/>
      <c r="M2231" s="1"/>
      <c r="N2231" s="1"/>
      <c r="O2231" s="1"/>
      <c r="P2231" s="1"/>
      <c r="Q2231" s="1"/>
      <c r="R2231" s="1"/>
    </row>
    <row r="2232" spans="3:18">
      <c r="C2232" s="1"/>
      <c r="D2232" s="1"/>
      <c r="E2232" s="1"/>
      <c r="F2232" s="1"/>
      <c r="G2232" s="17"/>
      <c r="H2232" s="17"/>
      <c r="I2232" s="17"/>
      <c r="J2232" s="17"/>
      <c r="K2232" s="17"/>
      <c r="L2232" s="17"/>
      <c r="M2232" s="1"/>
      <c r="N2232" s="1"/>
      <c r="O2232" s="1"/>
      <c r="P2232" s="1"/>
      <c r="Q2232" s="1"/>
      <c r="R2232" s="1"/>
    </row>
    <row r="2233" spans="3:18">
      <c r="C2233" s="1"/>
      <c r="D2233" s="1"/>
      <c r="E2233" s="1"/>
      <c r="F2233" s="1"/>
      <c r="G2233" s="17"/>
      <c r="H2233" s="17"/>
      <c r="I2233" s="17"/>
      <c r="J2233" s="17"/>
      <c r="K2233" s="17"/>
      <c r="L2233" s="17"/>
      <c r="M2233" s="1"/>
      <c r="N2233" s="1"/>
      <c r="O2233" s="1"/>
      <c r="P2233" s="1"/>
      <c r="Q2233" s="1"/>
      <c r="R2233" s="1"/>
    </row>
    <row r="2234" spans="3:18">
      <c r="C2234" s="1"/>
      <c r="D2234" s="1"/>
      <c r="E2234" s="1"/>
      <c r="F2234" s="1"/>
      <c r="G2234" s="17"/>
      <c r="H2234" s="17"/>
      <c r="I2234" s="17"/>
      <c r="J2234" s="17"/>
      <c r="K2234" s="17"/>
      <c r="L2234" s="17"/>
      <c r="M2234" s="1"/>
      <c r="N2234" s="1"/>
      <c r="O2234" s="1"/>
      <c r="P2234" s="1"/>
      <c r="Q2234" s="1"/>
      <c r="R2234" s="1"/>
    </row>
    <row r="2235" spans="3:18">
      <c r="C2235" s="1"/>
      <c r="D2235" s="1"/>
      <c r="E2235" s="1"/>
      <c r="F2235" s="1"/>
      <c r="G2235" s="17"/>
      <c r="H2235" s="17"/>
      <c r="I2235" s="17"/>
      <c r="J2235" s="17"/>
      <c r="K2235" s="17"/>
      <c r="L2235" s="17"/>
      <c r="M2235" s="1"/>
      <c r="N2235" s="1"/>
      <c r="O2235" s="1"/>
      <c r="P2235" s="1"/>
      <c r="Q2235" s="1"/>
      <c r="R2235" s="1"/>
    </row>
    <row r="2236" spans="3:18">
      <c r="C2236" s="1"/>
      <c r="D2236" s="1"/>
      <c r="E2236" s="1"/>
      <c r="F2236" s="1"/>
      <c r="G2236" s="17"/>
      <c r="H2236" s="17"/>
      <c r="I2236" s="17"/>
      <c r="J2236" s="17"/>
      <c r="K2236" s="17"/>
      <c r="L2236" s="17"/>
      <c r="M2236" s="1"/>
      <c r="N2236" s="1"/>
      <c r="O2236" s="1"/>
      <c r="P2236" s="1"/>
      <c r="Q2236" s="1"/>
      <c r="R2236" s="1"/>
    </row>
    <row r="2237" spans="3:18">
      <c r="C2237" s="1"/>
      <c r="D2237" s="1"/>
      <c r="E2237" s="1"/>
      <c r="F2237" s="1"/>
      <c r="G2237" s="17"/>
      <c r="H2237" s="17"/>
      <c r="I2237" s="17"/>
      <c r="J2237" s="17"/>
      <c r="K2237" s="17"/>
      <c r="L2237" s="17"/>
      <c r="M2237" s="1"/>
      <c r="N2237" s="1"/>
      <c r="O2237" s="1"/>
      <c r="P2237" s="1"/>
      <c r="Q2237" s="1"/>
      <c r="R2237" s="1"/>
    </row>
    <row r="2238" spans="3:18">
      <c r="C2238" s="1"/>
      <c r="D2238" s="1"/>
      <c r="E2238" s="1"/>
      <c r="F2238" s="1"/>
      <c r="G2238" s="17"/>
      <c r="H2238" s="17"/>
      <c r="I2238" s="17"/>
      <c r="J2238" s="17"/>
      <c r="K2238" s="17"/>
      <c r="L2238" s="17"/>
      <c r="M2238" s="1"/>
      <c r="N2238" s="1"/>
      <c r="O2238" s="1"/>
      <c r="P2238" s="1"/>
      <c r="Q2238" s="1"/>
      <c r="R2238" s="1"/>
    </row>
    <row r="2239" spans="3:18">
      <c r="C2239" s="1"/>
      <c r="D2239" s="1"/>
      <c r="E2239" s="1"/>
      <c r="F2239" s="1"/>
      <c r="G2239" s="17"/>
      <c r="H2239" s="17"/>
      <c r="I2239" s="17"/>
      <c r="J2239" s="17"/>
      <c r="K2239" s="17"/>
      <c r="L2239" s="17"/>
      <c r="M2239" s="1"/>
      <c r="N2239" s="1"/>
      <c r="O2239" s="1"/>
      <c r="P2239" s="1"/>
      <c r="Q2239" s="1"/>
      <c r="R2239" s="1"/>
    </row>
    <row r="2240" spans="3:18">
      <c r="C2240" s="1"/>
      <c r="D2240" s="1"/>
      <c r="E2240" s="1"/>
      <c r="F2240" s="1"/>
      <c r="G2240" s="17"/>
      <c r="H2240" s="17"/>
      <c r="I2240" s="17"/>
      <c r="J2240" s="17"/>
      <c r="K2240" s="17"/>
      <c r="L2240" s="17"/>
      <c r="M2240" s="1"/>
      <c r="N2240" s="1"/>
      <c r="O2240" s="1"/>
      <c r="P2240" s="1"/>
      <c r="Q2240" s="1"/>
      <c r="R2240" s="1"/>
    </row>
    <row r="2241" spans="3:18">
      <c r="C2241" s="1"/>
      <c r="D2241" s="1"/>
      <c r="E2241" s="1"/>
      <c r="F2241" s="1"/>
      <c r="G2241" s="17"/>
      <c r="H2241" s="17"/>
      <c r="I2241" s="17"/>
      <c r="J2241" s="17"/>
      <c r="K2241" s="17"/>
      <c r="L2241" s="17"/>
      <c r="M2241" s="1"/>
      <c r="N2241" s="1"/>
      <c r="O2241" s="1"/>
      <c r="P2241" s="1"/>
      <c r="Q2241" s="1"/>
      <c r="R2241" s="1"/>
    </row>
    <row r="2242" spans="3:18">
      <c r="C2242" s="1"/>
      <c r="D2242" s="1"/>
      <c r="E2242" s="1"/>
      <c r="F2242" s="1"/>
      <c r="G2242" s="17"/>
      <c r="H2242" s="17"/>
      <c r="I2242" s="17"/>
      <c r="J2242" s="17"/>
      <c r="K2242" s="17"/>
      <c r="L2242" s="17"/>
      <c r="M2242" s="1"/>
      <c r="N2242" s="1"/>
      <c r="O2242" s="1"/>
      <c r="P2242" s="1"/>
      <c r="Q2242" s="1"/>
      <c r="R2242" s="1"/>
    </row>
    <row r="2243" spans="3:18">
      <c r="C2243" s="1"/>
      <c r="D2243" s="1"/>
      <c r="E2243" s="1"/>
      <c r="F2243" s="1"/>
      <c r="G2243" s="17"/>
      <c r="H2243" s="17"/>
      <c r="I2243" s="17"/>
      <c r="J2243" s="17"/>
      <c r="K2243" s="17"/>
      <c r="L2243" s="17"/>
      <c r="M2243" s="1"/>
      <c r="N2243" s="1"/>
      <c r="O2243" s="1"/>
      <c r="P2243" s="1"/>
      <c r="Q2243" s="1"/>
      <c r="R2243" s="1"/>
    </row>
    <row r="2244" spans="3:18">
      <c r="C2244" s="1"/>
      <c r="D2244" s="1"/>
      <c r="E2244" s="1"/>
      <c r="F2244" s="1"/>
      <c r="G2244" s="17"/>
      <c r="H2244" s="17"/>
      <c r="I2244" s="17"/>
      <c r="J2244" s="17"/>
      <c r="K2244" s="17"/>
      <c r="L2244" s="17"/>
      <c r="M2244" s="1"/>
      <c r="N2244" s="1"/>
      <c r="O2244" s="1"/>
      <c r="P2244" s="1"/>
      <c r="Q2244" s="1"/>
      <c r="R2244" s="1"/>
    </row>
    <row r="2245" spans="3:18">
      <c r="C2245" s="1"/>
      <c r="D2245" s="1"/>
      <c r="E2245" s="1"/>
      <c r="F2245" s="1"/>
      <c r="G2245" s="17"/>
      <c r="H2245" s="17"/>
      <c r="I2245" s="17"/>
      <c r="J2245" s="17"/>
      <c r="K2245" s="17"/>
      <c r="L2245" s="17"/>
      <c r="M2245" s="1"/>
      <c r="N2245" s="1"/>
      <c r="O2245" s="1"/>
      <c r="P2245" s="1"/>
      <c r="Q2245" s="1"/>
      <c r="R2245" s="1"/>
    </row>
    <row r="2246" spans="3:18">
      <c r="C2246" s="1"/>
      <c r="D2246" s="1"/>
      <c r="E2246" s="1"/>
      <c r="F2246" s="1"/>
      <c r="G2246" s="17"/>
      <c r="H2246" s="17"/>
      <c r="I2246" s="17"/>
      <c r="J2246" s="17"/>
      <c r="K2246" s="17"/>
      <c r="L2246" s="17"/>
      <c r="M2246" s="1"/>
      <c r="N2246" s="1"/>
      <c r="O2246" s="1"/>
      <c r="P2246" s="1"/>
      <c r="Q2246" s="1"/>
      <c r="R2246" s="1"/>
    </row>
    <row r="2247" spans="3:18">
      <c r="C2247" s="1"/>
      <c r="D2247" s="1"/>
      <c r="E2247" s="1"/>
      <c r="F2247" s="1"/>
      <c r="G2247" s="17"/>
      <c r="H2247" s="17"/>
      <c r="I2247" s="17"/>
      <c r="J2247" s="17"/>
      <c r="K2247" s="17"/>
      <c r="L2247" s="17"/>
      <c r="M2247" s="1"/>
      <c r="N2247" s="1"/>
      <c r="O2247" s="1"/>
      <c r="P2247" s="1"/>
      <c r="Q2247" s="1"/>
      <c r="R2247" s="1"/>
    </row>
    <row r="2248" spans="3:18">
      <c r="C2248" s="1"/>
      <c r="D2248" s="1"/>
      <c r="E2248" s="1"/>
      <c r="F2248" s="1"/>
      <c r="G2248" s="17"/>
      <c r="H2248" s="17"/>
      <c r="I2248" s="17"/>
      <c r="J2248" s="17"/>
      <c r="K2248" s="17"/>
      <c r="L2248" s="17"/>
      <c r="M2248" s="1"/>
      <c r="N2248" s="1"/>
      <c r="O2248" s="1"/>
      <c r="P2248" s="1"/>
      <c r="Q2248" s="1"/>
      <c r="R2248" s="1"/>
    </row>
    <row r="2249" spans="3:18">
      <c r="C2249" s="1"/>
      <c r="D2249" s="1"/>
      <c r="E2249" s="1"/>
      <c r="F2249" s="1"/>
      <c r="G2249" s="17"/>
      <c r="H2249" s="17"/>
      <c r="I2249" s="17"/>
      <c r="J2249" s="17"/>
      <c r="K2249" s="17"/>
      <c r="L2249" s="17"/>
      <c r="M2249" s="1"/>
      <c r="N2249" s="1"/>
      <c r="O2249" s="1"/>
      <c r="P2249" s="1"/>
      <c r="Q2249" s="1"/>
      <c r="R2249" s="1"/>
    </row>
    <row r="2250" spans="3:18">
      <c r="C2250" s="1"/>
      <c r="D2250" s="1"/>
      <c r="E2250" s="1"/>
      <c r="F2250" s="1"/>
      <c r="G2250" s="17"/>
      <c r="H2250" s="17"/>
      <c r="I2250" s="17"/>
      <c r="J2250" s="17"/>
      <c r="K2250" s="17"/>
      <c r="L2250" s="17"/>
      <c r="M2250" s="1"/>
      <c r="N2250" s="1"/>
      <c r="O2250" s="1"/>
      <c r="P2250" s="1"/>
      <c r="Q2250" s="1"/>
      <c r="R2250" s="1"/>
    </row>
    <row r="2251" spans="3:18">
      <c r="C2251" s="1"/>
      <c r="D2251" s="1"/>
      <c r="E2251" s="1"/>
      <c r="F2251" s="1"/>
      <c r="G2251" s="17"/>
      <c r="H2251" s="17"/>
      <c r="I2251" s="17"/>
      <c r="J2251" s="17"/>
      <c r="K2251" s="17"/>
      <c r="L2251" s="17"/>
      <c r="M2251" s="1"/>
      <c r="N2251" s="1"/>
      <c r="O2251" s="1"/>
      <c r="P2251" s="1"/>
      <c r="Q2251" s="1"/>
      <c r="R2251" s="1"/>
    </row>
    <row r="2252" spans="3:18">
      <c r="C2252" s="1"/>
      <c r="D2252" s="1"/>
      <c r="E2252" s="1"/>
      <c r="F2252" s="1"/>
      <c r="G2252" s="17"/>
      <c r="H2252" s="17"/>
      <c r="I2252" s="17"/>
      <c r="J2252" s="17"/>
      <c r="K2252" s="17"/>
      <c r="L2252" s="17"/>
      <c r="M2252" s="1"/>
      <c r="N2252" s="1"/>
      <c r="O2252" s="1"/>
      <c r="P2252" s="1"/>
      <c r="Q2252" s="1"/>
      <c r="R2252" s="1"/>
    </row>
    <row r="2253" spans="3:18">
      <c r="C2253" s="1"/>
      <c r="D2253" s="1"/>
      <c r="E2253" s="1"/>
      <c r="F2253" s="1"/>
      <c r="G2253" s="17"/>
      <c r="H2253" s="17"/>
      <c r="I2253" s="17"/>
      <c r="J2253" s="17"/>
      <c r="K2253" s="17"/>
      <c r="L2253" s="17"/>
      <c r="M2253" s="1"/>
      <c r="N2253" s="1"/>
      <c r="O2253" s="1"/>
      <c r="P2253" s="1"/>
      <c r="Q2253" s="1"/>
      <c r="R2253" s="1"/>
    </row>
    <row r="2254" spans="3:18">
      <c r="C2254" s="1"/>
      <c r="D2254" s="1"/>
      <c r="E2254" s="1"/>
      <c r="F2254" s="1"/>
      <c r="G2254" s="17"/>
      <c r="H2254" s="17"/>
      <c r="I2254" s="17"/>
      <c r="J2254" s="17"/>
      <c r="K2254" s="17"/>
      <c r="L2254" s="17"/>
      <c r="M2254" s="1"/>
      <c r="N2254" s="1"/>
      <c r="O2254" s="1"/>
      <c r="P2254" s="1"/>
      <c r="Q2254" s="1"/>
      <c r="R2254" s="1"/>
    </row>
    <row r="2255" spans="3:18">
      <c r="C2255" s="1"/>
      <c r="D2255" s="1"/>
      <c r="E2255" s="1"/>
      <c r="F2255" s="1"/>
      <c r="G2255" s="17"/>
      <c r="H2255" s="17"/>
      <c r="I2255" s="17"/>
      <c r="J2255" s="17"/>
      <c r="K2255" s="17"/>
      <c r="L2255" s="17"/>
      <c r="M2255" s="1"/>
      <c r="N2255" s="1"/>
      <c r="O2255" s="1"/>
      <c r="P2255" s="1"/>
      <c r="Q2255" s="1"/>
      <c r="R2255" s="1"/>
    </row>
    <row r="2256" spans="3:18">
      <c r="C2256" s="1"/>
      <c r="D2256" s="1"/>
      <c r="E2256" s="1"/>
      <c r="F2256" s="1"/>
      <c r="G2256" s="17"/>
      <c r="H2256" s="17"/>
      <c r="I2256" s="17"/>
      <c r="J2256" s="17"/>
      <c r="K2256" s="17"/>
      <c r="L2256" s="17"/>
      <c r="M2256" s="1"/>
      <c r="N2256" s="1"/>
      <c r="O2256" s="1"/>
      <c r="P2256" s="1"/>
      <c r="Q2256" s="1"/>
      <c r="R2256" s="1"/>
    </row>
    <row r="2257" spans="3:18">
      <c r="C2257" s="1"/>
      <c r="D2257" s="1"/>
      <c r="E2257" s="1"/>
      <c r="F2257" s="1"/>
      <c r="G2257" s="17"/>
      <c r="H2257" s="17"/>
      <c r="I2257" s="17"/>
      <c r="J2257" s="17"/>
      <c r="K2257" s="17"/>
      <c r="L2257" s="17"/>
      <c r="M2257" s="1"/>
      <c r="N2257" s="1"/>
      <c r="O2257" s="1"/>
      <c r="P2257" s="1"/>
      <c r="Q2257" s="1"/>
      <c r="R2257" s="1"/>
    </row>
    <row r="2258" spans="3:18">
      <c r="C2258" s="1"/>
      <c r="D2258" s="1"/>
      <c r="E2258" s="1"/>
      <c r="F2258" s="1"/>
      <c r="G2258" s="17"/>
      <c r="H2258" s="17"/>
      <c r="I2258" s="17"/>
      <c r="J2258" s="17"/>
      <c r="K2258" s="17"/>
      <c r="L2258" s="17"/>
      <c r="M2258" s="1"/>
      <c r="N2258" s="1"/>
      <c r="O2258" s="1"/>
      <c r="P2258" s="1"/>
      <c r="Q2258" s="1"/>
      <c r="R2258" s="1"/>
    </row>
    <row r="2259" spans="3:18">
      <c r="C2259" s="1"/>
      <c r="D2259" s="1"/>
      <c r="E2259" s="1"/>
      <c r="F2259" s="1"/>
      <c r="G2259" s="17"/>
      <c r="H2259" s="17"/>
      <c r="I2259" s="17"/>
      <c r="J2259" s="17"/>
      <c r="K2259" s="17"/>
      <c r="L2259" s="17"/>
      <c r="M2259" s="1"/>
      <c r="N2259" s="1"/>
      <c r="O2259" s="1"/>
      <c r="P2259" s="1"/>
      <c r="Q2259" s="1"/>
      <c r="R2259" s="1"/>
    </row>
    <row r="2260" spans="3:18">
      <c r="C2260" s="1"/>
      <c r="D2260" s="1"/>
      <c r="E2260" s="1"/>
      <c r="F2260" s="1"/>
      <c r="G2260" s="17"/>
      <c r="H2260" s="17"/>
      <c r="I2260" s="17"/>
      <c r="J2260" s="17"/>
      <c r="K2260" s="17"/>
      <c r="L2260" s="17"/>
      <c r="M2260" s="1"/>
      <c r="N2260" s="1"/>
      <c r="O2260" s="1"/>
      <c r="P2260" s="1"/>
      <c r="Q2260" s="1"/>
      <c r="R2260" s="1"/>
    </row>
    <row r="2261" spans="3:18">
      <c r="C2261" s="1"/>
      <c r="D2261" s="1"/>
      <c r="E2261" s="1"/>
      <c r="F2261" s="1"/>
      <c r="G2261" s="17"/>
      <c r="H2261" s="17"/>
      <c r="I2261" s="17"/>
      <c r="J2261" s="17"/>
      <c r="K2261" s="17"/>
      <c r="L2261" s="17"/>
      <c r="M2261" s="1"/>
      <c r="N2261" s="1"/>
      <c r="O2261" s="1"/>
      <c r="P2261" s="1"/>
      <c r="Q2261" s="1"/>
      <c r="R2261" s="1"/>
    </row>
    <row r="2262" spans="3:18">
      <c r="C2262" s="1"/>
      <c r="D2262" s="1"/>
      <c r="E2262" s="1"/>
      <c r="F2262" s="1"/>
      <c r="G2262" s="17"/>
      <c r="H2262" s="17"/>
      <c r="I2262" s="17"/>
      <c r="J2262" s="17"/>
      <c r="K2262" s="17"/>
      <c r="L2262" s="17"/>
      <c r="M2262" s="1"/>
      <c r="N2262" s="1"/>
      <c r="O2262" s="1"/>
      <c r="P2262" s="1"/>
      <c r="Q2262" s="1"/>
      <c r="R2262" s="1"/>
    </row>
    <row r="2263" spans="3:18">
      <c r="C2263" s="1"/>
      <c r="D2263" s="1"/>
      <c r="E2263" s="1"/>
      <c r="F2263" s="1"/>
      <c r="G2263" s="17"/>
      <c r="H2263" s="17"/>
      <c r="I2263" s="17"/>
      <c r="J2263" s="17"/>
      <c r="K2263" s="17"/>
      <c r="L2263" s="17"/>
      <c r="M2263" s="1"/>
      <c r="N2263" s="1"/>
      <c r="O2263" s="1"/>
      <c r="P2263" s="1"/>
      <c r="Q2263" s="1"/>
      <c r="R2263" s="1"/>
    </row>
    <row r="2264" spans="3:18">
      <c r="C2264" s="1"/>
      <c r="D2264" s="1"/>
      <c r="E2264" s="1"/>
      <c r="F2264" s="1"/>
      <c r="G2264" s="17"/>
      <c r="H2264" s="17"/>
      <c r="I2264" s="17"/>
      <c r="J2264" s="17"/>
      <c r="K2264" s="17"/>
      <c r="L2264" s="17"/>
      <c r="M2264" s="1"/>
      <c r="N2264" s="1"/>
      <c r="O2264" s="1"/>
      <c r="P2264" s="1"/>
      <c r="Q2264" s="1"/>
      <c r="R2264" s="1"/>
    </row>
    <row r="2265" spans="3:18">
      <c r="C2265" s="1"/>
      <c r="D2265" s="1"/>
      <c r="E2265" s="1"/>
      <c r="F2265" s="1"/>
      <c r="G2265" s="17"/>
      <c r="H2265" s="17"/>
      <c r="I2265" s="17"/>
      <c r="J2265" s="17"/>
      <c r="K2265" s="17"/>
      <c r="L2265" s="17"/>
      <c r="M2265" s="1"/>
      <c r="N2265" s="1"/>
      <c r="O2265" s="1"/>
      <c r="P2265" s="1"/>
      <c r="Q2265" s="1"/>
      <c r="R2265" s="1"/>
    </row>
    <row r="2266" spans="3:18">
      <c r="C2266" s="1"/>
      <c r="D2266" s="1"/>
      <c r="E2266" s="1"/>
      <c r="F2266" s="1"/>
      <c r="G2266" s="17"/>
      <c r="H2266" s="17"/>
      <c r="I2266" s="17"/>
      <c r="J2266" s="17"/>
      <c r="K2266" s="17"/>
      <c r="L2266" s="17"/>
      <c r="M2266" s="1"/>
      <c r="N2266" s="1"/>
      <c r="O2266" s="1"/>
      <c r="P2266" s="1"/>
      <c r="Q2266" s="1"/>
      <c r="R2266" s="1"/>
    </row>
    <row r="2267" spans="3:18">
      <c r="C2267" s="1"/>
      <c r="D2267" s="1"/>
      <c r="E2267" s="1"/>
      <c r="F2267" s="1"/>
      <c r="G2267" s="17"/>
      <c r="H2267" s="17"/>
      <c r="I2267" s="17"/>
      <c r="J2267" s="17"/>
      <c r="K2267" s="17"/>
      <c r="L2267" s="17"/>
      <c r="M2267" s="1"/>
      <c r="N2267" s="1"/>
      <c r="O2267" s="1"/>
      <c r="P2267" s="1"/>
      <c r="Q2267" s="1"/>
      <c r="R2267" s="1"/>
    </row>
    <row r="2268" spans="3:18">
      <c r="C2268" s="1"/>
      <c r="D2268" s="1"/>
      <c r="E2268" s="1"/>
      <c r="F2268" s="1"/>
      <c r="G2268" s="17"/>
      <c r="H2268" s="17"/>
      <c r="I2268" s="17"/>
      <c r="J2268" s="17"/>
      <c r="K2268" s="17"/>
      <c r="L2268" s="17"/>
      <c r="M2268" s="1"/>
      <c r="N2268" s="1"/>
      <c r="O2268" s="1"/>
      <c r="P2268" s="1"/>
      <c r="Q2268" s="1"/>
      <c r="R2268" s="1"/>
    </row>
    <row r="2269" spans="3:18">
      <c r="C2269" s="1"/>
      <c r="D2269" s="1"/>
      <c r="E2269" s="1"/>
      <c r="F2269" s="1"/>
      <c r="G2269" s="17"/>
      <c r="H2269" s="17"/>
      <c r="I2269" s="17"/>
      <c r="J2269" s="17"/>
      <c r="K2269" s="17"/>
      <c r="L2269" s="17"/>
      <c r="M2269" s="1"/>
      <c r="N2269" s="1"/>
      <c r="O2269" s="1"/>
      <c r="P2269" s="1"/>
      <c r="Q2269" s="1"/>
      <c r="R2269" s="1"/>
    </row>
    <row r="2270" spans="3:18">
      <c r="C2270" s="1"/>
      <c r="D2270" s="1"/>
      <c r="E2270" s="1"/>
      <c r="F2270" s="1"/>
      <c r="G2270" s="17"/>
      <c r="H2270" s="17"/>
      <c r="I2270" s="17"/>
      <c r="J2270" s="17"/>
      <c r="K2270" s="17"/>
      <c r="L2270" s="17"/>
      <c r="M2270" s="1"/>
      <c r="N2270" s="1"/>
      <c r="O2270" s="1"/>
      <c r="P2270" s="1"/>
      <c r="Q2270" s="1"/>
      <c r="R2270" s="1"/>
    </row>
    <row r="2271" spans="3:18">
      <c r="C2271" s="1"/>
      <c r="D2271" s="1"/>
      <c r="E2271" s="1"/>
      <c r="F2271" s="1"/>
      <c r="G2271" s="17"/>
      <c r="H2271" s="17"/>
      <c r="I2271" s="17"/>
      <c r="J2271" s="17"/>
      <c r="K2271" s="17"/>
      <c r="L2271" s="17"/>
      <c r="M2271" s="1"/>
      <c r="N2271" s="1"/>
      <c r="O2271" s="1"/>
      <c r="P2271" s="1"/>
      <c r="Q2271" s="1"/>
      <c r="R2271" s="1"/>
    </row>
    <row r="2272" spans="3:18">
      <c r="C2272" s="1"/>
      <c r="D2272" s="1"/>
      <c r="E2272" s="1"/>
      <c r="F2272" s="1"/>
      <c r="G2272" s="17"/>
      <c r="H2272" s="17"/>
      <c r="I2272" s="17"/>
      <c r="J2272" s="17"/>
      <c r="K2272" s="17"/>
      <c r="L2272" s="17"/>
      <c r="M2272" s="1"/>
      <c r="N2272" s="1"/>
      <c r="O2272" s="1"/>
      <c r="P2272" s="1"/>
      <c r="Q2272" s="1"/>
      <c r="R2272" s="1"/>
    </row>
    <row r="2273" spans="3:18">
      <c r="C2273" s="1"/>
      <c r="D2273" s="1"/>
      <c r="E2273" s="1"/>
      <c r="F2273" s="1"/>
      <c r="G2273" s="17"/>
      <c r="H2273" s="17"/>
      <c r="I2273" s="17"/>
      <c r="J2273" s="17"/>
      <c r="K2273" s="17"/>
      <c r="L2273" s="17"/>
      <c r="M2273" s="1"/>
      <c r="N2273" s="1"/>
      <c r="O2273" s="1"/>
      <c r="P2273" s="1"/>
      <c r="Q2273" s="1"/>
      <c r="R2273" s="1"/>
    </row>
    <row r="2274" spans="3:18">
      <c r="C2274" s="1"/>
      <c r="D2274" s="1"/>
      <c r="E2274" s="1"/>
      <c r="F2274" s="1"/>
      <c r="G2274" s="17"/>
      <c r="H2274" s="17"/>
      <c r="I2274" s="17"/>
      <c r="J2274" s="17"/>
      <c r="K2274" s="17"/>
      <c r="L2274" s="17"/>
      <c r="M2274" s="1"/>
      <c r="N2274" s="1"/>
      <c r="O2274" s="1"/>
      <c r="P2274" s="1"/>
      <c r="Q2274" s="1"/>
      <c r="R2274" s="1"/>
    </row>
    <row r="2275" spans="3:18">
      <c r="C2275" s="1"/>
      <c r="D2275" s="1"/>
      <c r="E2275" s="1"/>
      <c r="F2275" s="1"/>
      <c r="G2275" s="17"/>
      <c r="H2275" s="17"/>
      <c r="I2275" s="17"/>
      <c r="J2275" s="17"/>
      <c r="K2275" s="17"/>
      <c r="L2275" s="17"/>
      <c r="M2275" s="1"/>
      <c r="N2275" s="1"/>
      <c r="O2275" s="1"/>
      <c r="P2275" s="1"/>
      <c r="Q2275" s="1"/>
      <c r="R2275" s="1"/>
    </row>
    <row r="2276" spans="3:18">
      <c r="C2276" s="1"/>
      <c r="D2276" s="1"/>
      <c r="E2276" s="1"/>
      <c r="F2276" s="1"/>
      <c r="G2276" s="17"/>
      <c r="H2276" s="17"/>
      <c r="I2276" s="17"/>
      <c r="J2276" s="17"/>
      <c r="K2276" s="17"/>
      <c r="L2276" s="17"/>
      <c r="M2276" s="1"/>
      <c r="N2276" s="1"/>
      <c r="O2276" s="1"/>
      <c r="P2276" s="1"/>
      <c r="Q2276" s="1"/>
      <c r="R2276" s="1"/>
    </row>
    <row r="2277" spans="3:18">
      <c r="C2277" s="1"/>
      <c r="D2277" s="1"/>
      <c r="E2277" s="1"/>
      <c r="F2277" s="1"/>
      <c r="G2277" s="17"/>
      <c r="H2277" s="17"/>
      <c r="I2277" s="17"/>
      <c r="J2277" s="17"/>
      <c r="K2277" s="17"/>
      <c r="L2277" s="17"/>
      <c r="M2277" s="1"/>
      <c r="N2277" s="1"/>
      <c r="O2277" s="1"/>
      <c r="P2277" s="1"/>
      <c r="Q2277" s="1"/>
      <c r="R2277" s="1"/>
    </row>
    <row r="2278" spans="3:18">
      <c r="C2278" s="1"/>
      <c r="D2278" s="1"/>
      <c r="E2278" s="1"/>
      <c r="F2278" s="1"/>
      <c r="G2278" s="17"/>
      <c r="H2278" s="17"/>
      <c r="I2278" s="17"/>
      <c r="J2278" s="17"/>
      <c r="K2278" s="17"/>
      <c r="L2278" s="17"/>
      <c r="M2278" s="1"/>
      <c r="N2278" s="1"/>
      <c r="O2278" s="1"/>
      <c r="P2278" s="1"/>
      <c r="Q2278" s="1"/>
      <c r="R2278" s="1"/>
    </row>
    <row r="2279" spans="3:18">
      <c r="C2279" s="1"/>
      <c r="D2279" s="1"/>
      <c r="E2279" s="1"/>
      <c r="F2279" s="1"/>
      <c r="G2279" s="17"/>
      <c r="H2279" s="17"/>
      <c r="I2279" s="17"/>
      <c r="J2279" s="17"/>
      <c r="K2279" s="17"/>
      <c r="L2279" s="17"/>
      <c r="M2279" s="1"/>
      <c r="N2279" s="1"/>
      <c r="O2279" s="1"/>
      <c r="P2279" s="1"/>
      <c r="Q2279" s="1"/>
      <c r="R2279" s="1"/>
    </row>
    <row r="2280" spans="3:18">
      <c r="C2280" s="1"/>
      <c r="D2280" s="1"/>
      <c r="E2280" s="1"/>
      <c r="F2280" s="1"/>
      <c r="G2280" s="17"/>
      <c r="H2280" s="17"/>
      <c r="I2280" s="17"/>
      <c r="J2280" s="17"/>
      <c r="K2280" s="17"/>
      <c r="L2280" s="17"/>
      <c r="M2280" s="1"/>
      <c r="N2280" s="1"/>
      <c r="O2280" s="1"/>
      <c r="P2280" s="1"/>
      <c r="Q2280" s="1"/>
      <c r="R2280" s="1"/>
    </row>
    <row r="2281" spans="3:18">
      <c r="C2281" s="1"/>
      <c r="D2281" s="1"/>
      <c r="E2281" s="1"/>
      <c r="F2281" s="1"/>
      <c r="G2281" s="17"/>
      <c r="H2281" s="17"/>
      <c r="I2281" s="17"/>
      <c r="J2281" s="17"/>
      <c r="K2281" s="17"/>
      <c r="L2281" s="17"/>
      <c r="M2281" s="1"/>
      <c r="N2281" s="1"/>
      <c r="O2281" s="1"/>
      <c r="P2281" s="1"/>
      <c r="Q2281" s="1"/>
      <c r="R2281" s="1"/>
    </row>
    <row r="2282" spans="3:18">
      <c r="C2282" s="1"/>
      <c r="D2282" s="1"/>
      <c r="E2282" s="1"/>
      <c r="F2282" s="1"/>
      <c r="G2282" s="17"/>
      <c r="H2282" s="17"/>
      <c r="I2282" s="17"/>
      <c r="J2282" s="17"/>
      <c r="K2282" s="17"/>
      <c r="L2282" s="17"/>
      <c r="M2282" s="1"/>
      <c r="N2282" s="1"/>
      <c r="O2282" s="1"/>
      <c r="P2282" s="1"/>
      <c r="Q2282" s="1"/>
      <c r="R2282" s="1"/>
    </row>
    <row r="2283" spans="3:18">
      <c r="C2283" s="1"/>
      <c r="D2283" s="1"/>
      <c r="E2283" s="1"/>
      <c r="F2283" s="1"/>
      <c r="G2283" s="17"/>
      <c r="H2283" s="17"/>
      <c r="I2283" s="17"/>
      <c r="J2283" s="17"/>
      <c r="K2283" s="17"/>
      <c r="L2283" s="17"/>
      <c r="M2283" s="1"/>
      <c r="N2283" s="1"/>
      <c r="O2283" s="1"/>
      <c r="P2283" s="1"/>
      <c r="Q2283" s="1"/>
      <c r="R2283" s="1"/>
    </row>
    <row r="2284" spans="3:18">
      <c r="C2284" s="1"/>
      <c r="D2284" s="1"/>
      <c r="E2284" s="1"/>
      <c r="F2284" s="1"/>
      <c r="G2284" s="17"/>
      <c r="H2284" s="17"/>
      <c r="I2284" s="17"/>
      <c r="J2284" s="17"/>
      <c r="K2284" s="17"/>
      <c r="L2284" s="17"/>
      <c r="M2284" s="1"/>
      <c r="N2284" s="1"/>
      <c r="O2284" s="1"/>
      <c r="P2284" s="1"/>
      <c r="Q2284" s="1"/>
      <c r="R2284" s="1"/>
    </row>
    <row r="2285" spans="3:18">
      <c r="C2285" s="1"/>
      <c r="D2285" s="1"/>
      <c r="E2285" s="1"/>
      <c r="F2285" s="1"/>
      <c r="G2285" s="17"/>
      <c r="H2285" s="17"/>
      <c r="I2285" s="17"/>
      <c r="J2285" s="17"/>
      <c r="K2285" s="17"/>
      <c r="L2285" s="17"/>
      <c r="M2285" s="1"/>
      <c r="N2285" s="1"/>
      <c r="O2285" s="1"/>
      <c r="P2285" s="1"/>
      <c r="Q2285" s="1"/>
      <c r="R2285" s="1"/>
    </row>
    <row r="2286" spans="3:18">
      <c r="C2286" s="1"/>
      <c r="D2286" s="1"/>
      <c r="E2286" s="1"/>
      <c r="F2286" s="1"/>
      <c r="G2286" s="17"/>
      <c r="H2286" s="17"/>
      <c r="I2286" s="17"/>
      <c r="J2286" s="17"/>
      <c r="K2286" s="17"/>
      <c r="L2286" s="17"/>
      <c r="M2286" s="1"/>
      <c r="N2286" s="1"/>
      <c r="O2286" s="1"/>
      <c r="P2286" s="1"/>
      <c r="Q2286" s="1"/>
      <c r="R2286" s="1"/>
    </row>
    <row r="2287" spans="3:18">
      <c r="C2287" s="1"/>
      <c r="D2287" s="1"/>
      <c r="E2287" s="1"/>
      <c r="F2287" s="1"/>
      <c r="G2287" s="17"/>
      <c r="H2287" s="17"/>
      <c r="I2287" s="17"/>
      <c r="J2287" s="17"/>
      <c r="K2287" s="17"/>
      <c r="L2287" s="17"/>
      <c r="M2287" s="1"/>
      <c r="N2287" s="1"/>
      <c r="O2287" s="1"/>
      <c r="P2287" s="1"/>
      <c r="Q2287" s="1"/>
      <c r="R2287" s="1"/>
    </row>
    <row r="2288" spans="3:18">
      <c r="C2288" s="1"/>
      <c r="D2288" s="1"/>
      <c r="E2288" s="1"/>
      <c r="F2288" s="1"/>
      <c r="G2288" s="17"/>
      <c r="H2288" s="17"/>
      <c r="I2288" s="17"/>
      <c r="J2288" s="17"/>
      <c r="K2288" s="17"/>
      <c r="L2288" s="17"/>
      <c r="M2288" s="1"/>
      <c r="N2288" s="1"/>
      <c r="O2288" s="1"/>
      <c r="P2288" s="1"/>
      <c r="Q2288" s="1"/>
      <c r="R2288" s="1"/>
    </row>
    <row r="2289" spans="3:18">
      <c r="C2289" s="1"/>
      <c r="D2289" s="1"/>
      <c r="E2289" s="1"/>
      <c r="F2289" s="1"/>
      <c r="G2289" s="17"/>
      <c r="H2289" s="17"/>
      <c r="I2289" s="17"/>
      <c r="J2289" s="17"/>
      <c r="K2289" s="17"/>
      <c r="L2289" s="17"/>
      <c r="M2289" s="1"/>
      <c r="N2289" s="1"/>
      <c r="O2289" s="1"/>
      <c r="P2289" s="1"/>
      <c r="Q2289" s="1"/>
      <c r="R2289" s="1"/>
    </row>
    <row r="2290" spans="3:18">
      <c r="C2290" s="1"/>
      <c r="D2290" s="1"/>
      <c r="E2290" s="1"/>
      <c r="F2290" s="1"/>
      <c r="G2290" s="17"/>
      <c r="H2290" s="17"/>
      <c r="I2290" s="17"/>
      <c r="J2290" s="17"/>
      <c r="K2290" s="17"/>
      <c r="L2290" s="17"/>
      <c r="M2290" s="1"/>
      <c r="N2290" s="1"/>
      <c r="O2290" s="1"/>
      <c r="P2290" s="1"/>
      <c r="Q2290" s="1"/>
      <c r="R2290" s="1"/>
    </row>
    <row r="2291" spans="3:18">
      <c r="C2291" s="1"/>
      <c r="D2291" s="1"/>
      <c r="E2291" s="1"/>
      <c r="F2291" s="1"/>
      <c r="G2291" s="17"/>
      <c r="H2291" s="17"/>
      <c r="I2291" s="17"/>
      <c r="J2291" s="17"/>
      <c r="K2291" s="17"/>
      <c r="L2291" s="17"/>
      <c r="M2291" s="1"/>
      <c r="N2291" s="1"/>
      <c r="O2291" s="1"/>
      <c r="P2291" s="1"/>
      <c r="Q2291" s="1"/>
      <c r="R2291" s="1"/>
    </row>
    <row r="2292" spans="3:18">
      <c r="C2292" s="1"/>
      <c r="D2292" s="1"/>
      <c r="E2292" s="1"/>
      <c r="F2292" s="1"/>
      <c r="G2292" s="17"/>
      <c r="H2292" s="17"/>
      <c r="I2292" s="17"/>
      <c r="J2292" s="17"/>
      <c r="K2292" s="17"/>
      <c r="L2292" s="17"/>
      <c r="M2292" s="1"/>
      <c r="N2292" s="1"/>
      <c r="O2292" s="1"/>
      <c r="P2292" s="1"/>
      <c r="Q2292" s="1"/>
      <c r="R2292" s="1"/>
    </row>
    <row r="2293" spans="3:18">
      <c r="C2293" s="1"/>
      <c r="D2293" s="1"/>
      <c r="E2293" s="1"/>
      <c r="F2293" s="1"/>
      <c r="G2293" s="17"/>
      <c r="H2293" s="17"/>
      <c r="I2293" s="17"/>
      <c r="J2293" s="17"/>
      <c r="K2293" s="17"/>
      <c r="L2293" s="17"/>
      <c r="M2293" s="1"/>
      <c r="N2293" s="1"/>
      <c r="O2293" s="1"/>
      <c r="P2293" s="1"/>
      <c r="Q2293" s="1"/>
      <c r="R2293" s="1"/>
    </row>
    <row r="2294" spans="3:18">
      <c r="C2294" s="1"/>
      <c r="D2294" s="1"/>
      <c r="E2294" s="1"/>
      <c r="F2294" s="1"/>
      <c r="G2294" s="17"/>
      <c r="H2294" s="17"/>
      <c r="I2294" s="17"/>
      <c r="J2294" s="17"/>
      <c r="K2294" s="17"/>
      <c r="L2294" s="17"/>
      <c r="M2294" s="1"/>
      <c r="N2294" s="1"/>
      <c r="O2294" s="1"/>
      <c r="P2294" s="1"/>
      <c r="Q2294" s="1"/>
      <c r="R2294" s="1"/>
    </row>
    <row r="2295" spans="3:18">
      <c r="C2295" s="1"/>
      <c r="D2295" s="1"/>
      <c r="E2295" s="1"/>
      <c r="F2295" s="1"/>
      <c r="G2295" s="17"/>
      <c r="H2295" s="17"/>
      <c r="I2295" s="17"/>
      <c r="J2295" s="17"/>
      <c r="K2295" s="17"/>
      <c r="L2295" s="17"/>
      <c r="M2295" s="1"/>
      <c r="N2295" s="1"/>
      <c r="O2295" s="1"/>
      <c r="P2295" s="1"/>
      <c r="Q2295" s="1"/>
      <c r="R2295" s="1"/>
    </row>
  </sheetData>
  <sheetProtection algorithmName="SHA-512" hashValue="ZWuK2lJo72uB1PVpm3cBSNk79qPrGu1ye+6zFTqU/n+uDdbttnmSJlhzRywIi0cbh/NBb6ziSEm6DIzBw19dzQ==" saltValue="uRpcyhEDq3AKesOyXEKHBQ==" spinCount="100000" sheet="1" objects="1" scenarios="1"/>
  <mergeCells count="386">
    <mergeCell ref="A4:A5"/>
    <mergeCell ref="A6:A7"/>
    <mergeCell ref="A9:A10"/>
    <mergeCell ref="A11:A12"/>
    <mergeCell ref="L72:M73"/>
    <mergeCell ref="N72:N73"/>
    <mergeCell ref="E19:G19"/>
    <mergeCell ref="E21:K21"/>
    <mergeCell ref="F24:G24"/>
    <mergeCell ref="E16:G16"/>
    <mergeCell ref="E17:G17"/>
    <mergeCell ref="E13:F13"/>
    <mergeCell ref="E45:E47"/>
    <mergeCell ref="F34:G34"/>
    <mergeCell ref="E37:G37"/>
    <mergeCell ref="E32:E35"/>
    <mergeCell ref="F35:G35"/>
    <mergeCell ref="F32:G32"/>
    <mergeCell ref="E38:L38"/>
    <mergeCell ref="E39:L39"/>
    <mergeCell ref="F33:G33"/>
    <mergeCell ref="E10:P11"/>
    <mergeCell ref="C1:R1"/>
    <mergeCell ref="E3:F3"/>
    <mergeCell ref="E5:F6"/>
    <mergeCell ref="E24:E30"/>
    <mergeCell ref="F30:G30"/>
    <mergeCell ref="F29:G29"/>
    <mergeCell ref="F27:G27"/>
    <mergeCell ref="F28:G28"/>
    <mergeCell ref="F25:G25"/>
    <mergeCell ref="F26:G26"/>
    <mergeCell ref="G3:P3"/>
    <mergeCell ref="G5:P6"/>
    <mergeCell ref="E87:G87"/>
    <mergeCell ref="L87:N87"/>
    <mergeCell ref="F89:G89"/>
    <mergeCell ref="M89:N89"/>
    <mergeCell ref="F94:G94"/>
    <mergeCell ref="M94:N94"/>
    <mergeCell ref="E78:J78"/>
    <mergeCell ref="L78:P78"/>
    <mergeCell ref="E80:E86"/>
    <mergeCell ref="F80:G80"/>
    <mergeCell ref="L80:L86"/>
    <mergeCell ref="M80:N80"/>
    <mergeCell ref="F82:G82"/>
    <mergeCell ref="F83:G83"/>
    <mergeCell ref="F81:G81"/>
    <mergeCell ref="M81:N81"/>
    <mergeCell ref="F84:G84"/>
    <mergeCell ref="F85:G85"/>
    <mergeCell ref="F86:G86"/>
    <mergeCell ref="M82:N82"/>
    <mergeCell ref="M83:N83"/>
    <mergeCell ref="M84:N84"/>
    <mergeCell ref="M85:N85"/>
    <mergeCell ref="M86:N86"/>
    <mergeCell ref="F138:G138"/>
    <mergeCell ref="M138:N138"/>
    <mergeCell ref="F135:G135"/>
    <mergeCell ref="M135:N135"/>
    <mergeCell ref="F137:G137"/>
    <mergeCell ref="M137:N137"/>
    <mergeCell ref="E114:J114"/>
    <mergeCell ref="L114:P114"/>
    <mergeCell ref="E123:G123"/>
    <mergeCell ref="L123:N123"/>
    <mergeCell ref="E116:E122"/>
    <mergeCell ref="F118:G118"/>
    <mergeCell ref="M118:N118"/>
    <mergeCell ref="F119:G119"/>
    <mergeCell ref="M119:N119"/>
    <mergeCell ref="F116:G116"/>
    <mergeCell ref="M116:N116"/>
    <mergeCell ref="F117:G117"/>
    <mergeCell ref="M117:N117"/>
    <mergeCell ref="L116:L122"/>
    <mergeCell ref="F120:G120"/>
    <mergeCell ref="M120:N120"/>
    <mergeCell ref="F121:G121"/>
    <mergeCell ref="M121:N121"/>
    <mergeCell ref="E179:E181"/>
    <mergeCell ref="F179:G179"/>
    <mergeCell ref="L179:L181"/>
    <mergeCell ref="M179:N179"/>
    <mergeCell ref="E150:J150"/>
    <mergeCell ref="L150:P150"/>
    <mergeCell ref="E152:E158"/>
    <mergeCell ref="F152:G152"/>
    <mergeCell ref="F153:G153"/>
    <mergeCell ref="M153:N153"/>
    <mergeCell ref="F155:G155"/>
    <mergeCell ref="M155:N155"/>
    <mergeCell ref="L152:L158"/>
    <mergeCell ref="M152:N152"/>
    <mergeCell ref="F154:G154"/>
    <mergeCell ref="M154:N154"/>
    <mergeCell ref="E168:J168"/>
    <mergeCell ref="L168:P168"/>
    <mergeCell ref="E170:E176"/>
    <mergeCell ref="F170:G170"/>
    <mergeCell ref="F171:G171"/>
    <mergeCell ref="M171:N171"/>
    <mergeCell ref="F173:G173"/>
    <mergeCell ref="M173:N173"/>
    <mergeCell ref="L170:L176"/>
    <mergeCell ref="M170:N170"/>
    <mergeCell ref="F172:G172"/>
    <mergeCell ref="M172:N172"/>
    <mergeCell ref="F174:G174"/>
    <mergeCell ref="M174:N174"/>
    <mergeCell ref="F175:G175"/>
    <mergeCell ref="M175:N175"/>
    <mergeCell ref="F176:G176"/>
    <mergeCell ref="M176:N176"/>
    <mergeCell ref="F122:G122"/>
    <mergeCell ref="M122:N122"/>
    <mergeCell ref="E258:J258"/>
    <mergeCell ref="L258:P258"/>
    <mergeCell ref="E240:J240"/>
    <mergeCell ref="L240:P240"/>
    <mergeCell ref="E242:E248"/>
    <mergeCell ref="F242:G242"/>
    <mergeCell ref="F243:G243"/>
    <mergeCell ref="M243:N243"/>
    <mergeCell ref="F245:G245"/>
    <mergeCell ref="M245:N245"/>
    <mergeCell ref="L242:L248"/>
    <mergeCell ref="M242:N242"/>
    <mergeCell ref="F244:G244"/>
    <mergeCell ref="M244:N244"/>
    <mergeCell ref="E222:J222"/>
    <mergeCell ref="L222:P222"/>
    <mergeCell ref="E146:G146"/>
    <mergeCell ref="L146:N146"/>
    <mergeCell ref="F148:G148"/>
    <mergeCell ref="M148:N148"/>
    <mergeCell ref="E182:G182"/>
    <mergeCell ref="L182:N182"/>
    <mergeCell ref="E164:G164"/>
    <mergeCell ref="L164:N164"/>
    <mergeCell ref="F166:G166"/>
    <mergeCell ref="M166:N166"/>
    <mergeCell ref="E177:G177"/>
    <mergeCell ref="L177:N177"/>
    <mergeCell ref="E96:J96"/>
    <mergeCell ref="L96:P96"/>
    <mergeCell ref="F104:G104"/>
    <mergeCell ref="M104:N104"/>
    <mergeCell ref="E105:G105"/>
    <mergeCell ref="L105:N105"/>
    <mergeCell ref="E98:E104"/>
    <mergeCell ref="F98:G98"/>
    <mergeCell ref="L98:L104"/>
    <mergeCell ref="M98:N98"/>
    <mergeCell ref="F99:G99"/>
    <mergeCell ref="M99:N99"/>
    <mergeCell ref="F100:G100"/>
    <mergeCell ref="M100:N100"/>
    <mergeCell ref="F101:G101"/>
    <mergeCell ref="M101:N101"/>
    <mergeCell ref="F102:G102"/>
    <mergeCell ref="M102:N102"/>
    <mergeCell ref="E159:G159"/>
    <mergeCell ref="L159:N159"/>
    <mergeCell ref="F156:G156"/>
    <mergeCell ref="M156:N156"/>
    <mergeCell ref="F157:G157"/>
    <mergeCell ref="M157:N157"/>
    <mergeCell ref="F158:G158"/>
    <mergeCell ref="M158:N158"/>
    <mergeCell ref="E161:E163"/>
    <mergeCell ref="F161:G161"/>
    <mergeCell ref="L161:L163"/>
    <mergeCell ref="M161:N161"/>
    <mergeCell ref="F162:G162"/>
    <mergeCell ref="M162:N162"/>
    <mergeCell ref="F163:G163"/>
    <mergeCell ref="M163:N163"/>
    <mergeCell ref="F180:G180"/>
    <mergeCell ref="M180:N180"/>
    <mergeCell ref="F181:G181"/>
    <mergeCell ref="M181:N181"/>
    <mergeCell ref="F192:G192"/>
    <mergeCell ref="M192:N192"/>
    <mergeCell ref="F184:G184"/>
    <mergeCell ref="M184:N184"/>
    <mergeCell ref="E186:J186"/>
    <mergeCell ref="L186:P186"/>
    <mergeCell ref="E188:E194"/>
    <mergeCell ref="F188:G188"/>
    <mergeCell ref="F189:G189"/>
    <mergeCell ref="M189:N189"/>
    <mergeCell ref="F191:G191"/>
    <mergeCell ref="M191:N191"/>
    <mergeCell ref="L188:L194"/>
    <mergeCell ref="M188:N188"/>
    <mergeCell ref="F190:G190"/>
    <mergeCell ref="M190:N190"/>
    <mergeCell ref="F193:G193"/>
    <mergeCell ref="M193:N193"/>
    <mergeCell ref="F194:G194"/>
    <mergeCell ref="M194:N194"/>
    <mergeCell ref="F202:G202"/>
    <mergeCell ref="M202:N202"/>
    <mergeCell ref="E204:J204"/>
    <mergeCell ref="L204:P204"/>
    <mergeCell ref="E195:G195"/>
    <mergeCell ref="L195:N195"/>
    <mergeCell ref="F211:G211"/>
    <mergeCell ref="M211:N211"/>
    <mergeCell ref="E197:E199"/>
    <mergeCell ref="F197:G197"/>
    <mergeCell ref="L197:L199"/>
    <mergeCell ref="M197:N197"/>
    <mergeCell ref="F198:G198"/>
    <mergeCell ref="M198:N198"/>
    <mergeCell ref="F199:G199"/>
    <mergeCell ref="M199:N199"/>
    <mergeCell ref="E200:G200"/>
    <mergeCell ref="L200:N200"/>
    <mergeCell ref="F212:G212"/>
    <mergeCell ref="M212:N212"/>
    <mergeCell ref="E206:E212"/>
    <mergeCell ref="F206:G206"/>
    <mergeCell ref="L206:L212"/>
    <mergeCell ref="M206:N206"/>
    <mergeCell ref="F207:G207"/>
    <mergeCell ref="M207:N207"/>
    <mergeCell ref="F208:G208"/>
    <mergeCell ref="M208:N208"/>
    <mergeCell ref="F209:G209"/>
    <mergeCell ref="M209:N209"/>
    <mergeCell ref="F210:G210"/>
    <mergeCell ref="M210:N210"/>
    <mergeCell ref="F274:G274"/>
    <mergeCell ref="M274:N274"/>
    <mergeCell ref="E249:G249"/>
    <mergeCell ref="L249:N249"/>
    <mergeCell ref="F246:G246"/>
    <mergeCell ref="M246:N246"/>
    <mergeCell ref="F247:G247"/>
    <mergeCell ref="M247:N247"/>
    <mergeCell ref="F248:G248"/>
    <mergeCell ref="M248:N248"/>
    <mergeCell ref="E254:G254"/>
    <mergeCell ref="L254:N254"/>
    <mergeCell ref="F256:G256"/>
    <mergeCell ref="M256:N256"/>
    <mergeCell ref="E260:E266"/>
    <mergeCell ref="F260:G260"/>
    <mergeCell ref="F261:G261"/>
    <mergeCell ref="M261:N261"/>
    <mergeCell ref="F263:G263"/>
    <mergeCell ref="M263:N263"/>
    <mergeCell ref="L260:L266"/>
    <mergeCell ref="M260:N260"/>
    <mergeCell ref="F262:G262"/>
    <mergeCell ref="M262:N262"/>
    <mergeCell ref="E269:E271"/>
    <mergeCell ref="F269:G269"/>
    <mergeCell ref="L269:L271"/>
    <mergeCell ref="M269:N269"/>
    <mergeCell ref="F270:G270"/>
    <mergeCell ref="M270:N270"/>
    <mergeCell ref="F271:G271"/>
    <mergeCell ref="M271:N271"/>
    <mergeCell ref="E272:G272"/>
    <mergeCell ref="L272:N272"/>
    <mergeCell ref="E110:G110"/>
    <mergeCell ref="L110:N110"/>
    <mergeCell ref="F112:G112"/>
    <mergeCell ref="M112:N112"/>
    <mergeCell ref="E267:G267"/>
    <mergeCell ref="L267:N267"/>
    <mergeCell ref="F264:G264"/>
    <mergeCell ref="M264:N264"/>
    <mergeCell ref="F265:G265"/>
    <mergeCell ref="M265:N265"/>
    <mergeCell ref="F266:G266"/>
    <mergeCell ref="M266:N266"/>
    <mergeCell ref="E231:G231"/>
    <mergeCell ref="L231:N231"/>
    <mergeCell ref="E213:G213"/>
    <mergeCell ref="L213:N213"/>
    <mergeCell ref="F230:G230"/>
    <mergeCell ref="M230:N230"/>
    <mergeCell ref="E224:E230"/>
    <mergeCell ref="L224:L230"/>
    <mergeCell ref="F228:G228"/>
    <mergeCell ref="M228:N228"/>
    <mergeCell ref="F225:G225"/>
    <mergeCell ref="M225:N225"/>
    <mergeCell ref="E92:G92"/>
    <mergeCell ref="F90:G90"/>
    <mergeCell ref="F91:G91"/>
    <mergeCell ref="E89:E91"/>
    <mergeCell ref="L89:L91"/>
    <mergeCell ref="M90:N90"/>
    <mergeCell ref="M91:N91"/>
    <mergeCell ref="L92:N92"/>
    <mergeCell ref="E107:E109"/>
    <mergeCell ref="F107:G107"/>
    <mergeCell ref="L107:L109"/>
    <mergeCell ref="M107:N107"/>
    <mergeCell ref="F108:G108"/>
    <mergeCell ref="M108:N108"/>
    <mergeCell ref="F109:G109"/>
    <mergeCell ref="M109:N109"/>
    <mergeCell ref="F103:G103"/>
    <mergeCell ref="M103:N103"/>
    <mergeCell ref="E125:E127"/>
    <mergeCell ref="F125:G125"/>
    <mergeCell ref="L125:L127"/>
    <mergeCell ref="M125:N125"/>
    <mergeCell ref="F126:G126"/>
    <mergeCell ref="M126:N126"/>
    <mergeCell ref="F127:G127"/>
    <mergeCell ref="M127:N127"/>
    <mergeCell ref="E128:G128"/>
    <mergeCell ref="L128:N128"/>
    <mergeCell ref="F130:G130"/>
    <mergeCell ref="M130:N130"/>
    <mergeCell ref="E143:E145"/>
    <mergeCell ref="F143:G143"/>
    <mergeCell ref="L143:L145"/>
    <mergeCell ref="M143:N143"/>
    <mergeCell ref="F144:G144"/>
    <mergeCell ref="M144:N144"/>
    <mergeCell ref="F145:G145"/>
    <mergeCell ref="M145:N145"/>
    <mergeCell ref="F139:G139"/>
    <mergeCell ref="M139:N139"/>
    <mergeCell ref="F140:G140"/>
    <mergeCell ref="M140:N140"/>
    <mergeCell ref="E141:G141"/>
    <mergeCell ref="L141:N141"/>
    <mergeCell ref="E134:E140"/>
    <mergeCell ref="F134:G134"/>
    <mergeCell ref="L134:L140"/>
    <mergeCell ref="M134:N134"/>
    <mergeCell ref="F136:G136"/>
    <mergeCell ref="M136:N136"/>
    <mergeCell ref="E132:J132"/>
    <mergeCell ref="L132:P132"/>
    <mergeCell ref="E215:E217"/>
    <mergeCell ref="F215:G215"/>
    <mergeCell ref="L215:L217"/>
    <mergeCell ref="M215:N215"/>
    <mergeCell ref="F216:G216"/>
    <mergeCell ref="M216:N216"/>
    <mergeCell ref="F217:G217"/>
    <mergeCell ref="M217:N217"/>
    <mergeCell ref="E218:G218"/>
    <mergeCell ref="L218:N218"/>
    <mergeCell ref="F220:G220"/>
    <mergeCell ref="M220:N220"/>
    <mergeCell ref="E233:E235"/>
    <mergeCell ref="F233:G233"/>
    <mergeCell ref="L233:L235"/>
    <mergeCell ref="M233:N233"/>
    <mergeCell ref="F234:G234"/>
    <mergeCell ref="M234:N234"/>
    <mergeCell ref="F235:G235"/>
    <mergeCell ref="M235:N235"/>
    <mergeCell ref="F226:G226"/>
    <mergeCell ref="M226:N226"/>
    <mergeCell ref="F227:G227"/>
    <mergeCell ref="M227:N227"/>
    <mergeCell ref="F229:G229"/>
    <mergeCell ref="M229:N229"/>
    <mergeCell ref="F224:G224"/>
    <mergeCell ref="M224:N224"/>
    <mergeCell ref="E236:G236"/>
    <mergeCell ref="L236:N236"/>
    <mergeCell ref="F238:G238"/>
    <mergeCell ref="M238:N238"/>
    <mergeCell ref="E251:E253"/>
    <mergeCell ref="F251:G251"/>
    <mergeCell ref="L251:L253"/>
    <mergeCell ref="M251:N251"/>
    <mergeCell ref="F252:G252"/>
    <mergeCell ref="M252:N252"/>
    <mergeCell ref="F253:G253"/>
    <mergeCell ref="M253:N253"/>
  </mergeCells>
  <conditionalFormatting sqref="E78:J78">
    <cfRule type="expression" dxfId="1178" priority="2122" stopIfTrue="1">
      <formula>E78&lt;&gt;""</formula>
    </cfRule>
  </conditionalFormatting>
  <conditionalFormatting sqref="H94">
    <cfRule type="expression" dxfId="1177" priority="2120" stopIfTrue="1">
      <formula>$E78&lt;&gt;""</formula>
    </cfRule>
  </conditionalFormatting>
  <conditionalFormatting sqref="I94">
    <cfRule type="expression" dxfId="1176" priority="2119" stopIfTrue="1">
      <formula>$E78&lt;&gt;""</formula>
    </cfRule>
  </conditionalFormatting>
  <conditionalFormatting sqref="F84:F86 F81">
    <cfRule type="expression" dxfId="1175" priority="2118" stopIfTrue="1">
      <formula>$E79&lt;&gt;""</formula>
    </cfRule>
  </conditionalFormatting>
  <conditionalFormatting sqref="E94">
    <cfRule type="expression" dxfId="1174" priority="2115" stopIfTrue="1">
      <formula>$E78&lt;&gt;""</formula>
    </cfRule>
  </conditionalFormatting>
  <conditionalFormatting sqref="F94:G94">
    <cfRule type="expression" dxfId="1173" priority="2114" stopIfTrue="1">
      <formula>$E78&lt;&gt;""</formula>
    </cfRule>
  </conditionalFormatting>
  <conditionalFormatting sqref="E89">
    <cfRule type="expression" dxfId="1172" priority="2112" stopIfTrue="1">
      <formula>$E78&lt;&gt;""</formula>
    </cfRule>
  </conditionalFormatting>
  <conditionalFormatting sqref="L78 Q78">
    <cfRule type="expression" dxfId="1171" priority="2111" stopIfTrue="1">
      <formula>L78&lt;&gt;""</formula>
    </cfRule>
  </conditionalFormatting>
  <conditionalFormatting sqref="Q114">
    <cfRule type="expression" dxfId="1170" priority="2110" stopIfTrue="1">
      <formula>Q114&lt;&gt;""</formula>
    </cfRule>
  </conditionalFormatting>
  <conditionalFormatting sqref="Q132">
    <cfRule type="expression" dxfId="1169" priority="2109" stopIfTrue="1">
      <formula>Q132&lt;&gt;""</formula>
    </cfRule>
  </conditionalFormatting>
  <conditionalFormatting sqref="Q150">
    <cfRule type="expression" dxfId="1168" priority="2108" stopIfTrue="1">
      <formula>Q150&lt;&gt;""</formula>
    </cfRule>
  </conditionalFormatting>
  <conditionalFormatting sqref="Q168">
    <cfRule type="expression" dxfId="1167" priority="2107" stopIfTrue="1">
      <formula>Q168&lt;&gt;""</formula>
    </cfRule>
  </conditionalFormatting>
  <conditionalFormatting sqref="Q204">
    <cfRule type="expression" dxfId="1166" priority="2106" stopIfTrue="1">
      <formula>Q204&lt;&gt;""</formula>
    </cfRule>
  </conditionalFormatting>
  <conditionalFormatting sqref="H80">
    <cfRule type="expression" dxfId="1165" priority="2105" stopIfTrue="1">
      <formula>$E78&lt;&gt;""</formula>
    </cfRule>
  </conditionalFormatting>
  <conditionalFormatting sqref="I80">
    <cfRule type="expression" dxfId="1164" priority="2104" stopIfTrue="1">
      <formula>$E78&lt;&gt;""</formula>
    </cfRule>
  </conditionalFormatting>
  <conditionalFormatting sqref="Q96">
    <cfRule type="expression" dxfId="1163" priority="2103" stopIfTrue="1">
      <formula>Q96&lt;&gt;""</formula>
    </cfRule>
  </conditionalFormatting>
  <conditionalFormatting sqref="Q186">
    <cfRule type="expression" dxfId="1162" priority="2102" stopIfTrue="1">
      <formula>Q186&lt;&gt;""</formula>
    </cfRule>
  </conditionalFormatting>
  <conditionalFormatting sqref="Q65:R66 R64">
    <cfRule type="expression" dxfId="1161" priority="2123" stopIfTrue="1">
      <formula>ISNUMBER($O$72)</formula>
    </cfRule>
  </conditionalFormatting>
  <conditionalFormatting sqref="Q222">
    <cfRule type="expression" dxfId="1160" priority="2100" stopIfTrue="1">
      <formula>Q222&lt;&gt;""</formula>
    </cfRule>
  </conditionalFormatting>
  <conditionalFormatting sqref="Q240">
    <cfRule type="expression" dxfId="1159" priority="2099" stopIfTrue="1">
      <formula>Q240&lt;&gt;""</formula>
    </cfRule>
  </conditionalFormatting>
  <conditionalFormatting sqref="Q258">
    <cfRule type="expression" dxfId="1158" priority="2098" stopIfTrue="1">
      <formula>Q258&lt;&gt;""</formula>
    </cfRule>
  </conditionalFormatting>
  <conditionalFormatting sqref="H89">
    <cfRule type="expression" dxfId="1157" priority="2074" stopIfTrue="1">
      <formula>$E78&lt;&gt;""</formula>
    </cfRule>
  </conditionalFormatting>
  <conditionalFormatting sqref="I89">
    <cfRule type="expression" dxfId="1156" priority="2073" stopIfTrue="1">
      <formula>$E78&lt;&gt;""</formula>
    </cfRule>
  </conditionalFormatting>
  <conditionalFormatting sqref="F82:F83">
    <cfRule type="expression" dxfId="1155" priority="2048" stopIfTrue="1">
      <formula>$E78&lt;&gt;""</formula>
    </cfRule>
  </conditionalFormatting>
  <conditionalFormatting sqref="E96:J96">
    <cfRule type="expression" dxfId="1154" priority="1682" stopIfTrue="1">
      <formula>E96&lt;&gt;""</formula>
    </cfRule>
  </conditionalFormatting>
  <conditionalFormatting sqref="L96">
    <cfRule type="expression" dxfId="1153" priority="1681" stopIfTrue="1">
      <formula>L96&lt;&gt;""</formula>
    </cfRule>
  </conditionalFormatting>
  <conditionalFormatting sqref="E114:J114">
    <cfRule type="expression" dxfId="1152" priority="1680" stopIfTrue="1">
      <formula>E114&lt;&gt;""</formula>
    </cfRule>
  </conditionalFormatting>
  <conditionalFormatting sqref="L114">
    <cfRule type="expression" dxfId="1151" priority="1679" stopIfTrue="1">
      <formula>L114&lt;&gt;""</formula>
    </cfRule>
  </conditionalFormatting>
  <conditionalFormatting sqref="E132:J132">
    <cfRule type="expression" dxfId="1150" priority="1678" stopIfTrue="1">
      <formula>E132&lt;&gt;""</formula>
    </cfRule>
  </conditionalFormatting>
  <conditionalFormatting sqref="L132">
    <cfRule type="expression" dxfId="1149" priority="1677" stopIfTrue="1">
      <formula>L132&lt;&gt;""</formula>
    </cfRule>
  </conditionalFormatting>
  <conditionalFormatting sqref="L258">
    <cfRule type="expression" dxfId="1148" priority="1663" stopIfTrue="1">
      <formula>L258&lt;&gt;""</formula>
    </cfRule>
  </conditionalFormatting>
  <conditionalFormatting sqref="E150:J150">
    <cfRule type="expression" dxfId="1147" priority="1676" stopIfTrue="1">
      <formula>E150&lt;&gt;""</formula>
    </cfRule>
  </conditionalFormatting>
  <conditionalFormatting sqref="L150">
    <cfRule type="expression" dxfId="1146" priority="1675" stopIfTrue="1">
      <formula>L150&lt;&gt;""</formula>
    </cfRule>
  </conditionalFormatting>
  <conditionalFormatting sqref="E168:J168">
    <cfRule type="expression" dxfId="1145" priority="1674" stopIfTrue="1">
      <formula>E168&lt;&gt;""</formula>
    </cfRule>
  </conditionalFormatting>
  <conditionalFormatting sqref="L168">
    <cfRule type="expression" dxfId="1144" priority="1673" stopIfTrue="1">
      <formula>L168&lt;&gt;""</formula>
    </cfRule>
  </conditionalFormatting>
  <conditionalFormatting sqref="E186:J186">
    <cfRule type="expression" dxfId="1143" priority="1672" stopIfTrue="1">
      <formula>E186&lt;&gt;""</formula>
    </cfRule>
  </conditionalFormatting>
  <conditionalFormatting sqref="L186">
    <cfRule type="expression" dxfId="1142" priority="1671" stopIfTrue="1">
      <formula>L186&lt;&gt;""</formula>
    </cfRule>
  </conditionalFormatting>
  <conditionalFormatting sqref="E204:J204">
    <cfRule type="expression" dxfId="1141" priority="1670" stopIfTrue="1">
      <formula>E204&lt;&gt;""</formula>
    </cfRule>
  </conditionalFormatting>
  <conditionalFormatting sqref="L204">
    <cfRule type="expression" dxfId="1140" priority="1669" stopIfTrue="1">
      <formula>L204&lt;&gt;""</formula>
    </cfRule>
  </conditionalFormatting>
  <conditionalFormatting sqref="E222:J222">
    <cfRule type="expression" dxfId="1139" priority="1668" stopIfTrue="1">
      <formula>E222&lt;&gt;""</formula>
    </cfRule>
  </conditionalFormatting>
  <conditionalFormatting sqref="L222">
    <cfRule type="expression" dxfId="1138" priority="1667" stopIfTrue="1">
      <formula>L222&lt;&gt;""</formula>
    </cfRule>
  </conditionalFormatting>
  <conditionalFormatting sqref="E240:J240">
    <cfRule type="expression" dxfId="1137" priority="1666" stopIfTrue="1">
      <formula>E240&lt;&gt;""</formula>
    </cfRule>
  </conditionalFormatting>
  <conditionalFormatting sqref="L240">
    <cfRule type="expression" dxfId="1136" priority="1665" stopIfTrue="1">
      <formula>L240&lt;&gt;""</formula>
    </cfRule>
  </conditionalFormatting>
  <conditionalFormatting sqref="E258:J258">
    <cfRule type="expression" dxfId="1135" priority="1664" stopIfTrue="1">
      <formula>E258&lt;&gt;""</formula>
    </cfRule>
  </conditionalFormatting>
  <conditionalFormatting sqref="F81">
    <cfRule type="expression" dxfId="1134" priority="1652" stopIfTrue="1">
      <formula>$E78&lt;&gt;""</formula>
    </cfRule>
  </conditionalFormatting>
  <conditionalFormatting sqref="F82:G82">
    <cfRule type="expression" dxfId="1133" priority="1651" stopIfTrue="1">
      <formula>$E78&lt;&gt;""</formula>
    </cfRule>
  </conditionalFormatting>
  <conditionalFormatting sqref="F83:G83">
    <cfRule type="expression" dxfId="1132" priority="1650" stopIfTrue="1">
      <formula>$E78&lt;&gt;""</formula>
    </cfRule>
  </conditionalFormatting>
  <conditionalFormatting sqref="F84:G84">
    <cfRule type="expression" dxfId="1131" priority="1649" stopIfTrue="1">
      <formula>$E78&lt;&gt;""</formula>
    </cfRule>
  </conditionalFormatting>
  <conditionalFormatting sqref="F85:G85">
    <cfRule type="expression" dxfId="1130" priority="1648" stopIfTrue="1">
      <formula>$E78&lt;&gt;""</formula>
    </cfRule>
  </conditionalFormatting>
  <conditionalFormatting sqref="F86:G86">
    <cfRule type="expression" dxfId="1129" priority="1647" stopIfTrue="1">
      <formula>$E78&lt;&gt;""</formula>
    </cfRule>
  </conditionalFormatting>
  <conditionalFormatting sqref="E87">
    <cfRule type="expression" dxfId="1128" priority="1645" stopIfTrue="1">
      <formula>$E78&lt;&gt;""</formula>
    </cfRule>
  </conditionalFormatting>
  <conditionalFormatting sqref="H82">
    <cfRule type="expression" dxfId="1127" priority="1644" stopIfTrue="1">
      <formula>$E78&lt;&gt;""</formula>
    </cfRule>
  </conditionalFormatting>
  <conditionalFormatting sqref="I82">
    <cfRule type="expression" dxfId="1126" priority="1643" stopIfTrue="1">
      <formula>$E78&lt;&gt;""</formula>
    </cfRule>
  </conditionalFormatting>
  <conditionalFormatting sqref="H83">
    <cfRule type="expression" dxfId="1125" priority="1642" stopIfTrue="1">
      <formula>$E78&lt;&gt;""</formula>
    </cfRule>
  </conditionalFormatting>
  <conditionalFormatting sqref="I83">
    <cfRule type="expression" dxfId="1124" priority="1641" stopIfTrue="1">
      <formula>$E78&lt;&gt;""</formula>
    </cfRule>
  </conditionalFormatting>
  <conditionalFormatting sqref="H84">
    <cfRule type="expression" dxfId="1123" priority="1640" stopIfTrue="1">
      <formula>$E78&lt;&gt;""</formula>
    </cfRule>
  </conditionalFormatting>
  <conditionalFormatting sqref="I84">
    <cfRule type="expression" dxfId="1122" priority="1639" stopIfTrue="1">
      <formula>$E78&lt;&gt;""</formula>
    </cfRule>
  </conditionalFormatting>
  <conditionalFormatting sqref="H85">
    <cfRule type="expression" dxfId="1121" priority="1638" stopIfTrue="1">
      <formula>$E78&lt;&gt;""</formula>
    </cfRule>
  </conditionalFormatting>
  <conditionalFormatting sqref="I85">
    <cfRule type="expression" dxfId="1120" priority="1637" stopIfTrue="1">
      <formula>$E78&lt;&gt;""</formula>
    </cfRule>
  </conditionalFormatting>
  <conditionalFormatting sqref="H86">
    <cfRule type="expression" dxfId="1119" priority="1636" stopIfTrue="1">
      <formula>$E78&lt;&gt;""</formula>
    </cfRule>
  </conditionalFormatting>
  <conditionalFormatting sqref="I86">
    <cfRule type="expression" dxfId="1118" priority="1635" stopIfTrue="1">
      <formula>$E78&lt;&gt;""</formula>
    </cfRule>
  </conditionalFormatting>
  <conditionalFormatting sqref="H87">
    <cfRule type="expression" dxfId="1117" priority="1632" stopIfTrue="1">
      <formula>$E78&lt;&gt;""</formula>
    </cfRule>
  </conditionalFormatting>
  <conditionalFormatting sqref="I87">
    <cfRule type="expression" dxfId="1116" priority="1631" stopIfTrue="1">
      <formula>$E78&lt;&gt;""</formula>
    </cfRule>
  </conditionalFormatting>
  <conditionalFormatting sqref="F80">
    <cfRule type="expression" dxfId="1115" priority="1518" stopIfTrue="1">
      <formula>$E78&lt;&gt;""</formula>
    </cfRule>
  </conditionalFormatting>
  <conditionalFormatting sqref="F80:G80">
    <cfRule type="expression" dxfId="1114" priority="1517" stopIfTrue="1">
      <formula>$E78&lt;&gt;""</formula>
    </cfRule>
  </conditionalFormatting>
  <conditionalFormatting sqref="H81">
    <cfRule type="expression" dxfId="1113" priority="1516" stopIfTrue="1">
      <formula>$E78&lt;&gt;""</formula>
    </cfRule>
  </conditionalFormatting>
  <conditionalFormatting sqref="I81">
    <cfRule type="expression" dxfId="1112" priority="1515" stopIfTrue="1">
      <formula>$E78&lt;&gt;""</formula>
    </cfRule>
  </conditionalFormatting>
  <conditionalFormatting sqref="M100:N100 M102:N104">
    <cfRule type="expression" dxfId="1111" priority="1441" stopIfTrue="1">
      <formula>$L97&lt;&gt;""</formula>
    </cfRule>
  </conditionalFormatting>
  <conditionalFormatting sqref="F102:F104 F99">
    <cfRule type="expression" dxfId="1110" priority="1508" stopIfTrue="1">
      <formula>$E97&lt;&gt;""</formula>
    </cfRule>
  </conditionalFormatting>
  <conditionalFormatting sqref="H98">
    <cfRule type="expression" dxfId="1109" priority="1503" stopIfTrue="1">
      <formula>$E96&lt;&gt;""</formula>
    </cfRule>
  </conditionalFormatting>
  <conditionalFormatting sqref="I98">
    <cfRule type="expression" dxfId="1108" priority="1502" stopIfTrue="1">
      <formula>$E96&lt;&gt;""</formula>
    </cfRule>
  </conditionalFormatting>
  <conditionalFormatting sqref="F100">
    <cfRule type="expression" dxfId="1107" priority="1498" stopIfTrue="1">
      <formula>$E97&lt;&gt;""</formula>
    </cfRule>
  </conditionalFormatting>
  <conditionalFormatting sqref="M102:M104">
    <cfRule type="expression" dxfId="1106" priority="1497" stopIfTrue="1">
      <formula>$L100&lt;&gt;""</formula>
    </cfRule>
  </conditionalFormatting>
  <conditionalFormatting sqref="F99">
    <cfRule type="expression" dxfId="1105" priority="1495" stopIfTrue="1">
      <formula>$E96&lt;&gt;""</formula>
    </cfRule>
  </conditionalFormatting>
  <conditionalFormatting sqref="F100:G100">
    <cfRule type="expression" dxfId="1104" priority="1494" stopIfTrue="1">
      <formula>$E96&lt;&gt;""</formula>
    </cfRule>
  </conditionalFormatting>
  <conditionalFormatting sqref="F102:G102">
    <cfRule type="expression" dxfId="1103" priority="1492" stopIfTrue="1">
      <formula>$E96&lt;&gt;""</formula>
    </cfRule>
  </conditionalFormatting>
  <conditionalFormatting sqref="F103:G103">
    <cfRule type="expression" dxfId="1102" priority="1491" stopIfTrue="1">
      <formula>$E96&lt;&gt;""</formula>
    </cfRule>
  </conditionalFormatting>
  <conditionalFormatting sqref="F104:G104">
    <cfRule type="expression" dxfId="1101" priority="1490" stopIfTrue="1">
      <formula>$E96&lt;&gt;""</formula>
    </cfRule>
  </conditionalFormatting>
  <conditionalFormatting sqref="E105">
    <cfRule type="expression" dxfId="1100" priority="1489" stopIfTrue="1">
      <formula>$E96&lt;&gt;""</formula>
    </cfRule>
  </conditionalFormatting>
  <conditionalFormatting sqref="H100">
    <cfRule type="expression" dxfId="1099" priority="1488" stopIfTrue="1">
      <formula>$E96&lt;&gt;""</formula>
    </cfRule>
  </conditionalFormatting>
  <conditionalFormatting sqref="I100">
    <cfRule type="expression" dxfId="1098" priority="1487" stopIfTrue="1">
      <formula>$E96&lt;&gt;""</formula>
    </cfRule>
  </conditionalFormatting>
  <conditionalFormatting sqref="H101">
    <cfRule type="expression" dxfId="1097" priority="1486" stopIfTrue="1">
      <formula>$E96&lt;&gt;""</formula>
    </cfRule>
  </conditionalFormatting>
  <conditionalFormatting sqref="I101">
    <cfRule type="expression" dxfId="1096" priority="1485" stopIfTrue="1">
      <formula>$E96&lt;&gt;""</formula>
    </cfRule>
  </conditionalFormatting>
  <conditionalFormatting sqref="H102">
    <cfRule type="expression" dxfId="1095" priority="1484" stopIfTrue="1">
      <formula>$E96&lt;&gt;""</formula>
    </cfRule>
  </conditionalFormatting>
  <conditionalFormatting sqref="I102">
    <cfRule type="expression" dxfId="1094" priority="1483" stopIfTrue="1">
      <formula>$E96&lt;&gt;""</formula>
    </cfRule>
  </conditionalFormatting>
  <conditionalFormatting sqref="H103">
    <cfRule type="expression" dxfId="1093" priority="1482" stopIfTrue="1">
      <formula>$E96&lt;&gt;""</formula>
    </cfRule>
  </conditionalFormatting>
  <conditionalFormatting sqref="I103">
    <cfRule type="expression" dxfId="1092" priority="1481" stopIfTrue="1">
      <formula>$E96&lt;&gt;""</formula>
    </cfRule>
  </conditionalFormatting>
  <conditionalFormatting sqref="H104">
    <cfRule type="expression" dxfId="1091" priority="1480" stopIfTrue="1">
      <formula>$E96&lt;&gt;""</formula>
    </cfRule>
  </conditionalFormatting>
  <conditionalFormatting sqref="I104">
    <cfRule type="expression" dxfId="1090" priority="1479" stopIfTrue="1">
      <formula>$E96&lt;&gt;""</formula>
    </cfRule>
  </conditionalFormatting>
  <conditionalFormatting sqref="H105">
    <cfRule type="expression" dxfId="1089" priority="1478" stopIfTrue="1">
      <formula>$E96&lt;&gt;""</formula>
    </cfRule>
  </conditionalFormatting>
  <conditionalFormatting sqref="I105">
    <cfRule type="expression" dxfId="1088" priority="1477" stopIfTrue="1">
      <formula>$E96&lt;&gt;""</formula>
    </cfRule>
  </conditionalFormatting>
  <conditionalFormatting sqref="O98">
    <cfRule type="expression" dxfId="1087" priority="1469" stopIfTrue="1">
      <formula>$L96&lt;&gt;""</formula>
    </cfRule>
  </conditionalFormatting>
  <conditionalFormatting sqref="P98">
    <cfRule type="expression" dxfId="1086" priority="1468" stopIfTrue="1">
      <formula>$L96&lt;&gt;""</formula>
    </cfRule>
  </conditionalFormatting>
  <conditionalFormatting sqref="M102:N102">
    <cfRule type="expression" dxfId="1085" priority="1463" stopIfTrue="1">
      <formula>$L96&lt;&gt;""</formula>
    </cfRule>
  </conditionalFormatting>
  <conditionalFormatting sqref="M103:N103">
    <cfRule type="expression" dxfId="1084" priority="1462" stopIfTrue="1">
      <formula>$L96&lt;&gt;""</formula>
    </cfRule>
  </conditionalFormatting>
  <conditionalFormatting sqref="M104:N104">
    <cfRule type="expression" dxfId="1083" priority="1461" stopIfTrue="1">
      <formula>$L96&lt;&gt;""</formula>
    </cfRule>
  </conditionalFormatting>
  <conditionalFormatting sqref="L105">
    <cfRule type="expression" dxfId="1082" priority="1460" stopIfTrue="1">
      <formula>$L96&lt;&gt;""</formula>
    </cfRule>
  </conditionalFormatting>
  <conditionalFormatting sqref="O100">
    <cfRule type="expression" dxfId="1081" priority="1459" stopIfTrue="1">
      <formula>$L96&lt;&gt;""</formula>
    </cfRule>
  </conditionalFormatting>
  <conditionalFormatting sqref="P100">
    <cfRule type="expression" dxfId="1080" priority="1458" stopIfTrue="1">
      <formula>$L96&lt;&gt;""</formula>
    </cfRule>
  </conditionalFormatting>
  <conditionalFormatting sqref="O101">
    <cfRule type="expression" dxfId="1079" priority="1457" stopIfTrue="1">
      <formula>$L96&lt;&gt;""</formula>
    </cfRule>
  </conditionalFormatting>
  <conditionalFormatting sqref="P101">
    <cfRule type="expression" dxfId="1078" priority="1456" stopIfTrue="1">
      <formula>$L96&lt;&gt;""</formula>
    </cfRule>
  </conditionalFormatting>
  <conditionalFormatting sqref="O102">
    <cfRule type="expression" dxfId="1077" priority="1455" stopIfTrue="1">
      <formula>$L96&lt;&gt;""</formula>
    </cfRule>
  </conditionalFormatting>
  <conditionalFormatting sqref="P102">
    <cfRule type="expression" dxfId="1076" priority="1454" stopIfTrue="1">
      <formula>$L96&lt;&gt;""</formula>
    </cfRule>
  </conditionalFormatting>
  <conditionalFormatting sqref="O103">
    <cfRule type="expression" dxfId="1075" priority="1453" stopIfTrue="1">
      <formula>$L96&lt;&gt;""</formula>
    </cfRule>
  </conditionalFormatting>
  <conditionalFormatting sqref="P103">
    <cfRule type="expression" dxfId="1074" priority="1452" stopIfTrue="1">
      <formula>$L96&lt;&gt;""</formula>
    </cfRule>
  </conditionalFormatting>
  <conditionalFormatting sqref="O104">
    <cfRule type="expression" dxfId="1073" priority="1451" stopIfTrue="1">
      <formula>$L96&lt;&gt;""</formula>
    </cfRule>
  </conditionalFormatting>
  <conditionalFormatting sqref="P104">
    <cfRule type="expression" dxfId="1072" priority="1450" stopIfTrue="1">
      <formula>$L96&lt;&gt;""</formula>
    </cfRule>
  </conditionalFormatting>
  <conditionalFormatting sqref="O105">
    <cfRule type="expression" dxfId="1071" priority="1449" stopIfTrue="1">
      <formula>$L96&lt;&gt;""</formula>
    </cfRule>
  </conditionalFormatting>
  <conditionalFormatting sqref="P105">
    <cfRule type="expression" dxfId="1070" priority="1448" stopIfTrue="1">
      <formula>$L96&lt;&gt;""</formula>
    </cfRule>
  </conditionalFormatting>
  <conditionalFormatting sqref="M100">
    <cfRule type="expression" dxfId="1069" priority="1447" stopIfTrue="1">
      <formula>$L96&lt;&gt;""</formula>
    </cfRule>
  </conditionalFormatting>
  <conditionalFormatting sqref="M100:N100">
    <cfRule type="expression" dxfId="1068" priority="1446" stopIfTrue="1">
      <formula>$L96&lt;&gt;""</formula>
    </cfRule>
  </conditionalFormatting>
  <conditionalFormatting sqref="F98">
    <cfRule type="expression" dxfId="1067" priority="1445" stopIfTrue="1">
      <formula>$E96&lt;&gt;""</formula>
    </cfRule>
  </conditionalFormatting>
  <conditionalFormatting sqref="F98:G98">
    <cfRule type="expression" dxfId="1066" priority="1444" stopIfTrue="1">
      <formula>$E96&lt;&gt;""</formula>
    </cfRule>
  </conditionalFormatting>
  <conditionalFormatting sqref="H99">
    <cfRule type="expression" dxfId="1065" priority="1443" stopIfTrue="1">
      <formula>$E96&lt;&gt;""</formula>
    </cfRule>
  </conditionalFormatting>
  <conditionalFormatting sqref="I99">
    <cfRule type="expression" dxfId="1064" priority="1442" stopIfTrue="1">
      <formula>$E96&lt;&gt;""</formula>
    </cfRule>
  </conditionalFormatting>
  <conditionalFormatting sqref="O99">
    <cfRule type="expression" dxfId="1063" priority="1439" stopIfTrue="1">
      <formula>$L96&lt;&gt;""</formula>
    </cfRule>
  </conditionalFormatting>
  <conditionalFormatting sqref="P99">
    <cfRule type="expression" dxfId="1062" priority="1438" stopIfTrue="1">
      <formula>$L96&lt;&gt;""</formula>
    </cfRule>
  </conditionalFormatting>
  <conditionalFormatting sqref="F120:F122 F117">
    <cfRule type="expression" dxfId="1061" priority="1435" stopIfTrue="1">
      <formula>$E115&lt;&gt;""</formula>
    </cfRule>
  </conditionalFormatting>
  <conditionalFormatting sqref="H116">
    <cfRule type="expression" dxfId="1060" priority="1430" stopIfTrue="1">
      <formula>$E114&lt;&gt;""</formula>
    </cfRule>
  </conditionalFormatting>
  <conditionalFormatting sqref="I116">
    <cfRule type="expression" dxfId="1059" priority="1429" stopIfTrue="1">
      <formula>$E114&lt;&gt;""</formula>
    </cfRule>
  </conditionalFormatting>
  <conditionalFormatting sqref="F118">
    <cfRule type="expression" dxfId="1058" priority="1425" stopIfTrue="1">
      <formula>$E115&lt;&gt;""</formula>
    </cfRule>
  </conditionalFormatting>
  <conditionalFormatting sqref="M120:M122">
    <cfRule type="expression" dxfId="1057" priority="1424" stopIfTrue="1">
      <formula>$L118&lt;&gt;""</formula>
    </cfRule>
  </conditionalFormatting>
  <conditionalFormatting sqref="F117">
    <cfRule type="expression" dxfId="1056" priority="1422" stopIfTrue="1">
      <formula>$E114&lt;&gt;""</formula>
    </cfRule>
  </conditionalFormatting>
  <conditionalFormatting sqref="F118:G118">
    <cfRule type="expression" dxfId="1055" priority="1421" stopIfTrue="1">
      <formula>$E114&lt;&gt;""</formula>
    </cfRule>
  </conditionalFormatting>
  <conditionalFormatting sqref="F120:G120">
    <cfRule type="expression" dxfId="1054" priority="1419" stopIfTrue="1">
      <formula>$E114&lt;&gt;""</formula>
    </cfRule>
  </conditionalFormatting>
  <conditionalFormatting sqref="F121:G121">
    <cfRule type="expression" dxfId="1053" priority="1418" stopIfTrue="1">
      <formula>$E114&lt;&gt;""</formula>
    </cfRule>
  </conditionalFormatting>
  <conditionalFormatting sqref="F122:G122">
    <cfRule type="expression" dxfId="1052" priority="1417" stopIfTrue="1">
      <formula>$E114&lt;&gt;""</formula>
    </cfRule>
  </conditionalFormatting>
  <conditionalFormatting sqref="E123">
    <cfRule type="expression" dxfId="1051" priority="1416" stopIfTrue="1">
      <formula>$E114&lt;&gt;""</formula>
    </cfRule>
  </conditionalFormatting>
  <conditionalFormatting sqref="H118">
    <cfRule type="expression" dxfId="1050" priority="1415" stopIfTrue="1">
      <formula>$E114&lt;&gt;""</formula>
    </cfRule>
  </conditionalFormatting>
  <conditionalFormatting sqref="I118">
    <cfRule type="expression" dxfId="1049" priority="1414" stopIfTrue="1">
      <formula>$E114&lt;&gt;""</formula>
    </cfRule>
  </conditionalFormatting>
  <conditionalFormatting sqref="H119">
    <cfRule type="expression" dxfId="1048" priority="1413" stopIfTrue="1">
      <formula>$E114&lt;&gt;""</formula>
    </cfRule>
  </conditionalFormatting>
  <conditionalFormatting sqref="I119">
    <cfRule type="expression" dxfId="1047" priority="1412" stopIfTrue="1">
      <formula>$E114&lt;&gt;""</formula>
    </cfRule>
  </conditionalFormatting>
  <conditionalFormatting sqref="H120">
    <cfRule type="expression" dxfId="1046" priority="1411" stopIfTrue="1">
      <formula>$E114&lt;&gt;""</formula>
    </cfRule>
  </conditionalFormatting>
  <conditionalFormatting sqref="I120">
    <cfRule type="expression" dxfId="1045" priority="1410" stopIfTrue="1">
      <formula>$E114&lt;&gt;""</formula>
    </cfRule>
  </conditionalFormatting>
  <conditionalFormatting sqref="H121">
    <cfRule type="expression" dxfId="1044" priority="1409" stopIfTrue="1">
      <formula>$E114&lt;&gt;""</formula>
    </cfRule>
  </conditionalFormatting>
  <conditionalFormatting sqref="I121">
    <cfRule type="expression" dxfId="1043" priority="1408" stopIfTrue="1">
      <formula>$E114&lt;&gt;""</formula>
    </cfRule>
  </conditionalFormatting>
  <conditionalFormatting sqref="H122">
    <cfRule type="expression" dxfId="1042" priority="1407" stopIfTrue="1">
      <formula>$E114&lt;&gt;""</formula>
    </cfRule>
  </conditionalFormatting>
  <conditionalFormatting sqref="I122">
    <cfRule type="expression" dxfId="1041" priority="1406" stopIfTrue="1">
      <formula>$E114&lt;&gt;""</formula>
    </cfRule>
  </conditionalFormatting>
  <conditionalFormatting sqref="H123">
    <cfRule type="expression" dxfId="1040" priority="1405" stopIfTrue="1">
      <formula>$E114&lt;&gt;""</formula>
    </cfRule>
  </conditionalFormatting>
  <conditionalFormatting sqref="I123">
    <cfRule type="expression" dxfId="1039" priority="1404" stopIfTrue="1">
      <formula>$E114&lt;&gt;""</formula>
    </cfRule>
  </conditionalFormatting>
  <conditionalFormatting sqref="O116">
    <cfRule type="expression" dxfId="1038" priority="1396" stopIfTrue="1">
      <formula>$L114&lt;&gt;""</formula>
    </cfRule>
  </conditionalFormatting>
  <conditionalFormatting sqref="P116">
    <cfRule type="expression" dxfId="1037" priority="1395" stopIfTrue="1">
      <formula>$L114&lt;&gt;""</formula>
    </cfRule>
  </conditionalFormatting>
  <conditionalFormatting sqref="M120:N120">
    <cfRule type="expression" dxfId="1036" priority="1390" stopIfTrue="1">
      <formula>$L114&lt;&gt;""</formula>
    </cfRule>
  </conditionalFormatting>
  <conditionalFormatting sqref="M121:N121">
    <cfRule type="expression" dxfId="1035" priority="1389" stopIfTrue="1">
      <formula>$L114&lt;&gt;""</formula>
    </cfRule>
  </conditionalFormatting>
  <conditionalFormatting sqref="M122:N122">
    <cfRule type="expression" dxfId="1034" priority="1388" stopIfTrue="1">
      <formula>$L114&lt;&gt;""</formula>
    </cfRule>
  </conditionalFormatting>
  <conditionalFormatting sqref="L123">
    <cfRule type="expression" dxfId="1033" priority="1387" stopIfTrue="1">
      <formula>$L114&lt;&gt;""</formula>
    </cfRule>
  </conditionalFormatting>
  <conditionalFormatting sqref="O118">
    <cfRule type="expression" dxfId="1032" priority="1386" stopIfTrue="1">
      <formula>$L114&lt;&gt;""</formula>
    </cfRule>
  </conditionalFormatting>
  <conditionalFormatting sqref="P118">
    <cfRule type="expression" dxfId="1031" priority="1385" stopIfTrue="1">
      <formula>$L114&lt;&gt;""</formula>
    </cfRule>
  </conditionalFormatting>
  <conditionalFormatting sqref="O119">
    <cfRule type="expression" dxfId="1030" priority="1384" stopIfTrue="1">
      <formula>$L114&lt;&gt;""</formula>
    </cfRule>
  </conditionalFormatting>
  <conditionalFormatting sqref="P119">
    <cfRule type="expression" dxfId="1029" priority="1383" stopIfTrue="1">
      <formula>$L114&lt;&gt;""</formula>
    </cfRule>
  </conditionalFormatting>
  <conditionalFormatting sqref="O120">
    <cfRule type="expression" dxfId="1028" priority="1382" stopIfTrue="1">
      <formula>$L114&lt;&gt;""</formula>
    </cfRule>
  </conditionalFormatting>
  <conditionalFormatting sqref="P120">
    <cfRule type="expression" dxfId="1027" priority="1381" stopIfTrue="1">
      <formula>$L114&lt;&gt;""</formula>
    </cfRule>
  </conditionalFormatting>
  <conditionalFormatting sqref="O121">
    <cfRule type="expression" dxfId="1026" priority="1380" stopIfTrue="1">
      <formula>$L114&lt;&gt;""</formula>
    </cfRule>
  </conditionalFormatting>
  <conditionalFormatting sqref="P121">
    <cfRule type="expression" dxfId="1025" priority="1379" stopIfTrue="1">
      <formula>$L114&lt;&gt;""</formula>
    </cfRule>
  </conditionalFormatting>
  <conditionalFormatting sqref="O122">
    <cfRule type="expression" dxfId="1024" priority="1378" stopIfTrue="1">
      <formula>$L114&lt;&gt;""</formula>
    </cfRule>
  </conditionalFormatting>
  <conditionalFormatting sqref="P122">
    <cfRule type="expression" dxfId="1023" priority="1377" stopIfTrue="1">
      <formula>$L114&lt;&gt;""</formula>
    </cfRule>
  </conditionalFormatting>
  <conditionalFormatting sqref="O123">
    <cfRule type="expression" dxfId="1022" priority="1376" stopIfTrue="1">
      <formula>$L114&lt;&gt;""</formula>
    </cfRule>
  </conditionalFormatting>
  <conditionalFormatting sqref="P123">
    <cfRule type="expression" dxfId="1021" priority="1375" stopIfTrue="1">
      <formula>$L114&lt;&gt;""</formula>
    </cfRule>
  </conditionalFormatting>
  <conditionalFormatting sqref="M118">
    <cfRule type="expression" dxfId="1020" priority="1374" stopIfTrue="1">
      <formula>$L114&lt;&gt;""</formula>
    </cfRule>
  </conditionalFormatting>
  <conditionalFormatting sqref="M118:N118">
    <cfRule type="expression" dxfId="1019" priority="1373" stopIfTrue="1">
      <formula>$L114&lt;&gt;""</formula>
    </cfRule>
  </conditionalFormatting>
  <conditionalFormatting sqref="F116">
    <cfRule type="expression" dxfId="1018" priority="1372" stopIfTrue="1">
      <formula>$E114&lt;&gt;""</formula>
    </cfRule>
  </conditionalFormatting>
  <conditionalFormatting sqref="F116:G116">
    <cfRule type="expression" dxfId="1017" priority="1371" stopIfTrue="1">
      <formula>$E114&lt;&gt;""</formula>
    </cfRule>
  </conditionalFormatting>
  <conditionalFormatting sqref="H117">
    <cfRule type="expression" dxfId="1016" priority="1370" stopIfTrue="1">
      <formula>$E114&lt;&gt;""</formula>
    </cfRule>
  </conditionalFormatting>
  <conditionalFormatting sqref="I117">
    <cfRule type="expression" dxfId="1015" priority="1369" stopIfTrue="1">
      <formula>$E114&lt;&gt;""</formula>
    </cfRule>
  </conditionalFormatting>
  <conditionalFormatting sqref="M118:N118 M120:N122">
    <cfRule type="expression" dxfId="1014" priority="1368" stopIfTrue="1">
      <formula>$L115&lt;&gt;""</formula>
    </cfRule>
  </conditionalFormatting>
  <conditionalFormatting sqref="O117">
    <cfRule type="expression" dxfId="1013" priority="1366" stopIfTrue="1">
      <formula>$L114&lt;&gt;""</formula>
    </cfRule>
  </conditionalFormatting>
  <conditionalFormatting sqref="P117">
    <cfRule type="expression" dxfId="1012" priority="1365" stopIfTrue="1">
      <formula>$L114&lt;&gt;""</formula>
    </cfRule>
  </conditionalFormatting>
  <conditionalFormatting sqref="P135">
    <cfRule type="expression" dxfId="1011" priority="1292" stopIfTrue="1">
      <formula>$L132&lt;&gt;""</formula>
    </cfRule>
  </conditionalFormatting>
  <conditionalFormatting sqref="F138:F140 F135">
    <cfRule type="expression" dxfId="1010" priority="1362" stopIfTrue="1">
      <formula>$E133&lt;&gt;""</formula>
    </cfRule>
  </conditionalFormatting>
  <conditionalFormatting sqref="H134">
    <cfRule type="expression" dxfId="1009" priority="1357" stopIfTrue="1">
      <formula>$E132&lt;&gt;""</formula>
    </cfRule>
  </conditionalFormatting>
  <conditionalFormatting sqref="I134">
    <cfRule type="expression" dxfId="1008" priority="1356" stopIfTrue="1">
      <formula>$E132&lt;&gt;""</formula>
    </cfRule>
  </conditionalFormatting>
  <conditionalFormatting sqref="F136">
    <cfRule type="expression" dxfId="1007" priority="1352" stopIfTrue="1">
      <formula>$E133&lt;&gt;""</formula>
    </cfRule>
  </conditionalFormatting>
  <conditionalFormatting sqref="M138:M140">
    <cfRule type="expression" dxfId="1006" priority="1351" stopIfTrue="1">
      <formula>$L136&lt;&gt;""</formula>
    </cfRule>
  </conditionalFormatting>
  <conditionalFormatting sqref="F135">
    <cfRule type="expression" dxfId="1005" priority="1349" stopIfTrue="1">
      <formula>$E132&lt;&gt;""</formula>
    </cfRule>
  </conditionalFormatting>
  <conditionalFormatting sqref="F136:G136">
    <cfRule type="expression" dxfId="1004" priority="1348" stopIfTrue="1">
      <formula>$E132&lt;&gt;""</formula>
    </cfRule>
  </conditionalFormatting>
  <conditionalFormatting sqref="F138:G138">
    <cfRule type="expression" dxfId="1003" priority="1346" stopIfTrue="1">
      <formula>$E132&lt;&gt;""</formula>
    </cfRule>
  </conditionalFormatting>
  <conditionalFormatting sqref="F139:G139">
    <cfRule type="expression" dxfId="1002" priority="1345" stopIfTrue="1">
      <formula>$E132&lt;&gt;""</formula>
    </cfRule>
  </conditionalFormatting>
  <conditionalFormatting sqref="F140:G140">
    <cfRule type="expression" dxfId="1001" priority="1344" stopIfTrue="1">
      <formula>$E132&lt;&gt;""</formula>
    </cfRule>
  </conditionalFormatting>
  <conditionalFormatting sqref="E141">
    <cfRule type="expression" dxfId="1000" priority="1343" stopIfTrue="1">
      <formula>$E132&lt;&gt;""</formula>
    </cfRule>
  </conditionalFormatting>
  <conditionalFormatting sqref="H136">
    <cfRule type="expression" dxfId="999" priority="1342" stopIfTrue="1">
      <formula>$E132&lt;&gt;""</formula>
    </cfRule>
  </conditionalFormatting>
  <conditionalFormatting sqref="I136">
    <cfRule type="expression" dxfId="998" priority="1341" stopIfTrue="1">
      <formula>$E132&lt;&gt;""</formula>
    </cfRule>
  </conditionalFormatting>
  <conditionalFormatting sqref="H137">
    <cfRule type="expression" dxfId="997" priority="1340" stopIfTrue="1">
      <formula>$E132&lt;&gt;""</formula>
    </cfRule>
  </conditionalFormatting>
  <conditionalFormatting sqref="I137">
    <cfRule type="expression" dxfId="996" priority="1339" stopIfTrue="1">
      <formula>$E132&lt;&gt;""</formula>
    </cfRule>
  </conditionalFormatting>
  <conditionalFormatting sqref="H138">
    <cfRule type="expression" dxfId="995" priority="1338" stopIfTrue="1">
      <formula>$E132&lt;&gt;""</formula>
    </cfRule>
  </conditionalFormatting>
  <conditionalFormatting sqref="I138">
    <cfRule type="expression" dxfId="994" priority="1337" stopIfTrue="1">
      <formula>$E132&lt;&gt;""</formula>
    </cfRule>
  </conditionalFormatting>
  <conditionalFormatting sqref="H139">
    <cfRule type="expression" dxfId="993" priority="1336" stopIfTrue="1">
      <formula>$E132&lt;&gt;""</formula>
    </cfRule>
  </conditionalFormatting>
  <conditionalFormatting sqref="I139">
    <cfRule type="expression" dxfId="992" priority="1335" stopIfTrue="1">
      <formula>$E132&lt;&gt;""</formula>
    </cfRule>
  </conditionalFormatting>
  <conditionalFormatting sqref="H140">
    <cfRule type="expression" dxfId="991" priority="1334" stopIfTrue="1">
      <formula>$E132&lt;&gt;""</formula>
    </cfRule>
  </conditionalFormatting>
  <conditionalFormatting sqref="I140">
    <cfRule type="expression" dxfId="990" priority="1333" stopIfTrue="1">
      <formula>$E132&lt;&gt;""</formula>
    </cfRule>
  </conditionalFormatting>
  <conditionalFormatting sqref="H141">
    <cfRule type="expression" dxfId="989" priority="1332" stopIfTrue="1">
      <formula>$E132&lt;&gt;""</formula>
    </cfRule>
  </conditionalFormatting>
  <conditionalFormatting sqref="I141">
    <cfRule type="expression" dxfId="988" priority="1331" stopIfTrue="1">
      <formula>$E132&lt;&gt;""</formula>
    </cfRule>
  </conditionalFormatting>
  <conditionalFormatting sqref="O134">
    <cfRule type="expression" dxfId="987" priority="1323" stopIfTrue="1">
      <formula>$L132&lt;&gt;""</formula>
    </cfRule>
  </conditionalFormatting>
  <conditionalFormatting sqref="P134">
    <cfRule type="expression" dxfId="986" priority="1322" stopIfTrue="1">
      <formula>$L132&lt;&gt;""</formula>
    </cfRule>
  </conditionalFormatting>
  <conditionalFormatting sqref="M138:N138">
    <cfRule type="expression" dxfId="985" priority="1317" stopIfTrue="1">
      <formula>$L132&lt;&gt;""</formula>
    </cfRule>
  </conditionalFormatting>
  <conditionalFormatting sqref="M139:N139">
    <cfRule type="expression" dxfId="984" priority="1316" stopIfTrue="1">
      <formula>$L132&lt;&gt;""</formula>
    </cfRule>
  </conditionalFormatting>
  <conditionalFormatting sqref="M140:N140">
    <cfRule type="expression" dxfId="983" priority="1315" stopIfTrue="1">
      <formula>$L132&lt;&gt;""</formula>
    </cfRule>
  </conditionalFormatting>
  <conditionalFormatting sqref="L141">
    <cfRule type="expression" dxfId="982" priority="1314" stopIfTrue="1">
      <formula>$L132&lt;&gt;""</formula>
    </cfRule>
  </conditionalFormatting>
  <conditionalFormatting sqref="O136">
    <cfRule type="expression" dxfId="981" priority="1313" stopIfTrue="1">
      <formula>$L132&lt;&gt;""</formula>
    </cfRule>
  </conditionalFormatting>
  <conditionalFormatting sqref="P136">
    <cfRule type="expression" dxfId="980" priority="1312" stopIfTrue="1">
      <formula>$L132&lt;&gt;""</formula>
    </cfRule>
  </conditionalFormatting>
  <conditionalFormatting sqref="O137">
    <cfRule type="expression" dxfId="979" priority="1311" stopIfTrue="1">
      <formula>$L132&lt;&gt;""</formula>
    </cfRule>
  </conditionalFormatting>
  <conditionalFormatting sqref="P137">
    <cfRule type="expression" dxfId="978" priority="1310" stopIfTrue="1">
      <formula>$L132&lt;&gt;""</formula>
    </cfRule>
  </conditionalFormatting>
  <conditionalFormatting sqref="O138">
    <cfRule type="expression" dxfId="977" priority="1309" stopIfTrue="1">
      <formula>$L132&lt;&gt;""</formula>
    </cfRule>
  </conditionalFormatting>
  <conditionalFormatting sqref="P138">
    <cfRule type="expression" dxfId="976" priority="1308" stopIfTrue="1">
      <formula>$L132&lt;&gt;""</formula>
    </cfRule>
  </conditionalFormatting>
  <conditionalFormatting sqref="O139">
    <cfRule type="expression" dxfId="975" priority="1307" stopIfTrue="1">
      <formula>$L132&lt;&gt;""</formula>
    </cfRule>
  </conditionalFormatting>
  <conditionalFormatting sqref="P139">
    <cfRule type="expression" dxfId="974" priority="1306" stopIfTrue="1">
      <formula>$L132&lt;&gt;""</formula>
    </cfRule>
  </conditionalFormatting>
  <conditionalFormatting sqref="O140">
    <cfRule type="expression" dxfId="973" priority="1305" stopIfTrue="1">
      <formula>$L132&lt;&gt;""</formula>
    </cfRule>
  </conditionalFormatting>
  <conditionalFormatting sqref="P140">
    <cfRule type="expression" dxfId="972" priority="1304" stopIfTrue="1">
      <formula>$L132&lt;&gt;""</formula>
    </cfRule>
  </conditionalFormatting>
  <conditionalFormatting sqref="O141">
    <cfRule type="expression" dxfId="971" priority="1303" stopIfTrue="1">
      <formula>$L132&lt;&gt;""</formula>
    </cfRule>
  </conditionalFormatting>
  <conditionalFormatting sqref="P141">
    <cfRule type="expression" dxfId="970" priority="1302" stopIfTrue="1">
      <formula>$L132&lt;&gt;""</formula>
    </cfRule>
  </conditionalFormatting>
  <conditionalFormatting sqref="M136">
    <cfRule type="expression" dxfId="969" priority="1301" stopIfTrue="1">
      <formula>$L132&lt;&gt;""</formula>
    </cfRule>
  </conditionalFormatting>
  <conditionalFormatting sqref="M136:N136">
    <cfRule type="expression" dxfId="968" priority="1300" stopIfTrue="1">
      <formula>$L132&lt;&gt;""</formula>
    </cfRule>
  </conditionalFormatting>
  <conditionalFormatting sqref="F134">
    <cfRule type="expression" dxfId="967" priority="1299" stopIfTrue="1">
      <formula>$E132&lt;&gt;""</formula>
    </cfRule>
  </conditionalFormatting>
  <conditionalFormatting sqref="F134:G134">
    <cfRule type="expression" dxfId="966" priority="1298" stopIfTrue="1">
      <formula>$E132&lt;&gt;""</formula>
    </cfRule>
  </conditionalFormatting>
  <conditionalFormatting sqref="H135">
    <cfRule type="expression" dxfId="965" priority="1297" stopIfTrue="1">
      <formula>$E132&lt;&gt;""</formula>
    </cfRule>
  </conditionalFormatting>
  <conditionalFormatting sqref="I135">
    <cfRule type="expression" dxfId="964" priority="1296" stopIfTrue="1">
      <formula>$E132&lt;&gt;""</formula>
    </cfRule>
  </conditionalFormatting>
  <conditionalFormatting sqref="M136:N136 M138:N140">
    <cfRule type="expression" dxfId="963" priority="1295" stopIfTrue="1">
      <formula>$L133&lt;&gt;""</formula>
    </cfRule>
  </conditionalFormatting>
  <conditionalFormatting sqref="O135">
    <cfRule type="expression" dxfId="962" priority="1293" stopIfTrue="1">
      <formula>$L132&lt;&gt;""</formula>
    </cfRule>
  </conditionalFormatting>
  <conditionalFormatting sqref="P153">
    <cfRule type="expression" dxfId="961" priority="1219" stopIfTrue="1">
      <formula>$L150&lt;&gt;""</formula>
    </cfRule>
  </conditionalFormatting>
  <conditionalFormatting sqref="P171">
    <cfRule type="expression" dxfId="960" priority="1146" stopIfTrue="1">
      <formula>$L168&lt;&gt;""</formula>
    </cfRule>
  </conditionalFormatting>
  <conditionalFormatting sqref="F156:F158 F153">
    <cfRule type="expression" dxfId="959" priority="1289" stopIfTrue="1">
      <formula>$E151&lt;&gt;""</formula>
    </cfRule>
  </conditionalFormatting>
  <conditionalFormatting sqref="H152">
    <cfRule type="expression" dxfId="958" priority="1284" stopIfTrue="1">
      <formula>$E150&lt;&gt;""</formula>
    </cfRule>
  </conditionalFormatting>
  <conditionalFormatting sqref="I152">
    <cfRule type="expression" dxfId="957" priority="1283" stopIfTrue="1">
      <formula>$E150&lt;&gt;""</formula>
    </cfRule>
  </conditionalFormatting>
  <conditionalFormatting sqref="F154">
    <cfRule type="expression" dxfId="956" priority="1279" stopIfTrue="1">
      <formula>$E151&lt;&gt;""</formula>
    </cfRule>
  </conditionalFormatting>
  <conditionalFormatting sqref="M156:M158">
    <cfRule type="expression" dxfId="955" priority="1278" stopIfTrue="1">
      <formula>$L154&lt;&gt;""</formula>
    </cfRule>
  </conditionalFormatting>
  <conditionalFormatting sqref="F153">
    <cfRule type="expression" dxfId="954" priority="1276" stopIfTrue="1">
      <formula>$E150&lt;&gt;""</formula>
    </cfRule>
  </conditionalFormatting>
  <conditionalFormatting sqref="F154:G154">
    <cfRule type="expression" dxfId="953" priority="1275" stopIfTrue="1">
      <formula>$E150&lt;&gt;""</formula>
    </cfRule>
  </conditionalFormatting>
  <conditionalFormatting sqref="F156:G156">
    <cfRule type="expression" dxfId="952" priority="1273" stopIfTrue="1">
      <formula>$E150&lt;&gt;""</formula>
    </cfRule>
  </conditionalFormatting>
  <conditionalFormatting sqref="F157:G157">
    <cfRule type="expression" dxfId="951" priority="1272" stopIfTrue="1">
      <formula>$E150&lt;&gt;""</formula>
    </cfRule>
  </conditionalFormatting>
  <conditionalFormatting sqref="F158:G158">
    <cfRule type="expression" dxfId="950" priority="1271" stopIfTrue="1">
      <formula>$E150&lt;&gt;""</formula>
    </cfRule>
  </conditionalFormatting>
  <conditionalFormatting sqref="E159">
    <cfRule type="expression" dxfId="949" priority="1270" stopIfTrue="1">
      <formula>$E150&lt;&gt;""</formula>
    </cfRule>
  </conditionalFormatting>
  <conditionalFormatting sqref="H154">
    <cfRule type="expression" dxfId="948" priority="1269" stopIfTrue="1">
      <formula>$E150&lt;&gt;""</formula>
    </cfRule>
  </conditionalFormatting>
  <conditionalFormatting sqref="I154">
    <cfRule type="expression" dxfId="947" priority="1268" stopIfTrue="1">
      <formula>$E150&lt;&gt;""</formula>
    </cfRule>
  </conditionalFormatting>
  <conditionalFormatting sqref="H155">
    <cfRule type="expression" dxfId="946" priority="1267" stopIfTrue="1">
      <formula>$E150&lt;&gt;""</formula>
    </cfRule>
  </conditionalFormatting>
  <conditionalFormatting sqref="I155">
    <cfRule type="expression" dxfId="945" priority="1266" stopIfTrue="1">
      <formula>$E150&lt;&gt;""</formula>
    </cfRule>
  </conditionalFormatting>
  <conditionalFormatting sqref="H156">
    <cfRule type="expression" dxfId="944" priority="1265" stopIfTrue="1">
      <formula>$E150&lt;&gt;""</formula>
    </cfRule>
  </conditionalFormatting>
  <conditionalFormatting sqref="I156">
    <cfRule type="expression" dxfId="943" priority="1264" stopIfTrue="1">
      <formula>$E150&lt;&gt;""</formula>
    </cfRule>
  </conditionalFormatting>
  <conditionalFormatting sqref="H157">
    <cfRule type="expression" dxfId="942" priority="1263" stopIfTrue="1">
      <formula>$E150&lt;&gt;""</formula>
    </cfRule>
  </conditionalFormatting>
  <conditionalFormatting sqref="I157">
    <cfRule type="expression" dxfId="941" priority="1262" stopIfTrue="1">
      <formula>$E150&lt;&gt;""</formula>
    </cfRule>
  </conditionalFormatting>
  <conditionalFormatting sqref="H158">
    <cfRule type="expression" dxfId="940" priority="1261" stopIfTrue="1">
      <formula>$E150&lt;&gt;""</formula>
    </cfRule>
  </conditionalFormatting>
  <conditionalFormatting sqref="I158">
    <cfRule type="expression" dxfId="939" priority="1260" stopIfTrue="1">
      <formula>$E150&lt;&gt;""</formula>
    </cfRule>
  </conditionalFormatting>
  <conditionalFormatting sqref="H159">
    <cfRule type="expression" dxfId="938" priority="1259" stopIfTrue="1">
      <formula>$E150&lt;&gt;""</formula>
    </cfRule>
  </conditionalFormatting>
  <conditionalFormatting sqref="I159">
    <cfRule type="expression" dxfId="937" priority="1258" stopIfTrue="1">
      <formula>$E150&lt;&gt;""</formula>
    </cfRule>
  </conditionalFormatting>
  <conditionalFormatting sqref="O152">
    <cfRule type="expression" dxfId="936" priority="1250" stopIfTrue="1">
      <formula>$L150&lt;&gt;""</formula>
    </cfRule>
  </conditionalFormatting>
  <conditionalFormatting sqref="P152">
    <cfRule type="expression" dxfId="935" priority="1249" stopIfTrue="1">
      <formula>$L150&lt;&gt;""</formula>
    </cfRule>
  </conditionalFormatting>
  <conditionalFormatting sqref="M156:N156">
    <cfRule type="expression" dxfId="934" priority="1244" stopIfTrue="1">
      <formula>$L150&lt;&gt;""</formula>
    </cfRule>
  </conditionalFormatting>
  <conditionalFormatting sqref="M157:N157">
    <cfRule type="expression" dxfId="933" priority="1243" stopIfTrue="1">
      <formula>$L150&lt;&gt;""</formula>
    </cfRule>
  </conditionalFormatting>
  <conditionalFormatting sqref="M158:N158">
    <cfRule type="expression" dxfId="932" priority="1242" stopIfTrue="1">
      <formula>$L150&lt;&gt;""</formula>
    </cfRule>
  </conditionalFormatting>
  <conditionalFormatting sqref="L159">
    <cfRule type="expression" dxfId="931" priority="1241" stopIfTrue="1">
      <formula>$L150&lt;&gt;""</formula>
    </cfRule>
  </conditionalFormatting>
  <conditionalFormatting sqref="O154">
    <cfRule type="expression" dxfId="930" priority="1240" stopIfTrue="1">
      <formula>$L150&lt;&gt;""</formula>
    </cfRule>
  </conditionalFormatting>
  <conditionalFormatting sqref="P154">
    <cfRule type="expression" dxfId="929" priority="1239" stopIfTrue="1">
      <formula>$L150&lt;&gt;""</formula>
    </cfRule>
  </conditionalFormatting>
  <conditionalFormatting sqref="O155">
    <cfRule type="expression" dxfId="928" priority="1238" stopIfTrue="1">
      <formula>$L150&lt;&gt;""</formula>
    </cfRule>
  </conditionalFormatting>
  <conditionalFormatting sqref="P155">
    <cfRule type="expression" dxfId="927" priority="1237" stopIfTrue="1">
      <formula>$L150&lt;&gt;""</formula>
    </cfRule>
  </conditionalFormatting>
  <conditionalFormatting sqref="O156">
    <cfRule type="expression" dxfId="926" priority="1236" stopIfTrue="1">
      <formula>$L150&lt;&gt;""</formula>
    </cfRule>
  </conditionalFormatting>
  <conditionalFormatting sqref="P156">
    <cfRule type="expression" dxfId="925" priority="1235" stopIfTrue="1">
      <formula>$L150&lt;&gt;""</formula>
    </cfRule>
  </conditionalFormatting>
  <conditionalFormatting sqref="O157">
    <cfRule type="expression" dxfId="924" priority="1234" stopIfTrue="1">
      <formula>$L150&lt;&gt;""</formula>
    </cfRule>
  </conditionalFormatting>
  <conditionalFormatting sqref="P157">
    <cfRule type="expression" dxfId="923" priority="1233" stopIfTrue="1">
      <formula>$L150&lt;&gt;""</formula>
    </cfRule>
  </conditionalFormatting>
  <conditionalFormatting sqref="O158">
    <cfRule type="expression" dxfId="922" priority="1232" stopIfTrue="1">
      <formula>$L150&lt;&gt;""</formula>
    </cfRule>
  </conditionalFormatting>
  <conditionalFormatting sqref="P158">
    <cfRule type="expression" dxfId="921" priority="1231" stopIfTrue="1">
      <formula>$L150&lt;&gt;""</formula>
    </cfRule>
  </conditionalFormatting>
  <conditionalFormatting sqref="O159">
    <cfRule type="expression" dxfId="920" priority="1230" stopIfTrue="1">
      <formula>$L150&lt;&gt;""</formula>
    </cfRule>
  </conditionalFormatting>
  <conditionalFormatting sqref="P159">
    <cfRule type="expression" dxfId="919" priority="1229" stopIfTrue="1">
      <formula>$L150&lt;&gt;""</formula>
    </cfRule>
  </conditionalFormatting>
  <conditionalFormatting sqref="M154">
    <cfRule type="expression" dxfId="918" priority="1228" stopIfTrue="1">
      <formula>$L150&lt;&gt;""</formula>
    </cfRule>
  </conditionalFormatting>
  <conditionalFormatting sqref="M154:N154">
    <cfRule type="expression" dxfId="917" priority="1227" stopIfTrue="1">
      <formula>$L150&lt;&gt;""</formula>
    </cfRule>
  </conditionalFormatting>
  <conditionalFormatting sqref="F152">
    <cfRule type="expression" dxfId="916" priority="1226" stopIfTrue="1">
      <formula>$E150&lt;&gt;""</formula>
    </cfRule>
  </conditionalFormatting>
  <conditionalFormatting sqref="F152:G152">
    <cfRule type="expression" dxfId="915" priority="1225" stopIfTrue="1">
      <formula>$E150&lt;&gt;""</formula>
    </cfRule>
  </conditionalFormatting>
  <conditionalFormatting sqref="H153">
    <cfRule type="expression" dxfId="914" priority="1224" stopIfTrue="1">
      <formula>$E150&lt;&gt;""</formula>
    </cfRule>
  </conditionalFormatting>
  <conditionalFormatting sqref="I153">
    <cfRule type="expression" dxfId="913" priority="1223" stopIfTrue="1">
      <formula>$E150&lt;&gt;""</formula>
    </cfRule>
  </conditionalFormatting>
  <conditionalFormatting sqref="M154:N154 M156:N158">
    <cfRule type="expression" dxfId="912" priority="1222" stopIfTrue="1">
      <formula>$L151&lt;&gt;""</formula>
    </cfRule>
  </conditionalFormatting>
  <conditionalFormatting sqref="O153">
    <cfRule type="expression" dxfId="911" priority="1220" stopIfTrue="1">
      <formula>$L150&lt;&gt;""</formula>
    </cfRule>
  </conditionalFormatting>
  <conditionalFormatting sqref="P189">
    <cfRule type="expression" dxfId="910" priority="1073" stopIfTrue="1">
      <formula>$L186&lt;&gt;""</formula>
    </cfRule>
  </conditionalFormatting>
  <conditionalFormatting sqref="F174:F176 F171">
    <cfRule type="expression" dxfId="909" priority="1216" stopIfTrue="1">
      <formula>$E169&lt;&gt;""</formula>
    </cfRule>
  </conditionalFormatting>
  <conditionalFormatting sqref="H170">
    <cfRule type="expression" dxfId="908" priority="1211" stopIfTrue="1">
      <formula>$E168&lt;&gt;""</formula>
    </cfRule>
  </conditionalFormatting>
  <conditionalFormatting sqref="I170">
    <cfRule type="expression" dxfId="907" priority="1210" stopIfTrue="1">
      <formula>$E168&lt;&gt;""</formula>
    </cfRule>
  </conditionalFormatting>
  <conditionalFormatting sqref="F172">
    <cfRule type="expression" dxfId="906" priority="1206" stopIfTrue="1">
      <formula>$E169&lt;&gt;""</formula>
    </cfRule>
  </conditionalFormatting>
  <conditionalFormatting sqref="M174:M176">
    <cfRule type="expression" dxfId="905" priority="1205" stopIfTrue="1">
      <formula>$L172&lt;&gt;""</formula>
    </cfRule>
  </conditionalFormatting>
  <conditionalFormatting sqref="F171">
    <cfRule type="expression" dxfId="904" priority="1203" stopIfTrue="1">
      <formula>$E168&lt;&gt;""</formula>
    </cfRule>
  </conditionalFormatting>
  <conditionalFormatting sqref="F172:G172">
    <cfRule type="expression" dxfId="903" priority="1202" stopIfTrue="1">
      <formula>$E168&lt;&gt;""</formula>
    </cfRule>
  </conditionalFormatting>
  <conditionalFormatting sqref="F174:G174">
    <cfRule type="expression" dxfId="902" priority="1200" stopIfTrue="1">
      <formula>$E168&lt;&gt;""</formula>
    </cfRule>
  </conditionalFormatting>
  <conditionalFormatting sqref="F175:G175">
    <cfRule type="expression" dxfId="901" priority="1199" stopIfTrue="1">
      <formula>$E168&lt;&gt;""</formula>
    </cfRule>
  </conditionalFormatting>
  <conditionalFormatting sqref="F176:G176">
    <cfRule type="expression" dxfId="900" priority="1198" stopIfTrue="1">
      <formula>$E168&lt;&gt;""</formula>
    </cfRule>
  </conditionalFormatting>
  <conditionalFormatting sqref="E177">
    <cfRule type="expression" dxfId="899" priority="1197" stopIfTrue="1">
      <formula>$E168&lt;&gt;""</formula>
    </cfRule>
  </conditionalFormatting>
  <conditionalFormatting sqref="H172">
    <cfRule type="expression" dxfId="898" priority="1196" stopIfTrue="1">
      <formula>$E168&lt;&gt;""</formula>
    </cfRule>
  </conditionalFormatting>
  <conditionalFormatting sqref="I172">
    <cfRule type="expression" dxfId="897" priority="1195" stopIfTrue="1">
      <formula>$E168&lt;&gt;""</formula>
    </cfRule>
  </conditionalFormatting>
  <conditionalFormatting sqref="H173">
    <cfRule type="expression" dxfId="896" priority="1194" stopIfTrue="1">
      <formula>$E168&lt;&gt;""</formula>
    </cfRule>
  </conditionalFormatting>
  <conditionalFormatting sqref="I173">
    <cfRule type="expression" dxfId="895" priority="1193" stopIfTrue="1">
      <formula>$E168&lt;&gt;""</formula>
    </cfRule>
  </conditionalFormatting>
  <conditionalFormatting sqref="H174">
    <cfRule type="expression" dxfId="894" priority="1192" stopIfTrue="1">
      <formula>$E168&lt;&gt;""</formula>
    </cfRule>
  </conditionalFormatting>
  <conditionalFormatting sqref="I174">
    <cfRule type="expression" dxfId="893" priority="1191" stopIfTrue="1">
      <formula>$E168&lt;&gt;""</formula>
    </cfRule>
  </conditionalFormatting>
  <conditionalFormatting sqref="H175">
    <cfRule type="expression" dxfId="892" priority="1190" stopIfTrue="1">
      <formula>$E168&lt;&gt;""</formula>
    </cfRule>
  </conditionalFormatting>
  <conditionalFormatting sqref="I175">
    <cfRule type="expression" dxfId="891" priority="1189" stopIfTrue="1">
      <formula>$E168&lt;&gt;""</formula>
    </cfRule>
  </conditionalFormatting>
  <conditionalFormatting sqref="H176">
    <cfRule type="expression" dxfId="890" priority="1188" stopIfTrue="1">
      <formula>$E168&lt;&gt;""</formula>
    </cfRule>
  </conditionalFormatting>
  <conditionalFormatting sqref="I176">
    <cfRule type="expression" dxfId="889" priority="1187" stopIfTrue="1">
      <formula>$E168&lt;&gt;""</formula>
    </cfRule>
  </conditionalFormatting>
  <conditionalFormatting sqref="H177">
    <cfRule type="expression" dxfId="888" priority="1186" stopIfTrue="1">
      <formula>$E168&lt;&gt;""</formula>
    </cfRule>
  </conditionalFormatting>
  <conditionalFormatting sqref="I177">
    <cfRule type="expression" dxfId="887" priority="1185" stopIfTrue="1">
      <formula>$E168&lt;&gt;""</formula>
    </cfRule>
  </conditionalFormatting>
  <conditionalFormatting sqref="O170">
    <cfRule type="expression" dxfId="886" priority="1177" stopIfTrue="1">
      <formula>$L168&lt;&gt;""</formula>
    </cfRule>
  </conditionalFormatting>
  <conditionalFormatting sqref="P170">
    <cfRule type="expression" dxfId="885" priority="1176" stopIfTrue="1">
      <formula>$L168&lt;&gt;""</formula>
    </cfRule>
  </conditionalFormatting>
  <conditionalFormatting sqref="M174:N174">
    <cfRule type="expression" dxfId="884" priority="1171" stopIfTrue="1">
      <formula>$L168&lt;&gt;""</formula>
    </cfRule>
  </conditionalFormatting>
  <conditionalFormatting sqref="M175:N175">
    <cfRule type="expression" dxfId="883" priority="1170" stopIfTrue="1">
      <formula>$L168&lt;&gt;""</formula>
    </cfRule>
  </conditionalFormatting>
  <conditionalFormatting sqref="M176:N176">
    <cfRule type="expression" dxfId="882" priority="1169" stopIfTrue="1">
      <formula>$L168&lt;&gt;""</formula>
    </cfRule>
  </conditionalFormatting>
  <conditionalFormatting sqref="L177">
    <cfRule type="expression" dxfId="881" priority="1168" stopIfTrue="1">
      <formula>$L168&lt;&gt;""</formula>
    </cfRule>
  </conditionalFormatting>
  <conditionalFormatting sqref="O172">
    <cfRule type="expression" dxfId="880" priority="1167" stopIfTrue="1">
      <formula>$L168&lt;&gt;""</formula>
    </cfRule>
  </conditionalFormatting>
  <conditionalFormatting sqref="P172">
    <cfRule type="expression" dxfId="879" priority="1166" stopIfTrue="1">
      <formula>$L168&lt;&gt;""</formula>
    </cfRule>
  </conditionalFormatting>
  <conditionalFormatting sqref="O173">
    <cfRule type="expression" dxfId="878" priority="1165" stopIfTrue="1">
      <formula>$L168&lt;&gt;""</formula>
    </cfRule>
  </conditionalFormatting>
  <conditionalFormatting sqref="P173">
    <cfRule type="expression" dxfId="877" priority="1164" stopIfTrue="1">
      <formula>$L168&lt;&gt;""</formula>
    </cfRule>
  </conditionalFormatting>
  <conditionalFormatting sqref="O174">
    <cfRule type="expression" dxfId="876" priority="1163" stopIfTrue="1">
      <formula>$L168&lt;&gt;""</formula>
    </cfRule>
  </conditionalFormatting>
  <conditionalFormatting sqref="P174">
    <cfRule type="expression" dxfId="875" priority="1162" stopIfTrue="1">
      <formula>$L168&lt;&gt;""</formula>
    </cfRule>
  </conditionalFormatting>
  <conditionalFormatting sqref="O175">
    <cfRule type="expression" dxfId="874" priority="1161" stopIfTrue="1">
      <formula>$L168&lt;&gt;""</formula>
    </cfRule>
  </conditionalFormatting>
  <conditionalFormatting sqref="P175">
    <cfRule type="expression" dxfId="873" priority="1160" stopIfTrue="1">
      <formula>$L168&lt;&gt;""</formula>
    </cfRule>
  </conditionalFormatting>
  <conditionalFormatting sqref="O176">
    <cfRule type="expression" dxfId="872" priority="1159" stopIfTrue="1">
      <formula>$L168&lt;&gt;""</formula>
    </cfRule>
  </conditionalFormatting>
  <conditionalFormatting sqref="P176">
    <cfRule type="expression" dxfId="871" priority="1158" stopIfTrue="1">
      <formula>$L168&lt;&gt;""</formula>
    </cfRule>
  </conditionalFormatting>
  <conditionalFormatting sqref="O177">
    <cfRule type="expression" dxfId="870" priority="1157" stopIfTrue="1">
      <formula>$L168&lt;&gt;""</formula>
    </cfRule>
  </conditionalFormatting>
  <conditionalFormatting sqref="P177">
    <cfRule type="expression" dxfId="869" priority="1156" stopIfTrue="1">
      <formula>$L168&lt;&gt;""</formula>
    </cfRule>
  </conditionalFormatting>
  <conditionalFormatting sqref="M172">
    <cfRule type="expression" dxfId="868" priority="1155" stopIfTrue="1">
      <formula>$L168&lt;&gt;""</formula>
    </cfRule>
  </conditionalFormatting>
  <conditionalFormatting sqref="M172:N172">
    <cfRule type="expression" dxfId="867" priority="1154" stopIfTrue="1">
      <formula>$L168&lt;&gt;""</formula>
    </cfRule>
  </conditionalFormatting>
  <conditionalFormatting sqref="F170">
    <cfRule type="expression" dxfId="866" priority="1153" stopIfTrue="1">
      <formula>$E168&lt;&gt;""</formula>
    </cfRule>
  </conditionalFormatting>
  <conditionalFormatting sqref="F170:G170">
    <cfRule type="expression" dxfId="865" priority="1152" stopIfTrue="1">
      <formula>$E168&lt;&gt;""</formula>
    </cfRule>
  </conditionalFormatting>
  <conditionalFormatting sqref="H171">
    <cfRule type="expression" dxfId="864" priority="1151" stopIfTrue="1">
      <formula>$E168&lt;&gt;""</formula>
    </cfRule>
  </conditionalFormatting>
  <conditionalFormatting sqref="I171">
    <cfRule type="expression" dxfId="863" priority="1150" stopIfTrue="1">
      <formula>$E168&lt;&gt;""</formula>
    </cfRule>
  </conditionalFormatting>
  <conditionalFormatting sqref="M172:N172 M174:N176">
    <cfRule type="expression" dxfId="862" priority="1149" stopIfTrue="1">
      <formula>$L169&lt;&gt;""</formula>
    </cfRule>
  </conditionalFormatting>
  <conditionalFormatting sqref="O171">
    <cfRule type="expression" dxfId="861" priority="1147" stopIfTrue="1">
      <formula>$L168&lt;&gt;""</formula>
    </cfRule>
  </conditionalFormatting>
  <conditionalFormatting sqref="F192:F194 F189">
    <cfRule type="expression" dxfId="860" priority="1143" stopIfTrue="1">
      <formula>$E187&lt;&gt;""</formula>
    </cfRule>
  </conditionalFormatting>
  <conditionalFormatting sqref="H188">
    <cfRule type="expression" dxfId="859" priority="1138" stopIfTrue="1">
      <formula>$E186&lt;&gt;""</formula>
    </cfRule>
  </conditionalFormatting>
  <conditionalFormatting sqref="I188">
    <cfRule type="expression" dxfId="858" priority="1137" stopIfTrue="1">
      <formula>$E186&lt;&gt;""</formula>
    </cfRule>
  </conditionalFormatting>
  <conditionalFormatting sqref="F190">
    <cfRule type="expression" dxfId="857" priority="1133" stopIfTrue="1">
      <formula>$E187&lt;&gt;""</formula>
    </cfRule>
  </conditionalFormatting>
  <conditionalFormatting sqref="M192:M194">
    <cfRule type="expression" dxfId="856" priority="1132" stopIfTrue="1">
      <formula>$L190&lt;&gt;""</formula>
    </cfRule>
  </conditionalFormatting>
  <conditionalFormatting sqref="F189">
    <cfRule type="expression" dxfId="855" priority="1130" stopIfTrue="1">
      <formula>$E186&lt;&gt;""</formula>
    </cfRule>
  </conditionalFormatting>
  <conditionalFormatting sqref="F190:G190">
    <cfRule type="expression" dxfId="854" priority="1129" stopIfTrue="1">
      <formula>$E186&lt;&gt;""</formula>
    </cfRule>
  </conditionalFormatting>
  <conditionalFormatting sqref="F192:G192">
    <cfRule type="expression" dxfId="853" priority="1127" stopIfTrue="1">
      <formula>$E186&lt;&gt;""</formula>
    </cfRule>
  </conditionalFormatting>
  <conditionalFormatting sqref="F193:G193">
    <cfRule type="expression" dxfId="852" priority="1126" stopIfTrue="1">
      <formula>$E186&lt;&gt;""</formula>
    </cfRule>
  </conditionalFormatting>
  <conditionalFormatting sqref="F194:G194">
    <cfRule type="expression" dxfId="851" priority="1125" stopIfTrue="1">
      <formula>$E186&lt;&gt;""</formula>
    </cfRule>
  </conditionalFormatting>
  <conditionalFormatting sqref="E195">
    <cfRule type="expression" dxfId="850" priority="1124" stopIfTrue="1">
      <formula>$E186&lt;&gt;""</formula>
    </cfRule>
  </conditionalFormatting>
  <conditionalFormatting sqref="H190">
    <cfRule type="expression" dxfId="849" priority="1123" stopIfTrue="1">
      <formula>$E186&lt;&gt;""</formula>
    </cfRule>
  </conditionalFormatting>
  <conditionalFormatting sqref="I190">
    <cfRule type="expression" dxfId="848" priority="1122" stopIfTrue="1">
      <formula>$E186&lt;&gt;""</formula>
    </cfRule>
  </conditionalFormatting>
  <conditionalFormatting sqref="H191">
    <cfRule type="expression" dxfId="847" priority="1121" stopIfTrue="1">
      <formula>$E186&lt;&gt;""</formula>
    </cfRule>
  </conditionalFormatting>
  <conditionalFormatting sqref="I191">
    <cfRule type="expression" dxfId="846" priority="1120" stopIfTrue="1">
      <formula>$E186&lt;&gt;""</formula>
    </cfRule>
  </conditionalFormatting>
  <conditionalFormatting sqref="H192">
    <cfRule type="expression" dxfId="845" priority="1119" stopIfTrue="1">
      <formula>$E186&lt;&gt;""</formula>
    </cfRule>
  </conditionalFormatting>
  <conditionalFormatting sqref="I192">
    <cfRule type="expression" dxfId="844" priority="1118" stopIfTrue="1">
      <formula>$E186&lt;&gt;""</formula>
    </cfRule>
  </conditionalFormatting>
  <conditionalFormatting sqref="H193">
    <cfRule type="expression" dxfId="843" priority="1117" stopIfTrue="1">
      <formula>$E186&lt;&gt;""</formula>
    </cfRule>
  </conditionalFormatting>
  <conditionalFormatting sqref="I193">
    <cfRule type="expression" dxfId="842" priority="1116" stopIfTrue="1">
      <formula>$E186&lt;&gt;""</formula>
    </cfRule>
  </conditionalFormatting>
  <conditionalFormatting sqref="H194">
    <cfRule type="expression" dxfId="841" priority="1115" stopIfTrue="1">
      <formula>$E186&lt;&gt;""</formula>
    </cfRule>
  </conditionalFormatting>
  <conditionalFormatting sqref="I194">
    <cfRule type="expression" dxfId="840" priority="1114" stopIfTrue="1">
      <formula>$E186&lt;&gt;""</formula>
    </cfRule>
  </conditionalFormatting>
  <conditionalFormatting sqref="H195">
    <cfRule type="expression" dxfId="839" priority="1113" stopIfTrue="1">
      <formula>$E186&lt;&gt;""</formula>
    </cfRule>
  </conditionalFormatting>
  <conditionalFormatting sqref="I195">
    <cfRule type="expression" dxfId="838" priority="1112" stopIfTrue="1">
      <formula>$E186&lt;&gt;""</formula>
    </cfRule>
  </conditionalFormatting>
  <conditionalFormatting sqref="O188">
    <cfRule type="expression" dxfId="837" priority="1104" stopIfTrue="1">
      <formula>$L186&lt;&gt;""</formula>
    </cfRule>
  </conditionalFormatting>
  <conditionalFormatting sqref="P188">
    <cfRule type="expression" dxfId="836" priority="1103" stopIfTrue="1">
      <formula>$L186&lt;&gt;""</formula>
    </cfRule>
  </conditionalFormatting>
  <conditionalFormatting sqref="M192:N192">
    <cfRule type="expression" dxfId="835" priority="1098" stopIfTrue="1">
      <formula>$L186&lt;&gt;""</formula>
    </cfRule>
  </conditionalFormatting>
  <conditionalFormatting sqref="M193:N193">
    <cfRule type="expression" dxfId="834" priority="1097" stopIfTrue="1">
      <formula>$L186&lt;&gt;""</formula>
    </cfRule>
  </conditionalFormatting>
  <conditionalFormatting sqref="M194:N194">
    <cfRule type="expression" dxfId="833" priority="1096" stopIfTrue="1">
      <formula>$L186&lt;&gt;""</formula>
    </cfRule>
  </conditionalFormatting>
  <conditionalFormatting sqref="L195">
    <cfRule type="expression" dxfId="832" priority="1095" stopIfTrue="1">
      <formula>$L186&lt;&gt;""</formula>
    </cfRule>
  </conditionalFormatting>
  <conditionalFormatting sqref="O190">
    <cfRule type="expression" dxfId="831" priority="1094" stopIfTrue="1">
      <formula>$L186&lt;&gt;""</formula>
    </cfRule>
  </conditionalFormatting>
  <conditionalFormatting sqref="P190">
    <cfRule type="expression" dxfId="830" priority="1093" stopIfTrue="1">
      <formula>$L186&lt;&gt;""</formula>
    </cfRule>
  </conditionalFormatting>
  <conditionalFormatting sqref="O191">
    <cfRule type="expression" dxfId="829" priority="1092" stopIfTrue="1">
      <formula>$L186&lt;&gt;""</formula>
    </cfRule>
  </conditionalFormatting>
  <conditionalFormatting sqref="P191">
    <cfRule type="expression" dxfId="828" priority="1091" stopIfTrue="1">
      <formula>$L186&lt;&gt;""</formula>
    </cfRule>
  </conditionalFormatting>
  <conditionalFormatting sqref="O192">
    <cfRule type="expression" dxfId="827" priority="1090" stopIfTrue="1">
      <formula>$L186&lt;&gt;""</formula>
    </cfRule>
  </conditionalFormatting>
  <conditionalFormatting sqref="P192">
    <cfRule type="expression" dxfId="826" priority="1089" stopIfTrue="1">
      <formula>$L186&lt;&gt;""</formula>
    </cfRule>
  </conditionalFormatting>
  <conditionalFormatting sqref="O193">
    <cfRule type="expression" dxfId="825" priority="1088" stopIfTrue="1">
      <formula>$L186&lt;&gt;""</formula>
    </cfRule>
  </conditionalFormatting>
  <conditionalFormatting sqref="P193">
    <cfRule type="expression" dxfId="824" priority="1087" stopIfTrue="1">
      <formula>$L186&lt;&gt;""</formula>
    </cfRule>
  </conditionalFormatting>
  <conditionalFormatting sqref="O194">
    <cfRule type="expression" dxfId="823" priority="1086" stopIfTrue="1">
      <formula>$L186&lt;&gt;""</formula>
    </cfRule>
  </conditionalFormatting>
  <conditionalFormatting sqref="P194">
    <cfRule type="expression" dxfId="822" priority="1085" stopIfTrue="1">
      <formula>$L186&lt;&gt;""</formula>
    </cfRule>
  </conditionalFormatting>
  <conditionalFormatting sqref="O195">
    <cfRule type="expression" dxfId="821" priority="1084" stopIfTrue="1">
      <formula>$L186&lt;&gt;""</formula>
    </cfRule>
  </conditionalFormatting>
  <conditionalFormatting sqref="P195">
    <cfRule type="expression" dxfId="820" priority="1083" stopIfTrue="1">
      <formula>$L186&lt;&gt;""</formula>
    </cfRule>
  </conditionalFormatting>
  <conditionalFormatting sqref="M190">
    <cfRule type="expression" dxfId="819" priority="1082" stopIfTrue="1">
      <formula>$L186&lt;&gt;""</formula>
    </cfRule>
  </conditionalFormatting>
  <conditionalFormatting sqref="M190:N190">
    <cfRule type="expression" dxfId="818" priority="1081" stopIfTrue="1">
      <formula>$L186&lt;&gt;""</formula>
    </cfRule>
  </conditionalFormatting>
  <conditionalFormatting sqref="F188">
    <cfRule type="expression" dxfId="817" priority="1080" stopIfTrue="1">
      <formula>$E186&lt;&gt;""</formula>
    </cfRule>
  </conditionalFormatting>
  <conditionalFormatting sqref="F188:G188">
    <cfRule type="expression" dxfId="816" priority="1079" stopIfTrue="1">
      <formula>$E186&lt;&gt;""</formula>
    </cfRule>
  </conditionalFormatting>
  <conditionalFormatting sqref="H189">
    <cfRule type="expression" dxfId="815" priority="1078" stopIfTrue="1">
      <formula>$E186&lt;&gt;""</formula>
    </cfRule>
  </conditionalFormatting>
  <conditionalFormatting sqref="I189">
    <cfRule type="expression" dxfId="814" priority="1077" stopIfTrue="1">
      <formula>$E186&lt;&gt;""</formula>
    </cfRule>
  </conditionalFormatting>
  <conditionalFormatting sqref="M190:N190 M192:N194">
    <cfRule type="expression" dxfId="813" priority="1076" stopIfTrue="1">
      <formula>$L187&lt;&gt;""</formula>
    </cfRule>
  </conditionalFormatting>
  <conditionalFormatting sqref="O189">
    <cfRule type="expression" dxfId="812" priority="1074" stopIfTrue="1">
      <formula>$L186&lt;&gt;""</formula>
    </cfRule>
  </conditionalFormatting>
  <conditionalFormatting sqref="L170:L176">
    <cfRule type="expression" dxfId="811" priority="978" stopIfTrue="1">
      <formula>$L168&lt;&gt;""</formula>
    </cfRule>
  </conditionalFormatting>
  <conditionalFormatting sqref="F101">
    <cfRule type="expression" dxfId="810" priority="999" stopIfTrue="1">
      <formula>$E97&lt;&gt;""</formula>
    </cfRule>
  </conditionalFormatting>
  <conditionalFormatting sqref="F101:G101">
    <cfRule type="expression" dxfId="809" priority="998" stopIfTrue="1">
      <formula>$E96&lt;&gt;""</formula>
    </cfRule>
  </conditionalFormatting>
  <conditionalFormatting sqref="F119">
    <cfRule type="expression" dxfId="808" priority="997" stopIfTrue="1">
      <formula>$E115&lt;&gt;""</formula>
    </cfRule>
  </conditionalFormatting>
  <conditionalFormatting sqref="F119:G119">
    <cfRule type="expression" dxfId="807" priority="996" stopIfTrue="1">
      <formula>$E114&lt;&gt;""</formula>
    </cfRule>
  </conditionalFormatting>
  <conditionalFormatting sqref="F137">
    <cfRule type="expression" dxfId="806" priority="995" stopIfTrue="1">
      <formula>$E133&lt;&gt;""</formula>
    </cfRule>
  </conditionalFormatting>
  <conditionalFormatting sqref="F137:G137">
    <cfRule type="expression" dxfId="805" priority="994" stopIfTrue="1">
      <formula>$E132&lt;&gt;""</formula>
    </cfRule>
  </conditionalFormatting>
  <conditionalFormatting sqref="F155">
    <cfRule type="expression" dxfId="804" priority="993" stopIfTrue="1">
      <formula>$E151&lt;&gt;""</formula>
    </cfRule>
  </conditionalFormatting>
  <conditionalFormatting sqref="F155:G155">
    <cfRule type="expression" dxfId="803" priority="992" stopIfTrue="1">
      <formula>$E150&lt;&gt;""</formula>
    </cfRule>
  </conditionalFormatting>
  <conditionalFormatting sqref="F173">
    <cfRule type="expression" dxfId="802" priority="991" stopIfTrue="1">
      <formula>$E169&lt;&gt;""</formula>
    </cfRule>
  </conditionalFormatting>
  <conditionalFormatting sqref="F173:G173">
    <cfRule type="expression" dxfId="801" priority="990" stopIfTrue="1">
      <formula>$E168&lt;&gt;""</formula>
    </cfRule>
  </conditionalFormatting>
  <conditionalFormatting sqref="F191">
    <cfRule type="expression" dxfId="800" priority="989" stopIfTrue="1">
      <formula>$E187&lt;&gt;""</formula>
    </cfRule>
  </conditionalFormatting>
  <conditionalFormatting sqref="F191:G191">
    <cfRule type="expression" dxfId="799" priority="988" stopIfTrue="1">
      <formula>$E186&lt;&gt;""</formula>
    </cfRule>
  </conditionalFormatting>
  <conditionalFormatting sqref="L192:L194">
    <cfRule type="expression" dxfId="798" priority="985" stopIfTrue="1">
      <formula>$L186&lt;&gt;""</formula>
    </cfRule>
  </conditionalFormatting>
  <conditionalFormatting sqref="L190:L191">
    <cfRule type="expression" dxfId="797" priority="984" stopIfTrue="1">
      <formula>$L186&lt;&gt;""</formula>
    </cfRule>
  </conditionalFormatting>
  <conditionalFormatting sqref="L188:L189">
    <cfRule type="expression" dxfId="796" priority="983" stopIfTrue="1">
      <formula>$L186&lt;&gt;""</formula>
    </cfRule>
  </conditionalFormatting>
  <conditionalFormatting sqref="L188:L194">
    <cfRule type="expression" dxfId="795" priority="982" stopIfTrue="1">
      <formula>$L186&lt;&gt;""</formula>
    </cfRule>
  </conditionalFormatting>
  <conditionalFormatting sqref="L174:L176">
    <cfRule type="expression" dxfId="794" priority="981" stopIfTrue="1">
      <formula>$L168&lt;&gt;""</formula>
    </cfRule>
  </conditionalFormatting>
  <conditionalFormatting sqref="L172:L173">
    <cfRule type="expression" dxfId="793" priority="980" stopIfTrue="1">
      <formula>$L168&lt;&gt;""</formula>
    </cfRule>
  </conditionalFormatting>
  <conditionalFormatting sqref="L170:L171">
    <cfRule type="expression" dxfId="792" priority="979" stopIfTrue="1">
      <formula>$L168&lt;&gt;""</formula>
    </cfRule>
  </conditionalFormatting>
  <conditionalFormatting sqref="L156:L158">
    <cfRule type="expression" dxfId="791" priority="977" stopIfTrue="1">
      <formula>$L150&lt;&gt;""</formula>
    </cfRule>
  </conditionalFormatting>
  <conditionalFormatting sqref="L154:L155">
    <cfRule type="expression" dxfId="790" priority="976" stopIfTrue="1">
      <formula>$L150&lt;&gt;""</formula>
    </cfRule>
  </conditionalFormatting>
  <conditionalFormatting sqref="L152:L153">
    <cfRule type="expression" dxfId="789" priority="975" stopIfTrue="1">
      <formula>$L150&lt;&gt;""</formula>
    </cfRule>
  </conditionalFormatting>
  <conditionalFormatting sqref="L152:L158">
    <cfRule type="expression" dxfId="788" priority="974" stopIfTrue="1">
      <formula>$L150&lt;&gt;""</formula>
    </cfRule>
  </conditionalFormatting>
  <conditionalFormatting sqref="L138:L140">
    <cfRule type="expression" dxfId="787" priority="973" stopIfTrue="1">
      <formula>$L132&lt;&gt;""</formula>
    </cfRule>
  </conditionalFormatting>
  <conditionalFormatting sqref="L136:L137">
    <cfRule type="expression" dxfId="786" priority="972" stopIfTrue="1">
      <formula>$L132&lt;&gt;""</formula>
    </cfRule>
  </conditionalFormatting>
  <conditionalFormatting sqref="L134:L135">
    <cfRule type="expression" dxfId="785" priority="971" stopIfTrue="1">
      <formula>$L132&lt;&gt;""</formula>
    </cfRule>
  </conditionalFormatting>
  <conditionalFormatting sqref="L134:L140">
    <cfRule type="expression" dxfId="784" priority="970" stopIfTrue="1">
      <formula>$L132&lt;&gt;""</formula>
    </cfRule>
  </conditionalFormatting>
  <conditionalFormatting sqref="L120:L122">
    <cfRule type="expression" dxfId="783" priority="969" stopIfTrue="1">
      <formula>$L114&lt;&gt;""</formula>
    </cfRule>
  </conditionalFormatting>
  <conditionalFormatting sqref="L118:L119">
    <cfRule type="expression" dxfId="782" priority="968" stopIfTrue="1">
      <formula>$L114&lt;&gt;""</formula>
    </cfRule>
  </conditionalFormatting>
  <conditionalFormatting sqref="L116:L117">
    <cfRule type="expression" dxfId="781" priority="967" stopIfTrue="1">
      <formula>$L114&lt;&gt;""</formula>
    </cfRule>
  </conditionalFormatting>
  <conditionalFormatting sqref="L116:L122">
    <cfRule type="expression" dxfId="780" priority="966" stopIfTrue="1">
      <formula>$L114&lt;&gt;""</formula>
    </cfRule>
  </conditionalFormatting>
  <conditionalFormatting sqref="L102:L104">
    <cfRule type="expression" dxfId="779" priority="965" stopIfTrue="1">
      <formula>$L96&lt;&gt;""</formula>
    </cfRule>
  </conditionalFormatting>
  <conditionalFormatting sqref="L100:L101">
    <cfRule type="expression" dxfId="778" priority="964" stopIfTrue="1">
      <formula>$L96&lt;&gt;""</formula>
    </cfRule>
  </conditionalFormatting>
  <conditionalFormatting sqref="L98:L99">
    <cfRule type="expression" dxfId="777" priority="963" stopIfTrue="1">
      <formula>$L96&lt;&gt;""</formula>
    </cfRule>
  </conditionalFormatting>
  <conditionalFormatting sqref="L98:L104">
    <cfRule type="expression" dxfId="776" priority="962" stopIfTrue="1">
      <formula>$L96&lt;&gt;""</formula>
    </cfRule>
  </conditionalFormatting>
  <conditionalFormatting sqref="M98">
    <cfRule type="expression" dxfId="775" priority="957" stopIfTrue="1">
      <formula>$L96&lt;&gt;""</formula>
    </cfRule>
  </conditionalFormatting>
  <conditionalFormatting sqref="M98:N98">
    <cfRule type="expression" dxfId="774" priority="956" stopIfTrue="1">
      <formula>$L96&lt;&gt;""</formula>
    </cfRule>
  </conditionalFormatting>
  <conditionalFormatting sqref="M98:N98">
    <cfRule type="expression" dxfId="773" priority="955" stopIfTrue="1">
      <formula>$L96&lt;&gt;""</formula>
    </cfRule>
  </conditionalFormatting>
  <conditionalFormatting sqref="M116">
    <cfRule type="expression" dxfId="772" priority="954" stopIfTrue="1">
      <formula>$L114&lt;&gt;""</formula>
    </cfRule>
  </conditionalFormatting>
  <conditionalFormatting sqref="M116:N116">
    <cfRule type="expression" dxfId="771" priority="953" stopIfTrue="1">
      <formula>$L114&lt;&gt;""</formula>
    </cfRule>
  </conditionalFormatting>
  <conditionalFormatting sqref="M116:N116">
    <cfRule type="expression" dxfId="770" priority="952" stopIfTrue="1">
      <formula>$L114&lt;&gt;""</formula>
    </cfRule>
  </conditionalFormatting>
  <conditionalFormatting sqref="M134">
    <cfRule type="expression" dxfId="769" priority="951" stopIfTrue="1">
      <formula>$L132&lt;&gt;""</formula>
    </cfRule>
  </conditionalFormatting>
  <conditionalFormatting sqref="M134:N134">
    <cfRule type="expression" dxfId="768" priority="950" stopIfTrue="1">
      <formula>$L132&lt;&gt;""</formula>
    </cfRule>
  </conditionalFormatting>
  <conditionalFormatting sqref="M134:N134">
    <cfRule type="expression" dxfId="767" priority="949" stopIfTrue="1">
      <formula>$L132&lt;&gt;""</formula>
    </cfRule>
  </conditionalFormatting>
  <conditionalFormatting sqref="M152">
    <cfRule type="expression" dxfId="766" priority="948" stopIfTrue="1">
      <formula>$L150&lt;&gt;""</formula>
    </cfRule>
  </conditionalFormatting>
  <conditionalFormatting sqref="M152:N152">
    <cfRule type="expression" dxfId="765" priority="947" stopIfTrue="1">
      <formula>$L150&lt;&gt;""</formula>
    </cfRule>
  </conditionalFormatting>
  <conditionalFormatting sqref="M152:N152">
    <cfRule type="expression" dxfId="764" priority="946" stopIfTrue="1">
      <formula>$L150&lt;&gt;""</formula>
    </cfRule>
  </conditionalFormatting>
  <conditionalFormatting sqref="M170">
    <cfRule type="expression" dxfId="763" priority="945" stopIfTrue="1">
      <formula>$L168&lt;&gt;""</formula>
    </cfRule>
  </conditionalFormatting>
  <conditionalFormatting sqref="M170:N170">
    <cfRule type="expression" dxfId="762" priority="944" stopIfTrue="1">
      <formula>$L168&lt;&gt;""</formula>
    </cfRule>
  </conditionalFormatting>
  <conditionalFormatting sqref="M170:N170">
    <cfRule type="expression" dxfId="761" priority="943" stopIfTrue="1">
      <formula>$L168&lt;&gt;""</formula>
    </cfRule>
  </conditionalFormatting>
  <conditionalFormatting sqref="M188">
    <cfRule type="expression" dxfId="760" priority="942" stopIfTrue="1">
      <formula>$L186&lt;&gt;""</formula>
    </cfRule>
  </conditionalFormatting>
  <conditionalFormatting sqref="M188:N188">
    <cfRule type="expression" dxfId="759" priority="941" stopIfTrue="1">
      <formula>$L186&lt;&gt;""</formula>
    </cfRule>
  </conditionalFormatting>
  <conditionalFormatting sqref="M188:N188">
    <cfRule type="expression" dxfId="758" priority="940" stopIfTrue="1">
      <formula>$L186&lt;&gt;""</formula>
    </cfRule>
  </conditionalFormatting>
  <conditionalFormatting sqref="M99:N99">
    <cfRule type="expression" dxfId="757" priority="939" stopIfTrue="1">
      <formula>$L97&lt;&gt;""</formula>
    </cfRule>
  </conditionalFormatting>
  <conditionalFormatting sqref="M99">
    <cfRule type="expression" dxfId="756" priority="938" stopIfTrue="1">
      <formula>$L96&lt;&gt;""</formula>
    </cfRule>
  </conditionalFormatting>
  <conditionalFormatting sqref="M117:N117">
    <cfRule type="expression" dxfId="755" priority="937" stopIfTrue="1">
      <formula>$L115&lt;&gt;""</formula>
    </cfRule>
  </conditionalFormatting>
  <conditionalFormatting sqref="M117">
    <cfRule type="expression" dxfId="754" priority="936" stopIfTrue="1">
      <formula>$L114&lt;&gt;""</formula>
    </cfRule>
  </conditionalFormatting>
  <conditionalFormatting sqref="M135:N135">
    <cfRule type="expression" dxfId="753" priority="935" stopIfTrue="1">
      <formula>$L133&lt;&gt;""</formula>
    </cfRule>
  </conditionalFormatting>
  <conditionalFormatting sqref="M135">
    <cfRule type="expression" dxfId="752" priority="934" stopIfTrue="1">
      <formula>$L132&lt;&gt;""</formula>
    </cfRule>
  </conditionalFormatting>
  <conditionalFormatting sqref="M153:N153">
    <cfRule type="expression" dxfId="751" priority="933" stopIfTrue="1">
      <formula>$L151&lt;&gt;""</formula>
    </cfRule>
  </conditionalFormatting>
  <conditionalFormatting sqref="M153">
    <cfRule type="expression" dxfId="750" priority="932" stopIfTrue="1">
      <formula>$L150&lt;&gt;""</formula>
    </cfRule>
  </conditionalFormatting>
  <conditionalFormatting sqref="M171:N171">
    <cfRule type="expression" dxfId="749" priority="931" stopIfTrue="1">
      <formula>$L169&lt;&gt;""</formula>
    </cfRule>
  </conditionalFormatting>
  <conditionalFormatting sqref="M171">
    <cfRule type="expression" dxfId="748" priority="930" stopIfTrue="1">
      <formula>$L168&lt;&gt;""</formula>
    </cfRule>
  </conditionalFormatting>
  <conditionalFormatting sqref="M189:N189">
    <cfRule type="expression" dxfId="747" priority="929" stopIfTrue="1">
      <formula>$L187&lt;&gt;""</formula>
    </cfRule>
  </conditionalFormatting>
  <conditionalFormatting sqref="M189">
    <cfRule type="expression" dxfId="746" priority="928" stopIfTrue="1">
      <formula>$L186&lt;&gt;""</formula>
    </cfRule>
  </conditionalFormatting>
  <conditionalFormatting sqref="M101">
    <cfRule type="expression" dxfId="745" priority="927" stopIfTrue="1">
      <formula>$L96&lt;&gt;""</formula>
    </cfRule>
  </conditionalFormatting>
  <conditionalFormatting sqref="M101:N101">
    <cfRule type="expression" dxfId="744" priority="926" stopIfTrue="1">
      <formula>$L96&lt;&gt;""</formula>
    </cfRule>
  </conditionalFormatting>
  <conditionalFormatting sqref="M101:N101">
    <cfRule type="expression" dxfId="743" priority="925" stopIfTrue="1">
      <formula>$L99&lt;&gt;""</formula>
    </cfRule>
  </conditionalFormatting>
  <conditionalFormatting sqref="M119">
    <cfRule type="expression" dxfId="742" priority="924" stopIfTrue="1">
      <formula>$L114&lt;&gt;""</formula>
    </cfRule>
  </conditionalFormatting>
  <conditionalFormatting sqref="M119:N119">
    <cfRule type="expression" dxfId="741" priority="923" stopIfTrue="1">
      <formula>$L114&lt;&gt;""</formula>
    </cfRule>
  </conditionalFormatting>
  <conditionalFormatting sqref="M119:N119">
    <cfRule type="expression" dxfId="740" priority="922" stopIfTrue="1">
      <formula>$L117&lt;&gt;""</formula>
    </cfRule>
  </conditionalFormatting>
  <conditionalFormatting sqref="M137">
    <cfRule type="expression" dxfId="739" priority="921" stopIfTrue="1">
      <formula>$L132&lt;&gt;""</formula>
    </cfRule>
  </conditionalFormatting>
  <conditionalFormatting sqref="M137:N137">
    <cfRule type="expression" dxfId="738" priority="920" stopIfTrue="1">
      <formula>$L132&lt;&gt;""</formula>
    </cfRule>
  </conditionalFormatting>
  <conditionalFormatting sqref="M137:N137">
    <cfRule type="expression" dxfId="737" priority="919" stopIfTrue="1">
      <formula>$L135&lt;&gt;""</formula>
    </cfRule>
  </conditionalFormatting>
  <conditionalFormatting sqref="M155">
    <cfRule type="expression" dxfId="736" priority="918" stopIfTrue="1">
      <formula>$L150&lt;&gt;""</formula>
    </cfRule>
  </conditionalFormatting>
  <conditionalFormatting sqref="M155:N155">
    <cfRule type="expression" dxfId="735" priority="917" stopIfTrue="1">
      <formula>$L150&lt;&gt;""</formula>
    </cfRule>
  </conditionalFormatting>
  <conditionalFormatting sqref="M155:N155">
    <cfRule type="expression" dxfId="734" priority="916" stopIfTrue="1">
      <formula>$L153&lt;&gt;""</formula>
    </cfRule>
  </conditionalFormatting>
  <conditionalFormatting sqref="M173">
    <cfRule type="expression" dxfId="733" priority="915" stopIfTrue="1">
      <formula>$L168&lt;&gt;""</formula>
    </cfRule>
  </conditionalFormatting>
  <conditionalFormatting sqref="M173:N173">
    <cfRule type="expression" dxfId="732" priority="914" stopIfTrue="1">
      <formula>$L168&lt;&gt;""</formula>
    </cfRule>
  </conditionalFormatting>
  <conditionalFormatting sqref="M173:N173">
    <cfRule type="expression" dxfId="731" priority="913" stopIfTrue="1">
      <formula>$L171&lt;&gt;""</formula>
    </cfRule>
  </conditionalFormatting>
  <conditionalFormatting sqref="M191">
    <cfRule type="expression" dxfId="730" priority="912" stopIfTrue="1">
      <formula>$L186&lt;&gt;""</formula>
    </cfRule>
  </conditionalFormatting>
  <conditionalFormatting sqref="M191:N191">
    <cfRule type="expression" dxfId="729" priority="911" stopIfTrue="1">
      <formula>$L186&lt;&gt;""</formula>
    </cfRule>
  </conditionalFormatting>
  <conditionalFormatting sqref="M191:N191">
    <cfRule type="expression" dxfId="728" priority="910" stopIfTrue="1">
      <formula>$L189&lt;&gt;""</formula>
    </cfRule>
  </conditionalFormatting>
  <conditionalFormatting sqref="P207">
    <cfRule type="expression" dxfId="727" priority="833" stopIfTrue="1">
      <formula>$L204&lt;&gt;""</formula>
    </cfRule>
  </conditionalFormatting>
  <conditionalFormatting sqref="F210:F212 F207">
    <cfRule type="expression" dxfId="726" priority="895" stopIfTrue="1">
      <formula>$E205&lt;&gt;""</formula>
    </cfRule>
  </conditionalFormatting>
  <conditionalFormatting sqref="H206">
    <cfRule type="expression" dxfId="725" priority="890" stopIfTrue="1">
      <formula>$E204&lt;&gt;""</formula>
    </cfRule>
  </conditionalFormatting>
  <conditionalFormatting sqref="I206">
    <cfRule type="expression" dxfId="724" priority="889" stopIfTrue="1">
      <formula>$E204&lt;&gt;""</formula>
    </cfRule>
  </conditionalFormatting>
  <conditionalFormatting sqref="F208">
    <cfRule type="expression" dxfId="723" priority="885" stopIfTrue="1">
      <formula>$E205&lt;&gt;""</formula>
    </cfRule>
  </conditionalFormatting>
  <conditionalFormatting sqref="M210:M212">
    <cfRule type="expression" dxfId="722" priority="884" stopIfTrue="1">
      <formula>$L208&lt;&gt;""</formula>
    </cfRule>
  </conditionalFormatting>
  <conditionalFormatting sqref="F207">
    <cfRule type="expression" dxfId="721" priority="883" stopIfTrue="1">
      <formula>$E204&lt;&gt;""</formula>
    </cfRule>
  </conditionalFormatting>
  <conditionalFormatting sqref="F208:G208">
    <cfRule type="expression" dxfId="720" priority="882" stopIfTrue="1">
      <formula>$E204&lt;&gt;""</formula>
    </cfRule>
  </conditionalFormatting>
  <conditionalFormatting sqref="F210:G210">
    <cfRule type="expression" dxfId="719" priority="881" stopIfTrue="1">
      <formula>$E204&lt;&gt;""</formula>
    </cfRule>
  </conditionalFormatting>
  <conditionalFormatting sqref="F211:G211">
    <cfRule type="expression" dxfId="718" priority="880" stopIfTrue="1">
      <formula>$E204&lt;&gt;""</formula>
    </cfRule>
  </conditionalFormatting>
  <conditionalFormatting sqref="F212:G212">
    <cfRule type="expression" dxfId="717" priority="879" stopIfTrue="1">
      <formula>$E204&lt;&gt;""</formula>
    </cfRule>
  </conditionalFormatting>
  <conditionalFormatting sqref="E213">
    <cfRule type="expression" dxfId="716" priority="878" stopIfTrue="1">
      <formula>$E204&lt;&gt;""</formula>
    </cfRule>
  </conditionalFormatting>
  <conditionalFormatting sqref="H208">
    <cfRule type="expression" dxfId="715" priority="877" stopIfTrue="1">
      <formula>$E204&lt;&gt;""</formula>
    </cfRule>
  </conditionalFormatting>
  <conditionalFormatting sqref="I208">
    <cfRule type="expression" dxfId="714" priority="876" stopIfTrue="1">
      <formula>$E204&lt;&gt;""</formula>
    </cfRule>
  </conditionalFormatting>
  <conditionalFormatting sqref="H209">
    <cfRule type="expression" dxfId="713" priority="875" stopIfTrue="1">
      <formula>$E204&lt;&gt;""</formula>
    </cfRule>
  </conditionalFormatting>
  <conditionalFormatting sqref="I209">
    <cfRule type="expression" dxfId="712" priority="874" stopIfTrue="1">
      <formula>$E204&lt;&gt;""</formula>
    </cfRule>
  </conditionalFormatting>
  <conditionalFormatting sqref="H210">
    <cfRule type="expression" dxfId="711" priority="873" stopIfTrue="1">
      <formula>$E204&lt;&gt;""</formula>
    </cfRule>
  </conditionalFormatting>
  <conditionalFormatting sqref="I210">
    <cfRule type="expression" dxfId="710" priority="872" stopIfTrue="1">
      <formula>$E204&lt;&gt;""</formula>
    </cfRule>
  </conditionalFormatting>
  <conditionalFormatting sqref="H211">
    <cfRule type="expression" dxfId="709" priority="871" stopIfTrue="1">
      <formula>$E204&lt;&gt;""</formula>
    </cfRule>
  </conditionalFormatting>
  <conditionalFormatting sqref="I211">
    <cfRule type="expression" dxfId="708" priority="870" stopIfTrue="1">
      <formula>$E204&lt;&gt;""</formula>
    </cfRule>
  </conditionalFormatting>
  <conditionalFormatting sqref="H212">
    <cfRule type="expression" dxfId="707" priority="869" stopIfTrue="1">
      <formula>$E204&lt;&gt;""</formula>
    </cfRule>
  </conditionalFormatting>
  <conditionalFormatting sqref="I212">
    <cfRule type="expression" dxfId="706" priority="868" stopIfTrue="1">
      <formula>$E204&lt;&gt;""</formula>
    </cfRule>
  </conditionalFormatting>
  <conditionalFormatting sqref="H213">
    <cfRule type="expression" dxfId="705" priority="867" stopIfTrue="1">
      <formula>$E204&lt;&gt;""</formula>
    </cfRule>
  </conditionalFormatting>
  <conditionalFormatting sqref="I213">
    <cfRule type="expression" dxfId="704" priority="866" stopIfTrue="1">
      <formula>$E204&lt;&gt;""</formula>
    </cfRule>
  </conditionalFormatting>
  <conditionalFormatting sqref="O206">
    <cfRule type="expression" dxfId="703" priority="859" stopIfTrue="1">
      <formula>$L204&lt;&gt;""</formula>
    </cfRule>
  </conditionalFormatting>
  <conditionalFormatting sqref="P206">
    <cfRule type="expression" dxfId="702" priority="858" stopIfTrue="1">
      <formula>$L204&lt;&gt;""</formula>
    </cfRule>
  </conditionalFormatting>
  <conditionalFormatting sqref="M210:N210">
    <cfRule type="expression" dxfId="701" priority="857" stopIfTrue="1">
      <formula>$L204&lt;&gt;""</formula>
    </cfRule>
  </conditionalFormatting>
  <conditionalFormatting sqref="M211:N211">
    <cfRule type="expression" dxfId="700" priority="856" stopIfTrue="1">
      <formula>$L204&lt;&gt;""</formula>
    </cfRule>
  </conditionalFormatting>
  <conditionalFormatting sqref="M212:N212">
    <cfRule type="expression" dxfId="699" priority="855" stopIfTrue="1">
      <formula>$L204&lt;&gt;""</formula>
    </cfRule>
  </conditionalFormatting>
  <conditionalFormatting sqref="L213">
    <cfRule type="expression" dxfId="698" priority="854" stopIfTrue="1">
      <formula>$L204&lt;&gt;""</formula>
    </cfRule>
  </conditionalFormatting>
  <conditionalFormatting sqref="O208">
    <cfRule type="expression" dxfId="697" priority="853" stopIfTrue="1">
      <formula>$L204&lt;&gt;""</formula>
    </cfRule>
  </conditionalFormatting>
  <conditionalFormatting sqref="P208">
    <cfRule type="expression" dxfId="696" priority="852" stopIfTrue="1">
      <formula>$L204&lt;&gt;""</formula>
    </cfRule>
  </conditionalFormatting>
  <conditionalFormatting sqref="O209">
    <cfRule type="expression" dxfId="695" priority="851" stopIfTrue="1">
      <formula>$L204&lt;&gt;""</formula>
    </cfRule>
  </conditionalFormatting>
  <conditionalFormatting sqref="P209">
    <cfRule type="expression" dxfId="694" priority="850" stopIfTrue="1">
      <formula>$L204&lt;&gt;""</formula>
    </cfRule>
  </conditionalFormatting>
  <conditionalFormatting sqref="O210">
    <cfRule type="expression" dxfId="693" priority="849" stopIfTrue="1">
      <formula>$L204&lt;&gt;""</formula>
    </cfRule>
  </conditionalFormatting>
  <conditionalFormatting sqref="P210">
    <cfRule type="expression" dxfId="692" priority="848" stopIfTrue="1">
      <formula>$L204&lt;&gt;""</formula>
    </cfRule>
  </conditionalFormatting>
  <conditionalFormatting sqref="O211">
    <cfRule type="expression" dxfId="691" priority="847" stopIfTrue="1">
      <formula>$L204&lt;&gt;""</formula>
    </cfRule>
  </conditionalFormatting>
  <conditionalFormatting sqref="P211">
    <cfRule type="expression" dxfId="690" priority="846" stopIfTrue="1">
      <formula>$L204&lt;&gt;""</formula>
    </cfRule>
  </conditionalFormatting>
  <conditionalFormatting sqref="O212">
    <cfRule type="expression" dxfId="689" priority="845" stopIfTrue="1">
      <formula>$L204&lt;&gt;""</formula>
    </cfRule>
  </conditionalFormatting>
  <conditionalFormatting sqref="P212">
    <cfRule type="expression" dxfId="688" priority="844" stopIfTrue="1">
      <formula>$L204&lt;&gt;""</formula>
    </cfRule>
  </conditionalFormatting>
  <conditionalFormatting sqref="O213">
    <cfRule type="expression" dxfId="687" priority="843" stopIfTrue="1">
      <formula>$L204&lt;&gt;""</formula>
    </cfRule>
  </conditionalFormatting>
  <conditionalFormatting sqref="P213">
    <cfRule type="expression" dxfId="686" priority="842" stopIfTrue="1">
      <formula>$L204&lt;&gt;""</formula>
    </cfRule>
  </conditionalFormatting>
  <conditionalFormatting sqref="M208">
    <cfRule type="expression" dxfId="685" priority="841" stopIfTrue="1">
      <formula>$L204&lt;&gt;""</formula>
    </cfRule>
  </conditionalFormatting>
  <conditionalFormatting sqref="M208:N208">
    <cfRule type="expression" dxfId="684" priority="840" stopIfTrue="1">
      <formula>$L204&lt;&gt;""</formula>
    </cfRule>
  </conditionalFormatting>
  <conditionalFormatting sqref="F206">
    <cfRule type="expression" dxfId="683" priority="839" stopIfTrue="1">
      <formula>$E204&lt;&gt;""</formula>
    </cfRule>
  </conditionalFormatting>
  <conditionalFormatting sqref="F206:G206">
    <cfRule type="expression" dxfId="682" priority="838" stopIfTrue="1">
      <formula>$E204&lt;&gt;""</formula>
    </cfRule>
  </conditionalFormatting>
  <conditionalFormatting sqref="H207">
    <cfRule type="expression" dxfId="681" priority="837" stopIfTrue="1">
      <formula>$E204&lt;&gt;""</formula>
    </cfRule>
  </conditionalFormatting>
  <conditionalFormatting sqref="I207">
    <cfRule type="expression" dxfId="680" priority="836" stopIfTrue="1">
      <formula>$E204&lt;&gt;""</formula>
    </cfRule>
  </conditionalFormatting>
  <conditionalFormatting sqref="M208:N208 M210:N212">
    <cfRule type="expression" dxfId="679" priority="835" stopIfTrue="1">
      <formula>$L205&lt;&gt;""</formula>
    </cfRule>
  </conditionalFormatting>
  <conditionalFormatting sqref="O207">
    <cfRule type="expression" dxfId="678" priority="834" stopIfTrue="1">
      <formula>$L204&lt;&gt;""</formula>
    </cfRule>
  </conditionalFormatting>
  <conditionalFormatting sqref="F209">
    <cfRule type="expression" dxfId="677" priority="832" stopIfTrue="1">
      <formula>$E205&lt;&gt;""</formula>
    </cfRule>
  </conditionalFormatting>
  <conditionalFormatting sqref="F209:G209">
    <cfRule type="expression" dxfId="676" priority="831" stopIfTrue="1">
      <formula>$E204&lt;&gt;""</formula>
    </cfRule>
  </conditionalFormatting>
  <conditionalFormatting sqref="L210:L212">
    <cfRule type="expression" dxfId="675" priority="830" stopIfTrue="1">
      <formula>$L204&lt;&gt;""</formula>
    </cfRule>
  </conditionalFormatting>
  <conditionalFormatting sqref="L208:L209">
    <cfRule type="expression" dxfId="674" priority="829" stopIfTrue="1">
      <formula>$L204&lt;&gt;""</formula>
    </cfRule>
  </conditionalFormatting>
  <conditionalFormatting sqref="L206:L207">
    <cfRule type="expression" dxfId="673" priority="828" stopIfTrue="1">
      <formula>$L204&lt;&gt;""</formula>
    </cfRule>
  </conditionalFormatting>
  <conditionalFormatting sqref="L206:L212">
    <cfRule type="expression" dxfId="672" priority="827" stopIfTrue="1">
      <formula>$L204&lt;&gt;""</formula>
    </cfRule>
  </conditionalFormatting>
  <conditionalFormatting sqref="M206">
    <cfRule type="expression" dxfId="671" priority="826" stopIfTrue="1">
      <formula>$L204&lt;&gt;""</formula>
    </cfRule>
  </conditionalFormatting>
  <conditionalFormatting sqref="M206:N206">
    <cfRule type="expression" dxfId="670" priority="825" stopIfTrue="1">
      <formula>$L204&lt;&gt;""</formula>
    </cfRule>
  </conditionalFormatting>
  <conditionalFormatting sqref="M206:N206">
    <cfRule type="expression" dxfId="669" priority="824" stopIfTrue="1">
      <formula>$L204&lt;&gt;""</formula>
    </cfRule>
  </conditionalFormatting>
  <conditionalFormatting sqref="M207:N207">
    <cfRule type="expression" dxfId="668" priority="823" stopIfTrue="1">
      <formula>$L205&lt;&gt;""</formula>
    </cfRule>
  </conditionalFormatting>
  <conditionalFormatting sqref="M207">
    <cfRule type="expression" dxfId="667" priority="822" stopIfTrue="1">
      <formula>$L204&lt;&gt;""</formula>
    </cfRule>
  </conditionalFormatting>
  <conditionalFormatting sqref="M209">
    <cfRule type="expression" dxfId="666" priority="821" stopIfTrue="1">
      <formula>$L204&lt;&gt;""</formula>
    </cfRule>
  </conditionalFormatting>
  <conditionalFormatting sqref="M209:N209">
    <cfRule type="expression" dxfId="665" priority="820" stopIfTrue="1">
      <formula>$L204&lt;&gt;""</formula>
    </cfRule>
  </conditionalFormatting>
  <conditionalFormatting sqref="M209:N209">
    <cfRule type="expression" dxfId="664" priority="819" stopIfTrue="1">
      <formula>$L207&lt;&gt;""</formula>
    </cfRule>
  </conditionalFormatting>
  <conditionalFormatting sqref="P225">
    <cfRule type="expression" dxfId="663" priority="752" stopIfTrue="1">
      <formula>$L222&lt;&gt;""</formula>
    </cfRule>
  </conditionalFormatting>
  <conditionalFormatting sqref="F228:F230 F225">
    <cfRule type="expression" dxfId="662" priority="814" stopIfTrue="1">
      <formula>$E223&lt;&gt;""</formula>
    </cfRule>
  </conditionalFormatting>
  <conditionalFormatting sqref="H224">
    <cfRule type="expression" dxfId="661" priority="809" stopIfTrue="1">
      <formula>$E222&lt;&gt;""</formula>
    </cfRule>
  </conditionalFormatting>
  <conditionalFormatting sqref="I224">
    <cfRule type="expression" dxfId="660" priority="808" stopIfTrue="1">
      <formula>$E222&lt;&gt;""</formula>
    </cfRule>
  </conditionalFormatting>
  <conditionalFormatting sqref="F226">
    <cfRule type="expression" dxfId="659" priority="804" stopIfTrue="1">
      <formula>$E223&lt;&gt;""</formula>
    </cfRule>
  </conditionalFormatting>
  <conditionalFormatting sqref="M228:M230">
    <cfRule type="expression" dxfId="658" priority="803" stopIfTrue="1">
      <formula>$L226&lt;&gt;""</formula>
    </cfRule>
  </conditionalFormatting>
  <conditionalFormatting sqref="F225">
    <cfRule type="expression" dxfId="657" priority="802" stopIfTrue="1">
      <formula>$E222&lt;&gt;""</formula>
    </cfRule>
  </conditionalFormatting>
  <conditionalFormatting sqref="F226:G226">
    <cfRule type="expression" dxfId="656" priority="801" stopIfTrue="1">
      <formula>$E222&lt;&gt;""</formula>
    </cfRule>
  </conditionalFormatting>
  <conditionalFormatting sqref="F228:G228">
    <cfRule type="expression" dxfId="655" priority="800" stopIfTrue="1">
      <formula>$E222&lt;&gt;""</formula>
    </cfRule>
  </conditionalFormatting>
  <conditionalFormatting sqref="F229:G229">
    <cfRule type="expression" dxfId="654" priority="799" stopIfTrue="1">
      <formula>$E222&lt;&gt;""</formula>
    </cfRule>
  </conditionalFormatting>
  <conditionalFormatting sqref="F230:G230">
    <cfRule type="expression" dxfId="653" priority="798" stopIfTrue="1">
      <formula>$E222&lt;&gt;""</formula>
    </cfRule>
  </conditionalFormatting>
  <conditionalFormatting sqref="E231">
    <cfRule type="expression" dxfId="652" priority="797" stopIfTrue="1">
      <formula>$E222&lt;&gt;""</formula>
    </cfRule>
  </conditionalFormatting>
  <conditionalFormatting sqref="H226">
    <cfRule type="expression" dxfId="651" priority="796" stopIfTrue="1">
      <formula>$E222&lt;&gt;""</formula>
    </cfRule>
  </conditionalFormatting>
  <conditionalFormatting sqref="I226">
    <cfRule type="expression" dxfId="650" priority="795" stopIfTrue="1">
      <formula>$E222&lt;&gt;""</formula>
    </cfRule>
  </conditionalFormatting>
  <conditionalFormatting sqref="H227">
    <cfRule type="expression" dxfId="649" priority="794" stopIfTrue="1">
      <formula>$E222&lt;&gt;""</formula>
    </cfRule>
  </conditionalFormatting>
  <conditionalFormatting sqref="I227">
    <cfRule type="expression" dxfId="648" priority="793" stopIfTrue="1">
      <formula>$E222&lt;&gt;""</formula>
    </cfRule>
  </conditionalFormatting>
  <conditionalFormatting sqref="H228">
    <cfRule type="expression" dxfId="647" priority="792" stopIfTrue="1">
      <formula>$E222&lt;&gt;""</formula>
    </cfRule>
  </conditionalFormatting>
  <conditionalFormatting sqref="I228">
    <cfRule type="expression" dxfId="646" priority="791" stopIfTrue="1">
      <formula>$E222&lt;&gt;""</formula>
    </cfRule>
  </conditionalFormatting>
  <conditionalFormatting sqref="H229">
    <cfRule type="expression" dxfId="645" priority="790" stopIfTrue="1">
      <formula>$E222&lt;&gt;""</formula>
    </cfRule>
  </conditionalFormatting>
  <conditionalFormatting sqref="I229">
    <cfRule type="expression" dxfId="644" priority="789" stopIfTrue="1">
      <formula>$E222&lt;&gt;""</formula>
    </cfRule>
  </conditionalFormatting>
  <conditionalFormatting sqref="H230">
    <cfRule type="expression" dxfId="643" priority="788" stopIfTrue="1">
      <formula>$E222&lt;&gt;""</formula>
    </cfRule>
  </conditionalFormatting>
  <conditionalFormatting sqref="I230">
    <cfRule type="expression" dxfId="642" priority="787" stopIfTrue="1">
      <formula>$E222&lt;&gt;""</formula>
    </cfRule>
  </conditionalFormatting>
  <conditionalFormatting sqref="H231">
    <cfRule type="expression" dxfId="641" priority="786" stopIfTrue="1">
      <formula>$E222&lt;&gt;""</formula>
    </cfRule>
  </conditionalFormatting>
  <conditionalFormatting sqref="I231">
    <cfRule type="expression" dxfId="640" priority="785" stopIfTrue="1">
      <formula>$E222&lt;&gt;""</formula>
    </cfRule>
  </conditionalFormatting>
  <conditionalFormatting sqref="O224">
    <cfRule type="expression" dxfId="639" priority="778" stopIfTrue="1">
      <formula>$L222&lt;&gt;""</formula>
    </cfRule>
  </conditionalFormatting>
  <conditionalFormatting sqref="P224">
    <cfRule type="expression" dxfId="638" priority="777" stopIfTrue="1">
      <formula>$L222&lt;&gt;""</formula>
    </cfRule>
  </conditionalFormatting>
  <conditionalFormatting sqref="M228:N228">
    <cfRule type="expression" dxfId="637" priority="776" stopIfTrue="1">
      <formula>$L222&lt;&gt;""</formula>
    </cfRule>
  </conditionalFormatting>
  <conditionalFormatting sqref="M229:N229">
    <cfRule type="expression" dxfId="636" priority="775" stopIfTrue="1">
      <formula>$L222&lt;&gt;""</formula>
    </cfRule>
  </conditionalFormatting>
  <conditionalFormatting sqref="M230:N230">
    <cfRule type="expression" dxfId="635" priority="774" stopIfTrue="1">
      <formula>$L222&lt;&gt;""</formula>
    </cfRule>
  </conditionalFormatting>
  <conditionalFormatting sqref="L231">
    <cfRule type="expression" dxfId="634" priority="773" stopIfTrue="1">
      <formula>$L222&lt;&gt;""</formula>
    </cfRule>
  </conditionalFormatting>
  <conditionalFormatting sqref="O226">
    <cfRule type="expression" dxfId="633" priority="772" stopIfTrue="1">
      <formula>$L222&lt;&gt;""</formula>
    </cfRule>
  </conditionalFormatting>
  <conditionalFormatting sqref="P226">
    <cfRule type="expression" dxfId="632" priority="771" stopIfTrue="1">
      <formula>$L222&lt;&gt;""</formula>
    </cfRule>
  </conditionalFormatting>
  <conditionalFormatting sqref="O227">
    <cfRule type="expression" dxfId="631" priority="770" stopIfTrue="1">
      <formula>$L222&lt;&gt;""</formula>
    </cfRule>
  </conditionalFormatting>
  <conditionalFormatting sqref="P227">
    <cfRule type="expression" dxfId="630" priority="769" stopIfTrue="1">
      <formula>$L222&lt;&gt;""</formula>
    </cfRule>
  </conditionalFormatting>
  <conditionalFormatting sqref="O228">
    <cfRule type="expression" dxfId="629" priority="768" stopIfTrue="1">
      <formula>$L222&lt;&gt;""</formula>
    </cfRule>
  </conditionalFormatting>
  <conditionalFormatting sqref="P228">
    <cfRule type="expression" dxfId="628" priority="767" stopIfTrue="1">
      <formula>$L222&lt;&gt;""</formula>
    </cfRule>
  </conditionalFormatting>
  <conditionalFormatting sqref="O229">
    <cfRule type="expression" dxfId="627" priority="766" stopIfTrue="1">
      <formula>$L222&lt;&gt;""</formula>
    </cfRule>
  </conditionalFormatting>
  <conditionalFormatting sqref="P229">
    <cfRule type="expression" dxfId="626" priority="765" stopIfTrue="1">
      <formula>$L222&lt;&gt;""</formula>
    </cfRule>
  </conditionalFormatting>
  <conditionalFormatting sqref="O230">
    <cfRule type="expression" dxfId="625" priority="764" stopIfTrue="1">
      <formula>$L222&lt;&gt;""</formula>
    </cfRule>
  </conditionalFormatting>
  <conditionalFormatting sqref="P230">
    <cfRule type="expression" dxfId="624" priority="763" stopIfTrue="1">
      <formula>$L222&lt;&gt;""</formula>
    </cfRule>
  </conditionalFormatting>
  <conditionalFormatting sqref="O231">
    <cfRule type="expression" dxfId="623" priority="762" stopIfTrue="1">
      <formula>$L222&lt;&gt;""</formula>
    </cfRule>
  </conditionalFormatting>
  <conditionalFormatting sqref="P231">
    <cfRule type="expression" dxfId="622" priority="761" stopIfTrue="1">
      <formula>$L222&lt;&gt;""</formula>
    </cfRule>
  </conditionalFormatting>
  <conditionalFormatting sqref="M226">
    <cfRule type="expression" dxfId="621" priority="760" stopIfTrue="1">
      <formula>$L222&lt;&gt;""</formula>
    </cfRule>
  </conditionalFormatting>
  <conditionalFormatting sqref="M226:N226">
    <cfRule type="expression" dxfId="620" priority="759" stopIfTrue="1">
      <formula>$L222&lt;&gt;""</formula>
    </cfRule>
  </conditionalFormatting>
  <conditionalFormatting sqref="F224">
    <cfRule type="expression" dxfId="619" priority="758" stopIfTrue="1">
      <formula>$E222&lt;&gt;""</formula>
    </cfRule>
  </conditionalFormatting>
  <conditionalFormatting sqref="F224:G224">
    <cfRule type="expression" dxfId="618" priority="757" stopIfTrue="1">
      <formula>$E222&lt;&gt;""</formula>
    </cfRule>
  </conditionalFormatting>
  <conditionalFormatting sqref="H225">
    <cfRule type="expression" dxfId="617" priority="756" stopIfTrue="1">
      <formula>$E222&lt;&gt;""</formula>
    </cfRule>
  </conditionalFormatting>
  <conditionalFormatting sqref="I225">
    <cfRule type="expression" dxfId="616" priority="755" stopIfTrue="1">
      <formula>$E222&lt;&gt;""</formula>
    </cfRule>
  </conditionalFormatting>
  <conditionalFormatting sqref="M226:N226 M228:N230">
    <cfRule type="expression" dxfId="615" priority="754" stopIfTrue="1">
      <formula>$L223&lt;&gt;""</formula>
    </cfRule>
  </conditionalFormatting>
  <conditionalFormatting sqref="O225">
    <cfRule type="expression" dxfId="614" priority="753" stopIfTrue="1">
      <formula>$L222&lt;&gt;""</formula>
    </cfRule>
  </conditionalFormatting>
  <conditionalFormatting sqref="F227">
    <cfRule type="expression" dxfId="613" priority="751" stopIfTrue="1">
      <formula>$E223&lt;&gt;""</formula>
    </cfRule>
  </conditionalFormatting>
  <conditionalFormatting sqref="F227:G227">
    <cfRule type="expression" dxfId="612" priority="750" stopIfTrue="1">
      <formula>$E222&lt;&gt;""</formula>
    </cfRule>
  </conditionalFormatting>
  <conditionalFormatting sqref="L228:L230">
    <cfRule type="expression" dxfId="611" priority="749" stopIfTrue="1">
      <formula>$L222&lt;&gt;""</formula>
    </cfRule>
  </conditionalFormatting>
  <conditionalFormatting sqref="L226:L227">
    <cfRule type="expression" dxfId="610" priority="748" stopIfTrue="1">
      <formula>$L222&lt;&gt;""</formula>
    </cfRule>
  </conditionalFormatting>
  <conditionalFormatting sqref="L224:L225">
    <cfRule type="expression" dxfId="609" priority="747" stopIfTrue="1">
      <formula>$L222&lt;&gt;""</formula>
    </cfRule>
  </conditionalFormatting>
  <conditionalFormatting sqref="L224:L230">
    <cfRule type="expression" dxfId="608" priority="746" stopIfTrue="1">
      <formula>$L222&lt;&gt;""</formula>
    </cfRule>
  </conditionalFormatting>
  <conditionalFormatting sqref="M224">
    <cfRule type="expression" dxfId="607" priority="745" stopIfTrue="1">
      <formula>$L222&lt;&gt;""</formula>
    </cfRule>
  </conditionalFormatting>
  <conditionalFormatting sqref="M224:N224">
    <cfRule type="expression" dxfId="606" priority="744" stopIfTrue="1">
      <formula>$L222&lt;&gt;""</formula>
    </cfRule>
  </conditionalFormatting>
  <conditionalFormatting sqref="M224:N224">
    <cfRule type="expression" dxfId="605" priority="743" stopIfTrue="1">
      <formula>$L222&lt;&gt;""</formula>
    </cfRule>
  </conditionalFormatting>
  <conditionalFormatting sqref="M225:N225">
    <cfRule type="expression" dxfId="604" priority="742" stopIfTrue="1">
      <formula>$L223&lt;&gt;""</formula>
    </cfRule>
  </conditionalFormatting>
  <conditionalFormatting sqref="M225">
    <cfRule type="expression" dxfId="603" priority="741" stopIfTrue="1">
      <formula>$L222&lt;&gt;""</formula>
    </cfRule>
  </conditionalFormatting>
  <conditionalFormatting sqref="M227">
    <cfRule type="expression" dxfId="602" priority="740" stopIfTrue="1">
      <formula>$L222&lt;&gt;""</formula>
    </cfRule>
  </conditionalFormatting>
  <conditionalFormatting sqref="M227:N227">
    <cfRule type="expression" dxfId="601" priority="739" stopIfTrue="1">
      <formula>$L222&lt;&gt;""</formula>
    </cfRule>
  </conditionalFormatting>
  <conditionalFormatting sqref="M227:N227">
    <cfRule type="expression" dxfId="600" priority="738" stopIfTrue="1">
      <formula>$L225&lt;&gt;""</formula>
    </cfRule>
  </conditionalFormatting>
  <conditionalFormatting sqref="P243">
    <cfRule type="expression" dxfId="599" priority="671" stopIfTrue="1">
      <formula>$L240&lt;&gt;""</formula>
    </cfRule>
  </conditionalFormatting>
  <conditionalFormatting sqref="F246:F248 F243">
    <cfRule type="expression" dxfId="598" priority="733" stopIfTrue="1">
      <formula>$E241&lt;&gt;""</formula>
    </cfRule>
  </conditionalFormatting>
  <conditionalFormatting sqref="H242">
    <cfRule type="expression" dxfId="597" priority="728" stopIfTrue="1">
      <formula>$E240&lt;&gt;""</formula>
    </cfRule>
  </conditionalFormatting>
  <conditionalFormatting sqref="I242">
    <cfRule type="expression" dxfId="596" priority="727" stopIfTrue="1">
      <formula>$E240&lt;&gt;""</formula>
    </cfRule>
  </conditionalFormatting>
  <conditionalFormatting sqref="F244">
    <cfRule type="expression" dxfId="595" priority="723" stopIfTrue="1">
      <formula>$E241&lt;&gt;""</formula>
    </cfRule>
  </conditionalFormatting>
  <conditionalFormatting sqref="M246:M248">
    <cfRule type="expression" dxfId="594" priority="722" stopIfTrue="1">
      <formula>$L244&lt;&gt;""</formula>
    </cfRule>
  </conditionalFormatting>
  <conditionalFormatting sqref="F243">
    <cfRule type="expression" dxfId="593" priority="721" stopIfTrue="1">
      <formula>$E240&lt;&gt;""</formula>
    </cfRule>
  </conditionalFormatting>
  <conditionalFormatting sqref="F244:G244">
    <cfRule type="expression" dxfId="592" priority="720" stopIfTrue="1">
      <formula>$E240&lt;&gt;""</formula>
    </cfRule>
  </conditionalFormatting>
  <conditionalFormatting sqref="F246:G246">
    <cfRule type="expression" dxfId="591" priority="719" stopIfTrue="1">
      <formula>$E240&lt;&gt;""</formula>
    </cfRule>
  </conditionalFormatting>
  <conditionalFormatting sqref="F247:G247">
    <cfRule type="expression" dxfId="590" priority="718" stopIfTrue="1">
      <formula>$E240&lt;&gt;""</formula>
    </cfRule>
  </conditionalFormatting>
  <conditionalFormatting sqref="F248:G248">
    <cfRule type="expression" dxfId="589" priority="717" stopIfTrue="1">
      <formula>$E240&lt;&gt;""</formula>
    </cfRule>
  </conditionalFormatting>
  <conditionalFormatting sqref="E249">
    <cfRule type="expression" dxfId="588" priority="716" stopIfTrue="1">
      <formula>$E240&lt;&gt;""</formula>
    </cfRule>
  </conditionalFormatting>
  <conditionalFormatting sqref="H244">
    <cfRule type="expression" dxfId="587" priority="715" stopIfTrue="1">
      <formula>$E240&lt;&gt;""</formula>
    </cfRule>
  </conditionalFormatting>
  <conditionalFormatting sqref="I244">
    <cfRule type="expression" dxfId="586" priority="714" stopIfTrue="1">
      <formula>$E240&lt;&gt;""</formula>
    </cfRule>
  </conditionalFormatting>
  <conditionalFormatting sqref="H245">
    <cfRule type="expression" dxfId="585" priority="713" stopIfTrue="1">
      <formula>$E240&lt;&gt;""</formula>
    </cfRule>
  </conditionalFormatting>
  <conditionalFormatting sqref="I245">
    <cfRule type="expression" dxfId="584" priority="712" stopIfTrue="1">
      <formula>$E240&lt;&gt;""</formula>
    </cfRule>
  </conditionalFormatting>
  <conditionalFormatting sqref="H246">
    <cfRule type="expression" dxfId="583" priority="711" stopIfTrue="1">
      <formula>$E240&lt;&gt;""</formula>
    </cfRule>
  </conditionalFormatting>
  <conditionalFormatting sqref="I246">
    <cfRule type="expression" dxfId="582" priority="710" stopIfTrue="1">
      <formula>$E240&lt;&gt;""</formula>
    </cfRule>
  </conditionalFormatting>
  <conditionalFormatting sqref="H247">
    <cfRule type="expression" dxfId="581" priority="709" stopIfTrue="1">
      <formula>$E240&lt;&gt;""</formula>
    </cfRule>
  </conditionalFormatting>
  <conditionalFormatting sqref="I247">
    <cfRule type="expression" dxfId="580" priority="708" stopIfTrue="1">
      <formula>$E240&lt;&gt;""</formula>
    </cfRule>
  </conditionalFormatting>
  <conditionalFormatting sqref="H248">
    <cfRule type="expression" dxfId="579" priority="707" stopIfTrue="1">
      <formula>$E240&lt;&gt;""</formula>
    </cfRule>
  </conditionalFormatting>
  <conditionalFormatting sqref="I248">
    <cfRule type="expression" dxfId="578" priority="706" stopIfTrue="1">
      <formula>$E240&lt;&gt;""</formula>
    </cfRule>
  </conditionalFormatting>
  <conditionalFormatting sqref="H249">
    <cfRule type="expression" dxfId="577" priority="705" stopIfTrue="1">
      <formula>$E240&lt;&gt;""</formula>
    </cfRule>
  </conditionalFormatting>
  <conditionalFormatting sqref="I249">
    <cfRule type="expression" dxfId="576" priority="704" stopIfTrue="1">
      <formula>$E240&lt;&gt;""</formula>
    </cfRule>
  </conditionalFormatting>
  <conditionalFormatting sqref="O242">
    <cfRule type="expression" dxfId="575" priority="697" stopIfTrue="1">
      <formula>$L240&lt;&gt;""</formula>
    </cfRule>
  </conditionalFormatting>
  <conditionalFormatting sqref="P242">
    <cfRule type="expression" dxfId="574" priority="696" stopIfTrue="1">
      <formula>$L240&lt;&gt;""</formula>
    </cfRule>
  </conditionalFormatting>
  <conditionalFormatting sqref="M246:N246">
    <cfRule type="expression" dxfId="573" priority="695" stopIfTrue="1">
      <formula>$L240&lt;&gt;""</formula>
    </cfRule>
  </conditionalFormatting>
  <conditionalFormatting sqref="M247:N247">
    <cfRule type="expression" dxfId="572" priority="694" stopIfTrue="1">
      <formula>$L240&lt;&gt;""</formula>
    </cfRule>
  </conditionalFormatting>
  <conditionalFormatting sqref="M248:N248">
    <cfRule type="expression" dxfId="571" priority="693" stopIfTrue="1">
      <formula>$L240&lt;&gt;""</formula>
    </cfRule>
  </conditionalFormatting>
  <conditionalFormatting sqref="L249">
    <cfRule type="expression" dxfId="570" priority="692" stopIfTrue="1">
      <formula>$L240&lt;&gt;""</formula>
    </cfRule>
  </conditionalFormatting>
  <conditionalFormatting sqref="O244">
    <cfRule type="expression" dxfId="569" priority="691" stopIfTrue="1">
      <formula>$L240&lt;&gt;""</formula>
    </cfRule>
  </conditionalFormatting>
  <conditionalFormatting sqref="P244">
    <cfRule type="expression" dxfId="568" priority="690" stopIfTrue="1">
      <formula>$L240&lt;&gt;""</formula>
    </cfRule>
  </conditionalFormatting>
  <conditionalFormatting sqref="O245">
    <cfRule type="expression" dxfId="567" priority="689" stopIfTrue="1">
      <formula>$L240&lt;&gt;""</formula>
    </cfRule>
  </conditionalFormatting>
  <conditionalFormatting sqref="P245">
    <cfRule type="expression" dxfId="566" priority="688" stopIfTrue="1">
      <formula>$L240&lt;&gt;""</formula>
    </cfRule>
  </conditionalFormatting>
  <conditionalFormatting sqref="O246">
    <cfRule type="expression" dxfId="565" priority="687" stopIfTrue="1">
      <formula>$L240&lt;&gt;""</formula>
    </cfRule>
  </conditionalFormatting>
  <conditionalFormatting sqref="P246">
    <cfRule type="expression" dxfId="564" priority="686" stopIfTrue="1">
      <formula>$L240&lt;&gt;""</formula>
    </cfRule>
  </conditionalFormatting>
  <conditionalFormatting sqref="O247">
    <cfRule type="expression" dxfId="563" priority="685" stopIfTrue="1">
      <formula>$L240&lt;&gt;""</formula>
    </cfRule>
  </conditionalFormatting>
  <conditionalFormatting sqref="P247">
    <cfRule type="expression" dxfId="562" priority="684" stopIfTrue="1">
      <formula>$L240&lt;&gt;""</formula>
    </cfRule>
  </conditionalFormatting>
  <conditionalFormatting sqref="O248">
    <cfRule type="expression" dxfId="561" priority="683" stopIfTrue="1">
      <formula>$L240&lt;&gt;""</formula>
    </cfRule>
  </conditionalFormatting>
  <conditionalFormatting sqref="P248">
    <cfRule type="expression" dxfId="560" priority="682" stopIfTrue="1">
      <formula>$L240&lt;&gt;""</formula>
    </cfRule>
  </conditionalFormatting>
  <conditionalFormatting sqref="O249">
    <cfRule type="expression" dxfId="559" priority="681" stopIfTrue="1">
      <formula>$L240&lt;&gt;""</formula>
    </cfRule>
  </conditionalFormatting>
  <conditionalFormatting sqref="P249">
    <cfRule type="expression" dxfId="558" priority="680" stopIfTrue="1">
      <formula>$L240&lt;&gt;""</formula>
    </cfRule>
  </conditionalFormatting>
  <conditionalFormatting sqref="M244">
    <cfRule type="expression" dxfId="557" priority="679" stopIfTrue="1">
      <formula>$L240&lt;&gt;""</formula>
    </cfRule>
  </conditionalFormatting>
  <conditionalFormatting sqref="M244:N244">
    <cfRule type="expression" dxfId="556" priority="678" stopIfTrue="1">
      <formula>$L240&lt;&gt;""</formula>
    </cfRule>
  </conditionalFormatting>
  <conditionalFormatting sqref="F242">
    <cfRule type="expression" dxfId="555" priority="677" stopIfTrue="1">
      <formula>$E240&lt;&gt;""</formula>
    </cfRule>
  </conditionalFormatting>
  <conditionalFormatting sqref="F242:G242">
    <cfRule type="expression" dxfId="554" priority="676" stopIfTrue="1">
      <formula>$E240&lt;&gt;""</formula>
    </cfRule>
  </conditionalFormatting>
  <conditionalFormatting sqref="H243">
    <cfRule type="expression" dxfId="553" priority="675" stopIfTrue="1">
      <formula>$E240&lt;&gt;""</formula>
    </cfRule>
  </conditionalFormatting>
  <conditionalFormatting sqref="I243">
    <cfRule type="expression" dxfId="552" priority="674" stopIfTrue="1">
      <formula>$E240&lt;&gt;""</formula>
    </cfRule>
  </conditionalFormatting>
  <conditionalFormatting sqref="M244:N244 M246:N248">
    <cfRule type="expression" dxfId="551" priority="673" stopIfTrue="1">
      <formula>$L241&lt;&gt;""</formula>
    </cfRule>
  </conditionalFormatting>
  <conditionalFormatting sqref="O243">
    <cfRule type="expression" dxfId="550" priority="672" stopIfTrue="1">
      <formula>$L240&lt;&gt;""</formula>
    </cfRule>
  </conditionalFormatting>
  <conditionalFormatting sqref="F245">
    <cfRule type="expression" dxfId="549" priority="670" stopIfTrue="1">
      <formula>$E241&lt;&gt;""</formula>
    </cfRule>
  </conditionalFormatting>
  <conditionalFormatting sqref="F245:G245">
    <cfRule type="expression" dxfId="548" priority="669" stopIfTrue="1">
      <formula>$E240&lt;&gt;""</formula>
    </cfRule>
  </conditionalFormatting>
  <conditionalFormatting sqref="L246:L248">
    <cfRule type="expression" dxfId="547" priority="668" stopIfTrue="1">
      <formula>$L240&lt;&gt;""</formula>
    </cfRule>
  </conditionalFormatting>
  <conditionalFormatting sqref="L244:L245">
    <cfRule type="expression" dxfId="546" priority="667" stopIfTrue="1">
      <formula>$L240&lt;&gt;""</formula>
    </cfRule>
  </conditionalFormatting>
  <conditionalFormatting sqref="L242:L243">
    <cfRule type="expression" dxfId="545" priority="666" stopIfTrue="1">
      <formula>$L240&lt;&gt;""</formula>
    </cfRule>
  </conditionalFormatting>
  <conditionalFormatting sqref="L242:L248">
    <cfRule type="expression" dxfId="544" priority="665" stopIfTrue="1">
      <formula>$L240&lt;&gt;""</formula>
    </cfRule>
  </conditionalFormatting>
  <conditionalFormatting sqref="M242">
    <cfRule type="expression" dxfId="543" priority="664" stopIfTrue="1">
      <formula>$L240&lt;&gt;""</formula>
    </cfRule>
  </conditionalFormatting>
  <conditionalFormatting sqref="M242:N242">
    <cfRule type="expression" dxfId="542" priority="663" stopIfTrue="1">
      <formula>$L240&lt;&gt;""</formula>
    </cfRule>
  </conditionalFormatting>
  <conditionalFormatting sqref="M242:N242">
    <cfRule type="expression" dxfId="541" priority="662" stopIfTrue="1">
      <formula>$L240&lt;&gt;""</formula>
    </cfRule>
  </conditionalFormatting>
  <conditionalFormatting sqref="M243:N243">
    <cfRule type="expression" dxfId="540" priority="661" stopIfTrue="1">
      <formula>$L241&lt;&gt;""</formula>
    </cfRule>
  </conditionalFormatting>
  <conditionalFormatting sqref="M243">
    <cfRule type="expression" dxfId="539" priority="660" stopIfTrue="1">
      <formula>$L240&lt;&gt;""</formula>
    </cfRule>
  </conditionalFormatting>
  <conditionalFormatting sqref="M245">
    <cfRule type="expression" dxfId="538" priority="659" stopIfTrue="1">
      <formula>$L240&lt;&gt;""</formula>
    </cfRule>
  </conditionalFormatting>
  <conditionalFormatting sqref="M245:N245">
    <cfRule type="expression" dxfId="537" priority="658" stopIfTrue="1">
      <formula>$L240&lt;&gt;""</formula>
    </cfRule>
  </conditionalFormatting>
  <conditionalFormatting sqref="M245:N245">
    <cfRule type="expression" dxfId="536" priority="657" stopIfTrue="1">
      <formula>$L243&lt;&gt;""</formula>
    </cfRule>
  </conditionalFormatting>
  <conditionalFormatting sqref="P261">
    <cfRule type="expression" dxfId="535" priority="590" stopIfTrue="1">
      <formula>$L258&lt;&gt;""</formula>
    </cfRule>
  </conditionalFormatting>
  <conditionalFormatting sqref="F264:F266 F261">
    <cfRule type="expression" dxfId="534" priority="652" stopIfTrue="1">
      <formula>$E259&lt;&gt;""</formula>
    </cfRule>
  </conditionalFormatting>
  <conditionalFormatting sqref="H260">
    <cfRule type="expression" dxfId="533" priority="647" stopIfTrue="1">
      <formula>$E258&lt;&gt;""</formula>
    </cfRule>
  </conditionalFormatting>
  <conditionalFormatting sqref="I260">
    <cfRule type="expression" dxfId="532" priority="646" stopIfTrue="1">
      <formula>$E258&lt;&gt;""</formula>
    </cfRule>
  </conditionalFormatting>
  <conditionalFormatting sqref="F262">
    <cfRule type="expression" dxfId="531" priority="642" stopIfTrue="1">
      <formula>$E259&lt;&gt;""</formula>
    </cfRule>
  </conditionalFormatting>
  <conditionalFormatting sqref="M264:M266">
    <cfRule type="expression" dxfId="530" priority="641" stopIfTrue="1">
      <formula>$L262&lt;&gt;""</formula>
    </cfRule>
  </conditionalFormatting>
  <conditionalFormatting sqref="F261">
    <cfRule type="expression" dxfId="529" priority="640" stopIfTrue="1">
      <formula>$E258&lt;&gt;""</formula>
    </cfRule>
  </conditionalFormatting>
  <conditionalFormatting sqref="F262:G262">
    <cfRule type="expression" dxfId="528" priority="639" stopIfTrue="1">
      <formula>$E258&lt;&gt;""</formula>
    </cfRule>
  </conditionalFormatting>
  <conditionalFormatting sqref="F264:G264">
    <cfRule type="expression" dxfId="527" priority="638" stopIfTrue="1">
      <formula>$E258&lt;&gt;""</formula>
    </cfRule>
  </conditionalFormatting>
  <conditionalFormatting sqref="F265:G265">
    <cfRule type="expression" dxfId="526" priority="637" stopIfTrue="1">
      <formula>$E258&lt;&gt;""</formula>
    </cfRule>
  </conditionalFormatting>
  <conditionalFormatting sqref="F266:G266">
    <cfRule type="expression" dxfId="525" priority="636" stopIfTrue="1">
      <formula>$E258&lt;&gt;""</formula>
    </cfRule>
  </conditionalFormatting>
  <conditionalFormatting sqref="E267">
    <cfRule type="expression" dxfId="524" priority="635" stopIfTrue="1">
      <formula>$E258&lt;&gt;""</formula>
    </cfRule>
  </conditionalFormatting>
  <conditionalFormatting sqref="H262">
    <cfRule type="expression" dxfId="523" priority="634" stopIfTrue="1">
      <formula>$E258&lt;&gt;""</formula>
    </cfRule>
  </conditionalFormatting>
  <conditionalFormatting sqref="I262">
    <cfRule type="expression" dxfId="522" priority="633" stopIfTrue="1">
      <formula>$E258&lt;&gt;""</formula>
    </cfRule>
  </conditionalFormatting>
  <conditionalFormatting sqref="H263">
    <cfRule type="expression" dxfId="521" priority="632" stopIfTrue="1">
      <formula>$E258&lt;&gt;""</formula>
    </cfRule>
  </conditionalFormatting>
  <conditionalFormatting sqref="I263">
    <cfRule type="expression" dxfId="520" priority="631" stopIfTrue="1">
      <formula>$E258&lt;&gt;""</formula>
    </cfRule>
  </conditionalFormatting>
  <conditionalFormatting sqref="H264">
    <cfRule type="expression" dxfId="519" priority="630" stopIfTrue="1">
      <formula>$E258&lt;&gt;""</formula>
    </cfRule>
  </conditionalFormatting>
  <conditionalFormatting sqref="I264">
    <cfRule type="expression" dxfId="518" priority="629" stopIfTrue="1">
      <formula>$E258&lt;&gt;""</formula>
    </cfRule>
  </conditionalFormatting>
  <conditionalFormatting sqref="H265">
    <cfRule type="expression" dxfId="517" priority="628" stopIfTrue="1">
      <formula>$E258&lt;&gt;""</formula>
    </cfRule>
  </conditionalFormatting>
  <conditionalFormatting sqref="I265">
    <cfRule type="expression" dxfId="516" priority="627" stopIfTrue="1">
      <formula>$E258&lt;&gt;""</formula>
    </cfRule>
  </conditionalFormatting>
  <conditionalFormatting sqref="H266">
    <cfRule type="expression" dxfId="515" priority="626" stopIfTrue="1">
      <formula>$E258&lt;&gt;""</formula>
    </cfRule>
  </conditionalFormatting>
  <conditionalFormatting sqref="I266">
    <cfRule type="expression" dxfId="514" priority="625" stopIfTrue="1">
      <formula>$E258&lt;&gt;""</formula>
    </cfRule>
  </conditionalFormatting>
  <conditionalFormatting sqref="H267">
    <cfRule type="expression" dxfId="513" priority="624" stopIfTrue="1">
      <formula>$E258&lt;&gt;""</formula>
    </cfRule>
  </conditionalFormatting>
  <conditionalFormatting sqref="I267">
    <cfRule type="expression" dxfId="512" priority="623" stopIfTrue="1">
      <formula>$E258&lt;&gt;""</formula>
    </cfRule>
  </conditionalFormatting>
  <conditionalFormatting sqref="O260">
    <cfRule type="expression" dxfId="511" priority="616" stopIfTrue="1">
      <formula>$L258&lt;&gt;""</formula>
    </cfRule>
  </conditionalFormatting>
  <conditionalFormatting sqref="P260">
    <cfRule type="expression" dxfId="510" priority="615" stopIfTrue="1">
      <formula>$L258&lt;&gt;""</formula>
    </cfRule>
  </conditionalFormatting>
  <conditionalFormatting sqref="M264:N264">
    <cfRule type="expression" dxfId="509" priority="614" stopIfTrue="1">
      <formula>$L258&lt;&gt;""</formula>
    </cfRule>
  </conditionalFormatting>
  <conditionalFormatting sqref="M265:N265">
    <cfRule type="expression" dxfId="508" priority="613" stopIfTrue="1">
      <formula>$L258&lt;&gt;""</formula>
    </cfRule>
  </conditionalFormatting>
  <conditionalFormatting sqref="M266:N266">
    <cfRule type="expression" dxfId="507" priority="612" stopIfTrue="1">
      <formula>$L258&lt;&gt;""</formula>
    </cfRule>
  </conditionalFormatting>
  <conditionalFormatting sqref="L267">
    <cfRule type="expression" dxfId="506" priority="611" stopIfTrue="1">
      <formula>$L258&lt;&gt;""</formula>
    </cfRule>
  </conditionalFormatting>
  <conditionalFormatting sqref="O262">
    <cfRule type="expression" dxfId="505" priority="610" stopIfTrue="1">
      <formula>$L258&lt;&gt;""</formula>
    </cfRule>
  </conditionalFormatting>
  <conditionalFormatting sqref="P262">
    <cfRule type="expression" dxfId="504" priority="609" stopIfTrue="1">
      <formula>$L258&lt;&gt;""</formula>
    </cfRule>
  </conditionalFormatting>
  <conditionalFormatting sqref="O263">
    <cfRule type="expression" dxfId="503" priority="608" stopIfTrue="1">
      <formula>$L258&lt;&gt;""</formula>
    </cfRule>
  </conditionalFormatting>
  <conditionalFormatting sqref="P263">
    <cfRule type="expression" dxfId="502" priority="607" stopIfTrue="1">
      <formula>$L258&lt;&gt;""</formula>
    </cfRule>
  </conditionalFormatting>
  <conditionalFormatting sqref="O264">
    <cfRule type="expression" dxfId="501" priority="606" stopIfTrue="1">
      <formula>$L258&lt;&gt;""</formula>
    </cfRule>
  </conditionalFormatting>
  <conditionalFormatting sqref="P264">
    <cfRule type="expression" dxfId="500" priority="605" stopIfTrue="1">
      <formula>$L258&lt;&gt;""</formula>
    </cfRule>
  </conditionalFormatting>
  <conditionalFormatting sqref="O265">
    <cfRule type="expression" dxfId="499" priority="604" stopIfTrue="1">
      <formula>$L258&lt;&gt;""</formula>
    </cfRule>
  </conditionalFormatting>
  <conditionalFormatting sqref="P265">
    <cfRule type="expression" dxfId="498" priority="603" stopIfTrue="1">
      <formula>$L258&lt;&gt;""</formula>
    </cfRule>
  </conditionalFormatting>
  <conditionalFormatting sqref="O266">
    <cfRule type="expression" dxfId="497" priority="602" stopIfTrue="1">
      <formula>$L258&lt;&gt;""</formula>
    </cfRule>
  </conditionalFormatting>
  <conditionalFormatting sqref="P266">
    <cfRule type="expression" dxfId="496" priority="601" stopIfTrue="1">
      <formula>$L258&lt;&gt;""</formula>
    </cfRule>
  </conditionalFormatting>
  <conditionalFormatting sqref="O267">
    <cfRule type="expression" dxfId="495" priority="600" stopIfTrue="1">
      <formula>$L258&lt;&gt;""</formula>
    </cfRule>
  </conditionalFormatting>
  <conditionalFormatting sqref="P267">
    <cfRule type="expression" dxfId="494" priority="599" stopIfTrue="1">
      <formula>$L258&lt;&gt;""</formula>
    </cfRule>
  </conditionalFormatting>
  <conditionalFormatting sqref="M262">
    <cfRule type="expression" dxfId="493" priority="598" stopIfTrue="1">
      <formula>$L258&lt;&gt;""</formula>
    </cfRule>
  </conditionalFormatting>
  <conditionalFormatting sqref="M262:N262">
    <cfRule type="expression" dxfId="492" priority="597" stopIfTrue="1">
      <formula>$L258&lt;&gt;""</formula>
    </cfRule>
  </conditionalFormatting>
  <conditionalFormatting sqref="F260">
    <cfRule type="expression" dxfId="491" priority="596" stopIfTrue="1">
      <formula>$E258&lt;&gt;""</formula>
    </cfRule>
  </conditionalFormatting>
  <conditionalFormatting sqref="F260:G260">
    <cfRule type="expression" dxfId="490" priority="595" stopIfTrue="1">
      <formula>$E258&lt;&gt;""</formula>
    </cfRule>
  </conditionalFormatting>
  <conditionalFormatting sqref="H261">
    <cfRule type="expression" dxfId="489" priority="594" stopIfTrue="1">
      <formula>$E258&lt;&gt;""</formula>
    </cfRule>
  </conditionalFormatting>
  <conditionalFormatting sqref="I261">
    <cfRule type="expression" dxfId="488" priority="593" stopIfTrue="1">
      <formula>$E258&lt;&gt;""</formula>
    </cfRule>
  </conditionalFormatting>
  <conditionalFormatting sqref="M262:N262 M264:N266">
    <cfRule type="expression" dxfId="487" priority="592" stopIfTrue="1">
      <formula>$L259&lt;&gt;""</formula>
    </cfRule>
  </conditionalFormatting>
  <conditionalFormatting sqref="O261">
    <cfRule type="expression" dxfId="486" priority="591" stopIfTrue="1">
      <formula>$L258&lt;&gt;""</formula>
    </cfRule>
  </conditionalFormatting>
  <conditionalFormatting sqref="F263">
    <cfRule type="expression" dxfId="485" priority="589" stopIfTrue="1">
      <formula>$E259&lt;&gt;""</formula>
    </cfRule>
  </conditionalFormatting>
  <conditionalFormatting sqref="F263:G263">
    <cfRule type="expression" dxfId="484" priority="588" stopIfTrue="1">
      <formula>$E258&lt;&gt;""</formula>
    </cfRule>
  </conditionalFormatting>
  <conditionalFormatting sqref="L264:L266">
    <cfRule type="expression" dxfId="483" priority="587" stopIfTrue="1">
      <formula>$L258&lt;&gt;""</formula>
    </cfRule>
  </conditionalFormatting>
  <conditionalFormatting sqref="L262:L263">
    <cfRule type="expression" dxfId="482" priority="586" stopIfTrue="1">
      <formula>$L258&lt;&gt;""</formula>
    </cfRule>
  </conditionalFormatting>
  <conditionalFormatting sqref="L260:L261">
    <cfRule type="expression" dxfId="481" priority="585" stopIfTrue="1">
      <formula>$L258&lt;&gt;""</formula>
    </cfRule>
  </conditionalFormatting>
  <conditionalFormatting sqref="L260:L266">
    <cfRule type="expression" dxfId="480" priority="584" stopIfTrue="1">
      <formula>$L258&lt;&gt;""</formula>
    </cfRule>
  </conditionalFormatting>
  <conditionalFormatting sqref="M260">
    <cfRule type="expression" dxfId="479" priority="583" stopIfTrue="1">
      <formula>$L258&lt;&gt;""</formula>
    </cfRule>
  </conditionalFormatting>
  <conditionalFormatting sqref="M260:N260">
    <cfRule type="expression" dxfId="478" priority="582" stopIfTrue="1">
      <formula>$L258&lt;&gt;""</formula>
    </cfRule>
  </conditionalFormatting>
  <conditionalFormatting sqref="M260:N260">
    <cfRule type="expression" dxfId="477" priority="581" stopIfTrue="1">
      <formula>$L258&lt;&gt;""</formula>
    </cfRule>
  </conditionalFormatting>
  <conditionalFormatting sqref="M261:N261">
    <cfRule type="expression" dxfId="476" priority="580" stopIfTrue="1">
      <formula>$L259&lt;&gt;""</formula>
    </cfRule>
  </conditionalFormatting>
  <conditionalFormatting sqref="M261">
    <cfRule type="expression" dxfId="475" priority="579" stopIfTrue="1">
      <formula>$L258&lt;&gt;""</formula>
    </cfRule>
  </conditionalFormatting>
  <conditionalFormatting sqref="M263">
    <cfRule type="expression" dxfId="474" priority="578" stopIfTrue="1">
      <formula>$L258&lt;&gt;""</formula>
    </cfRule>
  </conditionalFormatting>
  <conditionalFormatting sqref="M263:N263">
    <cfRule type="expression" dxfId="473" priority="577" stopIfTrue="1">
      <formula>$L258&lt;&gt;""</formula>
    </cfRule>
  </conditionalFormatting>
  <conditionalFormatting sqref="M263:N263">
    <cfRule type="expression" dxfId="472" priority="576" stopIfTrue="1">
      <formula>$L261&lt;&gt;""</formula>
    </cfRule>
  </conditionalFormatting>
  <conditionalFormatting sqref="E84:E86">
    <cfRule type="expression" dxfId="471" priority="566" stopIfTrue="1">
      <formula>$E78&lt;&gt;""</formula>
    </cfRule>
  </conditionalFormatting>
  <conditionalFormatting sqref="E82:E83">
    <cfRule type="expression" dxfId="470" priority="565" stopIfTrue="1">
      <formula>$E78&lt;&gt;""</formula>
    </cfRule>
  </conditionalFormatting>
  <conditionalFormatting sqref="E80:E81">
    <cfRule type="expression" dxfId="469" priority="564" stopIfTrue="1">
      <formula>$E78&lt;&gt;""</formula>
    </cfRule>
  </conditionalFormatting>
  <conditionalFormatting sqref="E80:E86">
    <cfRule type="expression" dxfId="468" priority="563" stopIfTrue="1">
      <formula>$E78&lt;&gt;""</formula>
    </cfRule>
  </conditionalFormatting>
  <conditionalFormatting sqref="E102:E104">
    <cfRule type="expression" dxfId="467" priority="562" stopIfTrue="1">
      <formula>$E96&lt;&gt;""</formula>
    </cfRule>
  </conditionalFormatting>
  <conditionalFormatting sqref="E100:E101">
    <cfRule type="expression" dxfId="466" priority="561" stopIfTrue="1">
      <formula>$E96&lt;&gt;""</formula>
    </cfRule>
  </conditionalFormatting>
  <conditionalFormatting sqref="E98:E99">
    <cfRule type="expression" dxfId="465" priority="560" stopIfTrue="1">
      <formula>$E96&lt;&gt;""</formula>
    </cfRule>
  </conditionalFormatting>
  <conditionalFormatting sqref="E98:E104">
    <cfRule type="expression" dxfId="464" priority="559" stopIfTrue="1">
      <formula>$E96&lt;&gt;""</formula>
    </cfRule>
  </conditionalFormatting>
  <conditionalFormatting sqref="E120:E122">
    <cfRule type="expression" dxfId="463" priority="558" stopIfTrue="1">
      <formula>$E114&lt;&gt;""</formula>
    </cfRule>
  </conditionalFormatting>
  <conditionalFormatting sqref="E118:E119">
    <cfRule type="expression" dxfId="462" priority="557" stopIfTrue="1">
      <formula>$E114&lt;&gt;""</formula>
    </cfRule>
  </conditionalFormatting>
  <conditionalFormatting sqref="E116:E117">
    <cfRule type="expression" dxfId="461" priority="556" stopIfTrue="1">
      <formula>$E114&lt;&gt;""</formula>
    </cfRule>
  </conditionalFormatting>
  <conditionalFormatting sqref="E116:E122">
    <cfRule type="expression" dxfId="460" priority="555" stopIfTrue="1">
      <formula>$E114&lt;&gt;""</formula>
    </cfRule>
  </conditionalFormatting>
  <conditionalFormatting sqref="E138:E140">
    <cfRule type="expression" dxfId="459" priority="554" stopIfTrue="1">
      <formula>$E132&lt;&gt;""</formula>
    </cfRule>
  </conditionalFormatting>
  <conditionalFormatting sqref="E136:E137">
    <cfRule type="expression" dxfId="458" priority="553" stopIfTrue="1">
      <formula>$E132&lt;&gt;""</formula>
    </cfRule>
  </conditionalFormatting>
  <conditionalFormatting sqref="E134:E135">
    <cfRule type="expression" dxfId="457" priority="552" stopIfTrue="1">
      <formula>$E132&lt;&gt;""</formula>
    </cfRule>
  </conditionalFormatting>
  <conditionalFormatting sqref="E134:E140">
    <cfRule type="expression" dxfId="456" priority="551" stopIfTrue="1">
      <formula>$E132&lt;&gt;""</formula>
    </cfRule>
  </conditionalFormatting>
  <conditionalFormatting sqref="E156:E158">
    <cfRule type="expression" dxfId="455" priority="550" stopIfTrue="1">
      <formula>$E150&lt;&gt;""</formula>
    </cfRule>
  </conditionalFormatting>
  <conditionalFormatting sqref="E154:E155">
    <cfRule type="expression" dxfId="454" priority="549" stopIfTrue="1">
      <formula>$E150&lt;&gt;""</formula>
    </cfRule>
  </conditionalFormatting>
  <conditionalFormatting sqref="E152:E153">
    <cfRule type="expression" dxfId="453" priority="548" stopIfTrue="1">
      <formula>$E150&lt;&gt;""</formula>
    </cfRule>
  </conditionalFormatting>
  <conditionalFormatting sqref="E152:E158">
    <cfRule type="expression" dxfId="452" priority="547" stopIfTrue="1">
      <formula>$E150&lt;&gt;""</formula>
    </cfRule>
  </conditionalFormatting>
  <conditionalFormatting sqref="E174:E176">
    <cfRule type="expression" dxfId="451" priority="546" stopIfTrue="1">
      <formula>$E168&lt;&gt;""</formula>
    </cfRule>
  </conditionalFormatting>
  <conditionalFormatting sqref="E172:E173">
    <cfRule type="expression" dxfId="450" priority="545" stopIfTrue="1">
      <formula>$E168&lt;&gt;""</formula>
    </cfRule>
  </conditionalFormatting>
  <conditionalFormatting sqref="E170:E171">
    <cfRule type="expression" dxfId="449" priority="544" stopIfTrue="1">
      <formula>$E168&lt;&gt;""</formula>
    </cfRule>
  </conditionalFormatting>
  <conditionalFormatting sqref="E170:E176">
    <cfRule type="expression" dxfId="448" priority="543" stopIfTrue="1">
      <formula>$E168&lt;&gt;""</formula>
    </cfRule>
  </conditionalFormatting>
  <conditionalFormatting sqref="E192:E194">
    <cfRule type="expression" dxfId="447" priority="542" stopIfTrue="1">
      <formula>$E186&lt;&gt;""</formula>
    </cfRule>
  </conditionalFormatting>
  <conditionalFormatting sqref="E190:E191">
    <cfRule type="expression" dxfId="446" priority="541" stopIfTrue="1">
      <formula>$E186&lt;&gt;""</formula>
    </cfRule>
  </conditionalFormatting>
  <conditionalFormatting sqref="E188:E189">
    <cfRule type="expression" dxfId="445" priority="540" stopIfTrue="1">
      <formula>$E186&lt;&gt;""</formula>
    </cfRule>
  </conditionalFormatting>
  <conditionalFormatting sqref="E188:E194">
    <cfRule type="expression" dxfId="444" priority="539" stopIfTrue="1">
      <formula>$E186&lt;&gt;""</formula>
    </cfRule>
  </conditionalFormatting>
  <conditionalFormatting sqref="E210:E212">
    <cfRule type="expression" dxfId="443" priority="538" stopIfTrue="1">
      <formula>$E204&lt;&gt;""</formula>
    </cfRule>
  </conditionalFormatting>
  <conditionalFormatting sqref="E208:E209">
    <cfRule type="expression" dxfId="442" priority="537" stopIfTrue="1">
      <formula>$E204&lt;&gt;""</formula>
    </cfRule>
  </conditionalFormatting>
  <conditionalFormatting sqref="E206:E207">
    <cfRule type="expression" dxfId="441" priority="536" stopIfTrue="1">
      <formula>$E204&lt;&gt;""</formula>
    </cfRule>
  </conditionalFormatting>
  <conditionalFormatting sqref="E206:E212">
    <cfRule type="expression" dxfId="440" priority="535" stopIfTrue="1">
      <formula>$E204&lt;&gt;""</formula>
    </cfRule>
  </conditionalFormatting>
  <conditionalFormatting sqref="E228:E230">
    <cfRule type="expression" dxfId="439" priority="534" stopIfTrue="1">
      <formula>$E222&lt;&gt;""</formula>
    </cfRule>
  </conditionalFormatting>
  <conditionalFormatting sqref="E226:E227">
    <cfRule type="expression" dxfId="438" priority="533" stopIfTrue="1">
      <formula>$E222&lt;&gt;""</formula>
    </cfRule>
  </conditionalFormatting>
  <conditionalFormatting sqref="E224:E225">
    <cfRule type="expression" dxfId="437" priority="532" stopIfTrue="1">
      <formula>$E222&lt;&gt;""</formula>
    </cfRule>
  </conditionalFormatting>
  <conditionalFormatting sqref="E224:E230">
    <cfRule type="expression" dxfId="436" priority="531" stopIfTrue="1">
      <formula>$E222&lt;&gt;""</formula>
    </cfRule>
  </conditionalFormatting>
  <conditionalFormatting sqref="E246:E248">
    <cfRule type="expression" dxfId="435" priority="530" stopIfTrue="1">
      <formula>$E240&lt;&gt;""</formula>
    </cfRule>
  </conditionalFormatting>
  <conditionalFormatting sqref="E244:E245">
    <cfRule type="expression" dxfId="434" priority="529" stopIfTrue="1">
      <formula>$E240&lt;&gt;""</formula>
    </cfRule>
  </conditionalFormatting>
  <conditionalFormatting sqref="E242:E243">
    <cfRule type="expression" dxfId="433" priority="528" stopIfTrue="1">
      <formula>$E240&lt;&gt;""</formula>
    </cfRule>
  </conditionalFormatting>
  <conditionalFormatting sqref="E242:E248">
    <cfRule type="expression" dxfId="432" priority="527" stopIfTrue="1">
      <formula>$E240&lt;&gt;""</formula>
    </cfRule>
  </conditionalFormatting>
  <conditionalFormatting sqref="E264:E266">
    <cfRule type="expression" dxfId="431" priority="526" stopIfTrue="1">
      <formula>$E258&lt;&gt;""</formula>
    </cfRule>
  </conditionalFormatting>
  <conditionalFormatting sqref="E262:E263">
    <cfRule type="expression" dxfId="430" priority="525" stopIfTrue="1">
      <formula>$E258&lt;&gt;""</formula>
    </cfRule>
  </conditionalFormatting>
  <conditionalFormatting sqref="E260:E261">
    <cfRule type="expression" dxfId="429" priority="524" stopIfTrue="1">
      <formula>$E258&lt;&gt;""</formula>
    </cfRule>
  </conditionalFormatting>
  <conditionalFormatting sqref="E260:E266">
    <cfRule type="expression" dxfId="428" priority="523" stopIfTrue="1">
      <formula>$E258&lt;&gt;""</formula>
    </cfRule>
  </conditionalFormatting>
  <conditionalFormatting sqref="H92">
    <cfRule type="expression" dxfId="427" priority="516" stopIfTrue="1">
      <formula>$E78&lt;&gt;""</formula>
    </cfRule>
  </conditionalFormatting>
  <conditionalFormatting sqref="E92">
    <cfRule type="expression" dxfId="426" priority="504" stopIfTrue="1">
      <formula>$E78&lt;&gt;""</formula>
    </cfRule>
  </conditionalFormatting>
  <conditionalFormatting sqref="F89:G89">
    <cfRule type="expression" dxfId="425" priority="503" stopIfTrue="1">
      <formula>$E78&lt;&gt;""</formula>
    </cfRule>
  </conditionalFormatting>
  <conditionalFormatting sqref="F90:G90">
    <cfRule type="expression" dxfId="424" priority="502" stopIfTrue="1">
      <formula>$E78&lt;&gt;""</formula>
    </cfRule>
  </conditionalFormatting>
  <conditionalFormatting sqref="F91:G91">
    <cfRule type="expression" dxfId="423" priority="501" stopIfTrue="1">
      <formula>$E78&lt;&gt;""</formula>
    </cfRule>
  </conditionalFormatting>
  <conditionalFormatting sqref="H91">
    <cfRule type="expression" dxfId="422" priority="500" stopIfTrue="1">
      <formula>$E78&lt;&gt;""</formula>
    </cfRule>
  </conditionalFormatting>
  <conditionalFormatting sqref="H90">
    <cfRule type="expression" dxfId="421" priority="499" stopIfTrue="1">
      <formula>$E78&lt;&gt;""</formula>
    </cfRule>
  </conditionalFormatting>
  <conditionalFormatting sqref="I90">
    <cfRule type="expression" dxfId="420" priority="498" stopIfTrue="1">
      <formula>$E78&lt;&gt;""</formula>
    </cfRule>
  </conditionalFormatting>
  <conditionalFormatting sqref="I91">
    <cfRule type="expression" dxfId="419" priority="497" stopIfTrue="1">
      <formula>$E78&lt;&gt;""</formula>
    </cfRule>
  </conditionalFormatting>
  <conditionalFormatting sqref="I92">
    <cfRule type="expression" dxfId="418" priority="496" stopIfTrue="1">
      <formula>$E78&lt;&gt;""</formula>
    </cfRule>
  </conditionalFormatting>
  <conditionalFormatting sqref="E89:E91">
    <cfRule type="expression" dxfId="417" priority="495">
      <formula>$E78&lt;&gt;""</formula>
    </cfRule>
  </conditionalFormatting>
  <conditionalFormatting sqref="H112">
    <cfRule type="expression" dxfId="416" priority="473" stopIfTrue="1">
      <formula>$E96&lt;&gt;""</formula>
    </cfRule>
  </conditionalFormatting>
  <conditionalFormatting sqref="I112">
    <cfRule type="expression" dxfId="415" priority="472" stopIfTrue="1">
      <formula>$E96&lt;&gt;""</formula>
    </cfRule>
  </conditionalFormatting>
  <conditionalFormatting sqref="E112">
    <cfRule type="expression" dxfId="414" priority="471" stopIfTrue="1">
      <formula>$E96&lt;&gt;""</formula>
    </cfRule>
  </conditionalFormatting>
  <conditionalFormatting sqref="F112:G112">
    <cfRule type="expression" dxfId="413" priority="470" stopIfTrue="1">
      <formula>$E96&lt;&gt;""</formula>
    </cfRule>
  </conditionalFormatting>
  <conditionalFormatting sqref="E107">
    <cfRule type="expression" dxfId="412" priority="469" stopIfTrue="1">
      <formula>$E96&lt;&gt;""</formula>
    </cfRule>
  </conditionalFormatting>
  <conditionalFormatting sqref="H107">
    <cfRule type="expression" dxfId="411" priority="467" stopIfTrue="1">
      <formula>$E96&lt;&gt;""</formula>
    </cfRule>
  </conditionalFormatting>
  <conditionalFormatting sqref="I107">
    <cfRule type="expression" dxfId="410" priority="466" stopIfTrue="1">
      <formula>$E96&lt;&gt;""</formula>
    </cfRule>
  </conditionalFormatting>
  <conditionalFormatting sqref="H110">
    <cfRule type="expression" dxfId="409" priority="465" stopIfTrue="1">
      <formula>$E96&lt;&gt;""</formula>
    </cfRule>
  </conditionalFormatting>
  <conditionalFormatting sqref="E110">
    <cfRule type="expression" dxfId="408" priority="464" stopIfTrue="1">
      <formula>$E96&lt;&gt;""</formula>
    </cfRule>
  </conditionalFormatting>
  <conditionalFormatting sqref="F107:G107">
    <cfRule type="expression" dxfId="407" priority="463" stopIfTrue="1">
      <formula>$E96&lt;&gt;""</formula>
    </cfRule>
  </conditionalFormatting>
  <conditionalFormatting sqref="F108:G108">
    <cfRule type="expression" dxfId="406" priority="462" stopIfTrue="1">
      <formula>$E96&lt;&gt;""</formula>
    </cfRule>
  </conditionalFormatting>
  <conditionalFormatting sqref="F109:G109">
    <cfRule type="expression" dxfId="405" priority="461" stopIfTrue="1">
      <formula>$E96&lt;&gt;""</formula>
    </cfRule>
  </conditionalFormatting>
  <conditionalFormatting sqref="H109">
    <cfRule type="expression" dxfId="404" priority="460" stopIfTrue="1">
      <formula>$E96&lt;&gt;""</formula>
    </cfRule>
  </conditionalFormatting>
  <conditionalFormatting sqref="H108">
    <cfRule type="expression" dxfId="403" priority="459" stopIfTrue="1">
      <formula>$E96&lt;&gt;""</formula>
    </cfRule>
  </conditionalFormatting>
  <conditionalFormatting sqref="I108">
    <cfRule type="expression" dxfId="402" priority="458" stopIfTrue="1">
      <formula>$E96&lt;&gt;""</formula>
    </cfRule>
  </conditionalFormatting>
  <conditionalFormatting sqref="I109">
    <cfRule type="expression" dxfId="401" priority="457" stopIfTrue="1">
      <formula>$E96&lt;&gt;""</formula>
    </cfRule>
  </conditionalFormatting>
  <conditionalFormatting sqref="I110">
    <cfRule type="expression" dxfId="400" priority="456" stopIfTrue="1">
      <formula>$E96&lt;&gt;""</formula>
    </cfRule>
  </conditionalFormatting>
  <conditionalFormatting sqref="E107:E109">
    <cfRule type="expression" dxfId="399" priority="455">
      <formula>$E96&lt;&gt;""</formula>
    </cfRule>
  </conditionalFormatting>
  <conditionalFormatting sqref="O112">
    <cfRule type="expression" dxfId="398" priority="454" stopIfTrue="1">
      <formula>$L96&lt;&gt;""</formula>
    </cfRule>
  </conditionalFormatting>
  <conditionalFormatting sqref="P112">
    <cfRule type="expression" dxfId="397" priority="453" stopIfTrue="1">
      <formula>$L96&lt;&gt;""</formula>
    </cfRule>
  </conditionalFormatting>
  <conditionalFormatting sqref="L112">
    <cfRule type="expression" dxfId="396" priority="452" stopIfTrue="1">
      <formula>$L96&lt;&gt;""</formula>
    </cfRule>
  </conditionalFormatting>
  <conditionalFormatting sqref="M112:N112">
    <cfRule type="expression" dxfId="395" priority="451" stopIfTrue="1">
      <formula>$L96&lt;&gt;""</formula>
    </cfRule>
  </conditionalFormatting>
  <conditionalFormatting sqref="L107">
    <cfRule type="expression" dxfId="394" priority="450" stopIfTrue="1">
      <formula>$L96&lt;&gt;""</formula>
    </cfRule>
  </conditionalFormatting>
  <conditionalFormatting sqref="O107">
    <cfRule type="expression" dxfId="393" priority="449" stopIfTrue="1">
      <formula>$L96&lt;&gt;""</formula>
    </cfRule>
  </conditionalFormatting>
  <conditionalFormatting sqref="O110">
    <cfRule type="expression" dxfId="392" priority="447" stopIfTrue="1">
      <formula>$L96&lt;&gt;""</formula>
    </cfRule>
  </conditionalFormatting>
  <conditionalFormatting sqref="L110">
    <cfRule type="expression" dxfId="391" priority="446" stopIfTrue="1">
      <formula>$L96&lt;&gt;""</formula>
    </cfRule>
  </conditionalFormatting>
  <conditionalFormatting sqref="M107:N107">
    <cfRule type="expression" dxfId="390" priority="445" stopIfTrue="1">
      <formula>$L96&lt;&gt;""</formula>
    </cfRule>
  </conditionalFormatting>
  <conditionalFormatting sqref="M108:N108">
    <cfRule type="expression" dxfId="389" priority="444" stopIfTrue="1">
      <formula>$L96&lt;&gt;""</formula>
    </cfRule>
  </conditionalFormatting>
  <conditionalFormatting sqref="M109:N109">
    <cfRule type="expression" dxfId="388" priority="443" stopIfTrue="1">
      <formula>$L96&lt;&gt;""</formula>
    </cfRule>
  </conditionalFormatting>
  <conditionalFormatting sqref="O109">
    <cfRule type="expression" dxfId="387" priority="442" stopIfTrue="1">
      <formula>$L96&lt;&gt;""</formula>
    </cfRule>
  </conditionalFormatting>
  <conditionalFormatting sqref="O108">
    <cfRule type="expression" dxfId="386" priority="441" stopIfTrue="1">
      <formula>$L96&lt;&gt;""</formula>
    </cfRule>
  </conditionalFormatting>
  <conditionalFormatting sqref="L107:L109">
    <cfRule type="expression" dxfId="385" priority="437">
      <formula>$L96&lt;&gt;""</formula>
    </cfRule>
  </conditionalFormatting>
  <conditionalFormatting sqref="H130">
    <cfRule type="expression" dxfId="384" priority="436" stopIfTrue="1">
      <formula>$E114&lt;&gt;""</formula>
    </cfRule>
  </conditionalFormatting>
  <conditionalFormatting sqref="I130">
    <cfRule type="expression" dxfId="383" priority="435" stopIfTrue="1">
      <formula>$E114&lt;&gt;""</formula>
    </cfRule>
  </conditionalFormatting>
  <conditionalFormatting sqref="E130">
    <cfRule type="expression" dxfId="382" priority="434" stopIfTrue="1">
      <formula>$E114&lt;&gt;""</formula>
    </cfRule>
  </conditionalFormatting>
  <conditionalFormatting sqref="F130:G130">
    <cfRule type="expression" dxfId="381" priority="433" stopIfTrue="1">
      <formula>$E114&lt;&gt;""</formula>
    </cfRule>
  </conditionalFormatting>
  <conditionalFormatting sqref="E125">
    <cfRule type="expression" dxfId="380" priority="432" stopIfTrue="1">
      <formula>$E114&lt;&gt;""</formula>
    </cfRule>
  </conditionalFormatting>
  <conditionalFormatting sqref="H125">
    <cfRule type="expression" dxfId="379" priority="430" stopIfTrue="1">
      <formula>$E114&lt;&gt;""</formula>
    </cfRule>
  </conditionalFormatting>
  <conditionalFormatting sqref="I125">
    <cfRule type="expression" dxfId="378" priority="429" stopIfTrue="1">
      <formula>$E114&lt;&gt;""</formula>
    </cfRule>
  </conditionalFormatting>
  <conditionalFormatting sqref="H128">
    <cfRule type="expression" dxfId="377" priority="428" stopIfTrue="1">
      <formula>$E114&lt;&gt;""</formula>
    </cfRule>
  </conditionalFormatting>
  <conditionalFormatting sqref="E128">
    <cfRule type="expression" dxfId="376" priority="427" stopIfTrue="1">
      <formula>$E114&lt;&gt;""</formula>
    </cfRule>
  </conditionalFormatting>
  <conditionalFormatting sqref="F125:G125">
    <cfRule type="expression" dxfId="375" priority="426" stopIfTrue="1">
      <formula>$E114&lt;&gt;""</formula>
    </cfRule>
  </conditionalFormatting>
  <conditionalFormatting sqref="F126:G126">
    <cfRule type="expression" dxfId="374" priority="425" stopIfTrue="1">
      <formula>$E114&lt;&gt;""</formula>
    </cfRule>
  </conditionalFormatting>
  <conditionalFormatting sqref="F127:G127">
    <cfRule type="expression" dxfId="373" priority="424" stopIfTrue="1">
      <formula>$E114&lt;&gt;""</formula>
    </cfRule>
  </conditionalFormatting>
  <conditionalFormatting sqref="H127">
    <cfRule type="expression" dxfId="372" priority="423" stopIfTrue="1">
      <formula>$E114&lt;&gt;""</formula>
    </cfRule>
  </conditionalFormatting>
  <conditionalFormatting sqref="H126">
    <cfRule type="expression" dxfId="371" priority="422" stopIfTrue="1">
      <formula>$E114&lt;&gt;""</formula>
    </cfRule>
  </conditionalFormatting>
  <conditionalFormatting sqref="I126">
    <cfRule type="expression" dxfId="370" priority="421" stopIfTrue="1">
      <formula>$E114&lt;&gt;""</formula>
    </cfRule>
  </conditionalFormatting>
  <conditionalFormatting sqref="I127">
    <cfRule type="expression" dxfId="369" priority="420" stopIfTrue="1">
      <formula>$E114&lt;&gt;""</formula>
    </cfRule>
  </conditionalFormatting>
  <conditionalFormatting sqref="I128">
    <cfRule type="expression" dxfId="368" priority="419" stopIfTrue="1">
      <formula>$E114&lt;&gt;""</formula>
    </cfRule>
  </conditionalFormatting>
  <conditionalFormatting sqref="E125:E127">
    <cfRule type="expression" dxfId="367" priority="418">
      <formula>$E114&lt;&gt;""</formula>
    </cfRule>
  </conditionalFormatting>
  <conditionalFormatting sqref="O130">
    <cfRule type="expression" dxfId="366" priority="417" stopIfTrue="1">
      <formula>$L114&lt;&gt;""</formula>
    </cfRule>
  </conditionalFormatting>
  <conditionalFormatting sqref="P130">
    <cfRule type="expression" dxfId="365" priority="416" stopIfTrue="1">
      <formula>$L114&lt;&gt;""</formula>
    </cfRule>
  </conditionalFormatting>
  <conditionalFormatting sqref="L130">
    <cfRule type="expression" dxfId="364" priority="415" stopIfTrue="1">
      <formula>$L114&lt;&gt;""</formula>
    </cfRule>
  </conditionalFormatting>
  <conditionalFormatting sqref="M130:N130">
    <cfRule type="expression" dxfId="363" priority="414" stopIfTrue="1">
      <formula>$L114&lt;&gt;""</formula>
    </cfRule>
  </conditionalFormatting>
  <conditionalFormatting sqref="L125">
    <cfRule type="expression" dxfId="362" priority="413" stopIfTrue="1">
      <formula>$L114&lt;&gt;""</formula>
    </cfRule>
  </conditionalFormatting>
  <conditionalFormatting sqref="O125">
    <cfRule type="expression" dxfId="361" priority="412" stopIfTrue="1">
      <formula>$L114&lt;&gt;""</formula>
    </cfRule>
  </conditionalFormatting>
  <conditionalFormatting sqref="O128">
    <cfRule type="expression" dxfId="360" priority="410" stopIfTrue="1">
      <formula>$L114&lt;&gt;""</formula>
    </cfRule>
  </conditionalFormatting>
  <conditionalFormatting sqref="L128">
    <cfRule type="expression" dxfId="359" priority="409" stopIfTrue="1">
      <formula>$L114&lt;&gt;""</formula>
    </cfRule>
  </conditionalFormatting>
  <conditionalFormatting sqref="M125:N125">
    <cfRule type="expression" dxfId="358" priority="408" stopIfTrue="1">
      <formula>$L114&lt;&gt;""</formula>
    </cfRule>
  </conditionalFormatting>
  <conditionalFormatting sqref="M126:N126">
    <cfRule type="expression" dxfId="357" priority="407" stopIfTrue="1">
      <formula>$L114&lt;&gt;""</formula>
    </cfRule>
  </conditionalFormatting>
  <conditionalFormatting sqref="M127:N127">
    <cfRule type="expression" dxfId="356" priority="406" stopIfTrue="1">
      <formula>$L114&lt;&gt;""</formula>
    </cfRule>
  </conditionalFormatting>
  <conditionalFormatting sqref="O127">
    <cfRule type="expression" dxfId="355" priority="405" stopIfTrue="1">
      <formula>$L114&lt;&gt;""</formula>
    </cfRule>
  </conditionalFormatting>
  <conditionalFormatting sqref="O126">
    <cfRule type="expression" dxfId="354" priority="404" stopIfTrue="1">
      <formula>$L114&lt;&gt;""</formula>
    </cfRule>
  </conditionalFormatting>
  <conditionalFormatting sqref="L125:L127">
    <cfRule type="expression" dxfId="353" priority="400">
      <formula>$L114&lt;&gt;""</formula>
    </cfRule>
  </conditionalFormatting>
  <conditionalFormatting sqref="H148">
    <cfRule type="expression" dxfId="352" priority="399" stopIfTrue="1">
      <formula>$E132&lt;&gt;""</formula>
    </cfRule>
  </conditionalFormatting>
  <conditionalFormatting sqref="I148">
    <cfRule type="expression" dxfId="351" priority="398" stopIfTrue="1">
      <formula>$E132&lt;&gt;""</formula>
    </cfRule>
  </conditionalFormatting>
  <conditionalFormatting sqref="E148">
    <cfRule type="expression" dxfId="350" priority="397" stopIfTrue="1">
      <formula>$E132&lt;&gt;""</formula>
    </cfRule>
  </conditionalFormatting>
  <conditionalFormatting sqref="F148:G148">
    <cfRule type="expression" dxfId="349" priority="396" stopIfTrue="1">
      <formula>$E132&lt;&gt;""</formula>
    </cfRule>
  </conditionalFormatting>
  <conditionalFormatting sqref="E143">
    <cfRule type="expression" dxfId="348" priority="395" stopIfTrue="1">
      <formula>$E132&lt;&gt;""</formula>
    </cfRule>
  </conditionalFormatting>
  <conditionalFormatting sqref="H143">
    <cfRule type="expression" dxfId="347" priority="393" stopIfTrue="1">
      <formula>$E132&lt;&gt;""</formula>
    </cfRule>
  </conditionalFormatting>
  <conditionalFormatting sqref="I143">
    <cfRule type="expression" dxfId="346" priority="392" stopIfTrue="1">
      <formula>$E132&lt;&gt;""</formula>
    </cfRule>
  </conditionalFormatting>
  <conditionalFormatting sqref="H146">
    <cfRule type="expression" dxfId="345" priority="391" stopIfTrue="1">
      <formula>$E132&lt;&gt;""</formula>
    </cfRule>
  </conditionalFormatting>
  <conditionalFormatting sqref="E146">
    <cfRule type="expression" dxfId="344" priority="390" stopIfTrue="1">
      <formula>$E132&lt;&gt;""</formula>
    </cfRule>
  </conditionalFormatting>
  <conditionalFormatting sqref="F143:G143">
    <cfRule type="expression" dxfId="343" priority="389" stopIfTrue="1">
      <formula>$E132&lt;&gt;""</formula>
    </cfRule>
  </conditionalFormatting>
  <conditionalFormatting sqref="F144:G144">
    <cfRule type="expression" dxfId="342" priority="388" stopIfTrue="1">
      <formula>$E132&lt;&gt;""</formula>
    </cfRule>
  </conditionalFormatting>
  <conditionalFormatting sqref="F145:G145">
    <cfRule type="expression" dxfId="341" priority="387" stopIfTrue="1">
      <formula>$E132&lt;&gt;""</formula>
    </cfRule>
  </conditionalFormatting>
  <conditionalFormatting sqref="H145">
    <cfRule type="expression" dxfId="340" priority="386" stopIfTrue="1">
      <formula>$E132&lt;&gt;""</formula>
    </cfRule>
  </conditionalFormatting>
  <conditionalFormatting sqref="H144">
    <cfRule type="expression" dxfId="339" priority="385" stopIfTrue="1">
      <formula>$E132&lt;&gt;""</formula>
    </cfRule>
  </conditionalFormatting>
  <conditionalFormatting sqref="I144">
    <cfRule type="expression" dxfId="338" priority="384" stopIfTrue="1">
      <formula>$E132&lt;&gt;""</formula>
    </cfRule>
  </conditionalFormatting>
  <conditionalFormatting sqref="I145">
    <cfRule type="expression" dxfId="337" priority="383" stopIfTrue="1">
      <formula>$E132&lt;&gt;""</formula>
    </cfRule>
  </conditionalFormatting>
  <conditionalFormatting sqref="I146">
    <cfRule type="expression" dxfId="336" priority="382" stopIfTrue="1">
      <formula>$E132&lt;&gt;""</formula>
    </cfRule>
  </conditionalFormatting>
  <conditionalFormatting sqref="E143:E145">
    <cfRule type="expression" dxfId="335" priority="381">
      <formula>$E132&lt;&gt;""</formula>
    </cfRule>
  </conditionalFormatting>
  <conditionalFormatting sqref="O148">
    <cfRule type="expression" dxfId="334" priority="380" stopIfTrue="1">
      <formula>$L132&lt;&gt;""</formula>
    </cfRule>
  </conditionalFormatting>
  <conditionalFormatting sqref="P148">
    <cfRule type="expression" dxfId="333" priority="379" stopIfTrue="1">
      <formula>$L132&lt;&gt;""</formula>
    </cfRule>
  </conditionalFormatting>
  <conditionalFormatting sqref="L148">
    <cfRule type="expression" dxfId="332" priority="378" stopIfTrue="1">
      <formula>$L132&lt;&gt;""</formula>
    </cfRule>
  </conditionalFormatting>
  <conditionalFormatting sqref="M148:N148">
    <cfRule type="expression" dxfId="331" priority="377" stopIfTrue="1">
      <formula>$L132&lt;&gt;""</formula>
    </cfRule>
  </conditionalFormatting>
  <conditionalFormatting sqref="L143">
    <cfRule type="expression" dxfId="330" priority="376" stopIfTrue="1">
      <formula>$L132&lt;&gt;""</formula>
    </cfRule>
  </conditionalFormatting>
  <conditionalFormatting sqref="O143">
    <cfRule type="expression" dxfId="329" priority="375" stopIfTrue="1">
      <formula>$L132&lt;&gt;""</formula>
    </cfRule>
  </conditionalFormatting>
  <conditionalFormatting sqref="O146">
    <cfRule type="expression" dxfId="328" priority="373" stopIfTrue="1">
      <formula>$L132&lt;&gt;""</formula>
    </cfRule>
  </conditionalFormatting>
  <conditionalFormatting sqref="L146">
    <cfRule type="expression" dxfId="327" priority="372" stopIfTrue="1">
      <formula>$L132&lt;&gt;""</formula>
    </cfRule>
  </conditionalFormatting>
  <conditionalFormatting sqref="M143:N143">
    <cfRule type="expression" dxfId="326" priority="371" stopIfTrue="1">
      <formula>$L132&lt;&gt;""</formula>
    </cfRule>
  </conditionalFormatting>
  <conditionalFormatting sqref="M144:N144">
    <cfRule type="expression" dxfId="325" priority="370" stopIfTrue="1">
      <formula>$L132&lt;&gt;""</formula>
    </cfRule>
  </conditionalFormatting>
  <conditionalFormatting sqref="M145:N145">
    <cfRule type="expression" dxfId="324" priority="369" stopIfTrue="1">
      <formula>$L132&lt;&gt;""</formula>
    </cfRule>
  </conditionalFormatting>
  <conditionalFormatting sqref="O145">
    <cfRule type="expression" dxfId="323" priority="368" stopIfTrue="1">
      <formula>$L132&lt;&gt;""</formula>
    </cfRule>
  </conditionalFormatting>
  <conditionalFormatting sqref="O144">
    <cfRule type="expression" dxfId="322" priority="367" stopIfTrue="1">
      <formula>$L132&lt;&gt;""</formula>
    </cfRule>
  </conditionalFormatting>
  <conditionalFormatting sqref="L143:L145">
    <cfRule type="expression" dxfId="321" priority="363">
      <formula>$L132&lt;&gt;""</formula>
    </cfRule>
  </conditionalFormatting>
  <conditionalFormatting sqref="H166">
    <cfRule type="expression" dxfId="320" priority="362" stopIfTrue="1">
      <formula>$E150&lt;&gt;""</formula>
    </cfRule>
  </conditionalFormatting>
  <conditionalFormatting sqref="I166">
    <cfRule type="expression" dxfId="319" priority="361" stopIfTrue="1">
      <formula>$E150&lt;&gt;""</formula>
    </cfRule>
  </conditionalFormatting>
  <conditionalFormatting sqref="E166">
    <cfRule type="expression" dxfId="318" priority="360" stopIfTrue="1">
      <formula>$E150&lt;&gt;""</formula>
    </cfRule>
  </conditionalFormatting>
  <conditionalFormatting sqref="F166:G166">
    <cfRule type="expression" dxfId="317" priority="359" stopIfTrue="1">
      <formula>$E150&lt;&gt;""</formula>
    </cfRule>
  </conditionalFormatting>
  <conditionalFormatting sqref="E161">
    <cfRule type="expression" dxfId="316" priority="358" stopIfTrue="1">
      <formula>$E150&lt;&gt;""</formula>
    </cfRule>
  </conditionalFormatting>
  <conditionalFormatting sqref="H161">
    <cfRule type="expression" dxfId="315" priority="356" stopIfTrue="1">
      <formula>$E150&lt;&gt;""</formula>
    </cfRule>
  </conditionalFormatting>
  <conditionalFormatting sqref="I161">
    <cfRule type="expression" dxfId="314" priority="355" stopIfTrue="1">
      <formula>$E150&lt;&gt;""</formula>
    </cfRule>
  </conditionalFormatting>
  <conditionalFormatting sqref="H164">
    <cfRule type="expression" dxfId="313" priority="354" stopIfTrue="1">
      <formula>$E150&lt;&gt;""</formula>
    </cfRule>
  </conditionalFormatting>
  <conditionalFormatting sqref="E164">
    <cfRule type="expression" dxfId="312" priority="353" stopIfTrue="1">
      <formula>$E150&lt;&gt;""</formula>
    </cfRule>
  </conditionalFormatting>
  <conditionalFormatting sqref="F161:G161">
    <cfRule type="expression" dxfId="311" priority="352" stopIfTrue="1">
      <formula>$E150&lt;&gt;""</formula>
    </cfRule>
  </conditionalFormatting>
  <conditionalFormatting sqref="F162:G162">
    <cfRule type="expression" dxfId="310" priority="351" stopIfTrue="1">
      <formula>$E150&lt;&gt;""</formula>
    </cfRule>
  </conditionalFormatting>
  <conditionalFormatting sqref="F163:G163">
    <cfRule type="expression" dxfId="309" priority="350" stopIfTrue="1">
      <formula>$E150&lt;&gt;""</formula>
    </cfRule>
  </conditionalFormatting>
  <conditionalFormatting sqref="H163">
    <cfRule type="expression" dxfId="308" priority="349" stopIfTrue="1">
      <formula>$E150&lt;&gt;""</formula>
    </cfRule>
  </conditionalFormatting>
  <conditionalFormatting sqref="H162">
    <cfRule type="expression" dxfId="307" priority="348" stopIfTrue="1">
      <formula>$E150&lt;&gt;""</formula>
    </cfRule>
  </conditionalFormatting>
  <conditionalFormatting sqref="I162">
    <cfRule type="expression" dxfId="306" priority="347" stopIfTrue="1">
      <formula>$E150&lt;&gt;""</formula>
    </cfRule>
  </conditionalFormatting>
  <conditionalFormatting sqref="I163">
    <cfRule type="expression" dxfId="305" priority="346" stopIfTrue="1">
      <formula>$E150&lt;&gt;""</formula>
    </cfRule>
  </conditionalFormatting>
  <conditionalFormatting sqref="I164">
    <cfRule type="expression" dxfId="304" priority="345" stopIfTrue="1">
      <formula>$E150&lt;&gt;""</formula>
    </cfRule>
  </conditionalFormatting>
  <conditionalFormatting sqref="E161:E163">
    <cfRule type="expression" dxfId="303" priority="344">
      <formula>$E150&lt;&gt;""</formula>
    </cfRule>
  </conditionalFormatting>
  <conditionalFormatting sqref="O166">
    <cfRule type="expression" dxfId="302" priority="343" stopIfTrue="1">
      <formula>$L150&lt;&gt;""</formula>
    </cfRule>
  </conditionalFormatting>
  <conditionalFormatting sqref="P166">
    <cfRule type="expression" dxfId="301" priority="342" stopIfTrue="1">
      <formula>$L150&lt;&gt;""</formula>
    </cfRule>
  </conditionalFormatting>
  <conditionalFormatting sqref="L166">
    <cfRule type="expression" dxfId="300" priority="341" stopIfTrue="1">
      <formula>$L150&lt;&gt;""</formula>
    </cfRule>
  </conditionalFormatting>
  <conditionalFormatting sqref="M166:N166">
    <cfRule type="expression" dxfId="299" priority="340" stopIfTrue="1">
      <formula>$L150&lt;&gt;""</formula>
    </cfRule>
  </conditionalFormatting>
  <conditionalFormatting sqref="L161">
    <cfRule type="expression" dxfId="298" priority="339" stopIfTrue="1">
      <formula>$L150&lt;&gt;""</formula>
    </cfRule>
  </conditionalFormatting>
  <conditionalFormatting sqref="O161">
    <cfRule type="expression" dxfId="297" priority="338" stopIfTrue="1">
      <formula>$L150&lt;&gt;""</formula>
    </cfRule>
  </conditionalFormatting>
  <conditionalFormatting sqref="O164">
    <cfRule type="expression" dxfId="296" priority="336" stopIfTrue="1">
      <formula>$L150&lt;&gt;""</formula>
    </cfRule>
  </conditionalFormatting>
  <conditionalFormatting sqref="L164">
    <cfRule type="expression" dxfId="295" priority="335" stopIfTrue="1">
      <formula>$L150&lt;&gt;""</formula>
    </cfRule>
  </conditionalFormatting>
  <conditionalFormatting sqref="M161:N161">
    <cfRule type="expression" dxfId="294" priority="334" stopIfTrue="1">
      <formula>$L150&lt;&gt;""</formula>
    </cfRule>
  </conditionalFormatting>
  <conditionalFormatting sqref="M162:N162">
    <cfRule type="expression" dxfId="293" priority="333" stopIfTrue="1">
      <formula>$L150&lt;&gt;""</formula>
    </cfRule>
  </conditionalFormatting>
  <conditionalFormatting sqref="M163:N163">
    <cfRule type="expression" dxfId="292" priority="332" stopIfTrue="1">
      <formula>$L150&lt;&gt;""</formula>
    </cfRule>
  </conditionalFormatting>
  <conditionalFormatting sqref="O163">
    <cfRule type="expression" dxfId="291" priority="331" stopIfTrue="1">
      <formula>$L150&lt;&gt;""</formula>
    </cfRule>
  </conditionalFormatting>
  <conditionalFormatting sqref="O162">
    <cfRule type="expression" dxfId="290" priority="330" stopIfTrue="1">
      <formula>$L150&lt;&gt;""</formula>
    </cfRule>
  </conditionalFormatting>
  <conditionalFormatting sqref="L161:L163">
    <cfRule type="expression" dxfId="289" priority="326">
      <formula>$L150&lt;&gt;""</formula>
    </cfRule>
  </conditionalFormatting>
  <conditionalFormatting sqref="H184">
    <cfRule type="expression" dxfId="288" priority="325" stopIfTrue="1">
      <formula>$E168&lt;&gt;""</formula>
    </cfRule>
  </conditionalFormatting>
  <conditionalFormatting sqref="I184">
    <cfRule type="expression" dxfId="287" priority="324" stopIfTrue="1">
      <formula>$E168&lt;&gt;""</formula>
    </cfRule>
  </conditionalFormatting>
  <conditionalFormatting sqref="E184">
    <cfRule type="expression" dxfId="286" priority="323" stopIfTrue="1">
      <formula>$E168&lt;&gt;""</formula>
    </cfRule>
  </conditionalFormatting>
  <conditionalFormatting sqref="F184:G184">
    <cfRule type="expression" dxfId="285" priority="322" stopIfTrue="1">
      <formula>$E168&lt;&gt;""</formula>
    </cfRule>
  </conditionalFormatting>
  <conditionalFormatting sqref="E179">
    <cfRule type="expression" dxfId="284" priority="321" stopIfTrue="1">
      <formula>$E168&lt;&gt;""</formula>
    </cfRule>
  </conditionalFormatting>
  <conditionalFormatting sqref="H179">
    <cfRule type="expression" dxfId="283" priority="319" stopIfTrue="1">
      <formula>$E168&lt;&gt;""</formula>
    </cfRule>
  </conditionalFormatting>
  <conditionalFormatting sqref="I179">
    <cfRule type="expression" dxfId="282" priority="318" stopIfTrue="1">
      <formula>$E168&lt;&gt;""</formula>
    </cfRule>
  </conditionalFormatting>
  <conditionalFormatting sqref="H182">
    <cfRule type="expression" dxfId="281" priority="317" stopIfTrue="1">
      <formula>$E168&lt;&gt;""</formula>
    </cfRule>
  </conditionalFormatting>
  <conditionalFormatting sqref="E182">
    <cfRule type="expression" dxfId="280" priority="316" stopIfTrue="1">
      <formula>$E168&lt;&gt;""</formula>
    </cfRule>
  </conditionalFormatting>
  <conditionalFormatting sqref="F179:G179">
    <cfRule type="expression" dxfId="279" priority="315" stopIfTrue="1">
      <formula>$E168&lt;&gt;""</formula>
    </cfRule>
  </conditionalFormatting>
  <conditionalFormatting sqref="F180:G180">
    <cfRule type="expression" dxfId="278" priority="314" stopIfTrue="1">
      <formula>$E168&lt;&gt;""</formula>
    </cfRule>
  </conditionalFormatting>
  <conditionalFormatting sqref="F181:G181">
    <cfRule type="expression" dxfId="277" priority="313" stopIfTrue="1">
      <formula>$E168&lt;&gt;""</formula>
    </cfRule>
  </conditionalFormatting>
  <conditionalFormatting sqref="H181">
    <cfRule type="expression" dxfId="276" priority="312" stopIfTrue="1">
      <formula>$E168&lt;&gt;""</formula>
    </cfRule>
  </conditionalFormatting>
  <conditionalFormatting sqref="H180">
    <cfRule type="expression" dxfId="275" priority="311" stopIfTrue="1">
      <formula>$E168&lt;&gt;""</formula>
    </cfRule>
  </conditionalFormatting>
  <conditionalFormatting sqref="I180">
    <cfRule type="expression" dxfId="274" priority="310" stopIfTrue="1">
      <formula>$E168&lt;&gt;""</formula>
    </cfRule>
  </conditionalFormatting>
  <conditionalFormatting sqref="I181">
    <cfRule type="expression" dxfId="273" priority="309" stopIfTrue="1">
      <formula>$E168&lt;&gt;""</formula>
    </cfRule>
  </conditionalFormatting>
  <conditionalFormatting sqref="I182">
    <cfRule type="expression" dxfId="272" priority="308" stopIfTrue="1">
      <formula>$E168&lt;&gt;""</formula>
    </cfRule>
  </conditionalFormatting>
  <conditionalFormatting sqref="E179:E181">
    <cfRule type="expression" dxfId="271" priority="307">
      <formula>$E168&lt;&gt;""</formula>
    </cfRule>
  </conditionalFormatting>
  <conditionalFormatting sqref="O184">
    <cfRule type="expression" dxfId="270" priority="306" stopIfTrue="1">
      <formula>$L168&lt;&gt;""</formula>
    </cfRule>
  </conditionalFormatting>
  <conditionalFormatting sqref="P184">
    <cfRule type="expression" dxfId="269" priority="305" stopIfTrue="1">
      <formula>$L168&lt;&gt;""</formula>
    </cfRule>
  </conditionalFormatting>
  <conditionalFormatting sqref="L184">
    <cfRule type="expression" dxfId="268" priority="304" stopIfTrue="1">
      <formula>$L168&lt;&gt;""</formula>
    </cfRule>
  </conditionalFormatting>
  <conditionalFormatting sqref="M184:N184">
    <cfRule type="expression" dxfId="267" priority="303" stopIfTrue="1">
      <formula>$L168&lt;&gt;""</formula>
    </cfRule>
  </conditionalFormatting>
  <conditionalFormatting sqref="L179">
    <cfRule type="expression" dxfId="266" priority="302" stopIfTrue="1">
      <formula>$L168&lt;&gt;""</formula>
    </cfRule>
  </conditionalFormatting>
  <conditionalFormatting sqref="O179">
    <cfRule type="expression" dxfId="265" priority="301" stopIfTrue="1">
      <formula>$L168&lt;&gt;""</formula>
    </cfRule>
  </conditionalFormatting>
  <conditionalFormatting sqref="O182">
    <cfRule type="expression" dxfId="264" priority="299" stopIfTrue="1">
      <formula>$L168&lt;&gt;""</formula>
    </cfRule>
  </conditionalFormatting>
  <conditionalFormatting sqref="L182">
    <cfRule type="expression" dxfId="263" priority="298" stopIfTrue="1">
      <formula>$L168&lt;&gt;""</formula>
    </cfRule>
  </conditionalFormatting>
  <conditionalFormatting sqref="M179:N179">
    <cfRule type="expression" dxfId="262" priority="297" stopIfTrue="1">
      <formula>$L168&lt;&gt;""</formula>
    </cfRule>
  </conditionalFormatting>
  <conditionalFormatting sqref="M180:N180">
    <cfRule type="expression" dxfId="261" priority="296" stopIfTrue="1">
      <formula>$L168&lt;&gt;""</formula>
    </cfRule>
  </conditionalFormatting>
  <conditionalFormatting sqref="M181:N181">
    <cfRule type="expression" dxfId="260" priority="295" stopIfTrue="1">
      <formula>$L168&lt;&gt;""</formula>
    </cfRule>
  </conditionalFormatting>
  <conditionalFormatting sqref="O181">
    <cfRule type="expression" dxfId="259" priority="294" stopIfTrue="1">
      <formula>$L168&lt;&gt;""</formula>
    </cfRule>
  </conditionalFormatting>
  <conditionalFormatting sqref="O180">
    <cfRule type="expression" dxfId="258" priority="293" stopIfTrue="1">
      <formula>$L168&lt;&gt;""</formula>
    </cfRule>
  </conditionalFormatting>
  <conditionalFormatting sqref="L179:L181">
    <cfRule type="expression" dxfId="257" priority="289">
      <formula>$L168&lt;&gt;""</formula>
    </cfRule>
  </conditionalFormatting>
  <conditionalFormatting sqref="H202">
    <cfRule type="expression" dxfId="256" priority="288" stopIfTrue="1">
      <formula>$E186&lt;&gt;""</formula>
    </cfRule>
  </conditionalFormatting>
  <conditionalFormatting sqref="I202">
    <cfRule type="expression" dxfId="255" priority="287" stopIfTrue="1">
      <formula>$E186&lt;&gt;""</formula>
    </cfRule>
  </conditionalFormatting>
  <conditionalFormatting sqref="E202">
    <cfRule type="expression" dxfId="254" priority="286" stopIfTrue="1">
      <formula>$E186&lt;&gt;""</formula>
    </cfRule>
  </conditionalFormatting>
  <conditionalFormatting sqref="F202:G202">
    <cfRule type="expression" dxfId="253" priority="285" stopIfTrue="1">
      <formula>$E186&lt;&gt;""</formula>
    </cfRule>
  </conditionalFormatting>
  <conditionalFormatting sqref="E197">
    <cfRule type="expression" dxfId="252" priority="284" stopIfTrue="1">
      <formula>$E186&lt;&gt;""</formula>
    </cfRule>
  </conditionalFormatting>
  <conditionalFormatting sqref="H197">
    <cfRule type="expression" dxfId="251" priority="282" stopIfTrue="1">
      <formula>$E186&lt;&gt;""</formula>
    </cfRule>
  </conditionalFormatting>
  <conditionalFormatting sqref="I197">
    <cfRule type="expression" dxfId="250" priority="281" stopIfTrue="1">
      <formula>$E186&lt;&gt;""</formula>
    </cfRule>
  </conditionalFormatting>
  <conditionalFormatting sqref="H200">
    <cfRule type="expression" dxfId="249" priority="280" stopIfTrue="1">
      <formula>$E186&lt;&gt;""</formula>
    </cfRule>
  </conditionalFormatting>
  <conditionalFormatting sqref="E200">
    <cfRule type="expression" dxfId="248" priority="279" stopIfTrue="1">
      <formula>$E186&lt;&gt;""</formula>
    </cfRule>
  </conditionalFormatting>
  <conditionalFormatting sqref="F197:G197">
    <cfRule type="expression" dxfId="247" priority="278" stopIfTrue="1">
      <formula>$E186&lt;&gt;""</formula>
    </cfRule>
  </conditionalFormatting>
  <conditionalFormatting sqref="F198:G198">
    <cfRule type="expression" dxfId="246" priority="277" stopIfTrue="1">
      <formula>$E186&lt;&gt;""</formula>
    </cfRule>
  </conditionalFormatting>
  <conditionalFormatting sqref="F199:G199">
    <cfRule type="expression" dxfId="245" priority="276" stopIfTrue="1">
      <formula>$E186&lt;&gt;""</formula>
    </cfRule>
  </conditionalFormatting>
  <conditionalFormatting sqref="H199">
    <cfRule type="expression" dxfId="244" priority="275" stopIfTrue="1">
      <formula>$E186&lt;&gt;""</formula>
    </cfRule>
  </conditionalFormatting>
  <conditionalFormatting sqref="H198">
    <cfRule type="expression" dxfId="243" priority="274" stopIfTrue="1">
      <formula>$E186&lt;&gt;""</formula>
    </cfRule>
  </conditionalFormatting>
  <conditionalFormatting sqref="I198">
    <cfRule type="expression" dxfId="242" priority="273" stopIfTrue="1">
      <formula>$E186&lt;&gt;""</formula>
    </cfRule>
  </conditionalFormatting>
  <conditionalFormatting sqref="I199">
    <cfRule type="expression" dxfId="241" priority="272" stopIfTrue="1">
      <formula>$E186&lt;&gt;""</formula>
    </cfRule>
  </conditionalFormatting>
  <conditionalFormatting sqref="I200">
    <cfRule type="expression" dxfId="240" priority="271" stopIfTrue="1">
      <formula>$E186&lt;&gt;""</formula>
    </cfRule>
  </conditionalFormatting>
  <conditionalFormatting sqref="E197:E199">
    <cfRule type="expression" dxfId="239" priority="270">
      <formula>$E186&lt;&gt;""</formula>
    </cfRule>
  </conditionalFormatting>
  <conditionalFormatting sqref="O202">
    <cfRule type="expression" dxfId="238" priority="269" stopIfTrue="1">
      <formula>$L186&lt;&gt;""</formula>
    </cfRule>
  </conditionalFormatting>
  <conditionalFormatting sqref="P202">
    <cfRule type="expression" dxfId="237" priority="268" stopIfTrue="1">
      <formula>$L186&lt;&gt;""</formula>
    </cfRule>
  </conditionalFormatting>
  <conditionalFormatting sqref="L202">
    <cfRule type="expression" dxfId="236" priority="267" stopIfTrue="1">
      <formula>$L186&lt;&gt;""</formula>
    </cfRule>
  </conditionalFormatting>
  <conditionalFormatting sqref="M202:N202">
    <cfRule type="expression" dxfId="235" priority="266" stopIfTrue="1">
      <formula>$L186&lt;&gt;""</formula>
    </cfRule>
  </conditionalFormatting>
  <conditionalFormatting sqref="L197">
    <cfRule type="expression" dxfId="234" priority="265" stopIfTrue="1">
      <formula>$L186&lt;&gt;""</formula>
    </cfRule>
  </conditionalFormatting>
  <conditionalFormatting sqref="O197">
    <cfRule type="expression" dxfId="233" priority="264" stopIfTrue="1">
      <formula>$L186&lt;&gt;""</formula>
    </cfRule>
  </conditionalFormatting>
  <conditionalFormatting sqref="O200">
    <cfRule type="expression" dxfId="232" priority="262" stopIfTrue="1">
      <formula>$L186&lt;&gt;""</formula>
    </cfRule>
  </conditionalFormatting>
  <conditionalFormatting sqref="L200">
    <cfRule type="expression" dxfId="231" priority="261" stopIfTrue="1">
      <formula>$L186&lt;&gt;""</formula>
    </cfRule>
  </conditionalFormatting>
  <conditionalFormatting sqref="M197:N197">
    <cfRule type="expression" dxfId="230" priority="260" stopIfTrue="1">
      <formula>$L186&lt;&gt;""</formula>
    </cfRule>
  </conditionalFormatting>
  <conditionalFormatting sqref="M198:N198">
    <cfRule type="expression" dxfId="229" priority="259" stopIfTrue="1">
      <formula>$L186&lt;&gt;""</formula>
    </cfRule>
  </conditionalFormatting>
  <conditionalFormatting sqref="M199:N199">
    <cfRule type="expression" dxfId="228" priority="258" stopIfTrue="1">
      <formula>$L186&lt;&gt;""</formula>
    </cfRule>
  </conditionalFormatting>
  <conditionalFormatting sqref="O199">
    <cfRule type="expression" dxfId="227" priority="257" stopIfTrue="1">
      <formula>$L186&lt;&gt;""</formula>
    </cfRule>
  </conditionalFormatting>
  <conditionalFormatting sqref="O198">
    <cfRule type="expression" dxfId="226" priority="256" stopIfTrue="1">
      <formula>$L186&lt;&gt;""</formula>
    </cfRule>
  </conditionalFormatting>
  <conditionalFormatting sqref="L197:L199">
    <cfRule type="expression" dxfId="225" priority="252">
      <formula>$L186&lt;&gt;""</formula>
    </cfRule>
  </conditionalFormatting>
  <conditionalFormatting sqref="H220">
    <cfRule type="expression" dxfId="224" priority="251" stopIfTrue="1">
      <formula>$E204&lt;&gt;""</formula>
    </cfRule>
  </conditionalFormatting>
  <conditionalFormatting sqref="I220">
    <cfRule type="expression" dxfId="223" priority="250" stopIfTrue="1">
      <formula>$E204&lt;&gt;""</formula>
    </cfRule>
  </conditionalFormatting>
  <conditionalFormatting sqref="E220">
    <cfRule type="expression" dxfId="222" priority="249" stopIfTrue="1">
      <formula>$E204&lt;&gt;""</formula>
    </cfRule>
  </conditionalFormatting>
  <conditionalFormatting sqref="F220:G220">
    <cfRule type="expression" dxfId="221" priority="248" stopIfTrue="1">
      <formula>$E204&lt;&gt;""</formula>
    </cfRule>
  </conditionalFormatting>
  <conditionalFormatting sqref="E215">
    <cfRule type="expression" dxfId="220" priority="247" stopIfTrue="1">
      <formula>$E204&lt;&gt;""</formula>
    </cfRule>
  </conditionalFormatting>
  <conditionalFormatting sqref="H215">
    <cfRule type="expression" dxfId="219" priority="245" stopIfTrue="1">
      <formula>$E204&lt;&gt;""</formula>
    </cfRule>
  </conditionalFormatting>
  <conditionalFormatting sqref="I215">
    <cfRule type="expression" dxfId="218" priority="244" stopIfTrue="1">
      <formula>$E204&lt;&gt;""</formula>
    </cfRule>
  </conditionalFormatting>
  <conditionalFormatting sqref="H218">
    <cfRule type="expression" dxfId="217" priority="243" stopIfTrue="1">
      <formula>$E204&lt;&gt;""</formula>
    </cfRule>
  </conditionalFormatting>
  <conditionalFormatting sqref="E218">
    <cfRule type="expression" dxfId="216" priority="242" stopIfTrue="1">
      <formula>$E204&lt;&gt;""</formula>
    </cfRule>
  </conditionalFormatting>
  <conditionalFormatting sqref="F215:G215">
    <cfRule type="expression" dxfId="215" priority="241" stopIfTrue="1">
      <formula>$E204&lt;&gt;""</formula>
    </cfRule>
  </conditionalFormatting>
  <conditionalFormatting sqref="F216:G216">
    <cfRule type="expression" dxfId="214" priority="240" stopIfTrue="1">
      <formula>$E204&lt;&gt;""</formula>
    </cfRule>
  </conditionalFormatting>
  <conditionalFormatting sqref="F217:G217">
    <cfRule type="expression" dxfId="213" priority="239" stopIfTrue="1">
      <formula>$E204&lt;&gt;""</formula>
    </cfRule>
  </conditionalFormatting>
  <conditionalFormatting sqref="H217">
    <cfRule type="expression" dxfId="212" priority="238" stopIfTrue="1">
      <formula>$E204&lt;&gt;""</formula>
    </cfRule>
  </conditionalFormatting>
  <conditionalFormatting sqref="H216">
    <cfRule type="expression" dxfId="211" priority="237" stopIfTrue="1">
      <formula>$E204&lt;&gt;""</formula>
    </cfRule>
  </conditionalFormatting>
  <conditionalFormatting sqref="I216">
    <cfRule type="expression" dxfId="210" priority="236" stopIfTrue="1">
      <formula>$E204&lt;&gt;""</formula>
    </cfRule>
  </conditionalFormatting>
  <conditionalFormatting sqref="I217">
    <cfRule type="expression" dxfId="209" priority="235" stopIfTrue="1">
      <formula>$E204&lt;&gt;""</formula>
    </cfRule>
  </conditionalFormatting>
  <conditionalFormatting sqref="I218">
    <cfRule type="expression" dxfId="208" priority="234" stopIfTrue="1">
      <formula>$E204&lt;&gt;""</formula>
    </cfRule>
  </conditionalFormatting>
  <conditionalFormatting sqref="E215:E217">
    <cfRule type="expression" dxfId="207" priority="233">
      <formula>$E204&lt;&gt;""</formula>
    </cfRule>
  </conditionalFormatting>
  <conditionalFormatting sqref="O220">
    <cfRule type="expression" dxfId="206" priority="232" stopIfTrue="1">
      <formula>$L204&lt;&gt;""</formula>
    </cfRule>
  </conditionalFormatting>
  <conditionalFormatting sqref="P220">
    <cfRule type="expression" dxfId="205" priority="231" stopIfTrue="1">
      <formula>$L204&lt;&gt;""</formula>
    </cfRule>
  </conditionalFormatting>
  <conditionalFormatting sqref="L220">
    <cfRule type="expression" dxfId="204" priority="230" stopIfTrue="1">
      <formula>$L204&lt;&gt;""</formula>
    </cfRule>
  </conditionalFormatting>
  <conditionalFormatting sqref="M220:N220">
    <cfRule type="expression" dxfId="203" priority="229" stopIfTrue="1">
      <formula>$L204&lt;&gt;""</formula>
    </cfRule>
  </conditionalFormatting>
  <conditionalFormatting sqref="L215">
    <cfRule type="expression" dxfId="202" priority="228" stopIfTrue="1">
      <formula>$L204&lt;&gt;""</formula>
    </cfRule>
  </conditionalFormatting>
  <conditionalFormatting sqref="O215">
    <cfRule type="expression" dxfId="201" priority="227" stopIfTrue="1">
      <formula>$L204&lt;&gt;""</formula>
    </cfRule>
  </conditionalFormatting>
  <conditionalFormatting sqref="O218">
    <cfRule type="expression" dxfId="200" priority="225" stopIfTrue="1">
      <formula>$L204&lt;&gt;""</formula>
    </cfRule>
  </conditionalFormatting>
  <conditionalFormatting sqref="L218">
    <cfRule type="expression" dxfId="199" priority="224" stopIfTrue="1">
      <formula>$L204&lt;&gt;""</formula>
    </cfRule>
  </conditionalFormatting>
  <conditionalFormatting sqref="M215:N215">
    <cfRule type="expression" dxfId="198" priority="223" stopIfTrue="1">
      <formula>$L204&lt;&gt;""</formula>
    </cfRule>
  </conditionalFormatting>
  <conditionalFormatting sqref="M216:N216">
    <cfRule type="expression" dxfId="197" priority="222" stopIfTrue="1">
      <formula>$L204&lt;&gt;""</formula>
    </cfRule>
  </conditionalFormatting>
  <conditionalFormatting sqref="M217:N217">
    <cfRule type="expression" dxfId="196" priority="221" stopIfTrue="1">
      <formula>$L204&lt;&gt;""</formula>
    </cfRule>
  </conditionalFormatting>
  <conditionalFormatting sqref="O217">
    <cfRule type="expression" dxfId="195" priority="220" stopIfTrue="1">
      <formula>$L204&lt;&gt;""</formula>
    </cfRule>
  </conditionalFormatting>
  <conditionalFormatting sqref="O216">
    <cfRule type="expression" dxfId="194" priority="219" stopIfTrue="1">
      <formula>$L204&lt;&gt;""</formula>
    </cfRule>
  </conditionalFormatting>
  <conditionalFormatting sqref="L215:L217">
    <cfRule type="expression" dxfId="193" priority="215">
      <formula>$L204&lt;&gt;""</formula>
    </cfRule>
  </conditionalFormatting>
  <conditionalFormatting sqref="P107">
    <cfRule type="expression" dxfId="192" priority="213" stopIfTrue="1">
      <formula>$L96&lt;&gt;""</formula>
    </cfRule>
  </conditionalFormatting>
  <conditionalFormatting sqref="P108">
    <cfRule type="expression" dxfId="191" priority="212" stopIfTrue="1">
      <formula>$L96&lt;&gt;""</formula>
    </cfRule>
  </conditionalFormatting>
  <conditionalFormatting sqref="P110">
    <cfRule type="expression" dxfId="190" priority="211" stopIfTrue="1">
      <formula>$L96&lt;&gt;""</formula>
    </cfRule>
  </conditionalFormatting>
  <conditionalFormatting sqref="P109">
    <cfRule type="expression" dxfId="189" priority="210" stopIfTrue="1">
      <formula>$L96&lt;&gt;""</formula>
    </cfRule>
  </conditionalFormatting>
  <conditionalFormatting sqref="P125">
    <cfRule type="expression" dxfId="188" priority="209" stopIfTrue="1">
      <formula>$L114&lt;&gt;""</formula>
    </cfRule>
  </conditionalFormatting>
  <conditionalFormatting sqref="P126">
    <cfRule type="expression" dxfId="187" priority="208" stopIfTrue="1">
      <formula>$L114&lt;&gt;""</formula>
    </cfRule>
  </conditionalFormatting>
  <conditionalFormatting sqref="P128">
    <cfRule type="expression" dxfId="186" priority="207" stopIfTrue="1">
      <formula>$L114&lt;&gt;""</formula>
    </cfRule>
  </conditionalFormatting>
  <conditionalFormatting sqref="P127">
    <cfRule type="expression" dxfId="185" priority="206" stopIfTrue="1">
      <formula>$L114&lt;&gt;""</formula>
    </cfRule>
  </conditionalFormatting>
  <conditionalFormatting sqref="P143">
    <cfRule type="expression" dxfId="184" priority="205" stopIfTrue="1">
      <formula>$L132&lt;&gt;""</formula>
    </cfRule>
  </conditionalFormatting>
  <conditionalFormatting sqref="P144">
    <cfRule type="expression" dxfId="183" priority="204" stopIfTrue="1">
      <formula>$L132&lt;&gt;""</formula>
    </cfRule>
  </conditionalFormatting>
  <conditionalFormatting sqref="P146">
    <cfRule type="expression" dxfId="182" priority="203" stopIfTrue="1">
      <formula>$L132&lt;&gt;""</formula>
    </cfRule>
  </conditionalFormatting>
  <conditionalFormatting sqref="P145">
    <cfRule type="expression" dxfId="181" priority="202" stopIfTrue="1">
      <formula>$L132&lt;&gt;""</formula>
    </cfRule>
  </conditionalFormatting>
  <conditionalFormatting sqref="P217">
    <cfRule type="expression" dxfId="180" priority="186" stopIfTrue="1">
      <formula>$L204&lt;&gt;""</formula>
    </cfRule>
  </conditionalFormatting>
  <conditionalFormatting sqref="P161">
    <cfRule type="expression" dxfId="179" priority="201" stopIfTrue="1">
      <formula>$L150&lt;&gt;""</formula>
    </cfRule>
  </conditionalFormatting>
  <conditionalFormatting sqref="P162">
    <cfRule type="expression" dxfId="178" priority="200" stopIfTrue="1">
      <formula>$L150&lt;&gt;""</formula>
    </cfRule>
  </conditionalFormatting>
  <conditionalFormatting sqref="P164">
    <cfRule type="expression" dxfId="177" priority="199" stopIfTrue="1">
      <formula>$L150&lt;&gt;""</formula>
    </cfRule>
  </conditionalFormatting>
  <conditionalFormatting sqref="P163">
    <cfRule type="expression" dxfId="176" priority="198" stopIfTrue="1">
      <formula>$L150&lt;&gt;""</formula>
    </cfRule>
  </conditionalFormatting>
  <conditionalFormatting sqref="P179">
    <cfRule type="expression" dxfId="175" priority="197" stopIfTrue="1">
      <formula>$L168&lt;&gt;""</formula>
    </cfRule>
  </conditionalFormatting>
  <conditionalFormatting sqref="P180">
    <cfRule type="expression" dxfId="174" priority="196" stopIfTrue="1">
      <formula>$L168&lt;&gt;""</formula>
    </cfRule>
  </conditionalFormatting>
  <conditionalFormatting sqref="P182">
    <cfRule type="expression" dxfId="173" priority="195" stopIfTrue="1">
      <formula>$L168&lt;&gt;""</formula>
    </cfRule>
  </conditionalFormatting>
  <conditionalFormatting sqref="P181">
    <cfRule type="expression" dxfId="172" priority="194" stopIfTrue="1">
      <formula>$L168&lt;&gt;""</formula>
    </cfRule>
  </conditionalFormatting>
  <conditionalFormatting sqref="P197">
    <cfRule type="expression" dxfId="171" priority="193" stopIfTrue="1">
      <formula>$L186&lt;&gt;""</formula>
    </cfRule>
  </conditionalFormatting>
  <conditionalFormatting sqref="P198">
    <cfRule type="expression" dxfId="170" priority="192" stopIfTrue="1">
      <formula>$L186&lt;&gt;""</formula>
    </cfRule>
  </conditionalFormatting>
  <conditionalFormatting sqref="P200">
    <cfRule type="expression" dxfId="169" priority="191" stopIfTrue="1">
      <formula>$L186&lt;&gt;""</formula>
    </cfRule>
  </conditionalFormatting>
  <conditionalFormatting sqref="P199">
    <cfRule type="expression" dxfId="168" priority="190" stopIfTrue="1">
      <formula>$L186&lt;&gt;""</formula>
    </cfRule>
  </conditionalFormatting>
  <conditionalFormatting sqref="P235">
    <cfRule type="expression" dxfId="167" priority="149" stopIfTrue="1">
      <formula>$L222&lt;&gt;""</formula>
    </cfRule>
  </conditionalFormatting>
  <conditionalFormatting sqref="P215">
    <cfRule type="expression" dxfId="166" priority="189" stopIfTrue="1">
      <formula>$L204&lt;&gt;""</formula>
    </cfRule>
  </conditionalFormatting>
  <conditionalFormatting sqref="P216">
    <cfRule type="expression" dxfId="165" priority="188" stopIfTrue="1">
      <formula>$L204&lt;&gt;""</formula>
    </cfRule>
  </conditionalFormatting>
  <conditionalFormatting sqref="P218">
    <cfRule type="expression" dxfId="164" priority="187" stopIfTrue="1">
      <formula>$L204&lt;&gt;""</formula>
    </cfRule>
  </conditionalFormatting>
  <conditionalFormatting sqref="P253">
    <cfRule type="expression" dxfId="163" priority="112" stopIfTrue="1">
      <formula>$L240&lt;&gt;""</formula>
    </cfRule>
  </conditionalFormatting>
  <conditionalFormatting sqref="H238">
    <cfRule type="expression" dxfId="162" priority="185" stopIfTrue="1">
      <formula>$E222&lt;&gt;""</formula>
    </cfRule>
  </conditionalFormatting>
  <conditionalFormatting sqref="I238">
    <cfRule type="expression" dxfId="161" priority="184" stopIfTrue="1">
      <formula>$E222&lt;&gt;""</formula>
    </cfRule>
  </conditionalFormatting>
  <conditionalFormatting sqref="E238">
    <cfRule type="expression" dxfId="160" priority="183" stopIfTrue="1">
      <formula>$E222&lt;&gt;""</formula>
    </cfRule>
  </conditionalFormatting>
  <conditionalFormatting sqref="F238:G238">
    <cfRule type="expression" dxfId="159" priority="182" stopIfTrue="1">
      <formula>$E222&lt;&gt;""</formula>
    </cfRule>
  </conditionalFormatting>
  <conditionalFormatting sqref="E233">
    <cfRule type="expression" dxfId="158" priority="181" stopIfTrue="1">
      <formula>$E222&lt;&gt;""</formula>
    </cfRule>
  </conditionalFormatting>
  <conditionalFormatting sqref="H233">
    <cfRule type="expression" dxfId="157" priority="179" stopIfTrue="1">
      <formula>$E222&lt;&gt;""</formula>
    </cfRule>
  </conditionalFormatting>
  <conditionalFormatting sqref="I233">
    <cfRule type="expression" dxfId="156" priority="178" stopIfTrue="1">
      <formula>$E222&lt;&gt;""</formula>
    </cfRule>
  </conditionalFormatting>
  <conditionalFormatting sqref="H236">
    <cfRule type="expression" dxfId="155" priority="177" stopIfTrue="1">
      <formula>$E222&lt;&gt;""</formula>
    </cfRule>
  </conditionalFormatting>
  <conditionalFormatting sqref="E236">
    <cfRule type="expression" dxfId="154" priority="176" stopIfTrue="1">
      <formula>$E222&lt;&gt;""</formula>
    </cfRule>
  </conditionalFormatting>
  <conditionalFormatting sqref="F233:G233">
    <cfRule type="expression" dxfId="153" priority="175" stopIfTrue="1">
      <formula>$E222&lt;&gt;""</formula>
    </cfRule>
  </conditionalFormatting>
  <conditionalFormatting sqref="F234:G234">
    <cfRule type="expression" dxfId="152" priority="174" stopIfTrue="1">
      <formula>$E222&lt;&gt;""</formula>
    </cfRule>
  </conditionalFormatting>
  <conditionalFormatting sqref="F235:G235">
    <cfRule type="expression" dxfId="151" priority="173" stopIfTrue="1">
      <formula>$E222&lt;&gt;""</formula>
    </cfRule>
  </conditionalFormatting>
  <conditionalFormatting sqref="H235">
    <cfRule type="expression" dxfId="150" priority="172" stopIfTrue="1">
      <formula>$E222&lt;&gt;""</formula>
    </cfRule>
  </conditionalFormatting>
  <conditionalFormatting sqref="H234">
    <cfRule type="expression" dxfId="149" priority="171" stopIfTrue="1">
      <formula>$E222&lt;&gt;""</formula>
    </cfRule>
  </conditionalFormatting>
  <conditionalFormatting sqref="I234">
    <cfRule type="expression" dxfId="148" priority="170" stopIfTrue="1">
      <formula>$E222&lt;&gt;""</formula>
    </cfRule>
  </conditionalFormatting>
  <conditionalFormatting sqref="I235">
    <cfRule type="expression" dxfId="147" priority="169" stopIfTrue="1">
      <formula>$E222&lt;&gt;""</formula>
    </cfRule>
  </conditionalFormatting>
  <conditionalFormatting sqref="I236">
    <cfRule type="expression" dxfId="146" priority="168" stopIfTrue="1">
      <formula>$E222&lt;&gt;""</formula>
    </cfRule>
  </conditionalFormatting>
  <conditionalFormatting sqref="E233:E235">
    <cfRule type="expression" dxfId="145" priority="167">
      <formula>$E222&lt;&gt;""</formula>
    </cfRule>
  </conditionalFormatting>
  <conditionalFormatting sqref="O238">
    <cfRule type="expression" dxfId="144" priority="166" stopIfTrue="1">
      <formula>$L222&lt;&gt;""</formula>
    </cfRule>
  </conditionalFormatting>
  <conditionalFormatting sqref="P238">
    <cfRule type="expression" dxfId="143" priority="165" stopIfTrue="1">
      <formula>$L222&lt;&gt;""</formula>
    </cfRule>
  </conditionalFormatting>
  <conditionalFormatting sqref="L238">
    <cfRule type="expression" dxfId="142" priority="164" stopIfTrue="1">
      <formula>$L222&lt;&gt;""</formula>
    </cfRule>
  </conditionalFormatting>
  <conditionalFormatting sqref="M238:N238">
    <cfRule type="expression" dxfId="141" priority="163" stopIfTrue="1">
      <formula>$L222&lt;&gt;""</formula>
    </cfRule>
  </conditionalFormatting>
  <conditionalFormatting sqref="L233">
    <cfRule type="expression" dxfId="140" priority="162" stopIfTrue="1">
      <formula>$L222&lt;&gt;""</formula>
    </cfRule>
  </conditionalFormatting>
  <conditionalFormatting sqref="O233">
    <cfRule type="expression" dxfId="139" priority="161" stopIfTrue="1">
      <formula>$L222&lt;&gt;""</formula>
    </cfRule>
  </conditionalFormatting>
  <conditionalFormatting sqref="O236">
    <cfRule type="expression" dxfId="138" priority="160" stopIfTrue="1">
      <formula>$L222&lt;&gt;""</formula>
    </cfRule>
  </conditionalFormatting>
  <conditionalFormatting sqref="L236">
    <cfRule type="expression" dxfId="137" priority="159" stopIfTrue="1">
      <formula>$L222&lt;&gt;""</formula>
    </cfRule>
  </conditionalFormatting>
  <conditionalFormatting sqref="M233:N233">
    <cfRule type="expression" dxfId="136" priority="158" stopIfTrue="1">
      <formula>$L222&lt;&gt;""</formula>
    </cfRule>
  </conditionalFormatting>
  <conditionalFormatting sqref="M234:N234">
    <cfRule type="expression" dxfId="135" priority="157" stopIfTrue="1">
      <formula>$L222&lt;&gt;""</formula>
    </cfRule>
  </conditionalFormatting>
  <conditionalFormatting sqref="M235:N235">
    <cfRule type="expression" dxfId="134" priority="156" stopIfTrue="1">
      <formula>$L222&lt;&gt;""</formula>
    </cfRule>
  </conditionalFormatting>
  <conditionalFormatting sqref="O235">
    <cfRule type="expression" dxfId="133" priority="155" stopIfTrue="1">
      <formula>$L222&lt;&gt;""</formula>
    </cfRule>
  </conditionalFormatting>
  <conditionalFormatting sqref="O234">
    <cfRule type="expression" dxfId="132" priority="154" stopIfTrue="1">
      <formula>$L222&lt;&gt;""</formula>
    </cfRule>
  </conditionalFormatting>
  <conditionalFormatting sqref="L233:L235">
    <cfRule type="expression" dxfId="131" priority="153">
      <formula>$L222&lt;&gt;""</formula>
    </cfRule>
  </conditionalFormatting>
  <conditionalFormatting sqref="P271">
    <cfRule type="expression" dxfId="130" priority="75" stopIfTrue="1">
      <formula>$L258&lt;&gt;""</formula>
    </cfRule>
  </conditionalFormatting>
  <conditionalFormatting sqref="P233">
    <cfRule type="expression" dxfId="129" priority="152" stopIfTrue="1">
      <formula>$L222&lt;&gt;""</formula>
    </cfRule>
  </conditionalFormatting>
  <conditionalFormatting sqref="P234">
    <cfRule type="expression" dxfId="128" priority="151" stopIfTrue="1">
      <formula>$L222&lt;&gt;""</formula>
    </cfRule>
  </conditionalFormatting>
  <conditionalFormatting sqref="P236">
    <cfRule type="expression" dxfId="127" priority="150" stopIfTrue="1">
      <formula>$L222&lt;&gt;""</formula>
    </cfRule>
  </conditionalFormatting>
  <conditionalFormatting sqref="H256">
    <cfRule type="expression" dxfId="126" priority="148" stopIfTrue="1">
      <formula>$E240&lt;&gt;""</formula>
    </cfRule>
  </conditionalFormatting>
  <conditionalFormatting sqref="I256">
    <cfRule type="expression" dxfId="125" priority="147" stopIfTrue="1">
      <formula>$E240&lt;&gt;""</formula>
    </cfRule>
  </conditionalFormatting>
  <conditionalFormatting sqref="E256">
    <cfRule type="expression" dxfId="124" priority="146" stopIfTrue="1">
      <formula>$E240&lt;&gt;""</formula>
    </cfRule>
  </conditionalFormatting>
  <conditionalFormatting sqref="F256:G256">
    <cfRule type="expression" dxfId="123" priority="145" stopIfTrue="1">
      <formula>$E240&lt;&gt;""</formula>
    </cfRule>
  </conditionalFormatting>
  <conditionalFormatting sqref="E251">
    <cfRule type="expression" dxfId="122" priority="144" stopIfTrue="1">
      <formula>$E240&lt;&gt;""</formula>
    </cfRule>
  </conditionalFormatting>
  <conditionalFormatting sqref="H251">
    <cfRule type="expression" dxfId="121" priority="142" stopIfTrue="1">
      <formula>$E240&lt;&gt;""</formula>
    </cfRule>
  </conditionalFormatting>
  <conditionalFormatting sqref="I251">
    <cfRule type="expression" dxfId="120" priority="141" stopIfTrue="1">
      <formula>$E240&lt;&gt;""</formula>
    </cfRule>
  </conditionalFormatting>
  <conditionalFormatting sqref="H254">
    <cfRule type="expression" dxfId="119" priority="140" stopIfTrue="1">
      <formula>$E240&lt;&gt;""</formula>
    </cfRule>
  </conditionalFormatting>
  <conditionalFormatting sqref="E254">
    <cfRule type="expression" dxfId="118" priority="139" stopIfTrue="1">
      <formula>$E240&lt;&gt;""</formula>
    </cfRule>
  </conditionalFormatting>
  <conditionalFormatting sqref="F251:G251">
    <cfRule type="expression" dxfId="117" priority="138" stopIfTrue="1">
      <formula>$E240&lt;&gt;""</formula>
    </cfRule>
  </conditionalFormatting>
  <conditionalFormatting sqref="F252:G252">
    <cfRule type="expression" dxfId="116" priority="137" stopIfTrue="1">
      <formula>$E240&lt;&gt;""</formula>
    </cfRule>
  </conditionalFormatting>
  <conditionalFormatting sqref="F253:G253">
    <cfRule type="expression" dxfId="115" priority="136" stopIfTrue="1">
      <formula>$E240&lt;&gt;""</formula>
    </cfRule>
  </conditionalFormatting>
  <conditionalFormatting sqref="H253">
    <cfRule type="expression" dxfId="114" priority="135" stopIfTrue="1">
      <formula>$E240&lt;&gt;""</formula>
    </cfRule>
  </conditionalFormatting>
  <conditionalFormatting sqref="H252">
    <cfRule type="expression" dxfId="113" priority="134" stopIfTrue="1">
      <formula>$E240&lt;&gt;""</formula>
    </cfRule>
  </conditionalFormatting>
  <conditionalFormatting sqref="I252">
    <cfRule type="expression" dxfId="112" priority="133" stopIfTrue="1">
      <formula>$E240&lt;&gt;""</formula>
    </cfRule>
  </conditionalFormatting>
  <conditionalFormatting sqref="I253">
    <cfRule type="expression" dxfId="111" priority="132" stopIfTrue="1">
      <formula>$E240&lt;&gt;""</formula>
    </cfRule>
  </conditionalFormatting>
  <conditionalFormatting sqref="I254">
    <cfRule type="expression" dxfId="110" priority="131" stopIfTrue="1">
      <formula>$E240&lt;&gt;""</formula>
    </cfRule>
  </conditionalFormatting>
  <conditionalFormatting sqref="E251:E253">
    <cfRule type="expression" dxfId="109" priority="130">
      <formula>$E240&lt;&gt;""</formula>
    </cfRule>
  </conditionalFormatting>
  <conditionalFormatting sqref="O256">
    <cfRule type="expression" dxfId="108" priority="129" stopIfTrue="1">
      <formula>$L240&lt;&gt;""</formula>
    </cfRule>
  </conditionalFormatting>
  <conditionalFormatting sqref="P256">
    <cfRule type="expression" dxfId="107" priority="128" stopIfTrue="1">
      <formula>$L240&lt;&gt;""</formula>
    </cfRule>
  </conditionalFormatting>
  <conditionalFormatting sqref="L256">
    <cfRule type="expression" dxfId="106" priority="127" stopIfTrue="1">
      <formula>$L240&lt;&gt;""</formula>
    </cfRule>
  </conditionalFormatting>
  <conditionalFormatting sqref="M256:N256">
    <cfRule type="expression" dxfId="105" priority="126" stopIfTrue="1">
      <formula>$L240&lt;&gt;""</formula>
    </cfRule>
  </conditionalFormatting>
  <conditionalFormatting sqref="L251">
    <cfRule type="expression" dxfId="104" priority="125" stopIfTrue="1">
      <formula>$L240&lt;&gt;""</formula>
    </cfRule>
  </conditionalFormatting>
  <conditionalFormatting sqref="O251">
    <cfRule type="expression" dxfId="103" priority="124" stopIfTrue="1">
      <formula>$L240&lt;&gt;""</formula>
    </cfRule>
  </conditionalFormatting>
  <conditionalFormatting sqref="O254">
    <cfRule type="expression" dxfId="102" priority="123" stopIfTrue="1">
      <formula>$L240&lt;&gt;""</formula>
    </cfRule>
  </conditionalFormatting>
  <conditionalFormatting sqref="L254">
    <cfRule type="expression" dxfId="101" priority="122" stopIfTrue="1">
      <formula>$L240&lt;&gt;""</formula>
    </cfRule>
  </conditionalFormatting>
  <conditionalFormatting sqref="M251:N251">
    <cfRule type="expression" dxfId="100" priority="121" stopIfTrue="1">
      <formula>$L240&lt;&gt;""</formula>
    </cfRule>
  </conditionalFormatting>
  <conditionalFormatting sqref="M252:N252">
    <cfRule type="expression" dxfId="99" priority="120" stopIfTrue="1">
      <formula>$L240&lt;&gt;""</formula>
    </cfRule>
  </conditionalFormatting>
  <conditionalFormatting sqref="M253:N253">
    <cfRule type="expression" dxfId="98" priority="119" stopIfTrue="1">
      <formula>$L240&lt;&gt;""</formula>
    </cfRule>
  </conditionalFormatting>
  <conditionalFormatting sqref="O253">
    <cfRule type="expression" dxfId="97" priority="118" stopIfTrue="1">
      <formula>$L240&lt;&gt;""</formula>
    </cfRule>
  </conditionalFormatting>
  <conditionalFormatting sqref="O252">
    <cfRule type="expression" dxfId="96" priority="117" stopIfTrue="1">
      <formula>$L240&lt;&gt;""</formula>
    </cfRule>
  </conditionalFormatting>
  <conditionalFormatting sqref="L251:L253">
    <cfRule type="expression" dxfId="95" priority="116">
      <formula>$L240&lt;&gt;""</formula>
    </cfRule>
  </conditionalFormatting>
  <conditionalFormatting sqref="P251">
    <cfRule type="expression" dxfId="94" priority="115" stopIfTrue="1">
      <formula>$L240&lt;&gt;""</formula>
    </cfRule>
  </conditionalFormatting>
  <conditionalFormatting sqref="P252">
    <cfRule type="expression" dxfId="93" priority="114" stopIfTrue="1">
      <formula>$L240&lt;&gt;""</formula>
    </cfRule>
  </conditionalFormatting>
  <conditionalFormatting sqref="P254">
    <cfRule type="expression" dxfId="92" priority="113" stopIfTrue="1">
      <formula>$L240&lt;&gt;""</formula>
    </cfRule>
  </conditionalFormatting>
  <conditionalFormatting sqref="H274">
    <cfRule type="expression" dxfId="91" priority="111" stopIfTrue="1">
      <formula>$E258&lt;&gt;""</formula>
    </cfRule>
  </conditionalFormatting>
  <conditionalFormatting sqref="I274">
    <cfRule type="expression" dxfId="90" priority="110" stopIfTrue="1">
      <formula>$E258&lt;&gt;""</formula>
    </cfRule>
  </conditionalFormatting>
  <conditionalFormatting sqref="E274">
    <cfRule type="expression" dxfId="89" priority="109" stopIfTrue="1">
      <formula>$E258&lt;&gt;""</formula>
    </cfRule>
  </conditionalFormatting>
  <conditionalFormatting sqref="F274:G274">
    <cfRule type="expression" dxfId="88" priority="108" stopIfTrue="1">
      <formula>$E258&lt;&gt;""</formula>
    </cfRule>
  </conditionalFormatting>
  <conditionalFormatting sqref="E269">
    <cfRule type="expression" dxfId="87" priority="107" stopIfTrue="1">
      <formula>$E258&lt;&gt;""</formula>
    </cfRule>
  </conditionalFormatting>
  <conditionalFormatting sqref="H269">
    <cfRule type="expression" dxfId="86" priority="105" stopIfTrue="1">
      <formula>$E258&lt;&gt;""</formula>
    </cfRule>
  </conditionalFormatting>
  <conditionalFormatting sqref="I269">
    <cfRule type="expression" dxfId="85" priority="104" stopIfTrue="1">
      <formula>$E258&lt;&gt;""</formula>
    </cfRule>
  </conditionalFormatting>
  <conditionalFormatting sqref="H272">
    <cfRule type="expression" dxfId="84" priority="103" stopIfTrue="1">
      <formula>$E258&lt;&gt;""</formula>
    </cfRule>
  </conditionalFormatting>
  <conditionalFormatting sqref="E272">
    <cfRule type="expression" dxfId="83" priority="102" stopIfTrue="1">
      <formula>$E258&lt;&gt;""</formula>
    </cfRule>
  </conditionalFormatting>
  <conditionalFormatting sqref="F269:G269">
    <cfRule type="expression" dxfId="82" priority="101" stopIfTrue="1">
      <formula>$E258&lt;&gt;""</formula>
    </cfRule>
  </conditionalFormatting>
  <conditionalFormatting sqref="F270:G270">
    <cfRule type="expression" dxfId="81" priority="100" stopIfTrue="1">
      <formula>$E258&lt;&gt;""</formula>
    </cfRule>
  </conditionalFormatting>
  <conditionalFormatting sqref="F271:G271">
    <cfRule type="expression" dxfId="80" priority="99" stopIfTrue="1">
      <formula>$E258&lt;&gt;""</formula>
    </cfRule>
  </conditionalFormatting>
  <conditionalFormatting sqref="H271">
    <cfRule type="expression" dxfId="79" priority="98" stopIfTrue="1">
      <formula>$E258&lt;&gt;""</formula>
    </cfRule>
  </conditionalFormatting>
  <conditionalFormatting sqref="H270">
    <cfRule type="expression" dxfId="78" priority="97" stopIfTrue="1">
      <formula>$E258&lt;&gt;""</formula>
    </cfRule>
  </conditionalFormatting>
  <conditionalFormatting sqref="I270">
    <cfRule type="expression" dxfId="77" priority="96" stopIfTrue="1">
      <formula>$E258&lt;&gt;""</formula>
    </cfRule>
  </conditionalFormatting>
  <conditionalFormatting sqref="I271">
    <cfRule type="expression" dxfId="76" priority="95" stopIfTrue="1">
      <formula>$E258&lt;&gt;""</formula>
    </cfRule>
  </conditionalFormatting>
  <conditionalFormatting sqref="I272">
    <cfRule type="expression" dxfId="75" priority="94" stopIfTrue="1">
      <formula>$E258&lt;&gt;""</formula>
    </cfRule>
  </conditionalFormatting>
  <conditionalFormatting sqref="E269:E271">
    <cfRule type="expression" dxfId="74" priority="93">
      <formula>$E258&lt;&gt;""</formula>
    </cfRule>
  </conditionalFormatting>
  <conditionalFormatting sqref="O274">
    <cfRule type="expression" dxfId="73" priority="92" stopIfTrue="1">
      <formula>$L258&lt;&gt;""</formula>
    </cfRule>
  </conditionalFormatting>
  <conditionalFormatting sqref="P274">
    <cfRule type="expression" dxfId="72" priority="91" stopIfTrue="1">
      <formula>$L258&lt;&gt;""</formula>
    </cfRule>
  </conditionalFormatting>
  <conditionalFormatting sqref="L274">
    <cfRule type="expression" dxfId="71" priority="90" stopIfTrue="1">
      <formula>$L258&lt;&gt;""</formula>
    </cfRule>
  </conditionalFormatting>
  <conditionalFormatting sqref="M274:N274">
    <cfRule type="expression" dxfId="70" priority="89" stopIfTrue="1">
      <formula>$L258&lt;&gt;""</formula>
    </cfRule>
  </conditionalFormatting>
  <conditionalFormatting sqref="L269">
    <cfRule type="expression" dxfId="69" priority="88" stopIfTrue="1">
      <formula>$L258&lt;&gt;""</formula>
    </cfRule>
  </conditionalFormatting>
  <conditionalFormatting sqref="O269">
    <cfRule type="expression" dxfId="68" priority="87" stopIfTrue="1">
      <formula>$L258&lt;&gt;""</formula>
    </cfRule>
  </conditionalFormatting>
  <conditionalFormatting sqref="O272">
    <cfRule type="expression" dxfId="67" priority="86" stopIfTrue="1">
      <formula>$L258&lt;&gt;""</formula>
    </cfRule>
  </conditionalFormatting>
  <conditionalFormatting sqref="L272">
    <cfRule type="expression" dxfId="66" priority="85" stopIfTrue="1">
      <formula>$L258&lt;&gt;""</formula>
    </cfRule>
  </conditionalFormatting>
  <conditionalFormatting sqref="M269:N269">
    <cfRule type="expression" dxfId="65" priority="84" stopIfTrue="1">
      <formula>$L258&lt;&gt;""</formula>
    </cfRule>
  </conditionalFormatting>
  <conditionalFormatting sqref="M270:N270">
    <cfRule type="expression" dxfId="64" priority="83" stopIfTrue="1">
      <formula>$L258&lt;&gt;""</formula>
    </cfRule>
  </conditionalFormatting>
  <conditionalFormatting sqref="M271:N271">
    <cfRule type="expression" dxfId="63" priority="82" stopIfTrue="1">
      <formula>$L258&lt;&gt;""</formula>
    </cfRule>
  </conditionalFormatting>
  <conditionalFormatting sqref="O271">
    <cfRule type="expression" dxfId="62" priority="81" stopIfTrue="1">
      <formula>$L258&lt;&gt;""</formula>
    </cfRule>
  </conditionalFormatting>
  <conditionalFormatting sqref="O270">
    <cfRule type="expression" dxfId="61" priority="80" stopIfTrue="1">
      <formula>$L258&lt;&gt;""</formula>
    </cfRule>
  </conditionalFormatting>
  <conditionalFormatting sqref="L269:L271">
    <cfRule type="expression" dxfId="60" priority="79">
      <formula>$L258&lt;&gt;""</formula>
    </cfRule>
  </conditionalFormatting>
  <conditionalFormatting sqref="P269">
    <cfRule type="expression" dxfId="59" priority="78" stopIfTrue="1">
      <formula>$L258&lt;&gt;""</formula>
    </cfRule>
  </conditionalFormatting>
  <conditionalFormatting sqref="P270">
    <cfRule type="expression" dxfId="58" priority="77" stopIfTrue="1">
      <formula>$L258&lt;&gt;""</formula>
    </cfRule>
  </conditionalFormatting>
  <conditionalFormatting sqref="P272">
    <cfRule type="expression" dxfId="57" priority="76" stopIfTrue="1">
      <formula>$L258&lt;&gt;""</formula>
    </cfRule>
  </conditionalFormatting>
  <conditionalFormatting sqref="M84:M86">
    <cfRule type="expression" dxfId="56" priority="55" stopIfTrue="1">
      <formula>$L82&lt;&gt;""</formula>
    </cfRule>
  </conditionalFormatting>
  <conditionalFormatting sqref="O80">
    <cfRule type="expression" dxfId="55" priority="54" stopIfTrue="1">
      <formula>$L78&lt;&gt;""</formula>
    </cfRule>
  </conditionalFormatting>
  <conditionalFormatting sqref="P80">
    <cfRule type="expression" dxfId="54" priority="53" stopIfTrue="1">
      <formula>$L78&lt;&gt;""</formula>
    </cfRule>
  </conditionalFormatting>
  <conditionalFormatting sqref="M84:N84">
    <cfRule type="expression" dxfId="53" priority="52" stopIfTrue="1">
      <formula>$L78&lt;&gt;""</formula>
    </cfRule>
  </conditionalFormatting>
  <conditionalFormatting sqref="M85:N85">
    <cfRule type="expression" dxfId="52" priority="51" stopIfTrue="1">
      <formula>$L78&lt;&gt;""</formula>
    </cfRule>
  </conditionalFormatting>
  <conditionalFormatting sqref="M86:N86">
    <cfRule type="expression" dxfId="51" priority="50" stopIfTrue="1">
      <formula>$L78&lt;&gt;""</formula>
    </cfRule>
  </conditionalFormatting>
  <conditionalFormatting sqref="L87">
    <cfRule type="expression" dxfId="50" priority="49" stopIfTrue="1">
      <formula>$L78&lt;&gt;""</formula>
    </cfRule>
  </conditionalFormatting>
  <conditionalFormatting sqref="O82">
    <cfRule type="expression" dxfId="49" priority="48" stopIfTrue="1">
      <formula>$L78&lt;&gt;""</formula>
    </cfRule>
  </conditionalFormatting>
  <conditionalFormatting sqref="P82">
    <cfRule type="expression" dxfId="48" priority="47" stopIfTrue="1">
      <formula>$L78&lt;&gt;""</formula>
    </cfRule>
  </conditionalFormatting>
  <conditionalFormatting sqref="O83">
    <cfRule type="expression" dxfId="47" priority="46" stopIfTrue="1">
      <formula>$L78&lt;&gt;""</formula>
    </cfRule>
  </conditionalFormatting>
  <conditionalFormatting sqref="P83">
    <cfRule type="expression" dxfId="46" priority="45" stopIfTrue="1">
      <formula>$L78&lt;&gt;""</formula>
    </cfRule>
  </conditionalFormatting>
  <conditionalFormatting sqref="O84">
    <cfRule type="expression" dxfId="45" priority="44" stopIfTrue="1">
      <formula>$L78&lt;&gt;""</formula>
    </cfRule>
  </conditionalFormatting>
  <conditionalFormatting sqref="P84">
    <cfRule type="expression" dxfId="44" priority="43" stopIfTrue="1">
      <formula>$L78&lt;&gt;""</formula>
    </cfRule>
  </conditionalFormatting>
  <conditionalFormatting sqref="O85">
    <cfRule type="expression" dxfId="43" priority="42" stopIfTrue="1">
      <formula>$L78&lt;&gt;""</formula>
    </cfRule>
  </conditionalFormatting>
  <conditionalFormatting sqref="P85">
    <cfRule type="expression" dxfId="42" priority="41" stopIfTrue="1">
      <formula>$L78&lt;&gt;""</formula>
    </cfRule>
  </conditionalFormatting>
  <conditionalFormatting sqref="O86">
    <cfRule type="expression" dxfId="41" priority="40" stopIfTrue="1">
      <formula>$L78&lt;&gt;""</formula>
    </cfRule>
  </conditionalFormatting>
  <conditionalFormatting sqref="P86">
    <cfRule type="expression" dxfId="40" priority="39" stopIfTrue="1">
      <formula>$L78&lt;&gt;""</formula>
    </cfRule>
  </conditionalFormatting>
  <conditionalFormatting sqref="O87">
    <cfRule type="expression" dxfId="39" priority="38" stopIfTrue="1">
      <formula>$L78&lt;&gt;""</formula>
    </cfRule>
  </conditionalFormatting>
  <conditionalFormatting sqref="P87">
    <cfRule type="expression" dxfId="38" priority="37" stopIfTrue="1">
      <formula>$L78&lt;&gt;""</formula>
    </cfRule>
  </conditionalFormatting>
  <conditionalFormatting sqref="M82">
    <cfRule type="expression" dxfId="37" priority="36" stopIfTrue="1">
      <formula>$L78&lt;&gt;""</formula>
    </cfRule>
  </conditionalFormatting>
  <conditionalFormatting sqref="M82:N82">
    <cfRule type="expression" dxfId="36" priority="35" stopIfTrue="1">
      <formula>$L78&lt;&gt;""</formula>
    </cfRule>
  </conditionalFormatting>
  <conditionalFormatting sqref="M82:N82 M84:N86">
    <cfRule type="expression" dxfId="35" priority="34" stopIfTrue="1">
      <formula>$L79&lt;&gt;""</formula>
    </cfRule>
  </conditionalFormatting>
  <conditionalFormatting sqref="O81">
    <cfRule type="expression" dxfId="34" priority="33" stopIfTrue="1">
      <formula>$L78&lt;&gt;""</formula>
    </cfRule>
  </conditionalFormatting>
  <conditionalFormatting sqref="P81">
    <cfRule type="expression" dxfId="33" priority="32" stopIfTrue="1">
      <formula>$L78&lt;&gt;""</formula>
    </cfRule>
  </conditionalFormatting>
  <conditionalFormatting sqref="L84:L86">
    <cfRule type="expression" dxfId="32" priority="31" stopIfTrue="1">
      <formula>$L78&lt;&gt;""</formula>
    </cfRule>
  </conditionalFormatting>
  <conditionalFormatting sqref="L82:L83">
    <cfRule type="expression" dxfId="31" priority="30" stopIfTrue="1">
      <formula>$L78&lt;&gt;""</formula>
    </cfRule>
  </conditionalFormatting>
  <conditionalFormatting sqref="L80:L81">
    <cfRule type="expression" dxfId="30" priority="29" stopIfTrue="1">
      <formula>$L78&lt;&gt;""</formula>
    </cfRule>
  </conditionalFormatting>
  <conditionalFormatting sqref="L80:L86">
    <cfRule type="expression" dxfId="29" priority="28" stopIfTrue="1">
      <formula>$L78&lt;&gt;""</formula>
    </cfRule>
  </conditionalFormatting>
  <conditionalFormatting sqref="M80">
    <cfRule type="expression" dxfId="28" priority="27" stopIfTrue="1">
      <formula>$L78&lt;&gt;""</formula>
    </cfRule>
  </conditionalFormatting>
  <conditionalFormatting sqref="M80:N80">
    <cfRule type="expression" dxfId="27" priority="26" stopIfTrue="1">
      <formula>$L78&lt;&gt;""</formula>
    </cfRule>
  </conditionalFormatting>
  <conditionalFormatting sqref="M80:N80">
    <cfRule type="expression" dxfId="26" priority="25" stopIfTrue="1">
      <formula>$L78&lt;&gt;""</formula>
    </cfRule>
  </conditionalFormatting>
  <conditionalFormatting sqref="M81:N81">
    <cfRule type="expression" dxfId="25" priority="24" stopIfTrue="1">
      <formula>$L79&lt;&gt;""</formula>
    </cfRule>
  </conditionalFormatting>
  <conditionalFormatting sqref="M81">
    <cfRule type="expression" dxfId="24" priority="23" stopIfTrue="1">
      <formula>$L78&lt;&gt;""</formula>
    </cfRule>
  </conditionalFormatting>
  <conditionalFormatting sqref="M83">
    <cfRule type="expression" dxfId="23" priority="22" stopIfTrue="1">
      <formula>$L78&lt;&gt;""</formula>
    </cfRule>
  </conditionalFormatting>
  <conditionalFormatting sqref="M83:N83">
    <cfRule type="expression" dxfId="22" priority="21" stopIfTrue="1">
      <formula>$L78&lt;&gt;""</formula>
    </cfRule>
  </conditionalFormatting>
  <conditionalFormatting sqref="M83:N83">
    <cfRule type="expression" dxfId="21" priority="20" stopIfTrue="1">
      <formula>$L81&lt;&gt;""</formula>
    </cfRule>
  </conditionalFormatting>
  <conditionalFormatting sqref="O94">
    <cfRule type="expression" dxfId="20" priority="19" stopIfTrue="1">
      <formula>$L78&lt;&gt;""</formula>
    </cfRule>
  </conditionalFormatting>
  <conditionalFormatting sqref="P94">
    <cfRule type="expression" dxfId="19" priority="18" stopIfTrue="1">
      <formula>$L78&lt;&gt;""</formula>
    </cfRule>
  </conditionalFormatting>
  <conditionalFormatting sqref="L94">
    <cfRule type="expression" dxfId="18" priority="17" stopIfTrue="1">
      <formula>$L78&lt;&gt;""</formula>
    </cfRule>
  </conditionalFormatting>
  <conditionalFormatting sqref="M94:N94">
    <cfRule type="expression" dxfId="17" priority="16" stopIfTrue="1">
      <formula>$L78&lt;&gt;""</formula>
    </cfRule>
  </conditionalFormatting>
  <conditionalFormatting sqref="L89">
    <cfRule type="expression" dxfId="16" priority="15" stopIfTrue="1">
      <formula>$L78&lt;&gt;""</formula>
    </cfRule>
  </conditionalFormatting>
  <conditionalFormatting sqref="O89">
    <cfRule type="expression" dxfId="15" priority="14" stopIfTrue="1">
      <formula>$L78&lt;&gt;""</formula>
    </cfRule>
  </conditionalFormatting>
  <conditionalFormatting sqref="O92">
    <cfRule type="expression" dxfId="14" priority="13" stopIfTrue="1">
      <formula>$L78&lt;&gt;""</formula>
    </cfRule>
  </conditionalFormatting>
  <conditionalFormatting sqref="L92">
    <cfRule type="expression" dxfId="13" priority="12" stopIfTrue="1">
      <formula>$L78&lt;&gt;""</formula>
    </cfRule>
  </conditionalFormatting>
  <conditionalFormatting sqref="M89:N89">
    <cfRule type="expression" dxfId="12" priority="11" stopIfTrue="1">
      <formula>$L78&lt;&gt;""</formula>
    </cfRule>
  </conditionalFormatting>
  <conditionalFormatting sqref="M90:N90">
    <cfRule type="expression" dxfId="11" priority="10" stopIfTrue="1">
      <formula>$L78&lt;&gt;""</formula>
    </cfRule>
  </conditionalFormatting>
  <conditionalFormatting sqref="M91:N91">
    <cfRule type="expression" dxfId="10" priority="9" stopIfTrue="1">
      <formula>$L78&lt;&gt;""</formula>
    </cfRule>
  </conditionalFormatting>
  <conditionalFormatting sqref="O91">
    <cfRule type="expression" dxfId="9" priority="8" stopIfTrue="1">
      <formula>$L78&lt;&gt;""</formula>
    </cfRule>
  </conditionalFormatting>
  <conditionalFormatting sqref="O90">
    <cfRule type="expression" dxfId="8" priority="7" stopIfTrue="1">
      <formula>$L78&lt;&gt;""</formula>
    </cfRule>
  </conditionalFormatting>
  <conditionalFormatting sqref="L89:L91">
    <cfRule type="expression" dxfId="7" priority="6">
      <formula>$L78&lt;&gt;""</formula>
    </cfRule>
  </conditionalFormatting>
  <conditionalFormatting sqref="P89">
    <cfRule type="expression" dxfId="6" priority="5" stopIfTrue="1">
      <formula>$L78&lt;&gt;""</formula>
    </cfRule>
  </conditionalFormatting>
  <conditionalFormatting sqref="P90">
    <cfRule type="expression" dxfId="5" priority="4" stopIfTrue="1">
      <formula>$L78&lt;&gt;""</formula>
    </cfRule>
  </conditionalFormatting>
  <conditionalFormatting sqref="P92">
    <cfRule type="expression" dxfId="4" priority="3" stopIfTrue="1">
      <formula>$L78&lt;&gt;""</formula>
    </cfRule>
  </conditionalFormatting>
  <conditionalFormatting sqref="P91">
    <cfRule type="expression" dxfId="3" priority="2" stopIfTrue="1">
      <formula>$L78&lt;&gt;""</formula>
    </cfRule>
  </conditionalFormatting>
  <conditionalFormatting sqref="N72 L72">
    <cfRule type="expression" dxfId="2" priority="1" stopIfTrue="1">
      <formula>ISNUMBER($N$72)</formula>
    </cfRule>
  </conditionalFormatting>
  <dataValidations disablePrompts="1" count="1">
    <dataValidation type="list" allowBlank="1" showInputMessage="1" showErrorMessage="1" sqref="E42" xr:uid="{00000000-0002-0000-0900-000000000000}">
      <formula1>$F$24:$F$42</formula1>
    </dataValidation>
  </dataValidations>
  <hyperlinks>
    <hyperlink ref="A4" location="'2. Hoja de trabajo. Consumos'!A1" display="2. Hoja de trabajo. Consumos" xr:uid="{00000000-0004-0000-0900-000000000000}"/>
    <hyperlink ref="A6" location="'3. Instalaciones fijas'!A1" display="3. Instalaciones fijas" xr:uid="{00000000-0004-0000-0900-000001000000}"/>
    <hyperlink ref="A9" location="'5. Emisiones Fugitivas'!A1" display="5. Emisiones fugitivas" xr:uid="{00000000-0004-0000-0900-000002000000}"/>
    <hyperlink ref="A11" location="'6. Emisiones de proceso'!A1" display="6. Emisiones de proceso" xr:uid="{00000000-0004-0000-0900-000003000000}"/>
    <hyperlink ref="A13" location="'7. Información adicional'!A1" display="7. Información adicional" xr:uid="{00000000-0004-0000-0900-000004000000}"/>
    <hyperlink ref="A15" location="'9_Resultados'!A1" display="9. Informe final: Resultados" xr:uid="{00000000-0004-0000-0900-000005000000}"/>
    <hyperlink ref="A17" location="'11. Revisiones calculadora'!A1" display="11. Revisiones de la calculadora" xr:uid="{00000000-0004-0000-0900-000006000000}"/>
    <hyperlink ref="A3" location="'1.Datos generales organización '!A1" display="1. Datos de la organización" xr:uid="{00000000-0004-0000-0900-000007000000}"/>
    <hyperlink ref="A8" location="'4. Vehículos y maquinaria'!A1" display="4. Vehículos y maquinaria" xr:uid="{00000000-0004-0000-0900-000008000000}"/>
    <hyperlink ref="A14" location="'8.Electricidad y otras energías'!A1" display="8. Indirectas por energía comprada" xr:uid="{00000000-0004-0000-0900-000009000000}"/>
    <hyperlink ref="A16" location="'10. Factores de emisión'!A1" display="10. Factores de emisión" xr:uid="{00000000-0004-0000-0900-00000A000000}"/>
  </hyperlinks>
  <pageMargins left="0.70866141732283472" right="0.70866141732283472" top="0.74803149606299213" bottom="0.74803149606299213" header="0.31496062992125984" footer="0.31496062992125984"/>
  <pageSetup paperSize="9" scale="10" orientation="landscape" horizontalDpi="300" verticalDpi="300" r:id="rId1"/>
  <ignoredErrors>
    <ignoredError sqref="L222 L240 E240 E222 L204 E258 L258 L168 L186 E186 E168 E150 L150 L132 E132 E114:E115 L114 L96 E96 L78 E78 N72" evalError="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X794"/>
  <sheetViews>
    <sheetView showGridLines="0" showRowColHeaders="0" zoomScale="85" zoomScaleNormal="85" workbookViewId="0">
      <pane xSplit="1" topLeftCell="B1" activePane="topRight" state="frozen"/>
      <selection pane="topRight" activeCell="F7" sqref="E7:I22"/>
    </sheetView>
  </sheetViews>
  <sheetFormatPr defaultColWidth="11.42578125" defaultRowHeight="16.5"/>
  <cols>
    <col min="1" max="1" width="26.7109375" style="362" customWidth="1"/>
    <col min="2" max="2" width="0.5703125" style="361" customWidth="1"/>
    <col min="3" max="3" width="1.85546875" style="363" customWidth="1"/>
    <col min="4" max="4" width="1.7109375" style="363" customWidth="1"/>
    <col min="5" max="5" width="8.85546875" style="1" customWidth="1"/>
    <col min="6" max="6" width="26.42578125" style="1" customWidth="1"/>
    <col min="7" max="8" width="8.7109375" style="1" customWidth="1"/>
    <col min="9" max="9" width="10" style="1" customWidth="1"/>
    <col min="10" max="14" width="8.7109375" style="1" customWidth="1"/>
    <col min="15" max="15" width="8.5703125" style="1" customWidth="1"/>
    <col min="16" max="52" width="8.7109375" style="1" customWidth="1"/>
    <col min="53" max="53" width="9.7109375" style="1" customWidth="1"/>
    <col min="54" max="54" width="10.140625" style="1" customWidth="1"/>
    <col min="55" max="55" width="29.140625" style="1" customWidth="1"/>
    <col min="56" max="70" width="9.7109375" style="1" customWidth="1"/>
    <col min="71" max="16384" width="11.42578125" style="1"/>
  </cols>
  <sheetData>
    <row r="1" spans="1:102" ht="36" customHeight="1">
      <c r="A1" s="360"/>
      <c r="C1" s="514" t="s">
        <v>336</v>
      </c>
      <c r="D1" s="514"/>
      <c r="E1" s="514"/>
      <c r="F1" s="514"/>
      <c r="G1" s="514"/>
      <c r="H1" s="514"/>
      <c r="I1" s="514"/>
      <c r="J1" s="514"/>
      <c r="K1" s="514"/>
      <c r="L1" s="514"/>
      <c r="M1" s="514"/>
      <c r="N1" s="514"/>
      <c r="O1" s="514"/>
      <c r="P1" s="514"/>
      <c r="Q1" s="514"/>
      <c r="R1" s="514"/>
      <c r="S1" s="514"/>
    </row>
    <row r="2" spans="1:102" ht="36" customHeight="1">
      <c r="B2" s="5"/>
    </row>
    <row r="3" spans="1:102" ht="16.5" customHeight="1">
      <c r="A3" s="690" t="s">
        <v>29</v>
      </c>
      <c r="B3" s="5"/>
      <c r="D3" s="552" t="s">
        <v>337</v>
      </c>
      <c r="E3" s="552"/>
      <c r="F3" s="552"/>
      <c r="G3" s="552"/>
      <c r="H3" s="552"/>
      <c r="I3" s="552"/>
      <c r="J3" s="552"/>
      <c r="K3" s="552"/>
      <c r="L3" s="552"/>
      <c r="M3" s="552"/>
      <c r="N3" s="552"/>
      <c r="O3" s="552"/>
      <c r="P3" s="552"/>
      <c r="Q3" s="552"/>
      <c r="R3" s="552"/>
      <c r="S3" s="552"/>
      <c r="T3" s="552"/>
      <c r="U3" s="552"/>
      <c r="V3" s="552"/>
      <c r="W3" s="552"/>
      <c r="X3" s="552"/>
      <c r="Y3" s="552"/>
      <c r="Z3" s="552"/>
      <c r="AA3" s="552"/>
      <c r="AB3" s="552"/>
      <c r="AC3" s="552"/>
      <c r="AD3" s="552"/>
      <c r="AE3" s="552"/>
      <c r="AF3" s="552"/>
      <c r="AG3" s="552"/>
      <c r="AH3" s="552"/>
      <c r="AI3" s="552"/>
      <c r="AJ3" s="552"/>
      <c r="AK3" s="552"/>
      <c r="AL3" s="552"/>
      <c r="AM3" s="552"/>
      <c r="AN3" s="552"/>
      <c r="AO3" s="552"/>
      <c r="AP3" s="552"/>
      <c r="AQ3" s="552"/>
      <c r="AR3" s="552"/>
      <c r="AS3" s="552"/>
      <c r="AT3" s="552"/>
      <c r="AU3" s="552"/>
      <c r="AV3" s="552"/>
      <c r="AW3" s="552"/>
      <c r="AX3" s="552"/>
      <c r="AY3" s="552"/>
      <c r="AZ3" s="552"/>
      <c r="BA3" s="552"/>
      <c r="BB3" s="552"/>
      <c r="BC3" s="552"/>
      <c r="BD3" s="552"/>
      <c r="BE3" s="552"/>
      <c r="BF3" s="552"/>
      <c r="BG3" s="552"/>
      <c r="BH3" s="552"/>
      <c r="BI3" s="552"/>
      <c r="BJ3" s="552"/>
      <c r="BK3" s="552"/>
      <c r="BL3" s="552"/>
      <c r="BM3" s="552"/>
      <c r="BN3" s="552"/>
      <c r="BO3" s="552"/>
      <c r="BP3" s="552"/>
      <c r="BQ3" s="552"/>
      <c r="BR3" s="552"/>
    </row>
    <row r="4" spans="1:102" ht="16.5" customHeight="1">
      <c r="A4" s="690" t="s">
        <v>31</v>
      </c>
      <c r="B4" s="5"/>
      <c r="E4" s="363"/>
      <c r="F4" s="363"/>
      <c r="G4" s="363"/>
      <c r="H4" s="363"/>
      <c r="I4" s="363"/>
      <c r="J4" s="363"/>
      <c r="K4" s="363"/>
      <c r="L4" s="363"/>
      <c r="M4" s="363"/>
      <c r="N4" s="363"/>
      <c r="O4" s="363"/>
      <c r="P4" s="363"/>
      <c r="Q4" s="363"/>
      <c r="R4" s="363"/>
      <c r="S4" s="363"/>
      <c r="T4" s="363"/>
      <c r="U4" s="363"/>
      <c r="V4" s="363"/>
      <c r="W4" s="363"/>
      <c r="X4" s="363"/>
      <c r="Y4" s="363"/>
      <c r="Z4" s="363"/>
      <c r="AA4" s="363"/>
      <c r="AB4" s="363"/>
      <c r="AC4" s="363"/>
      <c r="AD4" s="363"/>
      <c r="AE4" s="363"/>
      <c r="AF4" s="363"/>
      <c r="AG4" s="363"/>
      <c r="AH4" s="363"/>
      <c r="AI4" s="363"/>
      <c r="AJ4" s="363"/>
      <c r="AK4" s="363"/>
      <c r="AL4" s="363"/>
      <c r="AM4" s="363"/>
      <c r="AN4" s="363"/>
      <c r="AO4" s="363"/>
      <c r="AP4" s="363"/>
      <c r="AQ4" s="363"/>
      <c r="AR4" s="363"/>
      <c r="AS4" s="363"/>
      <c r="AT4" s="363"/>
      <c r="AU4" s="363"/>
      <c r="AV4" s="363"/>
      <c r="AW4" s="363"/>
      <c r="AX4" s="363"/>
      <c r="AY4" s="363"/>
      <c r="AZ4" s="363"/>
    </row>
    <row r="5" spans="1:102" ht="16.5" customHeight="1">
      <c r="A5" s="690" t="s">
        <v>32</v>
      </c>
      <c r="B5" s="5"/>
      <c r="E5" s="465" t="s">
        <v>338</v>
      </c>
      <c r="F5" s="363"/>
      <c r="G5" s="363"/>
      <c r="H5" s="363"/>
      <c r="I5" s="363"/>
      <c r="J5" s="363"/>
      <c r="K5" s="363"/>
      <c r="L5" s="363"/>
      <c r="M5" s="363"/>
      <c r="N5" s="363"/>
      <c r="O5" s="363"/>
      <c r="P5" s="363"/>
      <c r="Q5" s="363"/>
      <c r="R5" s="363"/>
      <c r="S5" s="363"/>
      <c r="T5" s="363"/>
      <c r="U5" s="363"/>
      <c r="V5" s="363"/>
      <c r="W5" s="363"/>
      <c r="X5" s="363"/>
      <c r="Y5" s="363"/>
      <c r="Z5" s="363"/>
      <c r="BB5" s="465" t="s">
        <v>339</v>
      </c>
    </row>
    <row r="6" spans="1:102" ht="16.5" customHeight="1">
      <c r="A6" s="690" t="s">
        <v>36</v>
      </c>
      <c r="B6" s="5"/>
      <c r="E6" s="451"/>
      <c r="F6" s="451"/>
      <c r="G6" s="645">
        <v>2007</v>
      </c>
      <c r="H6" s="645"/>
      <c r="I6" s="645"/>
      <c r="J6" s="646">
        <v>2008</v>
      </c>
      <c r="K6" s="647"/>
      <c r="L6" s="648"/>
      <c r="M6" s="645">
        <v>2009</v>
      </c>
      <c r="N6" s="645"/>
      <c r="O6" s="645"/>
      <c r="P6" s="645">
        <v>2010</v>
      </c>
      <c r="Q6" s="645"/>
      <c r="R6" s="645"/>
      <c r="S6" s="645">
        <v>2011</v>
      </c>
      <c r="T6" s="645"/>
      <c r="U6" s="645"/>
      <c r="V6" s="645">
        <v>2012</v>
      </c>
      <c r="W6" s="645"/>
      <c r="X6" s="645"/>
      <c r="Y6" s="645">
        <v>2013</v>
      </c>
      <c r="Z6" s="645"/>
      <c r="AA6" s="645"/>
      <c r="AB6" s="645">
        <v>2014</v>
      </c>
      <c r="AC6" s="645"/>
      <c r="AD6" s="645"/>
      <c r="AE6" s="645">
        <v>2015</v>
      </c>
      <c r="AF6" s="645"/>
      <c r="AG6" s="645"/>
      <c r="AH6" s="645">
        <v>2016</v>
      </c>
      <c r="AI6" s="645"/>
      <c r="AJ6" s="645"/>
      <c r="AK6" s="645">
        <v>2017</v>
      </c>
      <c r="AL6" s="645"/>
      <c r="AM6" s="645"/>
      <c r="AN6" s="645">
        <v>2018</v>
      </c>
      <c r="AO6" s="645"/>
      <c r="AP6" s="645"/>
      <c r="AQ6" s="645">
        <v>2019</v>
      </c>
      <c r="AR6" s="645"/>
      <c r="AS6" s="645"/>
      <c r="AT6" s="645">
        <v>2020</v>
      </c>
      <c r="AU6" s="645"/>
      <c r="AV6" s="645"/>
      <c r="AW6" s="645">
        <v>2021</v>
      </c>
      <c r="AX6" s="645"/>
      <c r="AY6" s="645"/>
      <c r="BB6" s="363"/>
      <c r="BC6" s="363"/>
      <c r="BD6" s="363"/>
      <c r="BE6" s="363"/>
      <c r="BF6" s="363"/>
      <c r="BG6" s="363"/>
      <c r="BH6" s="363"/>
      <c r="BI6" s="363"/>
      <c r="BJ6" s="363"/>
      <c r="BK6" s="363"/>
      <c r="BL6" s="363"/>
      <c r="BM6" s="363"/>
      <c r="BN6" s="363"/>
      <c r="BO6" s="363"/>
      <c r="BP6" s="363"/>
      <c r="BQ6" s="363"/>
      <c r="BR6" s="363"/>
      <c r="BS6" s="363"/>
      <c r="BT6" s="363"/>
      <c r="BU6" s="363"/>
      <c r="BV6" s="363"/>
      <c r="BW6" s="363"/>
      <c r="BX6" s="363"/>
      <c r="BY6" s="363"/>
      <c r="BZ6" s="363"/>
      <c r="CA6" s="363"/>
      <c r="CB6" s="363"/>
      <c r="CC6" s="363"/>
      <c r="CD6" s="363"/>
      <c r="CE6" s="363"/>
      <c r="CF6" s="363"/>
      <c r="CG6" s="363"/>
      <c r="CH6" s="363"/>
      <c r="CI6" s="363"/>
      <c r="CJ6" s="363"/>
      <c r="CK6" s="363"/>
      <c r="CL6" s="363"/>
      <c r="CM6" s="363"/>
      <c r="CN6" s="363"/>
      <c r="CO6" s="363"/>
      <c r="CP6" s="363"/>
      <c r="CQ6" s="363"/>
      <c r="CR6" s="363"/>
      <c r="CS6" s="363"/>
      <c r="CT6" s="363"/>
      <c r="CU6" s="363"/>
      <c r="CV6" s="363"/>
      <c r="CW6" s="363"/>
      <c r="CX6" s="363"/>
    </row>
    <row r="7" spans="1:102" ht="16.5" customHeight="1">
      <c r="A7" s="690" t="s">
        <v>37</v>
      </c>
      <c r="B7" s="5"/>
      <c r="E7" s="451"/>
      <c r="F7" s="451"/>
      <c r="G7" s="460" t="s">
        <v>340</v>
      </c>
      <c r="H7" s="460" t="s">
        <v>341</v>
      </c>
      <c r="I7" s="460" t="s">
        <v>342</v>
      </c>
      <c r="J7" s="460" t="s">
        <v>340</v>
      </c>
      <c r="K7" s="460" t="s">
        <v>341</v>
      </c>
      <c r="L7" s="460" t="s">
        <v>342</v>
      </c>
      <c r="M7" s="460" t="s">
        <v>340</v>
      </c>
      <c r="N7" s="460" t="s">
        <v>341</v>
      </c>
      <c r="O7" s="460" t="s">
        <v>342</v>
      </c>
      <c r="P7" s="460" t="s">
        <v>340</v>
      </c>
      <c r="Q7" s="460" t="s">
        <v>341</v>
      </c>
      <c r="R7" s="460" t="s">
        <v>342</v>
      </c>
      <c r="S7" s="460" t="s">
        <v>340</v>
      </c>
      <c r="T7" s="460" t="s">
        <v>341</v>
      </c>
      <c r="U7" s="460" t="s">
        <v>342</v>
      </c>
      <c r="V7" s="460" t="s">
        <v>340</v>
      </c>
      <c r="W7" s="460" t="s">
        <v>341</v>
      </c>
      <c r="X7" s="460" t="s">
        <v>342</v>
      </c>
      <c r="Y7" s="460" t="s">
        <v>340</v>
      </c>
      <c r="Z7" s="460" t="s">
        <v>341</v>
      </c>
      <c r="AA7" s="460" t="s">
        <v>342</v>
      </c>
      <c r="AB7" s="460" t="s">
        <v>340</v>
      </c>
      <c r="AC7" s="460" t="s">
        <v>341</v>
      </c>
      <c r="AD7" s="460" t="s">
        <v>342</v>
      </c>
      <c r="AE7" s="460" t="s">
        <v>340</v>
      </c>
      <c r="AF7" s="460" t="s">
        <v>341</v>
      </c>
      <c r="AG7" s="460" t="s">
        <v>342</v>
      </c>
      <c r="AH7" s="460" t="s">
        <v>340</v>
      </c>
      <c r="AI7" s="460" t="s">
        <v>341</v>
      </c>
      <c r="AJ7" s="460" t="s">
        <v>342</v>
      </c>
      <c r="AK7" s="460" t="s">
        <v>340</v>
      </c>
      <c r="AL7" s="460" t="s">
        <v>341</v>
      </c>
      <c r="AM7" s="460" t="s">
        <v>342</v>
      </c>
      <c r="AN7" s="460" t="s">
        <v>340</v>
      </c>
      <c r="AO7" s="460" t="s">
        <v>341</v>
      </c>
      <c r="AP7" s="460" t="s">
        <v>342</v>
      </c>
      <c r="AQ7" s="460" t="s">
        <v>340</v>
      </c>
      <c r="AR7" s="460" t="s">
        <v>341</v>
      </c>
      <c r="AS7" s="460" t="s">
        <v>342</v>
      </c>
      <c r="AT7" s="460" t="s">
        <v>340</v>
      </c>
      <c r="AU7" s="460" t="s">
        <v>341</v>
      </c>
      <c r="AV7" s="460" t="s">
        <v>342</v>
      </c>
      <c r="AW7" s="460" t="s">
        <v>340</v>
      </c>
      <c r="AX7" s="460" t="s">
        <v>341</v>
      </c>
      <c r="AY7" s="460" t="s">
        <v>342</v>
      </c>
      <c r="BB7" s="158"/>
      <c r="BC7" s="158"/>
      <c r="BD7" s="460">
        <v>2007</v>
      </c>
      <c r="BE7" s="460">
        <v>2008</v>
      </c>
      <c r="BF7" s="460">
        <v>2009</v>
      </c>
      <c r="BG7" s="460">
        <v>2010</v>
      </c>
      <c r="BH7" s="460">
        <v>2011</v>
      </c>
      <c r="BI7" s="460">
        <v>2012</v>
      </c>
      <c r="BJ7" s="460">
        <v>2013</v>
      </c>
      <c r="BK7" s="460">
        <v>2014</v>
      </c>
      <c r="BL7" s="460">
        <v>2015</v>
      </c>
      <c r="BM7" s="460">
        <v>2016</v>
      </c>
      <c r="BN7" s="460">
        <v>2017</v>
      </c>
      <c r="BO7" s="460">
        <v>2018</v>
      </c>
      <c r="BP7" s="460">
        <v>2019</v>
      </c>
      <c r="BQ7" s="460">
        <v>2020</v>
      </c>
      <c r="BR7" s="460">
        <v>2021</v>
      </c>
      <c r="BS7" s="363"/>
      <c r="BT7" s="363"/>
      <c r="BU7" s="363"/>
      <c r="BV7" s="363"/>
      <c r="BW7" s="363"/>
      <c r="BX7" s="363"/>
      <c r="BY7" s="363"/>
      <c r="BZ7" s="363"/>
      <c r="CA7" s="363"/>
      <c r="CB7" s="363"/>
      <c r="CC7" s="363"/>
      <c r="CD7" s="363"/>
      <c r="CE7" s="363"/>
      <c r="CF7" s="363"/>
      <c r="CG7" s="363"/>
      <c r="CH7" s="363"/>
      <c r="CI7" s="363"/>
      <c r="CJ7" s="363"/>
      <c r="CK7" s="363"/>
      <c r="CL7" s="363"/>
      <c r="CM7" s="363"/>
      <c r="CN7" s="363"/>
      <c r="CO7" s="363"/>
      <c r="CP7" s="363"/>
      <c r="CQ7" s="363"/>
      <c r="CR7" s="363"/>
      <c r="CS7" s="363"/>
      <c r="CT7" s="363"/>
      <c r="CU7" s="363"/>
      <c r="CV7" s="363"/>
    </row>
    <row r="8" spans="1:102" ht="16.5" customHeight="1">
      <c r="A8" s="690" t="s">
        <v>38</v>
      </c>
      <c r="B8" s="5"/>
      <c r="E8" s="639" t="s">
        <v>343</v>
      </c>
      <c r="F8" s="639"/>
      <c r="G8" s="371">
        <v>2.8809999999999998</v>
      </c>
      <c r="H8" s="371">
        <v>0.38900000000000001</v>
      </c>
      <c r="I8" s="371">
        <v>2.3E-2</v>
      </c>
      <c r="J8" s="371">
        <v>2.8809999999999998</v>
      </c>
      <c r="K8" s="371">
        <v>0.38900000000000001</v>
      </c>
      <c r="L8" s="371">
        <v>2.3E-2</v>
      </c>
      <c r="M8" s="371">
        <v>2.8809999999999998</v>
      </c>
      <c r="N8" s="371">
        <v>0.38900000000000001</v>
      </c>
      <c r="O8" s="371">
        <v>2.3E-2</v>
      </c>
      <c r="P8" s="371">
        <v>2.8809999999999998</v>
      </c>
      <c r="Q8" s="371">
        <v>0.38900000000000001</v>
      </c>
      <c r="R8" s="371">
        <v>2.3E-2</v>
      </c>
      <c r="S8" s="371">
        <v>2.8809999999999998</v>
      </c>
      <c r="T8" s="371">
        <v>0.38900000000000001</v>
      </c>
      <c r="U8" s="371">
        <v>2.3E-2</v>
      </c>
      <c r="V8" s="371">
        <v>2.8809999999999998</v>
      </c>
      <c r="W8" s="371">
        <v>0.38900000000000001</v>
      </c>
      <c r="X8" s="371">
        <v>2.3E-2</v>
      </c>
      <c r="Y8" s="371">
        <v>2.8809999999999998</v>
      </c>
      <c r="Z8" s="371">
        <v>0.38900000000000001</v>
      </c>
      <c r="AA8" s="371">
        <v>2.3E-2</v>
      </c>
      <c r="AB8" s="371">
        <v>2.8809999999999998</v>
      </c>
      <c r="AC8" s="371">
        <v>0.38900000000000001</v>
      </c>
      <c r="AD8" s="371">
        <v>2.3E-2</v>
      </c>
      <c r="AE8" s="371">
        <v>2.8809999999999998</v>
      </c>
      <c r="AF8" s="371">
        <v>0.38900000000000001</v>
      </c>
      <c r="AG8" s="371">
        <v>2.3E-2</v>
      </c>
      <c r="AH8" s="371">
        <v>2.8809999999999998</v>
      </c>
      <c r="AI8" s="371">
        <v>0.38900000000000001</v>
      </c>
      <c r="AJ8" s="371">
        <v>2.3E-2</v>
      </c>
      <c r="AK8" s="371">
        <v>2.8809999999999998</v>
      </c>
      <c r="AL8" s="371">
        <v>0.38900000000000001</v>
      </c>
      <c r="AM8" s="371">
        <v>2.3E-2</v>
      </c>
      <c r="AN8" s="371">
        <v>2.8809999999999998</v>
      </c>
      <c r="AO8" s="371">
        <v>0.38900000000000001</v>
      </c>
      <c r="AP8" s="371">
        <v>2.3E-2</v>
      </c>
      <c r="AQ8" s="371">
        <v>2.8809999999999998</v>
      </c>
      <c r="AR8" s="371">
        <v>0.38900000000000001</v>
      </c>
      <c r="AS8" s="371">
        <v>2.3E-2</v>
      </c>
      <c r="AT8" s="371">
        <v>2.8809999999999998</v>
      </c>
      <c r="AU8" s="371">
        <v>0.38900000000000001</v>
      </c>
      <c r="AV8" s="371">
        <v>2.3E-2</v>
      </c>
      <c r="AW8" s="371">
        <v>2.8809999999999998</v>
      </c>
      <c r="AX8" s="371">
        <v>0.38900000000000001</v>
      </c>
      <c r="AY8" s="371">
        <v>2.3E-2</v>
      </c>
      <c r="BB8" s="639" t="s">
        <v>343</v>
      </c>
      <c r="BC8" s="639"/>
      <c r="BD8" s="371">
        <f>G8+H8*$I$252/1000+I8*$I$253/1000</f>
        <v>2.8979870000000001</v>
      </c>
      <c r="BE8" s="371">
        <f>J8+K8*$I$252/1000+L8*$I$253/1000</f>
        <v>2.8979870000000001</v>
      </c>
      <c r="BF8" s="371">
        <f>M8+N8*$I$252/1000+O8*$I$253/1000</f>
        <v>2.8979870000000001</v>
      </c>
      <c r="BG8" s="371">
        <f>P8+Q8*$I$252/1000+R8*$I$253/1000</f>
        <v>2.8979870000000001</v>
      </c>
      <c r="BH8" s="371">
        <f t="shared" ref="BH8:BH22" si="0">S8+T8*$I$252/1000+U8*$I$253/1000</f>
        <v>2.8979870000000001</v>
      </c>
      <c r="BI8" s="371">
        <f>V8+W8*$I$252/1000+X8*$I$253/1000</f>
        <v>2.8979870000000001</v>
      </c>
      <c r="BJ8" s="371">
        <f>Y8+Z8*$I$252/1000+AA8*$I$253/1000</f>
        <v>2.8979870000000001</v>
      </c>
      <c r="BK8" s="371">
        <f>AB8+AC8*$I$252/1000+AD8*$I$253/1000</f>
        <v>2.8979870000000001</v>
      </c>
      <c r="BL8" s="371">
        <f>AE8+AF8*$I$252/1000+AG8*$I$253/1000</f>
        <v>2.8979870000000001</v>
      </c>
      <c r="BM8" s="371">
        <f>AH8+AI8*$I$252/1000+AJ8*$I$253/1000</f>
        <v>2.8979870000000001</v>
      </c>
      <c r="BN8" s="371">
        <f>AK8+AL8*$I$252/1000+AM8*$I$253/1000</f>
        <v>2.8979870000000001</v>
      </c>
      <c r="BO8" s="371">
        <f>AN8+AO8*$I$252/1000+AP8*$I$253/1000</f>
        <v>2.8979870000000001</v>
      </c>
      <c r="BP8" s="371">
        <f>AQ8+AR8*$I$252/1000+AS8*$I$253/1000</f>
        <v>2.8979870000000001</v>
      </c>
      <c r="BQ8" s="371">
        <f>AT8+AU8*$I$252/1000+AV8*$I$253/1000</f>
        <v>2.8979870000000001</v>
      </c>
      <c r="BR8" s="371">
        <f>AW8+AX8*$I$252/1000+AY8*$I$253/1000</f>
        <v>2.8979870000000001</v>
      </c>
      <c r="BS8" s="363"/>
      <c r="BT8" s="363"/>
      <c r="BU8" s="363"/>
      <c r="BV8" s="363"/>
      <c r="BW8" s="363"/>
      <c r="BX8" s="363"/>
      <c r="BY8" s="363"/>
      <c r="BZ8" s="363"/>
      <c r="CA8" s="363"/>
      <c r="CB8" s="363"/>
      <c r="CC8" s="363"/>
      <c r="CD8" s="363"/>
      <c r="CE8" s="363"/>
      <c r="CF8" s="363"/>
      <c r="CG8" s="363"/>
      <c r="CH8" s="363"/>
      <c r="CI8" s="363"/>
      <c r="CJ8" s="363"/>
      <c r="CK8" s="363"/>
      <c r="CL8" s="363"/>
      <c r="CM8" s="363"/>
      <c r="CN8" s="363"/>
      <c r="CO8" s="363"/>
      <c r="CP8" s="363"/>
      <c r="CQ8" s="363"/>
      <c r="CR8" s="363"/>
      <c r="CS8" s="363"/>
      <c r="CT8" s="363"/>
      <c r="CU8" s="363"/>
      <c r="CV8" s="363"/>
    </row>
    <row r="9" spans="1:102" ht="16.5" customHeight="1">
      <c r="A9" s="690" t="s">
        <v>40</v>
      </c>
      <c r="B9" s="5"/>
      <c r="E9" s="639" t="s">
        <v>344</v>
      </c>
      <c r="F9" s="639"/>
      <c r="G9" s="371">
        <v>2.7210000000000001</v>
      </c>
      <c r="H9" s="371">
        <v>0.123</v>
      </c>
      <c r="I9" s="371">
        <v>7.0000000000000001E-3</v>
      </c>
      <c r="J9" s="371">
        <v>2.7210000000000001</v>
      </c>
      <c r="K9" s="371">
        <v>0.123</v>
      </c>
      <c r="L9" s="371">
        <v>7.0000000000000001E-3</v>
      </c>
      <c r="M9" s="371">
        <v>2.7210000000000001</v>
      </c>
      <c r="N9" s="371">
        <v>0.123</v>
      </c>
      <c r="O9" s="371">
        <v>7.0000000000000001E-3</v>
      </c>
      <c r="P9" s="371">
        <v>2.7210000000000001</v>
      </c>
      <c r="Q9" s="371">
        <v>0.123</v>
      </c>
      <c r="R9" s="371">
        <v>7.0000000000000001E-3</v>
      </c>
      <c r="S9" s="371">
        <v>2.7210000000000001</v>
      </c>
      <c r="T9" s="371">
        <v>0.123</v>
      </c>
      <c r="U9" s="371">
        <v>7.0000000000000001E-3</v>
      </c>
      <c r="V9" s="371">
        <v>2.7210000000000001</v>
      </c>
      <c r="W9" s="371">
        <v>0.123</v>
      </c>
      <c r="X9" s="371">
        <v>7.0000000000000001E-3</v>
      </c>
      <c r="Y9" s="371">
        <v>2.7210000000000001</v>
      </c>
      <c r="Z9" s="371">
        <v>0.123</v>
      </c>
      <c r="AA9" s="371">
        <v>7.0000000000000001E-3</v>
      </c>
      <c r="AB9" s="371">
        <v>2.7210000000000001</v>
      </c>
      <c r="AC9" s="371">
        <v>0.123</v>
      </c>
      <c r="AD9" s="371">
        <v>7.0000000000000001E-3</v>
      </c>
      <c r="AE9" s="371">
        <v>2.7210000000000001</v>
      </c>
      <c r="AF9" s="371">
        <v>0.123</v>
      </c>
      <c r="AG9" s="371">
        <v>7.0000000000000001E-3</v>
      </c>
      <c r="AH9" s="371">
        <v>2.7210000000000001</v>
      </c>
      <c r="AI9" s="371">
        <v>0.123</v>
      </c>
      <c r="AJ9" s="371">
        <v>7.0000000000000001E-3</v>
      </c>
      <c r="AK9" s="371">
        <v>2.7210000000000001</v>
      </c>
      <c r="AL9" s="371">
        <v>0.123</v>
      </c>
      <c r="AM9" s="371">
        <v>7.0000000000000001E-3</v>
      </c>
      <c r="AN9" s="371">
        <v>2.7210000000000001</v>
      </c>
      <c r="AO9" s="371">
        <v>0.123</v>
      </c>
      <c r="AP9" s="371">
        <v>7.0000000000000001E-3</v>
      </c>
      <c r="AQ9" s="371">
        <v>2.7210000000000001</v>
      </c>
      <c r="AR9" s="371">
        <v>0.123</v>
      </c>
      <c r="AS9" s="371">
        <v>7.0000000000000001E-3</v>
      </c>
      <c r="AT9" s="371">
        <v>2.7210000000000001</v>
      </c>
      <c r="AU9" s="371">
        <v>0.123</v>
      </c>
      <c r="AV9" s="371">
        <v>7.0000000000000001E-3</v>
      </c>
      <c r="AW9" s="371">
        <v>2.7210000000000001</v>
      </c>
      <c r="AX9" s="371">
        <v>0.123</v>
      </c>
      <c r="AY9" s="371">
        <v>7.0000000000000001E-3</v>
      </c>
      <c r="BB9" s="639" t="s">
        <v>344</v>
      </c>
      <c r="BC9" s="639"/>
      <c r="BD9" s="371">
        <f t="shared" ref="BD9:BD22" si="1">G9+H9*$I$252/1000+I9*$I$253/1000</f>
        <v>2.726299</v>
      </c>
      <c r="BE9" s="371">
        <f t="shared" ref="BE9:BE22" si="2">J9+K9*$I$252/1000+L9*$I$253/1000</f>
        <v>2.726299</v>
      </c>
      <c r="BF9" s="371">
        <f>M9+N9*$I$252/1000+O9*$I$253/1000</f>
        <v>2.726299</v>
      </c>
      <c r="BG9" s="371">
        <f>P9+Q9*$I$252/1000+R9*$I$253/1000</f>
        <v>2.726299</v>
      </c>
      <c r="BH9" s="371">
        <f t="shared" ref="BH9" si="3">S9+T9*$I$252/1000+U9*$I$253/1000</f>
        <v>2.726299</v>
      </c>
      <c r="BI9" s="371">
        <f>V9+W9*$I$252/1000+X9*$I$253/1000</f>
        <v>2.726299</v>
      </c>
      <c r="BJ9" s="371">
        <f>Y9+Z9*$I$252/1000+AA9*$I$253/1000</f>
        <v>2.726299</v>
      </c>
      <c r="BK9" s="371">
        <f>AB9+AC9*$I$252/1000+AD9*$I$253/1000</f>
        <v>2.726299</v>
      </c>
      <c r="BL9" s="371">
        <f>AE9+AF9*$I$252/1000+AG9*$I$253/1000</f>
        <v>2.726299</v>
      </c>
      <c r="BM9" s="371">
        <f>AH9+AI9*$I$252/1000+AJ9*$I$253/1000</f>
        <v>2.726299</v>
      </c>
      <c r="BN9" s="371">
        <f>AK9+AL9*$I$252/1000+AM9*$I$253/1000</f>
        <v>2.726299</v>
      </c>
      <c r="BO9" s="371">
        <f>AN9+AO9*$I$252/1000+AP9*$I$253/1000</f>
        <v>2.726299</v>
      </c>
      <c r="BP9" s="371">
        <f>AQ9+AR9*$I$252/1000+AS9*$I$253/1000</f>
        <v>2.726299</v>
      </c>
      <c r="BQ9" s="371">
        <f>AT9+AU9*$I$252/1000+AV9*$I$253/1000</f>
        <v>2.726299</v>
      </c>
      <c r="BR9" s="371">
        <f>AW9+AX9*$I$252/1000+AY9*$I$253/1000</f>
        <v>2.726299</v>
      </c>
      <c r="BS9" s="363"/>
      <c r="BT9" s="363"/>
      <c r="BU9" s="363"/>
      <c r="BV9" s="363"/>
      <c r="BW9" s="363"/>
      <c r="BX9" s="363"/>
      <c r="BY9" s="363"/>
      <c r="BZ9" s="363"/>
      <c r="CA9" s="363"/>
      <c r="CB9" s="363"/>
      <c r="CC9" s="363"/>
      <c r="CD9" s="363"/>
      <c r="CE9" s="363"/>
      <c r="CF9" s="363"/>
      <c r="CG9" s="363"/>
      <c r="CH9" s="363"/>
      <c r="CI9" s="363"/>
      <c r="CJ9" s="363"/>
      <c r="CK9" s="363"/>
      <c r="CL9" s="363"/>
      <c r="CM9" s="363"/>
      <c r="CN9" s="363"/>
      <c r="CO9" s="363"/>
      <c r="CP9" s="363"/>
      <c r="CQ9" s="363"/>
      <c r="CR9" s="363"/>
      <c r="CS9" s="363"/>
      <c r="CT9" s="363"/>
      <c r="CU9" s="363"/>
      <c r="CV9" s="363"/>
    </row>
    <row r="10" spans="1:102" ht="16.5" customHeight="1">
      <c r="A10" s="690" t="s">
        <v>41</v>
      </c>
      <c r="B10" s="5"/>
      <c r="E10" s="639" t="s">
        <v>345</v>
      </c>
      <c r="F10" s="639"/>
      <c r="G10" s="371">
        <v>0.182</v>
      </c>
      <c r="H10" s="371">
        <v>1.6E-2</v>
      </c>
      <c r="I10" s="371">
        <v>0</v>
      </c>
      <c r="J10" s="371">
        <v>0.182</v>
      </c>
      <c r="K10" s="371">
        <v>1.6E-2</v>
      </c>
      <c r="L10" s="371">
        <v>0</v>
      </c>
      <c r="M10" s="371">
        <v>0.182</v>
      </c>
      <c r="N10" s="371">
        <v>1.6E-2</v>
      </c>
      <c r="O10" s="371">
        <v>0</v>
      </c>
      <c r="P10" s="371">
        <v>0.182</v>
      </c>
      <c r="Q10" s="371">
        <v>1.6E-2</v>
      </c>
      <c r="R10" s="371">
        <v>0</v>
      </c>
      <c r="S10" s="371">
        <v>0.182</v>
      </c>
      <c r="T10" s="371">
        <v>1.6E-2</v>
      </c>
      <c r="U10" s="371">
        <v>0</v>
      </c>
      <c r="V10" s="371">
        <v>8.9999999999999993E-3</v>
      </c>
      <c r="W10" s="371">
        <v>1.6E-2</v>
      </c>
      <c r="X10" s="371">
        <v>0</v>
      </c>
      <c r="Y10" s="371">
        <v>0.182</v>
      </c>
      <c r="Z10" s="371">
        <v>1.6E-2</v>
      </c>
      <c r="AA10" s="371">
        <v>0</v>
      </c>
      <c r="AB10" s="371">
        <v>0.156</v>
      </c>
      <c r="AC10" s="371">
        <v>0.182</v>
      </c>
      <c r="AD10" s="371">
        <v>0</v>
      </c>
      <c r="AE10" s="371">
        <v>0.182</v>
      </c>
      <c r="AF10" s="371">
        <v>1.6E-2</v>
      </c>
      <c r="AG10" s="371">
        <v>0</v>
      </c>
      <c r="AH10" s="371">
        <v>0.182</v>
      </c>
      <c r="AI10" s="371">
        <v>1.6E-2</v>
      </c>
      <c r="AJ10" s="371">
        <v>0</v>
      </c>
      <c r="AK10" s="371">
        <v>0.183</v>
      </c>
      <c r="AL10" s="371">
        <v>1.6E-2</v>
      </c>
      <c r="AM10" s="371">
        <v>0</v>
      </c>
      <c r="AN10" s="371">
        <v>0.183</v>
      </c>
      <c r="AO10" s="371">
        <v>1.6E-2</v>
      </c>
      <c r="AP10" s="371">
        <v>0</v>
      </c>
      <c r="AQ10" s="371">
        <v>0.18099999999999999</v>
      </c>
      <c r="AR10" s="371">
        <v>1.6E-2</v>
      </c>
      <c r="AS10" s="371">
        <v>0</v>
      </c>
      <c r="AT10" s="371">
        <v>0.182</v>
      </c>
      <c r="AU10" s="371">
        <v>1.6E-2</v>
      </c>
      <c r="AV10" s="371">
        <v>0</v>
      </c>
      <c r="AW10" s="371">
        <v>0.182</v>
      </c>
      <c r="AX10" s="371">
        <v>1.6E-2</v>
      </c>
      <c r="AY10" s="371">
        <v>0</v>
      </c>
      <c r="BB10" s="639" t="s">
        <v>345</v>
      </c>
      <c r="BC10" s="639"/>
      <c r="BD10" s="371">
        <f t="shared" si="1"/>
        <v>0.182448</v>
      </c>
      <c r="BE10" s="371">
        <f t="shared" si="2"/>
        <v>0.182448</v>
      </c>
      <c r="BF10" s="371">
        <f t="shared" ref="BF10:BF22" si="4">M10+N10*$I$252/1000+O10*$I$253/1000</f>
        <v>0.182448</v>
      </c>
      <c r="BG10" s="371">
        <f t="shared" ref="BG10:BG22" si="5">P10+Q10*$I$252/1000+R10*$I$253/1000</f>
        <v>0.182448</v>
      </c>
      <c r="BH10" s="371">
        <f t="shared" si="0"/>
        <v>0.182448</v>
      </c>
      <c r="BI10" s="371">
        <f t="shared" ref="BI10:BI22" si="6">V10+W10*$I$252/1000+X10*$I$253/1000</f>
        <v>9.4479999999999998E-3</v>
      </c>
      <c r="BJ10" s="371">
        <f t="shared" ref="BJ10:BJ22" si="7">Y10+Z10*$I$252/1000+AA10*$I$253/1000</f>
        <v>0.182448</v>
      </c>
      <c r="BK10" s="371">
        <f t="shared" ref="BK10:BK22" si="8">AB10+AC10*$I$252/1000+AD10*$I$253/1000</f>
        <v>0.16109599999999999</v>
      </c>
      <c r="BL10" s="371">
        <f t="shared" ref="BL10:BL22" si="9">AE10+AF10*$I$252/1000+AG10*$I$253/1000</f>
        <v>0.182448</v>
      </c>
      <c r="BM10" s="371">
        <f t="shared" ref="BM10:BM22" si="10">AH10+AI10*$I$252/1000+AJ10*$I$253/1000</f>
        <v>0.182448</v>
      </c>
      <c r="BN10" s="371">
        <f t="shared" ref="BN10:BN22" si="11">AK10+AL10*$I$252/1000+AM10*$I$253/1000</f>
        <v>0.183448</v>
      </c>
      <c r="BO10" s="371">
        <f t="shared" ref="BO10:BO22" si="12">AN10+AO10*$I$252/1000+AP10*$I$253/1000</f>
        <v>0.183448</v>
      </c>
      <c r="BP10" s="371">
        <f t="shared" ref="BP10:BP22" si="13">AQ10+AR10*$I$252/1000+AS10*$I$253/1000</f>
        <v>0.181448</v>
      </c>
      <c r="BQ10" s="371">
        <f t="shared" ref="BQ10:BQ22" si="14">AT10+AU10*$I$252/1000+AV10*$I$253/1000</f>
        <v>0.182448</v>
      </c>
      <c r="BR10" s="371">
        <f t="shared" ref="BR10:BR22" si="15">AW10+AX10*$I$252/1000+AY10*$I$253/1000</f>
        <v>0.182448</v>
      </c>
      <c r="BS10" s="363"/>
      <c r="BT10" s="363"/>
      <c r="BU10" s="363"/>
      <c r="BV10" s="363"/>
      <c r="BW10" s="363"/>
      <c r="BX10" s="363"/>
      <c r="BY10" s="363"/>
      <c r="BZ10" s="363"/>
      <c r="CA10" s="363"/>
      <c r="CB10" s="363"/>
      <c r="CC10" s="363"/>
      <c r="CD10" s="363"/>
      <c r="CE10" s="363"/>
      <c r="CF10" s="363"/>
      <c r="CG10" s="363"/>
      <c r="CH10" s="363"/>
      <c r="CI10" s="363"/>
      <c r="CJ10" s="363"/>
      <c r="CK10" s="363"/>
      <c r="CL10" s="363"/>
      <c r="CM10" s="363"/>
      <c r="CN10" s="363"/>
      <c r="CO10" s="363"/>
      <c r="CP10" s="363"/>
      <c r="CQ10" s="363"/>
      <c r="CR10" s="363"/>
      <c r="CS10" s="363"/>
      <c r="CT10" s="363"/>
      <c r="CU10" s="363"/>
      <c r="CV10" s="363"/>
    </row>
    <row r="11" spans="1:102" ht="16.5" customHeight="1">
      <c r="A11" s="690" t="s">
        <v>42</v>
      </c>
      <c r="B11" s="5"/>
      <c r="E11" s="639" t="s">
        <v>346</v>
      </c>
      <c r="F11" s="639"/>
      <c r="G11" s="371">
        <v>3.0169999999999999</v>
      </c>
      <c r="H11" s="371">
        <v>0.39</v>
      </c>
      <c r="I11" s="371">
        <v>1.2E-2</v>
      </c>
      <c r="J11" s="371">
        <v>3.0169999999999999</v>
      </c>
      <c r="K11" s="371">
        <v>0.39</v>
      </c>
      <c r="L11" s="371">
        <v>1.2E-2</v>
      </c>
      <c r="M11" s="371">
        <v>3.0169999999999999</v>
      </c>
      <c r="N11" s="371">
        <v>0.39</v>
      </c>
      <c r="O11" s="371">
        <v>1.2E-2</v>
      </c>
      <c r="P11" s="371">
        <v>3.0169999999999999</v>
      </c>
      <c r="Q11" s="371">
        <v>0.39</v>
      </c>
      <c r="R11" s="371">
        <v>1.2E-2</v>
      </c>
      <c r="S11" s="371">
        <v>3.0169999999999999</v>
      </c>
      <c r="T11" s="371">
        <v>0.39</v>
      </c>
      <c r="U11" s="371">
        <v>1.2E-2</v>
      </c>
      <c r="V11" s="371">
        <v>3.0169999999999999</v>
      </c>
      <c r="W11" s="371">
        <v>0.39</v>
      </c>
      <c r="X11" s="371">
        <v>1.2E-2</v>
      </c>
      <c r="Y11" s="371">
        <v>3.0169999999999999</v>
      </c>
      <c r="Z11" s="371">
        <v>0.39</v>
      </c>
      <c r="AA11" s="371">
        <v>1.2E-2</v>
      </c>
      <c r="AB11" s="371">
        <v>3.0169999999999999</v>
      </c>
      <c r="AC11" s="371">
        <v>0.39</v>
      </c>
      <c r="AD11" s="371">
        <v>1.2E-2</v>
      </c>
      <c r="AE11" s="371">
        <v>3.0169999999999999</v>
      </c>
      <c r="AF11" s="371">
        <v>0.39</v>
      </c>
      <c r="AG11" s="371">
        <v>1.2E-2</v>
      </c>
      <c r="AH11" s="371">
        <v>3.0169999999999999</v>
      </c>
      <c r="AI11" s="371">
        <v>0.39</v>
      </c>
      <c r="AJ11" s="371">
        <v>1.2E-2</v>
      </c>
      <c r="AK11" s="371">
        <v>3.0169999999999999</v>
      </c>
      <c r="AL11" s="371">
        <v>0.39</v>
      </c>
      <c r="AM11" s="371">
        <v>1.2E-2</v>
      </c>
      <c r="AN11" s="371">
        <v>3.0169999999999999</v>
      </c>
      <c r="AO11" s="371">
        <v>0.39</v>
      </c>
      <c r="AP11" s="371">
        <v>1.2E-2</v>
      </c>
      <c r="AQ11" s="371">
        <v>3.0169999999999999</v>
      </c>
      <c r="AR11" s="371">
        <v>0.39</v>
      </c>
      <c r="AS11" s="371">
        <v>1.2E-2</v>
      </c>
      <c r="AT11" s="371">
        <v>3.0169999999999999</v>
      </c>
      <c r="AU11" s="371">
        <v>0.39</v>
      </c>
      <c r="AV11" s="371">
        <v>1.2E-2</v>
      </c>
      <c r="AW11" s="371">
        <v>3.0169999999999999</v>
      </c>
      <c r="AX11" s="371">
        <v>0.39</v>
      </c>
      <c r="AY11" s="371">
        <v>1.2E-2</v>
      </c>
      <c r="BB11" s="639" t="s">
        <v>346</v>
      </c>
      <c r="BC11" s="639"/>
      <c r="BD11" s="371">
        <f t="shared" si="1"/>
        <v>3.0310999999999999</v>
      </c>
      <c r="BE11" s="371">
        <f t="shared" si="2"/>
        <v>3.0310999999999999</v>
      </c>
      <c r="BF11" s="371">
        <f t="shared" si="4"/>
        <v>3.0310999999999999</v>
      </c>
      <c r="BG11" s="371">
        <f t="shared" si="5"/>
        <v>3.0310999999999999</v>
      </c>
      <c r="BH11" s="371">
        <f t="shared" si="0"/>
        <v>3.0310999999999999</v>
      </c>
      <c r="BI11" s="371">
        <f t="shared" si="6"/>
        <v>3.0310999999999999</v>
      </c>
      <c r="BJ11" s="371">
        <f t="shared" si="7"/>
        <v>3.0310999999999999</v>
      </c>
      <c r="BK11" s="371">
        <f t="shared" si="8"/>
        <v>3.0310999999999999</v>
      </c>
      <c r="BL11" s="371">
        <f t="shared" si="9"/>
        <v>3.0310999999999999</v>
      </c>
      <c r="BM11" s="371">
        <f t="shared" si="10"/>
        <v>3.0310999999999999</v>
      </c>
      <c r="BN11" s="371">
        <f t="shared" si="11"/>
        <v>3.0310999999999999</v>
      </c>
      <c r="BO11" s="371">
        <f t="shared" si="12"/>
        <v>3.0310999999999999</v>
      </c>
      <c r="BP11" s="371">
        <f t="shared" si="13"/>
        <v>3.0310999999999999</v>
      </c>
      <c r="BQ11" s="371">
        <f t="shared" si="14"/>
        <v>3.0310999999999999</v>
      </c>
      <c r="BR11" s="371">
        <f t="shared" si="15"/>
        <v>3.0310999999999999</v>
      </c>
      <c r="BS11" s="363"/>
      <c r="BT11" s="363"/>
      <c r="BU11" s="363"/>
      <c r="BV11" s="363"/>
      <c r="BW11" s="363"/>
      <c r="BX11" s="363"/>
      <c r="BY11" s="363"/>
      <c r="BZ11" s="363"/>
      <c r="CA11" s="363"/>
      <c r="CB11" s="363"/>
      <c r="CC11" s="363"/>
      <c r="CD11" s="363"/>
      <c r="CE11" s="363"/>
      <c r="CF11" s="363"/>
      <c r="CG11" s="363"/>
      <c r="CH11" s="363"/>
      <c r="CI11" s="363"/>
      <c r="CJ11" s="363"/>
      <c r="CK11" s="363"/>
      <c r="CL11" s="363"/>
      <c r="CM11" s="363"/>
      <c r="CN11" s="363"/>
      <c r="CO11" s="363"/>
      <c r="CP11" s="363"/>
      <c r="CQ11" s="363"/>
      <c r="CR11" s="363"/>
      <c r="CS11" s="363"/>
      <c r="CT11" s="363"/>
      <c r="CU11" s="363"/>
      <c r="CV11" s="363"/>
    </row>
    <row r="12" spans="1:102" ht="16.5" customHeight="1">
      <c r="A12" s="4" t="s">
        <v>44</v>
      </c>
      <c r="B12" s="5"/>
      <c r="E12" s="639" t="s">
        <v>347</v>
      </c>
      <c r="F12" s="639"/>
      <c r="G12" s="371">
        <v>1.5409999999999999</v>
      </c>
      <c r="H12" s="371">
        <v>0.122</v>
      </c>
      <c r="I12" s="371">
        <v>2E-3</v>
      </c>
      <c r="J12" s="371">
        <v>1.5409999999999999</v>
      </c>
      <c r="K12" s="371">
        <v>0.122</v>
      </c>
      <c r="L12" s="371">
        <v>2E-3</v>
      </c>
      <c r="M12" s="371">
        <v>1.5409999999999999</v>
      </c>
      <c r="N12" s="371">
        <v>0.122</v>
      </c>
      <c r="O12" s="371">
        <v>2E-3</v>
      </c>
      <c r="P12" s="371">
        <v>1.5409999999999999</v>
      </c>
      <c r="Q12" s="371">
        <v>0.122</v>
      </c>
      <c r="R12" s="371">
        <v>2E-3</v>
      </c>
      <c r="S12" s="371">
        <v>1.5409999999999999</v>
      </c>
      <c r="T12" s="371">
        <v>0.122</v>
      </c>
      <c r="U12" s="371">
        <v>2E-3</v>
      </c>
      <c r="V12" s="371">
        <v>1.5409999999999999</v>
      </c>
      <c r="W12" s="371">
        <v>0.122</v>
      </c>
      <c r="X12" s="371">
        <v>2E-3</v>
      </c>
      <c r="Y12" s="371">
        <v>1.5409999999999999</v>
      </c>
      <c r="Z12" s="371">
        <v>0.122</v>
      </c>
      <c r="AA12" s="371">
        <v>2E-3</v>
      </c>
      <c r="AB12" s="371">
        <v>1.5409999999999999</v>
      </c>
      <c r="AC12" s="371">
        <v>0.122</v>
      </c>
      <c r="AD12" s="371">
        <v>2E-3</v>
      </c>
      <c r="AE12" s="371">
        <v>1.5409999999999999</v>
      </c>
      <c r="AF12" s="371">
        <v>0.122</v>
      </c>
      <c r="AG12" s="371">
        <v>2E-3</v>
      </c>
      <c r="AH12" s="371">
        <v>1.5409999999999999</v>
      </c>
      <c r="AI12" s="371">
        <v>0.122</v>
      </c>
      <c r="AJ12" s="371">
        <v>2E-3</v>
      </c>
      <c r="AK12" s="371">
        <v>1.5409999999999999</v>
      </c>
      <c r="AL12" s="371">
        <v>0.122</v>
      </c>
      <c r="AM12" s="371">
        <v>2E-3</v>
      </c>
      <c r="AN12" s="371">
        <v>1.5409999999999999</v>
      </c>
      <c r="AO12" s="371">
        <v>0.122</v>
      </c>
      <c r="AP12" s="371">
        <v>2E-3</v>
      </c>
      <c r="AQ12" s="371">
        <v>1.5409999999999999</v>
      </c>
      <c r="AR12" s="371">
        <v>0.122</v>
      </c>
      <c r="AS12" s="371">
        <v>2E-3</v>
      </c>
      <c r="AT12" s="371">
        <v>1.5409999999999999</v>
      </c>
      <c r="AU12" s="371">
        <v>0.122</v>
      </c>
      <c r="AV12" s="371">
        <v>2E-3</v>
      </c>
      <c r="AW12" s="371">
        <v>1.5409999999999999</v>
      </c>
      <c r="AX12" s="371">
        <v>0.122</v>
      </c>
      <c r="AY12" s="371">
        <v>2E-3</v>
      </c>
      <c r="BB12" s="639" t="s">
        <v>347</v>
      </c>
      <c r="BC12" s="639"/>
      <c r="BD12" s="371">
        <f t="shared" si="1"/>
        <v>1.5449459999999999</v>
      </c>
      <c r="BE12" s="371">
        <f t="shared" si="2"/>
        <v>1.5449459999999999</v>
      </c>
      <c r="BF12" s="371">
        <f t="shared" si="4"/>
        <v>1.5449459999999999</v>
      </c>
      <c r="BG12" s="371">
        <f t="shared" si="5"/>
        <v>1.5449459999999999</v>
      </c>
      <c r="BH12" s="371">
        <f t="shared" si="0"/>
        <v>1.5449459999999999</v>
      </c>
      <c r="BI12" s="371">
        <f t="shared" si="6"/>
        <v>1.5449459999999999</v>
      </c>
      <c r="BJ12" s="371">
        <f t="shared" si="7"/>
        <v>1.5449459999999999</v>
      </c>
      <c r="BK12" s="371">
        <f t="shared" si="8"/>
        <v>1.5449459999999999</v>
      </c>
      <c r="BL12" s="371">
        <f t="shared" si="9"/>
        <v>1.5449459999999999</v>
      </c>
      <c r="BM12" s="371">
        <f t="shared" si="10"/>
        <v>1.5449459999999999</v>
      </c>
      <c r="BN12" s="371">
        <f t="shared" si="11"/>
        <v>1.5449459999999999</v>
      </c>
      <c r="BO12" s="371">
        <f t="shared" si="12"/>
        <v>1.5449459999999999</v>
      </c>
      <c r="BP12" s="371">
        <f t="shared" si="13"/>
        <v>1.5449459999999999</v>
      </c>
      <c r="BQ12" s="371">
        <f t="shared" si="14"/>
        <v>1.5449459999999999</v>
      </c>
      <c r="BR12" s="371">
        <f t="shared" si="15"/>
        <v>1.5449459999999999</v>
      </c>
      <c r="BS12" s="363"/>
      <c r="BT12" s="363"/>
      <c r="BU12" s="363"/>
      <c r="BV12" s="363"/>
      <c r="BW12" s="363"/>
      <c r="BX12" s="363"/>
      <c r="BY12" s="363"/>
      <c r="BZ12" s="363"/>
      <c r="CA12" s="363"/>
      <c r="CB12" s="363"/>
      <c r="CC12" s="363"/>
      <c r="CD12" s="363"/>
      <c r="CE12" s="363"/>
      <c r="CF12" s="363"/>
      <c r="CG12" s="363"/>
      <c r="CH12" s="363"/>
      <c r="CI12" s="363"/>
      <c r="CJ12" s="363"/>
      <c r="CK12" s="363"/>
      <c r="CL12" s="363"/>
      <c r="CM12" s="363"/>
      <c r="CN12" s="363"/>
      <c r="CO12" s="363"/>
      <c r="CP12" s="363"/>
      <c r="CQ12" s="363"/>
      <c r="CR12" s="363"/>
      <c r="CS12" s="363"/>
      <c r="CT12" s="363"/>
      <c r="CU12" s="363"/>
      <c r="CV12" s="363"/>
    </row>
    <row r="13" spans="1:102" ht="16.5" customHeight="1">
      <c r="A13" s="690" t="s">
        <v>45</v>
      </c>
      <c r="B13" s="5"/>
      <c r="E13" s="639" t="s">
        <v>348</v>
      </c>
      <c r="F13" s="639"/>
      <c r="G13" s="371">
        <v>2.9660000000000002</v>
      </c>
      <c r="H13" s="371">
        <v>0</v>
      </c>
      <c r="I13" s="371">
        <v>0</v>
      </c>
      <c r="J13" s="371">
        <v>2.9660000000000002</v>
      </c>
      <c r="K13" s="371">
        <v>0</v>
      </c>
      <c r="L13" s="371">
        <v>0</v>
      </c>
      <c r="M13" s="371">
        <v>2.9660000000000002</v>
      </c>
      <c r="N13" s="371">
        <v>0</v>
      </c>
      <c r="O13" s="371">
        <v>0</v>
      </c>
      <c r="P13" s="371">
        <v>2.9660000000000002</v>
      </c>
      <c r="Q13" s="371">
        <v>0</v>
      </c>
      <c r="R13" s="371">
        <v>0</v>
      </c>
      <c r="S13" s="371">
        <v>2.9660000000000002</v>
      </c>
      <c r="T13" s="371">
        <v>0</v>
      </c>
      <c r="U13" s="371">
        <v>0</v>
      </c>
      <c r="V13" s="371">
        <v>2.9660000000000002</v>
      </c>
      <c r="W13" s="371">
        <v>0</v>
      </c>
      <c r="X13" s="371">
        <v>0</v>
      </c>
      <c r="Y13" s="371">
        <v>2.9660000000000002</v>
      </c>
      <c r="Z13" s="371">
        <v>0</v>
      </c>
      <c r="AA13" s="371">
        <v>0</v>
      </c>
      <c r="AB13" s="371">
        <v>2.9660000000000002</v>
      </c>
      <c r="AC13" s="371">
        <v>0</v>
      </c>
      <c r="AD13" s="371">
        <v>0</v>
      </c>
      <c r="AE13" s="371">
        <v>2.9660000000000002</v>
      </c>
      <c r="AF13" s="371">
        <v>0</v>
      </c>
      <c r="AG13" s="371">
        <v>0</v>
      </c>
      <c r="AH13" s="371">
        <v>2.9660000000000002</v>
      </c>
      <c r="AI13" s="371">
        <v>0</v>
      </c>
      <c r="AJ13" s="371">
        <v>0</v>
      </c>
      <c r="AK13" s="371">
        <v>2.9660000000000002</v>
      </c>
      <c r="AL13" s="371">
        <v>0</v>
      </c>
      <c r="AM13" s="371">
        <v>0</v>
      </c>
      <c r="AN13" s="371">
        <v>2.9660000000000002</v>
      </c>
      <c r="AO13" s="371">
        <v>0</v>
      </c>
      <c r="AP13" s="371">
        <v>0</v>
      </c>
      <c r="AQ13" s="371">
        <v>2.9660000000000002</v>
      </c>
      <c r="AR13" s="371">
        <v>0</v>
      </c>
      <c r="AS13" s="371">
        <v>0</v>
      </c>
      <c r="AT13" s="371">
        <v>2.9660000000000002</v>
      </c>
      <c r="AU13" s="371">
        <v>0</v>
      </c>
      <c r="AV13" s="371">
        <v>0</v>
      </c>
      <c r="AW13" s="371">
        <v>2.9660000000000002</v>
      </c>
      <c r="AX13" s="371">
        <v>0</v>
      </c>
      <c r="AY13" s="371">
        <v>0</v>
      </c>
      <c r="BB13" s="639" t="s">
        <v>348</v>
      </c>
      <c r="BC13" s="639"/>
      <c r="BD13" s="371">
        <f t="shared" si="1"/>
        <v>2.9660000000000002</v>
      </c>
      <c r="BE13" s="371">
        <f t="shared" si="2"/>
        <v>2.9660000000000002</v>
      </c>
      <c r="BF13" s="371">
        <f t="shared" si="4"/>
        <v>2.9660000000000002</v>
      </c>
      <c r="BG13" s="371">
        <f t="shared" si="5"/>
        <v>2.9660000000000002</v>
      </c>
      <c r="BH13" s="371">
        <f t="shared" si="0"/>
        <v>2.9660000000000002</v>
      </c>
      <c r="BI13" s="371">
        <f t="shared" si="6"/>
        <v>2.9660000000000002</v>
      </c>
      <c r="BJ13" s="371">
        <f t="shared" si="7"/>
        <v>2.9660000000000002</v>
      </c>
      <c r="BK13" s="371">
        <f t="shared" si="8"/>
        <v>2.9660000000000002</v>
      </c>
      <c r="BL13" s="371">
        <f t="shared" si="9"/>
        <v>2.9660000000000002</v>
      </c>
      <c r="BM13" s="371">
        <f t="shared" si="10"/>
        <v>2.9660000000000002</v>
      </c>
      <c r="BN13" s="371">
        <f t="shared" si="11"/>
        <v>2.9660000000000002</v>
      </c>
      <c r="BO13" s="371">
        <f t="shared" si="12"/>
        <v>2.9660000000000002</v>
      </c>
      <c r="BP13" s="371">
        <f t="shared" si="13"/>
        <v>2.9660000000000002</v>
      </c>
      <c r="BQ13" s="371">
        <f t="shared" si="14"/>
        <v>2.9660000000000002</v>
      </c>
      <c r="BR13" s="371">
        <f t="shared" si="15"/>
        <v>2.9660000000000002</v>
      </c>
      <c r="BS13" s="363"/>
      <c r="BT13" s="363"/>
      <c r="BU13" s="363"/>
      <c r="BV13" s="363"/>
      <c r="BW13" s="363"/>
      <c r="BX13" s="363"/>
      <c r="BY13" s="363"/>
      <c r="BZ13" s="363"/>
      <c r="CA13" s="363"/>
      <c r="CB13" s="363"/>
      <c r="CC13" s="363"/>
      <c r="CD13" s="363"/>
      <c r="CE13" s="363"/>
      <c r="CF13" s="363"/>
      <c r="CG13" s="363"/>
      <c r="CH13" s="363"/>
      <c r="CI13" s="363"/>
      <c r="CJ13" s="363"/>
      <c r="CK13" s="363"/>
      <c r="CL13" s="363"/>
      <c r="CM13" s="363"/>
      <c r="CN13" s="363"/>
      <c r="CO13" s="363"/>
      <c r="CP13" s="363"/>
      <c r="CQ13" s="363"/>
      <c r="CR13" s="363"/>
      <c r="CS13" s="363"/>
      <c r="CT13" s="363"/>
      <c r="CU13" s="363"/>
      <c r="CV13" s="363"/>
    </row>
    <row r="14" spans="1:102" ht="16.5" customHeight="1">
      <c r="B14" s="5"/>
      <c r="E14" s="639" t="s">
        <v>349</v>
      </c>
      <c r="F14" s="639"/>
      <c r="G14" s="371">
        <v>2.996</v>
      </c>
      <c r="H14" s="371">
        <v>0</v>
      </c>
      <c r="I14" s="371">
        <v>0</v>
      </c>
      <c r="J14" s="371">
        <v>2.996</v>
      </c>
      <c r="K14" s="371">
        <v>0</v>
      </c>
      <c r="L14" s="371">
        <v>0</v>
      </c>
      <c r="M14" s="371">
        <v>2.996</v>
      </c>
      <c r="N14" s="371">
        <v>0</v>
      </c>
      <c r="O14" s="371">
        <v>0</v>
      </c>
      <c r="P14" s="371">
        <v>2.996</v>
      </c>
      <c r="Q14" s="371">
        <v>0</v>
      </c>
      <c r="R14" s="371">
        <v>0</v>
      </c>
      <c r="S14" s="371">
        <v>2.996</v>
      </c>
      <c r="T14" s="371">
        <v>0</v>
      </c>
      <c r="U14" s="371">
        <v>0</v>
      </c>
      <c r="V14" s="371">
        <v>2.996</v>
      </c>
      <c r="W14" s="371">
        <v>0</v>
      </c>
      <c r="X14" s="371">
        <v>0</v>
      </c>
      <c r="Y14" s="371">
        <v>2.996</v>
      </c>
      <c r="Z14" s="371">
        <v>0</v>
      </c>
      <c r="AA14" s="371">
        <v>0</v>
      </c>
      <c r="AB14" s="371">
        <v>2.996</v>
      </c>
      <c r="AC14" s="371">
        <v>0</v>
      </c>
      <c r="AD14" s="371">
        <v>0</v>
      </c>
      <c r="AE14" s="371">
        <v>2.996</v>
      </c>
      <c r="AF14" s="371">
        <v>0</v>
      </c>
      <c r="AG14" s="371">
        <v>0</v>
      </c>
      <c r="AH14" s="371">
        <v>2.996</v>
      </c>
      <c r="AI14" s="371">
        <v>0</v>
      </c>
      <c r="AJ14" s="371">
        <v>0</v>
      </c>
      <c r="AK14" s="371">
        <v>2.996</v>
      </c>
      <c r="AL14" s="371">
        <v>0</v>
      </c>
      <c r="AM14" s="371">
        <v>0</v>
      </c>
      <c r="AN14" s="371">
        <v>2.996</v>
      </c>
      <c r="AO14" s="371">
        <v>0</v>
      </c>
      <c r="AP14" s="371">
        <v>0</v>
      </c>
      <c r="AQ14" s="371">
        <v>2.996</v>
      </c>
      <c r="AR14" s="371">
        <v>0</v>
      </c>
      <c r="AS14" s="371">
        <v>0</v>
      </c>
      <c r="AT14" s="371">
        <v>2.996</v>
      </c>
      <c r="AU14" s="371">
        <v>0</v>
      </c>
      <c r="AV14" s="371">
        <v>0</v>
      </c>
      <c r="AW14" s="371">
        <v>2.996</v>
      </c>
      <c r="AX14" s="371">
        <v>0</v>
      </c>
      <c r="AY14" s="371">
        <v>0</v>
      </c>
      <c r="BB14" s="639" t="s">
        <v>349</v>
      </c>
      <c r="BC14" s="639"/>
      <c r="BD14" s="371">
        <f t="shared" si="1"/>
        <v>2.996</v>
      </c>
      <c r="BE14" s="371">
        <f t="shared" si="2"/>
        <v>2.996</v>
      </c>
      <c r="BF14" s="371">
        <f t="shared" si="4"/>
        <v>2.996</v>
      </c>
      <c r="BG14" s="371">
        <f t="shared" si="5"/>
        <v>2.996</v>
      </c>
      <c r="BH14" s="371">
        <f t="shared" si="0"/>
        <v>2.996</v>
      </c>
      <c r="BI14" s="371">
        <f t="shared" si="6"/>
        <v>2.996</v>
      </c>
      <c r="BJ14" s="371">
        <f t="shared" si="7"/>
        <v>2.996</v>
      </c>
      <c r="BK14" s="371">
        <f t="shared" si="8"/>
        <v>2.996</v>
      </c>
      <c r="BL14" s="371">
        <f t="shared" si="9"/>
        <v>2.996</v>
      </c>
      <c r="BM14" s="371">
        <f t="shared" si="10"/>
        <v>2.996</v>
      </c>
      <c r="BN14" s="371">
        <f t="shared" si="11"/>
        <v>2.996</v>
      </c>
      <c r="BO14" s="371">
        <f t="shared" si="12"/>
        <v>2.996</v>
      </c>
      <c r="BP14" s="371">
        <f t="shared" si="13"/>
        <v>2.996</v>
      </c>
      <c r="BQ14" s="371">
        <f t="shared" si="14"/>
        <v>2.996</v>
      </c>
      <c r="BR14" s="371">
        <f t="shared" si="15"/>
        <v>2.996</v>
      </c>
      <c r="BS14" s="363"/>
      <c r="BT14" s="363"/>
      <c r="BU14" s="363"/>
      <c r="BV14" s="363"/>
      <c r="BW14" s="363"/>
      <c r="BX14" s="363"/>
      <c r="BY14" s="363"/>
      <c r="BZ14" s="363"/>
      <c r="CA14" s="363"/>
      <c r="CB14" s="363"/>
      <c r="CC14" s="363"/>
      <c r="CD14" s="363"/>
      <c r="CE14" s="363"/>
      <c r="CF14" s="363"/>
      <c r="CG14" s="363"/>
      <c r="CH14" s="363"/>
      <c r="CI14" s="363"/>
      <c r="CJ14" s="363"/>
      <c r="CK14" s="363"/>
      <c r="CL14" s="363"/>
      <c r="CM14" s="363"/>
      <c r="CN14" s="363"/>
      <c r="CO14" s="363"/>
      <c r="CP14" s="363"/>
      <c r="CQ14" s="363"/>
      <c r="CR14" s="363"/>
      <c r="CS14" s="363"/>
      <c r="CT14" s="363"/>
      <c r="CU14" s="363"/>
      <c r="CV14" s="363"/>
    </row>
    <row r="15" spans="1:102" ht="16.5" customHeight="1">
      <c r="B15" s="5"/>
      <c r="E15" s="639" t="s">
        <v>350</v>
      </c>
      <c r="F15" s="639"/>
      <c r="G15" s="371">
        <v>0.878</v>
      </c>
      <c r="H15" s="371">
        <v>9.9000000000000005E-2</v>
      </c>
      <c r="I15" s="371">
        <v>2E-3</v>
      </c>
      <c r="J15" s="371">
        <v>0.878</v>
      </c>
      <c r="K15" s="371">
        <v>9.9000000000000005E-2</v>
      </c>
      <c r="L15" s="371">
        <v>2E-3</v>
      </c>
      <c r="M15" s="371">
        <v>0.878</v>
      </c>
      <c r="N15" s="371">
        <v>9.9000000000000005E-2</v>
      </c>
      <c r="O15" s="371">
        <v>2E-3</v>
      </c>
      <c r="P15" s="371">
        <v>0.878</v>
      </c>
      <c r="Q15" s="371">
        <v>9.9000000000000005E-2</v>
      </c>
      <c r="R15" s="371">
        <v>2E-3</v>
      </c>
      <c r="S15" s="371">
        <v>0.878</v>
      </c>
      <c r="T15" s="371">
        <v>9.9000000000000005E-2</v>
      </c>
      <c r="U15" s="371">
        <v>2E-3</v>
      </c>
      <c r="V15" s="371">
        <v>0.878</v>
      </c>
      <c r="W15" s="371">
        <v>9.9000000000000005E-2</v>
      </c>
      <c r="X15" s="371">
        <v>2E-3</v>
      </c>
      <c r="Y15" s="371">
        <v>0.878</v>
      </c>
      <c r="Z15" s="371">
        <v>9.9000000000000005E-2</v>
      </c>
      <c r="AA15" s="371">
        <v>2E-3</v>
      </c>
      <c r="AB15" s="371">
        <v>0.878</v>
      </c>
      <c r="AC15" s="371">
        <v>9.9000000000000005E-2</v>
      </c>
      <c r="AD15" s="371">
        <v>2E-3</v>
      </c>
      <c r="AE15" s="371">
        <v>0.878</v>
      </c>
      <c r="AF15" s="371">
        <v>9.9000000000000005E-2</v>
      </c>
      <c r="AG15" s="371">
        <v>2E-3</v>
      </c>
      <c r="AH15" s="371">
        <v>0.878</v>
      </c>
      <c r="AI15" s="371">
        <v>9.9000000000000005E-2</v>
      </c>
      <c r="AJ15" s="371">
        <v>2E-3</v>
      </c>
      <c r="AK15" s="371">
        <v>0.878</v>
      </c>
      <c r="AL15" s="371">
        <v>9.9000000000000005E-2</v>
      </c>
      <c r="AM15" s="371">
        <v>2E-3</v>
      </c>
      <c r="AN15" s="371">
        <v>0.878</v>
      </c>
      <c r="AO15" s="371">
        <v>9.9000000000000005E-2</v>
      </c>
      <c r="AP15" s="371">
        <v>2E-3</v>
      </c>
      <c r="AQ15" s="371">
        <v>0.878</v>
      </c>
      <c r="AR15" s="371">
        <v>9.9000000000000005E-2</v>
      </c>
      <c r="AS15" s="371">
        <v>2E-3</v>
      </c>
      <c r="AT15" s="371">
        <v>0.878</v>
      </c>
      <c r="AU15" s="371">
        <v>9.9000000000000005E-2</v>
      </c>
      <c r="AV15" s="371">
        <v>2E-3</v>
      </c>
      <c r="AW15" s="371">
        <v>0.878</v>
      </c>
      <c r="AX15" s="371">
        <v>9.9000000000000005E-2</v>
      </c>
      <c r="AY15" s="371">
        <v>2E-3</v>
      </c>
      <c r="BB15" s="639" t="s">
        <v>350</v>
      </c>
      <c r="BC15" s="639"/>
      <c r="BD15" s="371">
        <f t="shared" si="1"/>
        <v>0.88130200000000003</v>
      </c>
      <c r="BE15" s="371">
        <f t="shared" si="2"/>
        <v>0.88130200000000003</v>
      </c>
      <c r="BF15" s="371">
        <f t="shared" si="4"/>
        <v>0.88130200000000003</v>
      </c>
      <c r="BG15" s="371">
        <f t="shared" si="5"/>
        <v>0.88130200000000003</v>
      </c>
      <c r="BH15" s="371">
        <f t="shared" si="0"/>
        <v>0.88130200000000003</v>
      </c>
      <c r="BI15" s="371">
        <f t="shared" si="6"/>
        <v>0.88130200000000003</v>
      </c>
      <c r="BJ15" s="371">
        <f t="shared" si="7"/>
        <v>0.88130200000000003</v>
      </c>
      <c r="BK15" s="371">
        <f t="shared" si="8"/>
        <v>0.88130200000000003</v>
      </c>
      <c r="BL15" s="371">
        <f t="shared" si="9"/>
        <v>0.88130200000000003</v>
      </c>
      <c r="BM15" s="371">
        <f t="shared" si="10"/>
        <v>0.88130200000000003</v>
      </c>
      <c r="BN15" s="371">
        <f t="shared" si="11"/>
        <v>0.88130200000000003</v>
      </c>
      <c r="BO15" s="371">
        <f t="shared" si="12"/>
        <v>0.88130200000000003</v>
      </c>
      <c r="BP15" s="371">
        <f t="shared" si="13"/>
        <v>0.88130200000000003</v>
      </c>
      <c r="BQ15" s="371">
        <f t="shared" si="14"/>
        <v>0.88130200000000003</v>
      </c>
      <c r="BR15" s="371">
        <f t="shared" si="15"/>
        <v>0.88130200000000003</v>
      </c>
      <c r="BS15" s="363"/>
      <c r="BT15" s="363"/>
      <c r="BU15" s="363"/>
      <c r="BV15" s="363"/>
      <c r="BW15" s="363"/>
      <c r="BX15" s="363"/>
      <c r="BY15" s="363"/>
      <c r="BZ15" s="363"/>
      <c r="CA15" s="363"/>
      <c r="CB15" s="363"/>
      <c r="CC15" s="363"/>
      <c r="CD15" s="363"/>
      <c r="CE15" s="363"/>
      <c r="CF15" s="363"/>
      <c r="CG15" s="363"/>
      <c r="CH15" s="363"/>
      <c r="CI15" s="363"/>
      <c r="CJ15" s="363"/>
      <c r="CK15" s="363"/>
      <c r="CL15" s="363"/>
      <c r="CM15" s="363"/>
      <c r="CN15" s="363"/>
      <c r="CO15" s="363"/>
      <c r="CP15" s="363"/>
      <c r="CQ15" s="363"/>
      <c r="CR15" s="363"/>
      <c r="CS15" s="363"/>
      <c r="CT15" s="363"/>
      <c r="CU15" s="363"/>
      <c r="CV15" s="363"/>
    </row>
    <row r="16" spans="1:102" ht="16.5" customHeight="1">
      <c r="B16" s="5"/>
      <c r="E16" s="639" t="s">
        <v>351</v>
      </c>
      <c r="F16" s="639"/>
      <c r="G16" s="371">
        <v>0</v>
      </c>
      <c r="H16" s="371">
        <v>2.5000000000000001E-2</v>
      </c>
      <c r="I16" s="371">
        <v>3.0000000000000001E-3</v>
      </c>
      <c r="J16" s="371">
        <v>0</v>
      </c>
      <c r="K16" s="371">
        <v>2.5000000000000001E-2</v>
      </c>
      <c r="L16" s="371">
        <v>3.0000000000000001E-3</v>
      </c>
      <c r="M16" s="371">
        <v>0</v>
      </c>
      <c r="N16" s="371">
        <v>2.5000000000000001E-2</v>
      </c>
      <c r="O16" s="371">
        <v>3.0000000000000001E-3</v>
      </c>
      <c r="P16" s="371">
        <v>0</v>
      </c>
      <c r="Q16" s="371">
        <v>2.5000000000000001E-2</v>
      </c>
      <c r="R16" s="371">
        <v>3.0000000000000001E-3</v>
      </c>
      <c r="S16" s="371">
        <v>0</v>
      </c>
      <c r="T16" s="371">
        <v>2.5000000000000001E-2</v>
      </c>
      <c r="U16" s="371">
        <v>3.0000000000000001E-3</v>
      </c>
      <c r="V16" s="371">
        <v>0</v>
      </c>
      <c r="W16" s="371">
        <v>2.5000000000000001E-2</v>
      </c>
      <c r="X16" s="371">
        <v>3.0000000000000001E-3</v>
      </c>
      <c r="Y16" s="371">
        <v>0</v>
      </c>
      <c r="Z16" s="371">
        <v>2.5000000000000001E-2</v>
      </c>
      <c r="AA16" s="371">
        <v>3.0000000000000001E-3</v>
      </c>
      <c r="AB16" s="371">
        <v>0</v>
      </c>
      <c r="AC16" s="371">
        <v>2.5000000000000001E-2</v>
      </c>
      <c r="AD16" s="371">
        <v>3.0000000000000001E-3</v>
      </c>
      <c r="AE16" s="371">
        <v>0</v>
      </c>
      <c r="AF16" s="371">
        <v>2.5000000000000001E-2</v>
      </c>
      <c r="AG16" s="371">
        <v>3.0000000000000001E-3</v>
      </c>
      <c r="AH16" s="371">
        <v>0</v>
      </c>
      <c r="AI16" s="371">
        <v>2.5000000000000001E-2</v>
      </c>
      <c r="AJ16" s="371">
        <v>3.0000000000000001E-3</v>
      </c>
      <c r="AK16" s="371">
        <v>0</v>
      </c>
      <c r="AL16" s="371">
        <v>2.5000000000000001E-2</v>
      </c>
      <c r="AM16" s="371">
        <v>3.0000000000000001E-3</v>
      </c>
      <c r="AN16" s="371">
        <v>0</v>
      </c>
      <c r="AO16" s="371">
        <v>2.5000000000000001E-2</v>
      </c>
      <c r="AP16" s="371">
        <v>3.0000000000000001E-3</v>
      </c>
      <c r="AQ16" s="371">
        <v>0</v>
      </c>
      <c r="AR16" s="371">
        <v>2.5000000000000001E-2</v>
      </c>
      <c r="AS16" s="371">
        <v>3.0000000000000001E-3</v>
      </c>
      <c r="AT16" s="371">
        <v>0</v>
      </c>
      <c r="AU16" s="371">
        <v>2.5000000000000001E-2</v>
      </c>
      <c r="AV16" s="371">
        <v>3.0000000000000001E-3</v>
      </c>
      <c r="AW16" s="371">
        <v>0</v>
      </c>
      <c r="AX16" s="371">
        <v>2.5000000000000001E-2</v>
      </c>
      <c r="AY16" s="371">
        <v>3.0000000000000001E-3</v>
      </c>
      <c r="BB16" s="639" t="s">
        <v>351</v>
      </c>
      <c r="BC16" s="639"/>
      <c r="BD16" s="371">
        <f t="shared" si="1"/>
        <v>1.4950000000000002E-3</v>
      </c>
      <c r="BE16" s="371">
        <f t="shared" si="2"/>
        <v>1.4950000000000002E-3</v>
      </c>
      <c r="BF16" s="371">
        <f t="shared" si="4"/>
        <v>1.4950000000000002E-3</v>
      </c>
      <c r="BG16" s="371">
        <f t="shared" si="5"/>
        <v>1.4950000000000002E-3</v>
      </c>
      <c r="BH16" s="371">
        <f t="shared" si="0"/>
        <v>1.4950000000000002E-3</v>
      </c>
      <c r="BI16" s="371">
        <f t="shared" si="6"/>
        <v>1.4950000000000002E-3</v>
      </c>
      <c r="BJ16" s="371">
        <f t="shared" si="7"/>
        <v>1.4950000000000002E-3</v>
      </c>
      <c r="BK16" s="371">
        <f t="shared" si="8"/>
        <v>1.4950000000000002E-3</v>
      </c>
      <c r="BL16" s="371">
        <f t="shared" si="9"/>
        <v>1.4950000000000002E-3</v>
      </c>
      <c r="BM16" s="371">
        <f t="shared" si="10"/>
        <v>1.4950000000000002E-3</v>
      </c>
      <c r="BN16" s="371">
        <f t="shared" si="11"/>
        <v>1.4950000000000002E-3</v>
      </c>
      <c r="BO16" s="371">
        <f t="shared" si="12"/>
        <v>1.4950000000000002E-3</v>
      </c>
      <c r="BP16" s="371">
        <f t="shared" si="13"/>
        <v>1.4950000000000002E-3</v>
      </c>
      <c r="BQ16" s="371">
        <f t="shared" si="14"/>
        <v>1.4950000000000002E-3</v>
      </c>
      <c r="BR16" s="371">
        <f t="shared" si="15"/>
        <v>1.4950000000000002E-3</v>
      </c>
      <c r="BS16" s="363"/>
      <c r="BT16" s="363"/>
      <c r="BU16" s="363"/>
      <c r="BV16" s="363"/>
      <c r="BW16" s="363"/>
      <c r="BX16" s="363"/>
      <c r="BY16" s="363"/>
      <c r="BZ16" s="363"/>
      <c r="CA16" s="363"/>
      <c r="CB16" s="363"/>
      <c r="CC16" s="363"/>
      <c r="CD16" s="363"/>
      <c r="CE16" s="363"/>
      <c r="CF16" s="363"/>
      <c r="CG16" s="363"/>
      <c r="CH16" s="363"/>
      <c r="CI16" s="363"/>
      <c r="CJ16" s="363"/>
      <c r="CK16" s="363"/>
      <c r="CL16" s="363"/>
      <c r="CM16" s="363"/>
      <c r="CN16" s="363"/>
      <c r="CO16" s="363"/>
      <c r="CP16" s="363"/>
      <c r="CQ16" s="363"/>
      <c r="CR16" s="363"/>
      <c r="CS16" s="363"/>
      <c r="CT16" s="363"/>
      <c r="CU16" s="363"/>
      <c r="CV16" s="363"/>
    </row>
    <row r="17" spans="2:100" ht="16.5" customHeight="1">
      <c r="B17" s="5"/>
      <c r="E17" s="639" t="s">
        <v>352</v>
      </c>
      <c r="F17" s="639"/>
      <c r="G17" s="371">
        <v>0</v>
      </c>
      <c r="H17" s="371">
        <v>4.3319999999999999</v>
      </c>
      <c r="I17" s="371">
        <v>5.8000000000000003E-2</v>
      </c>
      <c r="J17" s="371">
        <v>0</v>
      </c>
      <c r="K17" s="371">
        <v>4.3319999999999999</v>
      </c>
      <c r="L17" s="371">
        <v>5.8000000000000003E-2</v>
      </c>
      <c r="M17" s="371">
        <v>0</v>
      </c>
      <c r="N17" s="371">
        <v>4.3319999999999999</v>
      </c>
      <c r="O17" s="371">
        <v>5.8000000000000003E-2</v>
      </c>
      <c r="P17" s="371">
        <v>0</v>
      </c>
      <c r="Q17" s="371">
        <v>4.3319999999999999</v>
      </c>
      <c r="R17" s="371">
        <v>5.8000000000000003E-2</v>
      </c>
      <c r="S17" s="371">
        <v>0</v>
      </c>
      <c r="T17" s="371">
        <v>4.3319999999999999</v>
      </c>
      <c r="U17" s="371">
        <v>5.8000000000000003E-2</v>
      </c>
      <c r="V17" s="371">
        <v>0</v>
      </c>
      <c r="W17" s="371">
        <v>4.3319999999999999</v>
      </c>
      <c r="X17" s="371">
        <v>5.8000000000000003E-2</v>
      </c>
      <c r="Y17" s="371">
        <v>0</v>
      </c>
      <c r="Z17" s="371">
        <v>4.3319999999999999</v>
      </c>
      <c r="AA17" s="371">
        <v>5.8000000000000003E-2</v>
      </c>
      <c r="AB17" s="371">
        <v>0</v>
      </c>
      <c r="AC17" s="371">
        <v>4.3319999999999999</v>
      </c>
      <c r="AD17" s="371">
        <v>5.8000000000000003E-2</v>
      </c>
      <c r="AE17" s="371">
        <v>0</v>
      </c>
      <c r="AF17" s="371">
        <v>4.3319999999999999</v>
      </c>
      <c r="AG17" s="371">
        <v>5.8000000000000003E-2</v>
      </c>
      <c r="AH17" s="371">
        <v>0</v>
      </c>
      <c r="AI17" s="371">
        <v>4.3319999999999999</v>
      </c>
      <c r="AJ17" s="371">
        <v>5.8000000000000003E-2</v>
      </c>
      <c r="AK17" s="371">
        <v>0</v>
      </c>
      <c r="AL17" s="371">
        <v>4.3319999999999999</v>
      </c>
      <c r="AM17" s="371">
        <v>5.8000000000000003E-2</v>
      </c>
      <c r="AN17" s="371">
        <v>0</v>
      </c>
      <c r="AO17" s="371">
        <v>4.3319999999999999</v>
      </c>
      <c r="AP17" s="371">
        <v>5.8000000000000003E-2</v>
      </c>
      <c r="AQ17" s="371">
        <v>0</v>
      </c>
      <c r="AR17" s="371">
        <v>4.3319999999999999</v>
      </c>
      <c r="AS17" s="371">
        <v>5.8000000000000003E-2</v>
      </c>
      <c r="AT17" s="371">
        <v>0</v>
      </c>
      <c r="AU17" s="371">
        <v>4.3319999999999999</v>
      </c>
      <c r="AV17" s="371">
        <v>5.8000000000000003E-2</v>
      </c>
      <c r="AW17" s="371">
        <v>0</v>
      </c>
      <c r="AX17" s="371">
        <v>4.3319999999999999</v>
      </c>
      <c r="AY17" s="371">
        <v>5.8000000000000003E-2</v>
      </c>
      <c r="BB17" s="639" t="s">
        <v>352</v>
      </c>
      <c r="BC17" s="639"/>
      <c r="BD17" s="371">
        <f t="shared" si="1"/>
        <v>0.13666599999999998</v>
      </c>
      <c r="BE17" s="371">
        <f t="shared" si="2"/>
        <v>0.13666599999999998</v>
      </c>
      <c r="BF17" s="371">
        <f t="shared" si="4"/>
        <v>0.13666599999999998</v>
      </c>
      <c r="BG17" s="371">
        <f t="shared" si="5"/>
        <v>0.13666599999999998</v>
      </c>
      <c r="BH17" s="371">
        <f t="shared" si="0"/>
        <v>0.13666599999999998</v>
      </c>
      <c r="BI17" s="371">
        <f t="shared" si="6"/>
        <v>0.13666599999999998</v>
      </c>
      <c r="BJ17" s="371">
        <f t="shared" si="7"/>
        <v>0.13666599999999998</v>
      </c>
      <c r="BK17" s="371">
        <f t="shared" si="8"/>
        <v>0.13666599999999998</v>
      </c>
      <c r="BL17" s="371">
        <f t="shared" si="9"/>
        <v>0.13666599999999998</v>
      </c>
      <c r="BM17" s="371">
        <f t="shared" si="10"/>
        <v>0.13666599999999998</v>
      </c>
      <c r="BN17" s="371">
        <f t="shared" si="11"/>
        <v>0.13666599999999998</v>
      </c>
      <c r="BO17" s="371">
        <f t="shared" si="12"/>
        <v>0.13666599999999998</v>
      </c>
      <c r="BP17" s="371">
        <f t="shared" si="13"/>
        <v>0.13666599999999998</v>
      </c>
      <c r="BQ17" s="371">
        <f t="shared" si="14"/>
        <v>0.13666599999999998</v>
      </c>
      <c r="BR17" s="371">
        <f t="shared" si="15"/>
        <v>0.13666599999999998</v>
      </c>
      <c r="BS17" s="363"/>
      <c r="BT17" s="363"/>
      <c r="BU17" s="363"/>
      <c r="BV17" s="363"/>
      <c r="BW17" s="363"/>
      <c r="BX17" s="363"/>
      <c r="BY17" s="363"/>
      <c r="BZ17" s="363"/>
      <c r="CA17" s="363"/>
      <c r="CB17" s="363"/>
      <c r="CC17" s="363"/>
      <c r="CD17" s="363"/>
      <c r="CE17" s="363"/>
      <c r="CF17" s="363"/>
      <c r="CG17" s="363"/>
      <c r="CH17" s="363"/>
      <c r="CI17" s="363"/>
      <c r="CJ17" s="363"/>
      <c r="CK17" s="363"/>
      <c r="CL17" s="363"/>
      <c r="CM17" s="363"/>
      <c r="CN17" s="363"/>
      <c r="CO17" s="363"/>
      <c r="CP17" s="363"/>
      <c r="CQ17" s="363"/>
      <c r="CR17" s="363"/>
      <c r="CS17" s="363"/>
      <c r="CT17" s="363"/>
      <c r="CU17" s="363"/>
      <c r="CV17" s="363"/>
    </row>
    <row r="18" spans="2:100" ht="16.5" customHeight="1">
      <c r="B18" s="5"/>
      <c r="E18" s="639" t="s">
        <v>353</v>
      </c>
      <c r="F18" s="639"/>
      <c r="G18" s="371">
        <v>0</v>
      </c>
      <c r="H18" s="371">
        <v>5.4240000000000004</v>
      </c>
      <c r="I18" s="371">
        <v>7.1999999999999995E-2</v>
      </c>
      <c r="J18" s="371">
        <v>0</v>
      </c>
      <c r="K18" s="371">
        <v>5.4240000000000004</v>
      </c>
      <c r="L18" s="371">
        <v>7.1999999999999995E-2</v>
      </c>
      <c r="M18" s="371">
        <v>0</v>
      </c>
      <c r="N18" s="371">
        <v>5.4240000000000004</v>
      </c>
      <c r="O18" s="371">
        <v>7.1999999999999995E-2</v>
      </c>
      <c r="P18" s="371">
        <v>0</v>
      </c>
      <c r="Q18" s="371">
        <v>5.4240000000000004</v>
      </c>
      <c r="R18" s="371">
        <v>7.1999999999999995E-2</v>
      </c>
      <c r="S18" s="371">
        <v>0</v>
      </c>
      <c r="T18" s="371">
        <v>5.4240000000000004</v>
      </c>
      <c r="U18" s="371">
        <v>7.1999999999999995E-2</v>
      </c>
      <c r="V18" s="371">
        <v>0</v>
      </c>
      <c r="W18" s="371">
        <v>5.4240000000000004</v>
      </c>
      <c r="X18" s="371">
        <v>7.1999999999999995E-2</v>
      </c>
      <c r="Y18" s="371">
        <v>0</v>
      </c>
      <c r="Z18" s="371">
        <v>5.4240000000000004</v>
      </c>
      <c r="AA18" s="371">
        <v>7.1999999999999995E-2</v>
      </c>
      <c r="AB18" s="371">
        <v>0</v>
      </c>
      <c r="AC18" s="371">
        <v>5.4240000000000004</v>
      </c>
      <c r="AD18" s="371">
        <v>7.1999999999999995E-2</v>
      </c>
      <c r="AE18" s="371">
        <v>0</v>
      </c>
      <c r="AF18" s="371">
        <v>5.4240000000000004</v>
      </c>
      <c r="AG18" s="371">
        <v>7.1999999999999995E-2</v>
      </c>
      <c r="AH18" s="371">
        <v>0</v>
      </c>
      <c r="AI18" s="371">
        <v>5.4240000000000004</v>
      </c>
      <c r="AJ18" s="371">
        <v>7.1999999999999995E-2</v>
      </c>
      <c r="AK18" s="371">
        <v>0</v>
      </c>
      <c r="AL18" s="371">
        <v>5.4240000000000004</v>
      </c>
      <c r="AM18" s="371">
        <v>7.1999999999999995E-2</v>
      </c>
      <c r="AN18" s="371">
        <v>0</v>
      </c>
      <c r="AO18" s="371">
        <v>5.4240000000000004</v>
      </c>
      <c r="AP18" s="371">
        <v>7.1999999999999995E-2</v>
      </c>
      <c r="AQ18" s="371">
        <v>0</v>
      </c>
      <c r="AR18" s="371">
        <v>5.4240000000000004</v>
      </c>
      <c r="AS18" s="371">
        <v>7.1999999999999995E-2</v>
      </c>
      <c r="AT18" s="371">
        <v>0</v>
      </c>
      <c r="AU18" s="371">
        <v>5.4240000000000004</v>
      </c>
      <c r="AV18" s="371">
        <v>7.1999999999999995E-2</v>
      </c>
      <c r="AW18" s="371">
        <v>0</v>
      </c>
      <c r="AX18" s="371">
        <v>5.4240000000000004</v>
      </c>
      <c r="AY18" s="371">
        <v>7.1999999999999995E-2</v>
      </c>
      <c r="BB18" s="639" t="s">
        <v>353</v>
      </c>
      <c r="BC18" s="639"/>
      <c r="BD18" s="371">
        <f t="shared" si="1"/>
        <v>0.17095199999999999</v>
      </c>
      <c r="BE18" s="371">
        <f t="shared" si="2"/>
        <v>0.17095199999999999</v>
      </c>
      <c r="BF18" s="371">
        <f t="shared" si="4"/>
        <v>0.17095199999999999</v>
      </c>
      <c r="BG18" s="371">
        <f t="shared" si="5"/>
        <v>0.17095199999999999</v>
      </c>
      <c r="BH18" s="371">
        <f t="shared" si="0"/>
        <v>0.17095199999999999</v>
      </c>
      <c r="BI18" s="371">
        <f t="shared" si="6"/>
        <v>0.17095199999999999</v>
      </c>
      <c r="BJ18" s="371">
        <f t="shared" si="7"/>
        <v>0.17095199999999999</v>
      </c>
      <c r="BK18" s="371">
        <f t="shared" si="8"/>
        <v>0.17095199999999999</v>
      </c>
      <c r="BL18" s="371">
        <f t="shared" si="9"/>
        <v>0.17095199999999999</v>
      </c>
      <c r="BM18" s="371">
        <f t="shared" si="10"/>
        <v>0.17095199999999999</v>
      </c>
      <c r="BN18" s="371">
        <f t="shared" si="11"/>
        <v>0.17095199999999999</v>
      </c>
      <c r="BO18" s="371">
        <f t="shared" si="12"/>
        <v>0.17095199999999999</v>
      </c>
      <c r="BP18" s="371">
        <f t="shared" si="13"/>
        <v>0.17095199999999999</v>
      </c>
      <c r="BQ18" s="371">
        <f t="shared" si="14"/>
        <v>0.17095199999999999</v>
      </c>
      <c r="BR18" s="371">
        <f t="shared" si="15"/>
        <v>0.17095199999999999</v>
      </c>
      <c r="BS18" s="363"/>
      <c r="BT18" s="363"/>
      <c r="BU18" s="363"/>
      <c r="BV18" s="363"/>
      <c r="BW18" s="363"/>
      <c r="BX18" s="363"/>
      <c r="BY18" s="363"/>
      <c r="BZ18" s="363"/>
      <c r="CA18" s="363"/>
      <c r="CB18" s="363"/>
      <c r="CC18" s="363"/>
      <c r="CD18" s="363"/>
      <c r="CE18" s="363"/>
      <c r="CF18" s="363"/>
      <c r="CG18" s="363"/>
      <c r="CH18" s="363"/>
      <c r="CI18" s="363"/>
      <c r="CJ18" s="363"/>
      <c r="CK18" s="363"/>
      <c r="CL18" s="363"/>
      <c r="CM18" s="363"/>
      <c r="CN18" s="363"/>
      <c r="CO18" s="363"/>
      <c r="CP18" s="363"/>
      <c r="CQ18" s="363"/>
      <c r="CR18" s="363"/>
      <c r="CS18" s="363"/>
      <c r="CT18" s="363"/>
      <c r="CU18" s="363"/>
      <c r="CV18" s="363"/>
    </row>
    <row r="19" spans="2:100" ht="16.5" customHeight="1">
      <c r="B19" s="5"/>
      <c r="E19" s="639" t="s">
        <v>354</v>
      </c>
      <c r="F19" s="639"/>
      <c r="G19" s="371">
        <v>3.169</v>
      </c>
      <c r="H19" s="371">
        <v>0.32500000000000001</v>
      </c>
      <c r="I19" s="371">
        <v>0.02</v>
      </c>
      <c r="J19" s="371">
        <v>3.169</v>
      </c>
      <c r="K19" s="371">
        <v>0.32500000000000001</v>
      </c>
      <c r="L19" s="371">
        <v>0.02</v>
      </c>
      <c r="M19" s="371">
        <v>3.169</v>
      </c>
      <c r="N19" s="371">
        <v>0.32500000000000001</v>
      </c>
      <c r="O19" s="371">
        <v>0.02</v>
      </c>
      <c r="P19" s="371">
        <v>3.169</v>
      </c>
      <c r="Q19" s="371">
        <v>0.32500000000000001</v>
      </c>
      <c r="R19" s="371">
        <v>0.02</v>
      </c>
      <c r="S19" s="371">
        <v>3.169</v>
      </c>
      <c r="T19" s="371">
        <v>0.32500000000000001</v>
      </c>
      <c r="U19" s="371">
        <v>0.02</v>
      </c>
      <c r="V19" s="371">
        <v>3.169</v>
      </c>
      <c r="W19" s="371">
        <v>0.32500000000000001</v>
      </c>
      <c r="X19" s="371">
        <v>0.02</v>
      </c>
      <c r="Y19" s="371">
        <v>3.169</v>
      </c>
      <c r="Z19" s="371">
        <v>0.32500000000000001</v>
      </c>
      <c r="AA19" s="371">
        <v>0.02</v>
      </c>
      <c r="AB19" s="371">
        <v>3.169</v>
      </c>
      <c r="AC19" s="371">
        <v>0.32500000000000001</v>
      </c>
      <c r="AD19" s="371">
        <v>0.02</v>
      </c>
      <c r="AE19" s="371">
        <v>3.169</v>
      </c>
      <c r="AF19" s="371">
        <v>0.32500000000000001</v>
      </c>
      <c r="AG19" s="371">
        <v>0.02</v>
      </c>
      <c r="AH19" s="371">
        <v>3.169</v>
      </c>
      <c r="AI19" s="371">
        <v>0.32500000000000001</v>
      </c>
      <c r="AJ19" s="371">
        <v>0.02</v>
      </c>
      <c r="AK19" s="371">
        <v>3.169</v>
      </c>
      <c r="AL19" s="371">
        <v>0.32500000000000001</v>
      </c>
      <c r="AM19" s="371">
        <v>0.02</v>
      </c>
      <c r="AN19" s="371">
        <v>3.169</v>
      </c>
      <c r="AO19" s="371">
        <v>0.32500000000000001</v>
      </c>
      <c r="AP19" s="371">
        <v>0.02</v>
      </c>
      <c r="AQ19" s="371">
        <v>3.169</v>
      </c>
      <c r="AR19" s="371">
        <v>0.32500000000000001</v>
      </c>
      <c r="AS19" s="371">
        <v>0.02</v>
      </c>
      <c r="AT19" s="371">
        <v>3.169</v>
      </c>
      <c r="AU19" s="371">
        <v>0.32500000000000001</v>
      </c>
      <c r="AV19" s="371">
        <v>0.02</v>
      </c>
      <c r="AW19" s="371">
        <v>3.169</v>
      </c>
      <c r="AX19" s="371">
        <v>0.32500000000000001</v>
      </c>
      <c r="AY19" s="371">
        <v>0.02</v>
      </c>
      <c r="BB19" s="639" t="s">
        <v>354</v>
      </c>
      <c r="BC19" s="639"/>
      <c r="BD19" s="371">
        <f t="shared" si="1"/>
        <v>3.1834000000000002</v>
      </c>
      <c r="BE19" s="371">
        <f t="shared" si="2"/>
        <v>3.1834000000000002</v>
      </c>
      <c r="BF19" s="371">
        <f t="shared" si="4"/>
        <v>3.1834000000000002</v>
      </c>
      <c r="BG19" s="371">
        <f t="shared" si="5"/>
        <v>3.1834000000000002</v>
      </c>
      <c r="BH19" s="371">
        <f t="shared" si="0"/>
        <v>3.1834000000000002</v>
      </c>
      <c r="BI19" s="371">
        <f t="shared" si="6"/>
        <v>3.1834000000000002</v>
      </c>
      <c r="BJ19" s="371">
        <f t="shared" si="7"/>
        <v>3.1834000000000002</v>
      </c>
      <c r="BK19" s="371">
        <f t="shared" si="8"/>
        <v>3.1834000000000002</v>
      </c>
      <c r="BL19" s="371">
        <f t="shared" si="9"/>
        <v>3.1834000000000002</v>
      </c>
      <c r="BM19" s="371">
        <f t="shared" si="10"/>
        <v>3.1834000000000002</v>
      </c>
      <c r="BN19" s="371">
        <f t="shared" si="11"/>
        <v>3.1834000000000002</v>
      </c>
      <c r="BO19" s="371">
        <f t="shared" si="12"/>
        <v>3.1834000000000002</v>
      </c>
      <c r="BP19" s="371">
        <f t="shared" si="13"/>
        <v>3.1834000000000002</v>
      </c>
      <c r="BQ19" s="371">
        <f t="shared" si="14"/>
        <v>3.1834000000000002</v>
      </c>
      <c r="BR19" s="371">
        <f t="shared" si="15"/>
        <v>3.1834000000000002</v>
      </c>
      <c r="BS19" s="363"/>
      <c r="BT19" s="363"/>
      <c r="BU19" s="363"/>
      <c r="BV19" s="363"/>
      <c r="BW19" s="363"/>
      <c r="BX19" s="363"/>
      <c r="BY19" s="363"/>
      <c r="BZ19" s="363"/>
      <c r="CA19" s="363"/>
      <c r="CB19" s="363"/>
      <c r="CC19" s="363"/>
      <c r="CD19" s="363"/>
      <c r="CE19" s="363"/>
      <c r="CF19" s="363"/>
      <c r="CG19" s="363"/>
      <c r="CH19" s="363"/>
      <c r="CI19" s="363"/>
      <c r="CJ19" s="363"/>
      <c r="CK19" s="363"/>
      <c r="CL19" s="363"/>
      <c r="CM19" s="363"/>
      <c r="CN19" s="363"/>
      <c r="CO19" s="363"/>
      <c r="CP19" s="363"/>
      <c r="CQ19" s="363"/>
      <c r="CR19" s="363"/>
      <c r="CS19" s="363"/>
      <c r="CT19" s="363"/>
      <c r="CU19" s="363"/>
      <c r="CV19" s="363"/>
    </row>
    <row r="20" spans="2:100" ht="16.5" customHeight="1">
      <c r="B20" s="5"/>
      <c r="E20" s="639" t="s">
        <v>355</v>
      </c>
      <c r="F20" s="639"/>
      <c r="G20" s="371">
        <v>3.0169999999999999</v>
      </c>
      <c r="H20" s="371">
        <v>0.28199999999999997</v>
      </c>
      <c r="I20" s="371">
        <v>4.2000000000000003E-2</v>
      </c>
      <c r="J20" s="371">
        <v>3.0169999999999999</v>
      </c>
      <c r="K20" s="371">
        <v>0.28199999999999997</v>
      </c>
      <c r="L20" s="371">
        <v>4.2000000000000003E-2</v>
      </c>
      <c r="M20" s="371">
        <v>3.0169999999999999</v>
      </c>
      <c r="N20" s="371">
        <v>0.28199999999999997</v>
      </c>
      <c r="O20" s="371">
        <v>4.2000000000000003E-2</v>
      </c>
      <c r="P20" s="371">
        <v>3.0169999999999999</v>
      </c>
      <c r="Q20" s="371">
        <v>0.28199999999999997</v>
      </c>
      <c r="R20" s="371">
        <v>4.2000000000000003E-2</v>
      </c>
      <c r="S20" s="371">
        <v>3.0169999999999999</v>
      </c>
      <c r="T20" s="371">
        <v>0.28199999999999997</v>
      </c>
      <c r="U20" s="371">
        <v>4.2000000000000003E-2</v>
      </c>
      <c r="V20" s="371">
        <v>3.0169999999999999</v>
      </c>
      <c r="W20" s="371">
        <v>0.28199999999999997</v>
      </c>
      <c r="X20" s="371">
        <v>4.2000000000000003E-2</v>
      </c>
      <c r="Y20" s="371">
        <v>3.0169999999999999</v>
      </c>
      <c r="Z20" s="371">
        <v>0.28199999999999997</v>
      </c>
      <c r="AA20" s="371">
        <v>4.2000000000000003E-2</v>
      </c>
      <c r="AB20" s="371">
        <v>3.0169999999999999</v>
      </c>
      <c r="AC20" s="371">
        <v>0.28199999999999997</v>
      </c>
      <c r="AD20" s="371">
        <v>4.2000000000000003E-2</v>
      </c>
      <c r="AE20" s="371">
        <v>3.0169999999999999</v>
      </c>
      <c r="AF20" s="371">
        <v>0.28199999999999997</v>
      </c>
      <c r="AG20" s="371">
        <v>4.2000000000000003E-2</v>
      </c>
      <c r="AH20" s="371">
        <v>3.0169999999999999</v>
      </c>
      <c r="AI20" s="371">
        <v>0.28199999999999997</v>
      </c>
      <c r="AJ20" s="371">
        <v>4.2000000000000003E-2</v>
      </c>
      <c r="AK20" s="371">
        <v>3.0169999999999999</v>
      </c>
      <c r="AL20" s="371">
        <v>0.28199999999999997</v>
      </c>
      <c r="AM20" s="371">
        <v>4.2000000000000003E-2</v>
      </c>
      <c r="AN20" s="371">
        <v>3.0169999999999999</v>
      </c>
      <c r="AO20" s="371">
        <v>0.28199999999999997</v>
      </c>
      <c r="AP20" s="371">
        <v>4.2000000000000003E-2</v>
      </c>
      <c r="AQ20" s="371">
        <v>3.0169999999999999</v>
      </c>
      <c r="AR20" s="371">
        <v>0.28199999999999997</v>
      </c>
      <c r="AS20" s="371">
        <v>4.2000000000000003E-2</v>
      </c>
      <c r="AT20" s="371">
        <v>3.0169999999999999</v>
      </c>
      <c r="AU20" s="371">
        <v>0.28199999999999997</v>
      </c>
      <c r="AV20" s="371">
        <v>4.2000000000000003E-2</v>
      </c>
      <c r="AW20" s="371">
        <v>3.0169999999999999</v>
      </c>
      <c r="AX20" s="371">
        <v>0.28199999999999997</v>
      </c>
      <c r="AY20" s="371">
        <v>4.2000000000000003E-2</v>
      </c>
      <c r="BB20" s="639" t="s">
        <v>355</v>
      </c>
      <c r="BC20" s="639"/>
      <c r="BD20" s="371">
        <f t="shared" si="1"/>
        <v>3.0360260000000001</v>
      </c>
      <c r="BE20" s="371">
        <f t="shared" si="2"/>
        <v>3.0360260000000001</v>
      </c>
      <c r="BF20" s="371">
        <f t="shared" si="4"/>
        <v>3.0360260000000001</v>
      </c>
      <c r="BG20" s="371">
        <f t="shared" si="5"/>
        <v>3.0360260000000001</v>
      </c>
      <c r="BH20" s="371">
        <f t="shared" si="0"/>
        <v>3.0360260000000001</v>
      </c>
      <c r="BI20" s="371">
        <f t="shared" si="6"/>
        <v>3.0360260000000001</v>
      </c>
      <c r="BJ20" s="371">
        <f t="shared" si="7"/>
        <v>3.0360260000000001</v>
      </c>
      <c r="BK20" s="371">
        <f t="shared" si="8"/>
        <v>3.0360260000000001</v>
      </c>
      <c r="BL20" s="371">
        <f t="shared" si="9"/>
        <v>3.0360260000000001</v>
      </c>
      <c r="BM20" s="371">
        <f t="shared" si="10"/>
        <v>3.0360260000000001</v>
      </c>
      <c r="BN20" s="371">
        <f t="shared" si="11"/>
        <v>3.0360260000000001</v>
      </c>
      <c r="BO20" s="371">
        <f t="shared" si="12"/>
        <v>3.0360260000000001</v>
      </c>
      <c r="BP20" s="371">
        <f t="shared" si="13"/>
        <v>3.0360260000000001</v>
      </c>
      <c r="BQ20" s="371">
        <f t="shared" si="14"/>
        <v>3.0360260000000001</v>
      </c>
      <c r="BR20" s="371">
        <f t="shared" si="15"/>
        <v>3.0360260000000001</v>
      </c>
      <c r="BS20" s="363"/>
      <c r="BT20" s="363"/>
      <c r="BU20" s="363"/>
      <c r="BV20" s="363"/>
      <c r="BW20" s="363"/>
      <c r="BX20" s="363"/>
      <c r="BY20" s="363"/>
      <c r="BZ20" s="363"/>
      <c r="CA20" s="363"/>
      <c r="CB20" s="363"/>
      <c r="CC20" s="363"/>
      <c r="CD20" s="363"/>
      <c r="CE20" s="363"/>
      <c r="CF20" s="363"/>
      <c r="CG20" s="363"/>
      <c r="CH20" s="363"/>
      <c r="CI20" s="363"/>
      <c r="CJ20" s="363"/>
      <c r="CK20" s="363"/>
      <c r="CL20" s="363"/>
      <c r="CM20" s="363"/>
      <c r="CN20" s="363"/>
      <c r="CO20" s="363"/>
      <c r="CP20" s="363"/>
      <c r="CQ20" s="363"/>
      <c r="CR20" s="363"/>
      <c r="CS20" s="363"/>
      <c r="CT20" s="363"/>
      <c r="CU20" s="363"/>
      <c r="CV20" s="363"/>
    </row>
    <row r="21" spans="2:100" ht="16.5" customHeight="1">
      <c r="B21" s="5"/>
      <c r="E21" s="639" t="s">
        <v>356</v>
      </c>
      <c r="F21" s="639"/>
      <c r="G21" s="371">
        <v>3.117</v>
      </c>
      <c r="H21" s="371">
        <v>0.30299999999999999</v>
      </c>
      <c r="I21" s="371">
        <v>4.5999999999999999E-2</v>
      </c>
      <c r="J21" s="371">
        <v>3.117</v>
      </c>
      <c r="K21" s="371">
        <v>0.30299999999999999</v>
      </c>
      <c r="L21" s="371">
        <v>4.5999999999999999E-2</v>
      </c>
      <c r="M21" s="371">
        <v>3.117</v>
      </c>
      <c r="N21" s="371">
        <v>0.30299999999999999</v>
      </c>
      <c r="O21" s="371">
        <v>4.5999999999999999E-2</v>
      </c>
      <c r="P21" s="371">
        <v>3.117</v>
      </c>
      <c r="Q21" s="371">
        <v>0.30299999999999999</v>
      </c>
      <c r="R21" s="371">
        <v>4.5999999999999999E-2</v>
      </c>
      <c r="S21" s="371">
        <v>3.117</v>
      </c>
      <c r="T21" s="371">
        <v>0.30299999999999999</v>
      </c>
      <c r="U21" s="371">
        <v>4.5999999999999999E-2</v>
      </c>
      <c r="V21" s="371">
        <v>3.117</v>
      </c>
      <c r="W21" s="371">
        <v>0.30299999999999999</v>
      </c>
      <c r="X21" s="371">
        <v>4.5999999999999999E-2</v>
      </c>
      <c r="Y21" s="371">
        <v>3.117</v>
      </c>
      <c r="Z21" s="371">
        <v>0.30299999999999999</v>
      </c>
      <c r="AA21" s="371">
        <v>4.5999999999999999E-2</v>
      </c>
      <c r="AB21" s="371">
        <v>3.117</v>
      </c>
      <c r="AC21" s="371">
        <v>0.30299999999999999</v>
      </c>
      <c r="AD21" s="371">
        <v>4.5999999999999999E-2</v>
      </c>
      <c r="AE21" s="371">
        <v>3.117</v>
      </c>
      <c r="AF21" s="371">
        <v>0.30299999999999999</v>
      </c>
      <c r="AG21" s="371">
        <v>4.5999999999999999E-2</v>
      </c>
      <c r="AH21" s="371">
        <v>3.117</v>
      </c>
      <c r="AI21" s="371">
        <v>0.30299999999999999</v>
      </c>
      <c r="AJ21" s="371">
        <v>4.5999999999999999E-2</v>
      </c>
      <c r="AK21" s="371">
        <v>3.117</v>
      </c>
      <c r="AL21" s="371">
        <v>0.30299999999999999</v>
      </c>
      <c r="AM21" s="371">
        <v>4.5999999999999999E-2</v>
      </c>
      <c r="AN21" s="371">
        <v>3.117</v>
      </c>
      <c r="AO21" s="371">
        <v>0.30299999999999999</v>
      </c>
      <c r="AP21" s="371">
        <v>4.5999999999999999E-2</v>
      </c>
      <c r="AQ21" s="371">
        <v>3.117</v>
      </c>
      <c r="AR21" s="371">
        <v>0.30299999999999999</v>
      </c>
      <c r="AS21" s="371">
        <v>4.5999999999999999E-2</v>
      </c>
      <c r="AT21" s="371">
        <v>3.117</v>
      </c>
      <c r="AU21" s="371">
        <v>0.30299999999999999</v>
      </c>
      <c r="AV21" s="371">
        <v>4.5999999999999999E-2</v>
      </c>
      <c r="AW21" s="371">
        <v>3.117</v>
      </c>
      <c r="AX21" s="371">
        <v>0.30299999999999999</v>
      </c>
      <c r="AY21" s="371">
        <v>4.5999999999999999E-2</v>
      </c>
      <c r="BB21" s="639" t="s">
        <v>356</v>
      </c>
      <c r="BC21" s="639"/>
      <c r="BD21" s="371">
        <f t="shared" si="1"/>
        <v>3.1376740000000001</v>
      </c>
      <c r="BE21" s="371">
        <f t="shared" si="2"/>
        <v>3.1376740000000001</v>
      </c>
      <c r="BF21" s="371">
        <f t="shared" si="4"/>
        <v>3.1376740000000001</v>
      </c>
      <c r="BG21" s="371">
        <f t="shared" si="5"/>
        <v>3.1376740000000001</v>
      </c>
      <c r="BH21" s="371">
        <f t="shared" si="0"/>
        <v>3.1376740000000001</v>
      </c>
      <c r="BI21" s="371">
        <f t="shared" si="6"/>
        <v>3.1376740000000001</v>
      </c>
      <c r="BJ21" s="371">
        <f t="shared" si="7"/>
        <v>3.1376740000000001</v>
      </c>
      <c r="BK21" s="371">
        <f t="shared" si="8"/>
        <v>3.1376740000000001</v>
      </c>
      <c r="BL21" s="371">
        <f t="shared" si="9"/>
        <v>3.1376740000000001</v>
      </c>
      <c r="BM21" s="371">
        <f t="shared" si="10"/>
        <v>3.1376740000000001</v>
      </c>
      <c r="BN21" s="371">
        <f t="shared" si="11"/>
        <v>3.1376740000000001</v>
      </c>
      <c r="BO21" s="371">
        <f t="shared" si="12"/>
        <v>3.1376740000000001</v>
      </c>
      <c r="BP21" s="371">
        <f t="shared" si="13"/>
        <v>3.1376740000000001</v>
      </c>
      <c r="BQ21" s="371">
        <f t="shared" si="14"/>
        <v>3.1376740000000001</v>
      </c>
      <c r="BR21" s="371">
        <f t="shared" si="15"/>
        <v>3.1376740000000001</v>
      </c>
      <c r="BS21" s="363"/>
      <c r="BT21" s="363"/>
      <c r="BU21" s="363"/>
      <c r="BV21" s="363"/>
      <c r="BW21" s="363"/>
      <c r="BX21" s="363"/>
      <c r="BY21" s="363"/>
      <c r="BZ21" s="363"/>
      <c r="CA21" s="363"/>
      <c r="CB21" s="363"/>
      <c r="CC21" s="363"/>
      <c r="CD21" s="363"/>
      <c r="CE21" s="363"/>
      <c r="CF21" s="363"/>
      <c r="CG21" s="363"/>
      <c r="CH21" s="363"/>
      <c r="CI21" s="363"/>
      <c r="CJ21" s="363"/>
      <c r="CK21" s="363"/>
      <c r="CL21" s="363"/>
      <c r="CM21" s="363"/>
      <c r="CN21" s="363"/>
      <c r="CO21" s="363"/>
      <c r="CP21" s="363"/>
      <c r="CQ21" s="363"/>
      <c r="CR21" s="363"/>
      <c r="CS21" s="363"/>
      <c r="CT21" s="363"/>
      <c r="CU21" s="363"/>
      <c r="CV21" s="363"/>
    </row>
    <row r="22" spans="2:100" ht="16.5" customHeight="1">
      <c r="B22" s="5"/>
      <c r="E22" s="639" t="s">
        <v>357</v>
      </c>
      <c r="F22" s="639"/>
      <c r="G22" s="371">
        <v>1.331</v>
      </c>
      <c r="H22" s="371">
        <v>0.13400000000000001</v>
      </c>
      <c r="I22" s="371">
        <v>0.02</v>
      </c>
      <c r="J22" s="371">
        <v>1.331</v>
      </c>
      <c r="K22" s="371">
        <v>0.13400000000000001</v>
      </c>
      <c r="L22" s="371">
        <v>0.02</v>
      </c>
      <c r="M22" s="371">
        <v>1.331</v>
      </c>
      <c r="N22" s="371">
        <v>0.13400000000000001</v>
      </c>
      <c r="O22" s="371">
        <v>0.02</v>
      </c>
      <c r="P22" s="371">
        <v>1.331</v>
      </c>
      <c r="Q22" s="371">
        <v>0.13400000000000001</v>
      </c>
      <c r="R22" s="371">
        <v>0.02</v>
      </c>
      <c r="S22" s="371">
        <v>1.331</v>
      </c>
      <c r="T22" s="371">
        <v>0.13400000000000001</v>
      </c>
      <c r="U22" s="371">
        <v>0.02</v>
      </c>
      <c r="V22" s="371">
        <v>1.331</v>
      </c>
      <c r="W22" s="371">
        <v>0.13400000000000001</v>
      </c>
      <c r="X22" s="371">
        <v>0.02</v>
      </c>
      <c r="Y22" s="371">
        <v>1.331</v>
      </c>
      <c r="Z22" s="371">
        <v>0.13400000000000001</v>
      </c>
      <c r="AA22" s="371">
        <v>0.02</v>
      </c>
      <c r="AB22" s="371">
        <v>1.331</v>
      </c>
      <c r="AC22" s="371">
        <v>0.13400000000000001</v>
      </c>
      <c r="AD22" s="371">
        <v>0.02</v>
      </c>
      <c r="AE22" s="371">
        <v>1.331</v>
      </c>
      <c r="AF22" s="371">
        <v>0.13400000000000001</v>
      </c>
      <c r="AG22" s="371">
        <v>0.02</v>
      </c>
      <c r="AH22" s="371">
        <v>1.331</v>
      </c>
      <c r="AI22" s="371">
        <v>0.13400000000000001</v>
      </c>
      <c r="AJ22" s="371">
        <v>0.02</v>
      </c>
      <c r="AK22" s="371">
        <v>1.331</v>
      </c>
      <c r="AL22" s="371">
        <v>0.13400000000000001</v>
      </c>
      <c r="AM22" s="371">
        <v>0.02</v>
      </c>
      <c r="AN22" s="371">
        <v>1.331</v>
      </c>
      <c r="AO22" s="371">
        <v>0.13400000000000001</v>
      </c>
      <c r="AP22" s="371">
        <v>0.02</v>
      </c>
      <c r="AQ22" s="371">
        <v>1.331</v>
      </c>
      <c r="AR22" s="371">
        <v>0.13400000000000001</v>
      </c>
      <c r="AS22" s="371">
        <v>0.02</v>
      </c>
      <c r="AT22" s="371">
        <v>1.331</v>
      </c>
      <c r="AU22" s="371">
        <v>0.13400000000000001</v>
      </c>
      <c r="AV22" s="371">
        <v>0.02</v>
      </c>
      <c r="AW22" s="371">
        <v>1.331</v>
      </c>
      <c r="AX22" s="371">
        <v>0.13400000000000001</v>
      </c>
      <c r="AY22" s="371">
        <v>0.02</v>
      </c>
      <c r="BB22" s="639" t="s">
        <v>357</v>
      </c>
      <c r="BC22" s="639"/>
      <c r="BD22" s="371">
        <f t="shared" si="1"/>
        <v>1.340052</v>
      </c>
      <c r="BE22" s="371">
        <f t="shared" si="2"/>
        <v>1.340052</v>
      </c>
      <c r="BF22" s="371">
        <f t="shared" si="4"/>
        <v>1.340052</v>
      </c>
      <c r="BG22" s="371">
        <f t="shared" si="5"/>
        <v>1.340052</v>
      </c>
      <c r="BH22" s="371">
        <f t="shared" si="0"/>
        <v>1.340052</v>
      </c>
      <c r="BI22" s="371">
        <f t="shared" si="6"/>
        <v>1.340052</v>
      </c>
      <c r="BJ22" s="371">
        <f t="shared" si="7"/>
        <v>1.340052</v>
      </c>
      <c r="BK22" s="371">
        <f t="shared" si="8"/>
        <v>1.340052</v>
      </c>
      <c r="BL22" s="371">
        <f t="shared" si="9"/>
        <v>1.340052</v>
      </c>
      <c r="BM22" s="371">
        <f t="shared" si="10"/>
        <v>1.340052</v>
      </c>
      <c r="BN22" s="371">
        <f t="shared" si="11"/>
        <v>1.340052</v>
      </c>
      <c r="BO22" s="371">
        <f t="shared" si="12"/>
        <v>1.340052</v>
      </c>
      <c r="BP22" s="371">
        <f t="shared" si="13"/>
        <v>1.340052</v>
      </c>
      <c r="BQ22" s="371">
        <f t="shared" si="14"/>
        <v>1.340052</v>
      </c>
      <c r="BR22" s="371">
        <f t="shared" si="15"/>
        <v>1.340052</v>
      </c>
      <c r="BS22" s="363"/>
      <c r="BT22" s="363"/>
      <c r="BU22" s="363"/>
      <c r="BV22" s="363"/>
      <c r="BW22" s="363"/>
      <c r="BX22" s="363"/>
      <c r="BY22" s="363"/>
      <c r="BZ22" s="363"/>
      <c r="CA22" s="363"/>
      <c r="CB22" s="363"/>
      <c r="CC22" s="363"/>
      <c r="CD22" s="363"/>
      <c r="CE22" s="363"/>
      <c r="CF22" s="363"/>
      <c r="CG22" s="363"/>
      <c r="CH22" s="363"/>
      <c r="CI22" s="363"/>
      <c r="CJ22" s="363"/>
      <c r="CK22" s="363"/>
      <c r="CL22" s="363"/>
      <c r="CM22" s="363"/>
      <c r="CN22" s="363"/>
      <c r="CO22" s="363"/>
      <c r="CP22" s="363"/>
      <c r="CQ22" s="363"/>
      <c r="CR22" s="363"/>
      <c r="CS22" s="363"/>
      <c r="CT22" s="363"/>
      <c r="CU22" s="363"/>
      <c r="CV22" s="363"/>
    </row>
    <row r="23" spans="2:100" ht="16.5" customHeight="1">
      <c r="B23" s="5"/>
      <c r="E23" s="638" t="s">
        <v>358</v>
      </c>
      <c r="F23" s="638"/>
      <c r="G23" s="638"/>
      <c r="H23" s="638"/>
      <c r="I23" s="638"/>
      <c r="J23" s="638"/>
      <c r="K23" s="638"/>
      <c r="L23" s="638"/>
      <c r="M23" s="638"/>
      <c r="N23" s="638"/>
      <c r="O23" s="638"/>
      <c r="P23" s="638"/>
      <c r="Q23" s="638"/>
      <c r="R23" s="638"/>
      <c r="S23" s="363"/>
      <c r="T23" s="363"/>
      <c r="U23" s="363"/>
      <c r="V23" s="363"/>
      <c r="W23" s="363"/>
      <c r="X23" s="363"/>
      <c r="Y23" s="363"/>
      <c r="Z23" s="363"/>
      <c r="AA23" s="363"/>
      <c r="AB23" s="363"/>
      <c r="AC23" s="363"/>
      <c r="AD23" s="363"/>
      <c r="AE23" s="363"/>
      <c r="AF23" s="363"/>
      <c r="AG23" s="363"/>
      <c r="AH23" s="363"/>
      <c r="AI23" s="363"/>
      <c r="AJ23" s="363"/>
      <c r="AK23" s="363"/>
      <c r="AL23" s="363"/>
      <c r="AM23" s="363"/>
      <c r="AN23" s="363"/>
      <c r="AO23" s="363"/>
      <c r="AP23" s="363"/>
      <c r="AQ23" s="363"/>
      <c r="AR23" s="363"/>
      <c r="AS23" s="363"/>
      <c r="AT23" s="363"/>
      <c r="AU23" s="363"/>
      <c r="AV23" s="363"/>
      <c r="AW23" s="363"/>
      <c r="AX23" s="363"/>
      <c r="AY23" s="363"/>
      <c r="AZ23" s="363"/>
      <c r="BA23" s="363"/>
      <c r="BB23" s="550" t="s">
        <v>358</v>
      </c>
      <c r="BC23" s="550"/>
      <c r="BD23" s="550"/>
      <c r="BE23" s="550"/>
      <c r="BF23" s="550"/>
      <c r="BG23" s="550"/>
      <c r="BH23" s="550"/>
      <c r="BI23" s="550"/>
      <c r="BJ23" s="550"/>
      <c r="BK23" s="550"/>
      <c r="BL23" s="550"/>
      <c r="BM23" s="550"/>
      <c r="BN23" s="550"/>
      <c r="BO23" s="550"/>
      <c r="BP23" s="363"/>
      <c r="BQ23" s="363"/>
      <c r="BR23" s="363"/>
      <c r="BS23" s="363"/>
      <c r="BT23" s="363"/>
      <c r="BU23" s="363"/>
      <c r="BV23" s="363"/>
      <c r="BW23" s="363"/>
      <c r="BX23" s="363"/>
      <c r="BY23" s="363"/>
      <c r="BZ23" s="363"/>
      <c r="CA23" s="363"/>
      <c r="CB23" s="363"/>
      <c r="CC23" s="363"/>
      <c r="CD23" s="363"/>
      <c r="CE23" s="363"/>
      <c r="CF23" s="363"/>
      <c r="CG23" s="363"/>
      <c r="CH23" s="363"/>
      <c r="CI23" s="363"/>
      <c r="CJ23" s="363"/>
      <c r="CK23" s="363"/>
      <c r="CL23" s="363"/>
      <c r="CM23" s="363"/>
      <c r="CN23" s="363"/>
      <c r="CO23" s="363"/>
      <c r="CP23" s="363"/>
      <c r="CQ23" s="363"/>
      <c r="CR23" s="363"/>
      <c r="CS23" s="363"/>
      <c r="CT23" s="363"/>
      <c r="CU23" s="363"/>
      <c r="CV23" s="363"/>
    </row>
    <row r="24" spans="2:100" ht="16.5" customHeight="1">
      <c r="B24" s="5"/>
      <c r="E24" s="638" t="s">
        <v>359</v>
      </c>
      <c r="F24" s="638"/>
      <c r="G24" s="638"/>
      <c r="H24" s="638"/>
      <c r="I24" s="638"/>
      <c r="J24" s="638"/>
      <c r="K24" s="638"/>
      <c r="L24" s="638"/>
      <c r="M24" s="638"/>
      <c r="N24" s="638"/>
      <c r="O24" s="638"/>
      <c r="P24" s="638"/>
      <c r="Q24" s="638"/>
      <c r="R24" s="638"/>
      <c r="S24" s="638"/>
      <c r="T24" s="638"/>
      <c r="U24" s="638"/>
      <c r="V24" s="638"/>
      <c r="W24" s="638"/>
      <c r="X24" s="638"/>
      <c r="Y24" s="638"/>
      <c r="Z24" s="638"/>
      <c r="AA24" s="638"/>
      <c r="AB24" s="638"/>
      <c r="AC24" s="638"/>
      <c r="AD24" s="638"/>
      <c r="AE24" s="638"/>
      <c r="AF24" s="638"/>
      <c r="AG24" s="638"/>
      <c r="AH24" s="638"/>
      <c r="AI24" s="638"/>
      <c r="AJ24" s="638"/>
      <c r="AK24" s="638"/>
      <c r="AL24" s="638"/>
      <c r="AM24" s="638"/>
      <c r="AN24" s="638"/>
      <c r="AO24" s="638"/>
      <c r="AP24" s="363"/>
      <c r="AQ24" s="363"/>
      <c r="AR24" s="363"/>
      <c r="AS24" s="363"/>
      <c r="AT24" s="363"/>
      <c r="AU24" s="363"/>
      <c r="AV24" s="363"/>
      <c r="AW24" s="363"/>
      <c r="AX24" s="363"/>
      <c r="AY24" s="363"/>
      <c r="AZ24" s="363"/>
      <c r="BA24" s="363"/>
      <c r="BB24" s="550" t="s">
        <v>360</v>
      </c>
      <c r="BC24" s="550"/>
      <c r="BD24" s="550"/>
      <c r="BE24" s="550"/>
      <c r="BF24" s="550"/>
      <c r="BG24" s="550"/>
      <c r="BH24" s="550"/>
      <c r="BI24" s="550"/>
      <c r="BJ24" s="550"/>
      <c r="BK24" s="550"/>
      <c r="BL24" s="550"/>
      <c r="BM24" s="550"/>
      <c r="BN24" s="550"/>
      <c r="BO24" s="550"/>
      <c r="BP24" s="550"/>
      <c r="BQ24" s="550"/>
      <c r="BR24" s="550"/>
      <c r="BS24" s="205"/>
      <c r="BT24" s="205"/>
      <c r="BU24" s="205"/>
      <c r="BV24" s="363"/>
      <c r="BW24" s="363"/>
      <c r="BX24" s="363"/>
      <c r="BY24" s="363"/>
      <c r="BZ24" s="363"/>
      <c r="CA24" s="363"/>
      <c r="CB24" s="363"/>
      <c r="CC24" s="363"/>
      <c r="CD24" s="363"/>
      <c r="CE24" s="363"/>
      <c r="CF24" s="363"/>
      <c r="CG24" s="363"/>
      <c r="CH24" s="363"/>
      <c r="CI24" s="363"/>
      <c r="CJ24" s="363"/>
      <c r="CK24" s="363"/>
      <c r="CL24" s="363"/>
      <c r="CM24" s="363"/>
      <c r="CN24" s="363"/>
      <c r="CO24" s="363"/>
      <c r="CP24" s="363"/>
      <c r="CQ24" s="363"/>
      <c r="CR24" s="363"/>
      <c r="CS24" s="363"/>
      <c r="CT24" s="363"/>
      <c r="CU24" s="363"/>
      <c r="CV24" s="363"/>
    </row>
    <row r="25" spans="2:100" ht="16.5" customHeight="1">
      <c r="B25" s="5"/>
      <c r="E25" s="363"/>
      <c r="F25" s="363"/>
      <c r="G25" s="363"/>
      <c r="H25" s="363"/>
      <c r="I25" s="363"/>
      <c r="J25" s="363"/>
      <c r="Y25" s="363"/>
      <c r="Z25" s="363"/>
      <c r="AA25" s="363"/>
      <c r="AB25" s="363"/>
      <c r="AC25" s="363"/>
      <c r="AD25" s="363"/>
      <c r="AE25" s="363"/>
      <c r="AF25" s="363"/>
      <c r="AG25" s="363"/>
      <c r="AH25" s="363"/>
      <c r="AI25" s="363"/>
      <c r="AJ25" s="363"/>
      <c r="AK25" s="363"/>
      <c r="AL25" s="363"/>
      <c r="AM25" s="363"/>
      <c r="AN25" s="363"/>
      <c r="AO25" s="363"/>
      <c r="AP25" s="363"/>
      <c r="AQ25" s="363"/>
      <c r="AR25" s="363"/>
      <c r="AS25" s="363"/>
      <c r="AT25" s="363"/>
      <c r="AU25" s="363"/>
      <c r="AV25" s="363"/>
      <c r="AW25" s="363"/>
      <c r="AX25" s="363"/>
      <c r="AY25" s="363"/>
      <c r="AZ25" s="363"/>
      <c r="BB25" s="550"/>
      <c r="BC25" s="550"/>
      <c r="BD25" s="550"/>
      <c r="BE25" s="550"/>
      <c r="BF25" s="550"/>
      <c r="BG25" s="550"/>
      <c r="BH25" s="550"/>
      <c r="BI25" s="550"/>
      <c r="BJ25" s="550"/>
      <c r="BK25" s="550"/>
      <c r="BL25" s="550"/>
      <c r="BM25" s="550"/>
      <c r="BN25" s="550"/>
      <c r="BO25" s="550"/>
      <c r="BP25" s="550"/>
      <c r="BQ25" s="550"/>
      <c r="BR25" s="550"/>
    </row>
    <row r="26" spans="2:100" ht="16.5" customHeight="1">
      <c r="B26" s="5"/>
      <c r="E26" s="364" t="s">
        <v>361</v>
      </c>
      <c r="F26" s="113"/>
      <c r="G26" s="113"/>
      <c r="H26" s="113"/>
      <c r="I26" s="113"/>
      <c r="J26" s="363"/>
      <c r="Y26" s="363"/>
      <c r="Z26" s="363"/>
      <c r="AA26" s="363"/>
      <c r="AB26" s="363"/>
      <c r="AC26" s="363"/>
      <c r="AD26" s="363"/>
      <c r="AE26" s="363"/>
      <c r="AF26" s="363"/>
      <c r="AG26" s="363"/>
      <c r="AH26" s="363"/>
      <c r="AI26" s="363"/>
      <c r="AJ26" s="363"/>
      <c r="AK26" s="363"/>
      <c r="AL26" s="363"/>
      <c r="AM26" s="363"/>
      <c r="AN26" s="363"/>
      <c r="AO26" s="363"/>
      <c r="AP26" s="363"/>
      <c r="AQ26" s="363"/>
      <c r="AR26" s="363"/>
      <c r="AS26" s="363"/>
      <c r="AT26" s="363"/>
      <c r="AU26" s="363"/>
      <c r="AV26" s="363"/>
      <c r="AW26" s="363"/>
      <c r="AX26" s="363"/>
      <c r="AY26" s="363"/>
      <c r="AZ26" s="363"/>
    </row>
    <row r="27" spans="2:100" ht="16.5" customHeight="1">
      <c r="B27" s="5"/>
      <c r="E27" s="644" t="s">
        <v>362</v>
      </c>
      <c r="F27" s="644"/>
      <c r="G27" s="644"/>
      <c r="H27" s="644"/>
      <c r="I27" s="644"/>
      <c r="J27" s="644"/>
      <c r="K27" s="644"/>
      <c r="L27" s="644"/>
      <c r="M27" s="644"/>
      <c r="N27" s="644"/>
      <c r="O27" s="644"/>
      <c r="P27" s="644"/>
      <c r="Q27" s="644"/>
      <c r="R27" s="644"/>
      <c r="S27" s="644"/>
      <c r="T27" s="644"/>
      <c r="U27" s="644"/>
      <c r="V27" s="644"/>
      <c r="W27" s="644"/>
      <c r="X27" s="644"/>
      <c r="Y27" s="644"/>
      <c r="Z27" s="644"/>
      <c r="AA27" s="644"/>
      <c r="AB27" s="644"/>
      <c r="AC27" s="644"/>
      <c r="AD27" s="644"/>
      <c r="AE27" s="644"/>
      <c r="AF27" s="644"/>
      <c r="AG27" s="644"/>
      <c r="AH27" s="644"/>
      <c r="AI27" s="644"/>
      <c r="AJ27" s="644"/>
      <c r="AK27" s="644"/>
      <c r="AL27" s="644"/>
      <c r="AM27" s="644"/>
      <c r="AN27" s="644"/>
      <c r="AO27" s="644"/>
      <c r="AP27" s="644"/>
      <c r="AQ27" s="644"/>
      <c r="AR27" s="644"/>
      <c r="AS27" s="644"/>
      <c r="AT27" s="644"/>
      <c r="AU27" s="363"/>
      <c r="AV27" s="363"/>
      <c r="AW27" s="363"/>
      <c r="AX27" s="363"/>
      <c r="AY27" s="363"/>
      <c r="AZ27" s="363"/>
    </row>
    <row r="28" spans="2:100" ht="16.5" customHeight="1">
      <c r="B28" s="5"/>
      <c r="E28" s="644" t="s">
        <v>363</v>
      </c>
      <c r="F28" s="644"/>
      <c r="G28" s="644"/>
      <c r="H28" s="644"/>
      <c r="I28" s="644"/>
      <c r="J28" s="644"/>
      <c r="K28" s="644"/>
      <c r="L28" s="644"/>
      <c r="M28" s="644"/>
      <c r="N28" s="644"/>
      <c r="O28" s="644"/>
      <c r="P28" s="644"/>
      <c r="Q28" s="644"/>
      <c r="R28" s="644"/>
      <c r="S28" s="644"/>
      <c r="T28" s="644"/>
      <c r="U28" s="644"/>
      <c r="V28" s="644"/>
      <c r="W28" s="644"/>
      <c r="X28" s="644"/>
      <c r="Y28" s="644"/>
      <c r="Z28" s="644"/>
      <c r="AA28" s="644"/>
      <c r="AB28" s="644"/>
      <c r="AC28" s="644"/>
      <c r="AD28" s="644"/>
      <c r="AE28" s="644"/>
      <c r="AF28" s="644"/>
      <c r="AG28" s="644"/>
      <c r="AH28" s="644"/>
      <c r="AI28" s="644"/>
      <c r="AJ28" s="644"/>
      <c r="AK28" s="644"/>
      <c r="AL28" s="644"/>
      <c r="AM28" s="644"/>
      <c r="AN28" s="644"/>
      <c r="AO28" s="644"/>
      <c r="AP28" s="644"/>
      <c r="AQ28" s="644"/>
      <c r="AR28" s="644"/>
      <c r="AS28" s="644"/>
      <c r="AT28" s="644"/>
      <c r="AU28" s="363"/>
      <c r="AV28" s="363"/>
      <c r="AW28" s="363"/>
      <c r="AX28" s="363"/>
      <c r="AY28" s="363"/>
      <c r="AZ28" s="363"/>
    </row>
    <row r="29" spans="2:100" ht="16.5" customHeight="1">
      <c r="B29" s="5"/>
      <c r="E29" s="652" t="s">
        <v>364</v>
      </c>
      <c r="F29" s="652"/>
      <c r="G29" s="652"/>
      <c r="H29" s="652"/>
      <c r="I29" s="652"/>
      <c r="J29" s="652"/>
      <c r="K29" s="652"/>
      <c r="L29" s="652"/>
      <c r="M29" s="652"/>
      <c r="N29" s="652"/>
      <c r="O29" s="652"/>
      <c r="P29" s="652"/>
      <c r="Q29" s="652"/>
      <c r="R29" s="652"/>
      <c r="S29" s="652"/>
      <c r="T29" s="652"/>
      <c r="U29" s="652"/>
      <c r="V29" s="652"/>
      <c r="W29" s="652"/>
      <c r="X29" s="652"/>
      <c r="Y29" s="652"/>
      <c r="Z29" s="652"/>
      <c r="AA29" s="652"/>
      <c r="AB29" s="652"/>
      <c r="AC29" s="652"/>
      <c r="AD29" s="652"/>
      <c r="AE29" s="652"/>
      <c r="AF29" s="652"/>
      <c r="AG29" s="652"/>
      <c r="AH29" s="652"/>
      <c r="AI29" s="652"/>
      <c r="AJ29" s="652"/>
      <c r="AK29" s="652"/>
      <c r="AL29" s="652"/>
      <c r="AM29" s="652"/>
      <c r="AN29" s="652"/>
      <c r="AO29" s="652"/>
      <c r="AP29" s="652"/>
      <c r="AQ29" s="652"/>
      <c r="AR29" s="652"/>
      <c r="AS29" s="652"/>
      <c r="AT29" s="652"/>
      <c r="AU29" s="363"/>
      <c r="AV29" s="363"/>
      <c r="AW29" s="363"/>
      <c r="AX29" s="363"/>
      <c r="AY29" s="363"/>
      <c r="AZ29" s="363"/>
    </row>
    <row r="30" spans="2:100" ht="16.5" customHeight="1">
      <c r="B30" s="5"/>
      <c r="E30" s="380" t="s">
        <v>365</v>
      </c>
      <c r="F30" s="113"/>
      <c r="G30" s="113"/>
      <c r="I30" s="113"/>
      <c r="J30" s="363"/>
      <c r="K30" s="363"/>
      <c r="L30" s="363"/>
      <c r="M30" s="363"/>
      <c r="N30" s="363"/>
      <c r="O30" s="363"/>
      <c r="P30" s="363"/>
      <c r="Q30" s="363"/>
      <c r="R30" s="363"/>
      <c r="S30" s="363"/>
      <c r="T30" s="363"/>
      <c r="U30" s="363"/>
      <c r="V30" s="363"/>
      <c r="W30" s="363"/>
      <c r="X30" s="363"/>
      <c r="Y30" s="363"/>
      <c r="Z30" s="363"/>
      <c r="AA30" s="363"/>
      <c r="AB30" s="363"/>
      <c r="AC30" s="363"/>
      <c r="AD30" s="363"/>
      <c r="AE30" s="363"/>
      <c r="AF30" s="363"/>
      <c r="AG30" s="363"/>
      <c r="AH30" s="363"/>
      <c r="AI30" s="363"/>
      <c r="AJ30" s="363"/>
      <c r="AK30" s="363"/>
      <c r="AL30" s="363"/>
      <c r="AM30" s="363"/>
      <c r="AN30" s="363"/>
      <c r="AO30" s="363"/>
      <c r="AP30" s="363"/>
      <c r="AQ30" s="363"/>
      <c r="AR30" s="363"/>
      <c r="AS30" s="363"/>
      <c r="AT30" s="363"/>
      <c r="AU30" s="363"/>
      <c r="AV30" s="363"/>
      <c r="AW30" s="363"/>
      <c r="AX30" s="363"/>
      <c r="AY30" s="363"/>
      <c r="AZ30" s="363"/>
    </row>
    <row r="31" spans="2:100" ht="16.5" customHeight="1">
      <c r="B31" s="5"/>
      <c r="E31" s="369" t="s">
        <v>366</v>
      </c>
      <c r="G31" s="113"/>
      <c r="H31" s="113"/>
      <c r="I31" s="113"/>
      <c r="J31" s="113"/>
      <c r="K31" s="113"/>
      <c r="L31" s="363"/>
      <c r="M31" s="363"/>
      <c r="N31" s="363"/>
      <c r="O31" s="363"/>
      <c r="P31" s="363"/>
      <c r="Q31" s="363"/>
      <c r="R31" s="363"/>
      <c r="S31" s="363"/>
      <c r="T31" s="363"/>
      <c r="U31" s="363"/>
      <c r="V31" s="363"/>
      <c r="W31" s="363"/>
      <c r="X31" s="363"/>
      <c r="Y31" s="363"/>
      <c r="Z31" s="363"/>
      <c r="AA31" s="363"/>
      <c r="AB31" s="363"/>
      <c r="AC31" s="363"/>
      <c r="AD31" s="363"/>
      <c r="AE31" s="363"/>
      <c r="AF31" s="363"/>
      <c r="AG31" s="363"/>
      <c r="AH31" s="363"/>
      <c r="AI31" s="363"/>
      <c r="AJ31" s="363"/>
      <c r="AK31" s="363"/>
      <c r="AL31" s="363"/>
      <c r="AM31" s="363"/>
      <c r="AN31" s="363"/>
      <c r="AO31" s="363"/>
      <c r="AP31" s="363"/>
      <c r="AQ31" s="363"/>
      <c r="AR31" s="363"/>
      <c r="AS31" s="363"/>
      <c r="AT31" s="363"/>
      <c r="AU31" s="363"/>
      <c r="AV31" s="363"/>
      <c r="AW31" s="363"/>
      <c r="AX31" s="363"/>
      <c r="AY31" s="363"/>
      <c r="AZ31" s="363"/>
    </row>
    <row r="32" spans="2:100" ht="16.5" customHeight="1">
      <c r="B32" s="5"/>
      <c r="E32" s="653" t="s">
        <v>367</v>
      </c>
      <c r="F32" s="653"/>
      <c r="G32" s="653"/>
      <c r="H32" s="653"/>
      <c r="I32" s="653"/>
      <c r="J32" s="653"/>
      <c r="K32" s="653"/>
      <c r="L32" s="653"/>
      <c r="M32" s="653"/>
      <c r="N32" s="653"/>
      <c r="O32" s="653"/>
      <c r="P32" s="653"/>
      <c r="Q32" s="653"/>
      <c r="R32" s="653"/>
      <c r="S32" s="653"/>
      <c r="T32" s="653"/>
      <c r="U32" s="653"/>
      <c r="V32" s="653"/>
      <c r="W32" s="653"/>
      <c r="X32" s="653"/>
      <c r="Y32" s="653"/>
      <c r="Z32" s="653"/>
      <c r="AA32" s="653"/>
      <c r="AB32" s="653"/>
      <c r="AC32" s="653"/>
      <c r="AD32" s="653"/>
      <c r="AE32" s="653"/>
      <c r="AF32" s="653"/>
      <c r="AG32" s="653"/>
      <c r="AH32" s="653"/>
      <c r="AI32" s="653"/>
      <c r="AJ32" s="653"/>
      <c r="AK32" s="653"/>
      <c r="AL32" s="653"/>
      <c r="AM32" s="653"/>
      <c r="AN32" s="653"/>
      <c r="AO32" s="653"/>
      <c r="AP32" s="653"/>
      <c r="AQ32" s="653"/>
      <c r="AR32" s="653"/>
      <c r="AS32" s="653"/>
      <c r="AT32" s="653"/>
      <c r="AU32" s="363"/>
      <c r="AV32" s="363"/>
      <c r="AW32" s="363"/>
      <c r="AX32" s="363"/>
      <c r="AY32" s="363"/>
      <c r="AZ32" s="363"/>
    </row>
    <row r="33" spans="2:70" ht="16.5" customHeight="1">
      <c r="B33" s="5"/>
      <c r="E33" s="379" t="s">
        <v>368</v>
      </c>
      <c r="F33" s="113"/>
      <c r="G33" s="113"/>
      <c r="H33" s="113"/>
      <c r="I33" s="113"/>
      <c r="J33" s="113"/>
      <c r="K33" s="113"/>
      <c r="L33" s="363"/>
      <c r="M33" s="363"/>
      <c r="N33" s="363"/>
      <c r="O33" s="363"/>
      <c r="P33" s="363"/>
      <c r="Q33" s="363"/>
      <c r="R33" s="363"/>
      <c r="S33" s="363"/>
      <c r="T33" s="363"/>
      <c r="U33" s="363"/>
      <c r="V33" s="363"/>
      <c r="W33" s="363"/>
      <c r="X33" s="363"/>
      <c r="Y33" s="363"/>
      <c r="Z33" s="363"/>
      <c r="AA33" s="363"/>
      <c r="AB33" s="363"/>
      <c r="AC33" s="363"/>
      <c r="AD33" s="363"/>
      <c r="AE33" s="363"/>
      <c r="AF33" s="363"/>
      <c r="AG33" s="363"/>
      <c r="AH33" s="363"/>
      <c r="AI33" s="363"/>
      <c r="AJ33" s="363"/>
      <c r="AK33" s="363"/>
      <c r="AL33" s="363"/>
      <c r="AM33" s="363"/>
      <c r="AN33" s="363"/>
      <c r="AO33" s="363"/>
      <c r="AP33" s="363"/>
      <c r="AQ33" s="363"/>
      <c r="AR33" s="363"/>
      <c r="AS33" s="363"/>
      <c r="AT33" s="363"/>
      <c r="AU33" s="363"/>
      <c r="AV33" s="363"/>
      <c r="AW33" s="363"/>
      <c r="AX33" s="363"/>
      <c r="AY33" s="363"/>
      <c r="AZ33" s="363"/>
    </row>
    <row r="34" spans="2:70" ht="16.5" customHeight="1">
      <c r="B34" s="5"/>
      <c r="E34" s="367" t="s">
        <v>369</v>
      </c>
      <c r="F34" s="113"/>
      <c r="G34" s="113"/>
      <c r="I34" s="113"/>
      <c r="J34" s="363"/>
      <c r="K34" s="363"/>
      <c r="L34" s="363"/>
      <c r="M34" s="363"/>
      <c r="N34" s="363"/>
      <c r="O34" s="363"/>
      <c r="P34" s="363"/>
      <c r="Q34" s="363"/>
      <c r="R34" s="363"/>
      <c r="S34" s="363"/>
      <c r="T34" s="363"/>
      <c r="U34" s="363"/>
      <c r="V34" s="363"/>
      <c r="W34" s="363"/>
      <c r="X34" s="363"/>
      <c r="Y34" s="363"/>
      <c r="Z34" s="363"/>
      <c r="AA34" s="363"/>
      <c r="AB34" s="363"/>
      <c r="AC34" s="363"/>
      <c r="AD34" s="363"/>
      <c r="AE34" s="363"/>
      <c r="AF34" s="363"/>
      <c r="AG34" s="363"/>
      <c r="AH34" s="363"/>
      <c r="AI34" s="363"/>
      <c r="AJ34" s="363"/>
      <c r="AK34" s="363"/>
      <c r="AL34" s="363"/>
      <c r="AM34" s="363"/>
      <c r="AN34" s="363"/>
      <c r="AO34" s="363"/>
      <c r="AP34" s="363"/>
      <c r="AQ34" s="363"/>
      <c r="AR34" s="363"/>
      <c r="AS34" s="363"/>
      <c r="AT34" s="363"/>
      <c r="AU34" s="363"/>
      <c r="AV34" s="363"/>
      <c r="AW34" s="363"/>
      <c r="AX34" s="363"/>
      <c r="AY34" s="363"/>
      <c r="AZ34" s="363"/>
    </row>
    <row r="35" spans="2:70" ht="16.5" customHeight="1">
      <c r="B35" s="5"/>
      <c r="E35" s="654" t="s">
        <v>370</v>
      </c>
      <c r="F35" s="654"/>
      <c r="G35" s="654"/>
      <c r="H35" s="654"/>
      <c r="I35" s="654"/>
      <c r="J35" s="654"/>
      <c r="K35" s="654"/>
      <c r="L35" s="654"/>
      <c r="M35" s="654"/>
      <c r="N35" s="654"/>
      <c r="O35" s="654"/>
      <c r="P35" s="654"/>
      <c r="Q35" s="654"/>
      <c r="R35" s="654"/>
      <c r="S35" s="654"/>
      <c r="T35" s="654"/>
      <c r="U35" s="654"/>
      <c r="V35" s="654"/>
      <c r="W35" s="654"/>
      <c r="X35" s="654"/>
      <c r="Y35" s="654"/>
      <c r="Z35" s="654"/>
      <c r="AA35" s="654"/>
      <c r="AB35" s="654"/>
      <c r="AC35" s="654"/>
      <c r="AD35" s="654"/>
      <c r="AE35" s="654"/>
      <c r="AF35" s="654"/>
      <c r="AG35" s="654"/>
      <c r="AH35" s="654"/>
      <c r="AI35" s="654"/>
      <c r="AJ35" s="654"/>
      <c r="AK35" s="654"/>
      <c r="AL35" s="654"/>
      <c r="AM35" s="654"/>
      <c r="AN35" s="654"/>
      <c r="AO35" s="654"/>
      <c r="AP35" s="654"/>
      <c r="AQ35" s="654"/>
      <c r="AR35" s="654"/>
      <c r="AS35" s="654"/>
      <c r="AT35" s="654"/>
      <c r="AU35" s="363"/>
      <c r="AV35" s="363"/>
      <c r="AW35" s="363"/>
      <c r="AX35" s="363"/>
      <c r="AY35" s="363"/>
      <c r="AZ35" s="363"/>
    </row>
    <row r="36" spans="2:70" ht="16.5" customHeight="1">
      <c r="B36" s="5"/>
      <c r="E36" s="370" t="s">
        <v>371</v>
      </c>
      <c r="F36" s="113"/>
      <c r="I36" s="113"/>
      <c r="J36" s="363"/>
      <c r="K36" s="363"/>
      <c r="L36" s="363"/>
      <c r="M36" s="363"/>
      <c r="N36" s="363"/>
      <c r="O36" s="363"/>
      <c r="P36" s="363"/>
      <c r="Q36" s="363"/>
      <c r="R36" s="363"/>
      <c r="S36" s="363"/>
      <c r="T36" s="363"/>
      <c r="U36" s="363"/>
      <c r="V36" s="363"/>
      <c r="W36" s="363"/>
      <c r="X36" s="363"/>
      <c r="Y36" s="363"/>
      <c r="Z36" s="363"/>
      <c r="AA36" s="363"/>
      <c r="AB36" s="363"/>
      <c r="AC36" s="363"/>
      <c r="AD36" s="363"/>
      <c r="AE36" s="363"/>
      <c r="AF36" s="363"/>
      <c r="AG36" s="363"/>
      <c r="AH36" s="363"/>
      <c r="AI36" s="363"/>
      <c r="AJ36" s="363"/>
      <c r="AK36" s="363"/>
      <c r="AL36" s="363"/>
      <c r="AM36" s="363"/>
      <c r="AN36" s="363"/>
      <c r="AO36" s="363"/>
      <c r="AP36" s="363"/>
      <c r="AQ36" s="363"/>
      <c r="AR36" s="363"/>
      <c r="AS36" s="363"/>
      <c r="AT36" s="363"/>
      <c r="AU36" s="363"/>
      <c r="AV36" s="363"/>
      <c r="AW36" s="363"/>
      <c r="AX36" s="363"/>
      <c r="AY36" s="363"/>
      <c r="AZ36" s="363"/>
    </row>
    <row r="37" spans="2:70" ht="16.5" customHeight="1">
      <c r="B37" s="5"/>
      <c r="E37" s="370" t="s">
        <v>372</v>
      </c>
      <c r="F37" s="113"/>
      <c r="I37" s="113"/>
      <c r="J37" s="363"/>
      <c r="K37" s="363"/>
      <c r="L37" s="363"/>
      <c r="M37" s="363"/>
      <c r="N37" s="363"/>
      <c r="O37" s="363"/>
      <c r="P37" s="363"/>
      <c r="Q37" s="363"/>
      <c r="R37" s="363"/>
      <c r="S37" s="363"/>
      <c r="T37" s="363"/>
      <c r="U37" s="363"/>
      <c r="V37" s="363"/>
      <c r="W37" s="363"/>
      <c r="X37" s="363"/>
      <c r="Y37" s="363"/>
      <c r="Z37" s="363"/>
      <c r="AA37" s="363"/>
      <c r="AB37" s="363"/>
      <c r="AC37" s="363"/>
      <c r="AD37" s="363"/>
      <c r="AE37" s="363"/>
      <c r="AF37" s="363"/>
      <c r="AG37" s="363"/>
      <c r="AH37" s="363"/>
      <c r="AI37" s="363"/>
      <c r="AJ37" s="363"/>
      <c r="AK37" s="363"/>
      <c r="AL37" s="363"/>
      <c r="AM37" s="363"/>
      <c r="AN37" s="363"/>
      <c r="AO37" s="363"/>
      <c r="AP37" s="363"/>
      <c r="AQ37" s="363"/>
      <c r="AR37" s="363"/>
      <c r="AS37" s="363"/>
      <c r="AT37" s="363"/>
      <c r="AU37" s="363"/>
      <c r="AV37" s="363"/>
      <c r="AW37" s="363"/>
      <c r="AX37" s="363"/>
      <c r="AY37" s="363"/>
      <c r="AZ37" s="363"/>
    </row>
    <row r="38" spans="2:70" ht="16.5" customHeight="1">
      <c r="B38" s="5"/>
      <c r="E38" s="380" t="s">
        <v>373</v>
      </c>
      <c r="G38" s="113"/>
      <c r="H38" s="113"/>
      <c r="I38" s="113"/>
      <c r="J38" s="113"/>
      <c r="K38" s="11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row>
    <row r="39" spans="2:70" ht="16.5" customHeight="1">
      <c r="B39" s="5"/>
      <c r="E39" s="654" t="s">
        <v>374</v>
      </c>
      <c r="F39" s="654"/>
      <c r="G39" s="654"/>
      <c r="H39" s="654"/>
      <c r="I39" s="654"/>
      <c r="J39" s="654"/>
      <c r="K39" s="654"/>
      <c r="L39" s="654"/>
      <c r="M39" s="654"/>
      <c r="N39" s="654"/>
      <c r="O39" s="654"/>
      <c r="P39" s="654"/>
      <c r="Q39" s="654"/>
      <c r="R39" s="654"/>
      <c r="S39" s="654"/>
      <c r="T39" s="654"/>
      <c r="U39" s="654"/>
      <c r="V39" s="654"/>
      <c r="W39" s="654"/>
      <c r="X39" s="654"/>
      <c r="Y39" s="654"/>
      <c r="Z39" s="654"/>
      <c r="AA39" s="654"/>
      <c r="AB39" s="654"/>
      <c r="AC39" s="654"/>
      <c r="AD39" s="654"/>
      <c r="AE39" s="654"/>
      <c r="AF39" s="654"/>
      <c r="AG39" s="654"/>
      <c r="AH39" s="654"/>
      <c r="AI39" s="654"/>
      <c r="AJ39" s="654"/>
      <c r="AK39" s="654"/>
      <c r="AL39" s="654"/>
      <c r="AM39" s="654"/>
      <c r="AN39" s="654"/>
      <c r="AO39" s="654"/>
      <c r="AP39" s="654"/>
      <c r="AQ39" s="654"/>
      <c r="AR39" s="654"/>
      <c r="AS39" s="654"/>
      <c r="AT39" s="654"/>
      <c r="AU39" s="363"/>
      <c r="AV39" s="363"/>
      <c r="AW39" s="363"/>
      <c r="AX39" s="363"/>
      <c r="AY39" s="363"/>
      <c r="AZ39" s="363"/>
    </row>
    <row r="40" spans="2:70" ht="16.5" customHeight="1">
      <c r="B40" s="5"/>
      <c r="E40" s="380" t="s">
        <v>375</v>
      </c>
      <c r="G40" s="113"/>
      <c r="H40" s="113"/>
      <c r="I40" s="113"/>
      <c r="J40" s="113"/>
      <c r="K40" s="113"/>
      <c r="L40" s="363"/>
      <c r="M40" s="363"/>
      <c r="N40" s="363"/>
      <c r="O40" s="363"/>
      <c r="P40" s="363"/>
      <c r="Q40" s="363"/>
      <c r="R40" s="363"/>
      <c r="S40" s="363"/>
      <c r="T40" s="363"/>
      <c r="U40" s="363"/>
      <c r="V40" s="363"/>
      <c r="W40" s="363"/>
      <c r="X40" s="363"/>
      <c r="Y40" s="363"/>
      <c r="Z40" s="363"/>
      <c r="AA40" s="363"/>
      <c r="AB40" s="363"/>
      <c r="AC40" s="363"/>
      <c r="AD40" s="363"/>
      <c r="AE40" s="363"/>
      <c r="AF40" s="363"/>
      <c r="AG40" s="363"/>
      <c r="AH40" s="363"/>
      <c r="AI40" s="363"/>
      <c r="AJ40" s="363"/>
      <c r="AK40" s="363"/>
      <c r="AL40" s="363"/>
      <c r="AM40" s="363"/>
      <c r="AN40" s="363"/>
      <c r="AO40" s="363"/>
      <c r="AP40" s="363"/>
      <c r="AQ40" s="363"/>
      <c r="AR40" s="363"/>
      <c r="AS40" s="363"/>
      <c r="AT40" s="363"/>
      <c r="AU40" s="363"/>
      <c r="AV40" s="363"/>
      <c r="AW40" s="363"/>
      <c r="AX40" s="363"/>
      <c r="AY40" s="363"/>
      <c r="AZ40" s="363"/>
    </row>
    <row r="41" spans="2:70" ht="16.5" customHeight="1">
      <c r="B41" s="5"/>
      <c r="E41" s="654" t="s">
        <v>376</v>
      </c>
      <c r="F41" s="654"/>
      <c r="G41" s="654"/>
      <c r="H41" s="654"/>
      <c r="I41" s="654"/>
      <c r="J41" s="654"/>
      <c r="K41" s="654"/>
      <c r="L41" s="654"/>
      <c r="M41" s="654"/>
      <c r="N41" s="654"/>
      <c r="O41" s="654"/>
      <c r="P41" s="654"/>
      <c r="Q41" s="654"/>
      <c r="R41" s="654"/>
      <c r="S41" s="654"/>
      <c r="T41" s="654"/>
      <c r="U41" s="654"/>
      <c r="V41" s="654"/>
      <c r="W41" s="654"/>
      <c r="X41" s="654"/>
      <c r="Y41" s="654"/>
      <c r="Z41" s="654"/>
      <c r="AA41" s="654"/>
      <c r="AB41" s="654"/>
      <c r="AC41" s="654"/>
      <c r="AD41" s="654"/>
      <c r="AE41" s="654"/>
      <c r="AF41" s="654"/>
      <c r="AG41" s="654"/>
      <c r="AH41" s="654"/>
      <c r="AI41" s="654"/>
      <c r="AJ41" s="654"/>
      <c r="AK41" s="654"/>
      <c r="AL41" s="654"/>
      <c r="AM41" s="654"/>
      <c r="AN41" s="654"/>
      <c r="AO41" s="654"/>
      <c r="AP41" s="654"/>
      <c r="AQ41" s="654"/>
      <c r="AR41" s="654"/>
      <c r="AS41" s="654"/>
      <c r="AT41" s="654"/>
      <c r="AU41" s="363"/>
      <c r="AV41" s="363"/>
      <c r="AW41" s="363"/>
      <c r="AX41" s="363"/>
      <c r="AY41" s="363"/>
      <c r="AZ41" s="363"/>
    </row>
    <row r="42" spans="2:70" ht="16.5" customHeight="1">
      <c r="B42" s="5"/>
      <c r="E42" s="370" t="s">
        <v>377</v>
      </c>
      <c r="I42" s="113"/>
      <c r="J42" s="113"/>
      <c r="K42" s="113"/>
      <c r="L42" s="363"/>
      <c r="M42" s="363"/>
      <c r="N42" s="363"/>
      <c r="O42" s="363"/>
      <c r="P42" s="363"/>
      <c r="Q42" s="363"/>
      <c r="R42" s="363"/>
      <c r="S42" s="363"/>
      <c r="T42" s="363"/>
      <c r="U42" s="363"/>
      <c r="V42" s="363"/>
      <c r="W42" s="363"/>
      <c r="X42" s="363"/>
      <c r="Y42" s="363"/>
      <c r="Z42" s="363"/>
      <c r="AA42" s="363"/>
      <c r="AB42" s="363"/>
      <c r="AC42" s="363"/>
      <c r="AD42" s="363"/>
      <c r="AE42" s="363"/>
      <c r="AF42" s="363"/>
      <c r="AG42" s="363"/>
      <c r="AH42" s="363"/>
      <c r="AI42" s="363"/>
      <c r="AJ42" s="363"/>
      <c r="AK42" s="363"/>
      <c r="AL42" s="363"/>
      <c r="AM42" s="363"/>
      <c r="AN42" s="363"/>
      <c r="AO42" s="363"/>
      <c r="AP42" s="363"/>
      <c r="AQ42" s="363"/>
      <c r="AR42" s="363"/>
      <c r="AS42" s="363"/>
      <c r="AT42" s="363"/>
      <c r="AU42" s="363"/>
      <c r="AV42" s="363"/>
      <c r="AW42" s="363"/>
      <c r="AX42" s="363"/>
      <c r="AY42" s="363"/>
      <c r="AZ42" s="363"/>
    </row>
    <row r="43" spans="2:70" ht="16.5" customHeight="1">
      <c r="B43" s="5"/>
      <c r="E43" s="370" t="s">
        <v>378</v>
      </c>
      <c r="I43" s="113"/>
      <c r="J43" s="113"/>
      <c r="K43" s="113"/>
      <c r="L43" s="363"/>
      <c r="M43" s="363"/>
      <c r="N43" s="363"/>
      <c r="O43" s="363"/>
      <c r="P43" s="363"/>
      <c r="Q43" s="363"/>
      <c r="R43" s="363"/>
      <c r="S43" s="363"/>
      <c r="T43" s="363"/>
      <c r="U43" s="363"/>
      <c r="V43" s="363"/>
      <c r="W43" s="363"/>
      <c r="X43" s="363"/>
      <c r="Y43" s="363"/>
      <c r="Z43" s="363"/>
      <c r="AA43" s="363"/>
      <c r="AB43" s="363"/>
      <c r="AC43" s="363"/>
      <c r="AD43" s="363"/>
      <c r="AE43" s="363"/>
      <c r="AF43" s="363"/>
      <c r="AG43" s="363"/>
      <c r="AH43" s="363"/>
      <c r="AI43" s="363"/>
      <c r="AJ43" s="363"/>
      <c r="AK43" s="363"/>
      <c r="AL43" s="363"/>
      <c r="AM43" s="363"/>
      <c r="AN43" s="363"/>
      <c r="AO43" s="363"/>
      <c r="AP43" s="363"/>
      <c r="AQ43" s="363"/>
      <c r="AR43" s="363"/>
      <c r="AS43" s="363"/>
      <c r="AT43" s="363"/>
      <c r="AU43" s="363"/>
      <c r="AV43" s="363"/>
      <c r="AW43" s="363"/>
      <c r="AX43" s="363"/>
      <c r="AY43" s="363"/>
      <c r="AZ43" s="363"/>
    </row>
    <row r="44" spans="2:70" ht="16.5" customHeight="1">
      <c r="B44" s="5"/>
      <c r="E44" s="363"/>
      <c r="F44" s="363"/>
      <c r="G44" s="363"/>
      <c r="H44" s="363"/>
      <c r="I44" s="363"/>
      <c r="J44" s="363"/>
      <c r="K44" s="363"/>
      <c r="L44" s="363"/>
      <c r="M44" s="363"/>
      <c r="N44" s="363"/>
      <c r="O44" s="363"/>
      <c r="P44" s="363"/>
      <c r="Q44" s="363"/>
      <c r="R44" s="363"/>
      <c r="S44" s="363"/>
      <c r="T44" s="363"/>
      <c r="U44" s="363"/>
      <c r="V44" s="363"/>
      <c r="W44" s="363"/>
      <c r="X44" s="363"/>
      <c r="Y44" s="363"/>
      <c r="Z44" s="363"/>
      <c r="AA44" s="363"/>
      <c r="AB44" s="363"/>
      <c r="AC44" s="363"/>
      <c r="AD44" s="363"/>
      <c r="AE44" s="363"/>
      <c r="AF44" s="363"/>
      <c r="AG44" s="363"/>
      <c r="AH44" s="363"/>
      <c r="AI44" s="363"/>
      <c r="AJ44" s="363"/>
      <c r="AK44" s="363"/>
      <c r="AL44" s="363"/>
      <c r="AM44" s="363"/>
      <c r="AN44" s="363"/>
      <c r="AO44" s="363"/>
      <c r="AP44" s="363"/>
      <c r="AQ44" s="363"/>
      <c r="AR44" s="363"/>
      <c r="AS44" s="363"/>
      <c r="AT44" s="363"/>
      <c r="AU44" s="363"/>
      <c r="AV44" s="363"/>
      <c r="AW44" s="363"/>
      <c r="AX44" s="363"/>
      <c r="AY44" s="363"/>
      <c r="AZ44" s="363"/>
    </row>
    <row r="45" spans="2:70" ht="16.5" customHeight="1">
      <c r="B45" s="5"/>
      <c r="D45" s="208" t="s">
        <v>379</v>
      </c>
      <c r="E45" s="208"/>
      <c r="F45" s="208"/>
      <c r="G45" s="208"/>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row>
    <row r="46" spans="2:70" ht="16.5" customHeight="1">
      <c r="B46" s="5"/>
      <c r="E46" s="363"/>
      <c r="F46" s="363"/>
      <c r="G46" s="363"/>
      <c r="H46" s="363"/>
      <c r="I46" s="363"/>
      <c r="J46" s="363"/>
      <c r="K46" s="363"/>
      <c r="L46" s="363"/>
      <c r="M46" s="363"/>
      <c r="N46" s="363"/>
      <c r="O46" s="363"/>
      <c r="P46" s="363"/>
      <c r="Q46" s="363"/>
      <c r="R46" s="363"/>
      <c r="S46" s="363"/>
      <c r="T46" s="363"/>
      <c r="U46" s="363"/>
      <c r="V46" s="363"/>
      <c r="W46" s="363"/>
      <c r="X46" s="363"/>
      <c r="Y46" s="363"/>
      <c r="Z46" s="363"/>
    </row>
    <row r="47" spans="2:70" ht="16.5" customHeight="1">
      <c r="B47" s="5"/>
      <c r="E47" s="359" t="s">
        <v>380</v>
      </c>
      <c r="F47" s="363"/>
      <c r="G47" s="363"/>
      <c r="H47" s="363"/>
      <c r="I47" s="363"/>
      <c r="J47" s="363"/>
      <c r="K47" s="363"/>
      <c r="L47" s="363"/>
      <c r="M47" s="363"/>
      <c r="N47" s="363"/>
      <c r="O47" s="363"/>
      <c r="P47" s="363"/>
      <c r="Q47" s="363"/>
      <c r="R47" s="363"/>
      <c r="S47" s="363"/>
      <c r="T47" s="363"/>
      <c r="U47" s="363"/>
      <c r="V47" s="363"/>
      <c r="W47" s="363"/>
      <c r="X47" s="363"/>
      <c r="Y47" s="363"/>
      <c r="Z47" s="363"/>
    </row>
    <row r="48" spans="2:70" ht="16.5" customHeight="1">
      <c r="B48" s="5"/>
      <c r="E48" s="359"/>
      <c r="F48" s="363"/>
      <c r="G48" s="363"/>
      <c r="H48" s="363"/>
      <c r="I48" s="363"/>
      <c r="J48" s="363"/>
      <c r="K48" s="363"/>
      <c r="L48" s="363"/>
      <c r="M48" s="363"/>
      <c r="N48" s="363"/>
      <c r="O48" s="363"/>
      <c r="P48" s="363"/>
      <c r="Q48" s="363"/>
      <c r="R48" s="363"/>
      <c r="S48" s="363"/>
      <c r="T48" s="363"/>
      <c r="U48" s="363"/>
      <c r="V48" s="363"/>
      <c r="W48" s="363"/>
      <c r="X48" s="363"/>
      <c r="Y48" s="363"/>
      <c r="Z48" s="363"/>
    </row>
    <row r="49" spans="2:70" ht="16.5" customHeight="1">
      <c r="B49" s="5"/>
      <c r="E49" s="465" t="s">
        <v>338</v>
      </c>
      <c r="F49" s="363"/>
      <c r="G49" s="363"/>
      <c r="H49" s="363"/>
      <c r="I49" s="363"/>
      <c r="J49" s="363"/>
      <c r="K49" s="363"/>
      <c r="L49" s="363"/>
      <c r="M49" s="363"/>
      <c r="N49" s="363"/>
      <c r="O49" s="363"/>
      <c r="P49" s="363"/>
      <c r="Q49" s="363"/>
      <c r="R49" s="363"/>
      <c r="S49" s="363"/>
      <c r="T49" s="363"/>
      <c r="U49" s="363"/>
      <c r="V49" s="363"/>
      <c r="W49" s="363"/>
      <c r="X49" s="363"/>
      <c r="Y49" s="363"/>
      <c r="Z49" s="363"/>
      <c r="BB49" s="465" t="s">
        <v>339</v>
      </c>
    </row>
    <row r="50" spans="2:70" ht="16.5" customHeight="1">
      <c r="B50" s="5"/>
      <c r="E50" s="452"/>
      <c r="F50" s="451"/>
      <c r="G50" s="645">
        <v>2007</v>
      </c>
      <c r="H50" s="645"/>
      <c r="I50" s="645"/>
      <c r="J50" s="646">
        <v>2008</v>
      </c>
      <c r="K50" s="647"/>
      <c r="L50" s="648"/>
      <c r="M50" s="645">
        <v>2009</v>
      </c>
      <c r="N50" s="645"/>
      <c r="O50" s="645"/>
      <c r="P50" s="645">
        <v>2010</v>
      </c>
      <c r="Q50" s="645"/>
      <c r="R50" s="645"/>
      <c r="S50" s="645">
        <v>2011</v>
      </c>
      <c r="T50" s="645"/>
      <c r="U50" s="645"/>
      <c r="V50" s="645">
        <v>2012</v>
      </c>
      <c r="W50" s="645"/>
      <c r="X50" s="645"/>
      <c r="Y50" s="645">
        <v>2013</v>
      </c>
      <c r="Z50" s="645"/>
      <c r="AA50" s="645"/>
      <c r="AB50" s="645">
        <v>2014</v>
      </c>
      <c r="AC50" s="645"/>
      <c r="AD50" s="645"/>
      <c r="AE50" s="645">
        <v>2015</v>
      </c>
      <c r="AF50" s="645"/>
      <c r="AG50" s="645"/>
      <c r="AH50" s="645">
        <v>2016</v>
      </c>
      <c r="AI50" s="645"/>
      <c r="AJ50" s="645"/>
      <c r="AK50" s="645">
        <v>2017</v>
      </c>
      <c r="AL50" s="645"/>
      <c r="AM50" s="645"/>
      <c r="AN50" s="645">
        <v>2018</v>
      </c>
      <c r="AO50" s="645"/>
      <c r="AP50" s="645"/>
      <c r="AQ50" s="645">
        <v>2019</v>
      </c>
      <c r="AR50" s="645"/>
      <c r="AS50" s="645"/>
      <c r="AT50" s="645">
        <v>2020</v>
      </c>
      <c r="AU50" s="645"/>
      <c r="AV50" s="645"/>
      <c r="AW50" s="645">
        <v>2021</v>
      </c>
      <c r="AX50" s="645"/>
      <c r="AY50" s="645"/>
    </row>
    <row r="51" spans="2:70" ht="16.5" customHeight="1">
      <c r="B51" s="5"/>
      <c r="E51" s="452"/>
      <c r="F51" s="451"/>
      <c r="G51" s="460" t="s">
        <v>340</v>
      </c>
      <c r="H51" s="460" t="s">
        <v>341</v>
      </c>
      <c r="I51" s="460" t="s">
        <v>342</v>
      </c>
      <c r="J51" s="460" t="s">
        <v>340</v>
      </c>
      <c r="K51" s="460" t="s">
        <v>341</v>
      </c>
      <c r="L51" s="460" t="s">
        <v>342</v>
      </c>
      <c r="M51" s="460" t="s">
        <v>340</v>
      </c>
      <c r="N51" s="460" t="s">
        <v>341</v>
      </c>
      <c r="O51" s="460" t="s">
        <v>342</v>
      </c>
      <c r="P51" s="460" t="s">
        <v>340</v>
      </c>
      <c r="Q51" s="460" t="s">
        <v>341</v>
      </c>
      <c r="R51" s="460" t="s">
        <v>342</v>
      </c>
      <c r="S51" s="460" t="s">
        <v>340</v>
      </c>
      <c r="T51" s="460" t="s">
        <v>341</v>
      </c>
      <c r="U51" s="460" t="s">
        <v>342</v>
      </c>
      <c r="V51" s="460" t="s">
        <v>340</v>
      </c>
      <c r="W51" s="460" t="s">
        <v>341</v>
      </c>
      <c r="X51" s="460" t="s">
        <v>342</v>
      </c>
      <c r="Y51" s="460" t="s">
        <v>340</v>
      </c>
      <c r="Z51" s="460" t="s">
        <v>341</v>
      </c>
      <c r="AA51" s="460" t="s">
        <v>342</v>
      </c>
      <c r="AB51" s="460" t="s">
        <v>340</v>
      </c>
      <c r="AC51" s="460" t="s">
        <v>341</v>
      </c>
      <c r="AD51" s="460" t="s">
        <v>342</v>
      </c>
      <c r="AE51" s="460" t="s">
        <v>340</v>
      </c>
      <c r="AF51" s="460" t="s">
        <v>341</v>
      </c>
      <c r="AG51" s="460" t="s">
        <v>342</v>
      </c>
      <c r="AH51" s="460" t="s">
        <v>340</v>
      </c>
      <c r="AI51" s="460" t="s">
        <v>341</v>
      </c>
      <c r="AJ51" s="460" t="s">
        <v>342</v>
      </c>
      <c r="AK51" s="460" t="s">
        <v>340</v>
      </c>
      <c r="AL51" s="460" t="s">
        <v>341</v>
      </c>
      <c r="AM51" s="460" t="s">
        <v>342</v>
      </c>
      <c r="AN51" s="460" t="s">
        <v>340</v>
      </c>
      <c r="AO51" s="460" t="s">
        <v>341</v>
      </c>
      <c r="AP51" s="460" t="s">
        <v>342</v>
      </c>
      <c r="AQ51" s="460" t="s">
        <v>340</v>
      </c>
      <c r="AR51" s="460" t="s">
        <v>341</v>
      </c>
      <c r="AS51" s="460" t="s">
        <v>342</v>
      </c>
      <c r="AT51" s="460" t="s">
        <v>340</v>
      </c>
      <c r="AU51" s="460" t="s">
        <v>341</v>
      </c>
      <c r="AV51" s="460" t="s">
        <v>342</v>
      </c>
      <c r="AW51" s="460" t="s">
        <v>340</v>
      </c>
      <c r="AX51" s="460" t="s">
        <v>341</v>
      </c>
      <c r="AY51" s="460" t="s">
        <v>342</v>
      </c>
      <c r="BB51" s="452"/>
      <c r="BC51" s="451"/>
      <c r="BD51" s="460">
        <v>2007</v>
      </c>
      <c r="BE51" s="460">
        <v>2008</v>
      </c>
      <c r="BF51" s="460">
        <v>2009</v>
      </c>
      <c r="BG51" s="460">
        <v>2010</v>
      </c>
      <c r="BH51" s="460">
        <v>2011</v>
      </c>
      <c r="BI51" s="460">
        <v>2012</v>
      </c>
      <c r="BJ51" s="460">
        <v>2013</v>
      </c>
      <c r="BK51" s="460">
        <v>2014</v>
      </c>
      <c r="BL51" s="460">
        <v>2015</v>
      </c>
      <c r="BM51" s="460">
        <v>2016</v>
      </c>
      <c r="BN51" s="460">
        <v>2017</v>
      </c>
      <c r="BO51" s="460">
        <v>2018</v>
      </c>
      <c r="BP51" s="460">
        <v>2019</v>
      </c>
      <c r="BQ51" s="460">
        <v>2020</v>
      </c>
      <c r="BR51" s="460">
        <v>2021</v>
      </c>
    </row>
    <row r="52" spans="2:70" ht="16.5" customHeight="1">
      <c r="B52" s="5"/>
      <c r="E52" s="374" t="s">
        <v>381</v>
      </c>
      <c r="F52" s="461" t="s">
        <v>382</v>
      </c>
      <c r="G52" s="376">
        <v>2.3540000000000001</v>
      </c>
      <c r="H52" s="376">
        <v>0.33600000000000002</v>
      </c>
      <c r="I52" s="376">
        <v>7.9000000000000001E-2</v>
      </c>
      <c r="J52" s="376">
        <v>2.3540000000000001</v>
      </c>
      <c r="K52" s="376">
        <v>0.32600000000000001</v>
      </c>
      <c r="L52" s="376">
        <v>7.4999999999999997E-2</v>
      </c>
      <c r="M52" s="376">
        <v>2.3540000000000001</v>
      </c>
      <c r="N52" s="376">
        <v>0.314</v>
      </c>
      <c r="O52" s="376">
        <v>7.1999999999999995E-2</v>
      </c>
      <c r="P52" s="376">
        <v>2.3540000000000001</v>
      </c>
      <c r="Q52" s="376">
        <v>0.30599999999999999</v>
      </c>
      <c r="R52" s="376">
        <v>4.3999999999999997E-2</v>
      </c>
      <c r="S52" s="376">
        <v>2.2629999999999999</v>
      </c>
      <c r="T52" s="376">
        <v>0.30599999999999999</v>
      </c>
      <c r="U52" s="376">
        <v>4.2000000000000003E-2</v>
      </c>
      <c r="V52" s="376">
        <v>2.258</v>
      </c>
      <c r="W52" s="376">
        <v>0.3</v>
      </c>
      <c r="X52" s="376">
        <v>4.1000000000000002E-2</v>
      </c>
      <c r="Y52" s="376">
        <v>2.2629999999999999</v>
      </c>
      <c r="Z52" s="376">
        <v>0.29399999999999998</v>
      </c>
      <c r="AA52" s="376">
        <v>3.9E-2</v>
      </c>
      <c r="AB52" s="376">
        <v>2.2629999999999999</v>
      </c>
      <c r="AC52" s="376">
        <v>0.28799999999999998</v>
      </c>
      <c r="AD52" s="376">
        <v>3.6999999999999998E-2</v>
      </c>
      <c r="AE52" s="376">
        <v>2.2629999999999999</v>
      </c>
      <c r="AF52" s="376">
        <v>0.27100000000000002</v>
      </c>
      <c r="AG52" s="376">
        <v>3.4000000000000002E-2</v>
      </c>
      <c r="AH52" s="376">
        <v>2.2530000000000001</v>
      </c>
      <c r="AI52" s="376">
        <v>0.26400000000000001</v>
      </c>
      <c r="AJ52" s="376">
        <v>3.1E-2</v>
      </c>
      <c r="AK52" s="376">
        <v>2.2370000000000001</v>
      </c>
      <c r="AL52" s="376">
        <v>0.254</v>
      </c>
      <c r="AM52" s="376">
        <v>2.8000000000000001E-2</v>
      </c>
      <c r="AN52" s="376">
        <v>2.2130000000000001</v>
      </c>
      <c r="AO52" s="376">
        <v>0.251</v>
      </c>
      <c r="AP52" s="376">
        <v>2.8000000000000001E-2</v>
      </c>
      <c r="AQ52" s="376" t="s">
        <v>293</v>
      </c>
      <c r="AR52" s="376" t="s">
        <v>293</v>
      </c>
      <c r="AS52" s="376" t="s">
        <v>293</v>
      </c>
      <c r="AT52" s="376" t="s">
        <v>293</v>
      </c>
      <c r="AU52" s="376" t="s">
        <v>293</v>
      </c>
      <c r="AV52" s="376" t="s">
        <v>293</v>
      </c>
      <c r="AW52" s="376" t="s">
        <v>293</v>
      </c>
      <c r="AX52" s="376" t="s">
        <v>293</v>
      </c>
      <c r="AY52" s="376" t="s">
        <v>293</v>
      </c>
      <c r="BB52" s="374" t="s">
        <v>381</v>
      </c>
      <c r="BC52" s="461" t="s">
        <v>382</v>
      </c>
      <c r="BD52" s="371">
        <f>G52+H52*$I$252/1000+I52*$I$253/1000</f>
        <v>2.3843430000000003</v>
      </c>
      <c r="BE52" s="371">
        <f>J52+K52*$I$252/1000+L52*$I$253/1000</f>
        <v>2.383003</v>
      </c>
      <c r="BF52" s="371">
        <f>M52+N52*$I$252/1000+O52*$I$253/1000</f>
        <v>2.3818720000000004</v>
      </c>
      <c r="BG52" s="371">
        <f>P52+Q52*$I$252/1000+R52*$I$253/1000</f>
        <v>2.374228</v>
      </c>
      <c r="BH52" s="371">
        <f>S52+T52*$I$252/1000+U52*$I$253/1000</f>
        <v>2.2826979999999999</v>
      </c>
      <c r="BI52" s="371">
        <f>V52+W52*$I$252/1000+X52*$I$253/1000</f>
        <v>2.2772649999999999</v>
      </c>
      <c r="BJ52" s="371">
        <f>Y52+Z52*$I$252/1000+AA52*$I$253/1000</f>
        <v>2.2815669999999999</v>
      </c>
      <c r="BK52" s="371">
        <f>AB52+AC52*$I$252/1000+AD52*$I$253/1000</f>
        <v>2.280869</v>
      </c>
      <c r="BL52" s="371">
        <f>AE52+AF52*$I$252/1000+AG52*$I$253/1000</f>
        <v>2.279598</v>
      </c>
      <c r="BM52" s="371">
        <f>AH52+AI52*$I$252/1000+AJ52*$I$253/1000</f>
        <v>2.2686069999999998</v>
      </c>
      <c r="BN52" s="371">
        <f>AK52+AL52*$I$252/1000+AM52*$I$253/1000</f>
        <v>2.2515320000000001</v>
      </c>
      <c r="BO52" s="371">
        <f>AN52+AO52*$I$252/1000+AP52*$I$253/1000</f>
        <v>2.2274480000000003</v>
      </c>
      <c r="BP52" s="464" t="s">
        <v>293</v>
      </c>
      <c r="BQ52" s="464" t="s">
        <v>293</v>
      </c>
      <c r="BR52" s="464" t="s">
        <v>293</v>
      </c>
    </row>
    <row r="53" spans="2:70" ht="16.5" customHeight="1">
      <c r="B53" s="5"/>
      <c r="E53" s="372"/>
      <c r="F53" s="461" t="s">
        <v>383</v>
      </c>
      <c r="G53" s="376">
        <v>2.3519999999999999</v>
      </c>
      <c r="H53" s="376">
        <v>0.7</v>
      </c>
      <c r="I53" s="376">
        <v>6.9000000000000006E-2</v>
      </c>
      <c r="J53" s="376">
        <v>2.3519999999999999</v>
      </c>
      <c r="K53" s="376">
        <v>0.69499999999999995</v>
      </c>
      <c r="L53" s="376">
        <v>6.9000000000000006E-2</v>
      </c>
      <c r="M53" s="376">
        <v>2.3519999999999999</v>
      </c>
      <c r="N53" s="376">
        <v>0.68600000000000005</v>
      </c>
      <c r="O53" s="376">
        <v>6.8000000000000005E-2</v>
      </c>
      <c r="P53" s="376">
        <v>2.3519999999999999</v>
      </c>
      <c r="Q53" s="376">
        <v>0.68</v>
      </c>
      <c r="R53" s="376">
        <v>6.5000000000000002E-2</v>
      </c>
      <c r="S53" s="376">
        <v>2.2599999999999998</v>
      </c>
      <c r="T53" s="376">
        <v>0.69399999999999995</v>
      </c>
      <c r="U53" s="376">
        <v>6.5000000000000002E-2</v>
      </c>
      <c r="V53" s="376">
        <v>2.2559999999999998</v>
      </c>
      <c r="W53" s="376">
        <v>0.69299999999999995</v>
      </c>
      <c r="X53" s="376">
        <v>6.5000000000000002E-2</v>
      </c>
      <c r="Y53" s="376">
        <v>2.2599999999999998</v>
      </c>
      <c r="Z53" s="376">
        <v>0.68799999999999994</v>
      </c>
      <c r="AA53" s="376">
        <v>6.5000000000000002E-2</v>
      </c>
      <c r="AB53" s="376">
        <v>2.2599999999999998</v>
      </c>
      <c r="AC53" s="376">
        <v>0.68200000000000005</v>
      </c>
      <c r="AD53" s="376">
        <v>6.4000000000000001E-2</v>
      </c>
      <c r="AE53" s="376">
        <v>2.2599999999999998</v>
      </c>
      <c r="AF53" s="376">
        <v>0.67200000000000004</v>
      </c>
      <c r="AG53" s="376">
        <v>6.6000000000000003E-2</v>
      </c>
      <c r="AH53" s="376">
        <v>2.2509999999999999</v>
      </c>
      <c r="AI53" s="376">
        <v>0.67500000000000004</v>
      </c>
      <c r="AJ53" s="376">
        <v>6.6000000000000003E-2</v>
      </c>
      <c r="AK53" s="376">
        <v>2.2349999999999999</v>
      </c>
      <c r="AL53" s="376">
        <v>0.66400000000000003</v>
      </c>
      <c r="AM53" s="376">
        <v>6.4000000000000001E-2</v>
      </c>
      <c r="AN53" s="376">
        <v>2.2109999999999999</v>
      </c>
      <c r="AO53" s="376">
        <v>0.67400000000000004</v>
      </c>
      <c r="AP53" s="376">
        <v>6.4000000000000001E-2</v>
      </c>
      <c r="AQ53" s="376" t="s">
        <v>293</v>
      </c>
      <c r="AR53" s="376" t="s">
        <v>293</v>
      </c>
      <c r="AS53" s="376" t="s">
        <v>293</v>
      </c>
      <c r="AT53" s="376" t="s">
        <v>293</v>
      </c>
      <c r="AU53" s="376" t="s">
        <v>293</v>
      </c>
      <c r="AV53" s="376" t="s">
        <v>293</v>
      </c>
      <c r="AW53" s="376" t="s">
        <v>293</v>
      </c>
      <c r="AX53" s="376" t="s">
        <v>293</v>
      </c>
      <c r="AY53" s="376" t="s">
        <v>293</v>
      </c>
      <c r="BB53" s="372"/>
      <c r="BC53" s="461" t="s">
        <v>383</v>
      </c>
      <c r="BD53" s="371">
        <f t="shared" ref="BD53:BD55" si="16">G53+H53*$I$252/1000+I53*$I$253/1000</f>
        <v>2.389885</v>
      </c>
      <c r="BE53" s="371">
        <f t="shared" ref="BE53:BE55" si="17">J53+K53*$I$252/1000+L53*$I$253/1000</f>
        <v>2.389745</v>
      </c>
      <c r="BF53" s="371">
        <f t="shared" ref="BF53:BF55" si="18">M53+N53*$I$252/1000+O53*$I$253/1000</f>
        <v>2.3892279999999997</v>
      </c>
      <c r="BG53" s="371">
        <f t="shared" ref="BG53:BG55" si="19">P53+Q53*$I$252/1000+R53*$I$253/1000</f>
        <v>2.3882649999999996</v>
      </c>
      <c r="BH53" s="371">
        <f t="shared" ref="BH53:BH55" si="20">S53+T53*$I$252/1000+U53*$I$253/1000</f>
        <v>2.2966569999999997</v>
      </c>
      <c r="BI53" s="371">
        <f t="shared" ref="BI53:BI55" si="21">V53+W53*$I$252/1000+X53*$I$253/1000</f>
        <v>2.2926289999999998</v>
      </c>
      <c r="BJ53" s="371">
        <f t="shared" ref="BJ53:BJ55" si="22">Y53+Z53*$I$252/1000+AA53*$I$253/1000</f>
        <v>2.2964889999999998</v>
      </c>
      <c r="BK53" s="371">
        <f t="shared" ref="BK53:BK55" si="23">AB53+AC53*$I$252/1000+AD53*$I$253/1000</f>
        <v>2.2960559999999997</v>
      </c>
      <c r="BL53" s="371">
        <f t="shared" ref="BL53:BL55" si="24">AE53+AF53*$I$252/1000+AG53*$I$253/1000</f>
        <v>2.296306</v>
      </c>
      <c r="BM53" s="371">
        <f t="shared" ref="BM53:BM55" si="25">AH53+AI53*$I$252/1000+AJ53*$I$253/1000</f>
        <v>2.2873899999999998</v>
      </c>
      <c r="BN53" s="371">
        <f t="shared" ref="BN53:BN55" si="26">AK53+AL53*$I$252/1000+AM53*$I$253/1000</f>
        <v>2.2705519999999999</v>
      </c>
      <c r="BO53" s="371">
        <f t="shared" ref="BO53:BO55" si="27">AN53+AO53*$I$252/1000+AP53*$I$253/1000</f>
        <v>2.2468319999999999</v>
      </c>
      <c r="BP53" s="464" t="s">
        <v>293</v>
      </c>
      <c r="BQ53" s="464" t="s">
        <v>293</v>
      </c>
      <c r="BR53" s="464" t="s">
        <v>293</v>
      </c>
    </row>
    <row r="54" spans="2:70" ht="16.5" customHeight="1">
      <c r="B54" s="5"/>
      <c r="E54" s="372"/>
      <c r="F54" s="461" t="s">
        <v>384</v>
      </c>
      <c r="G54" s="376">
        <v>2.3519999999999999</v>
      </c>
      <c r="H54" s="376">
        <v>0.48499999999999999</v>
      </c>
      <c r="I54" s="376">
        <v>2.1000000000000001E-2</v>
      </c>
      <c r="J54" s="376">
        <v>2.3519999999999999</v>
      </c>
      <c r="K54" s="376">
        <v>0.48499999999999999</v>
      </c>
      <c r="L54" s="376">
        <v>2.1000000000000001E-2</v>
      </c>
      <c r="M54" s="376">
        <v>2.3519999999999999</v>
      </c>
      <c r="N54" s="376">
        <v>0.48399999999999999</v>
      </c>
      <c r="O54" s="376">
        <v>2.1000000000000001E-2</v>
      </c>
      <c r="P54" s="376">
        <v>2.3519999999999999</v>
      </c>
      <c r="Q54" s="376">
        <v>0.49</v>
      </c>
      <c r="R54" s="376">
        <v>2.1000000000000001E-2</v>
      </c>
      <c r="S54" s="376">
        <v>2.2599999999999998</v>
      </c>
      <c r="T54" s="376">
        <v>0.498</v>
      </c>
      <c r="U54" s="376">
        <v>2.1000000000000001E-2</v>
      </c>
      <c r="V54" s="376">
        <v>2.2559999999999998</v>
      </c>
      <c r="W54" s="376">
        <v>0.499</v>
      </c>
      <c r="X54" s="376">
        <v>2.1000000000000001E-2</v>
      </c>
      <c r="Y54" s="376">
        <v>2.2599999999999998</v>
      </c>
      <c r="Z54" s="376">
        <v>0.498</v>
      </c>
      <c r="AA54" s="376">
        <v>2.1000000000000001E-2</v>
      </c>
      <c r="AB54" s="376">
        <v>2.2599999999999998</v>
      </c>
      <c r="AC54" s="376">
        <v>0.496</v>
      </c>
      <c r="AD54" s="376">
        <v>2.1000000000000001E-2</v>
      </c>
      <c r="AE54" s="376">
        <v>2.2599999999999998</v>
      </c>
      <c r="AF54" s="376">
        <v>0.498</v>
      </c>
      <c r="AG54" s="376">
        <v>2.1000000000000001E-2</v>
      </c>
      <c r="AH54" s="376">
        <v>2.2509999999999999</v>
      </c>
      <c r="AI54" s="376">
        <v>0.498</v>
      </c>
      <c r="AJ54" s="376">
        <v>2.1000000000000001E-2</v>
      </c>
      <c r="AK54" s="376">
        <v>2.2349999999999999</v>
      </c>
      <c r="AL54" s="376">
        <v>0.49099999999999999</v>
      </c>
      <c r="AM54" s="376">
        <v>2.1000000000000001E-2</v>
      </c>
      <c r="AN54" s="376">
        <v>2.2109999999999999</v>
      </c>
      <c r="AO54" s="376">
        <v>0.49199999999999999</v>
      </c>
      <c r="AP54" s="376">
        <v>2.1000000000000001E-2</v>
      </c>
      <c r="AQ54" s="376" t="s">
        <v>293</v>
      </c>
      <c r="AR54" s="376" t="s">
        <v>293</v>
      </c>
      <c r="AS54" s="376" t="s">
        <v>293</v>
      </c>
      <c r="AT54" s="376" t="s">
        <v>293</v>
      </c>
      <c r="AU54" s="376" t="s">
        <v>293</v>
      </c>
      <c r="AV54" s="376" t="s">
        <v>293</v>
      </c>
      <c r="AW54" s="376" t="s">
        <v>293</v>
      </c>
      <c r="AX54" s="376" t="s">
        <v>293</v>
      </c>
      <c r="AY54" s="376" t="s">
        <v>293</v>
      </c>
      <c r="BB54" s="372"/>
      <c r="BC54" s="461" t="s">
        <v>384</v>
      </c>
      <c r="BD54" s="371">
        <f t="shared" si="16"/>
        <v>2.3711449999999998</v>
      </c>
      <c r="BE54" s="371">
        <f t="shared" si="17"/>
        <v>2.3711449999999998</v>
      </c>
      <c r="BF54" s="371">
        <f t="shared" si="18"/>
        <v>2.3711169999999995</v>
      </c>
      <c r="BG54" s="371">
        <f t="shared" si="19"/>
        <v>2.3712849999999999</v>
      </c>
      <c r="BH54" s="371">
        <f t="shared" si="20"/>
        <v>2.2795089999999996</v>
      </c>
      <c r="BI54" s="371">
        <f t="shared" si="21"/>
        <v>2.2755369999999995</v>
      </c>
      <c r="BJ54" s="371">
        <f t="shared" si="22"/>
        <v>2.2795089999999996</v>
      </c>
      <c r="BK54" s="371">
        <f t="shared" si="23"/>
        <v>2.2794529999999997</v>
      </c>
      <c r="BL54" s="371">
        <f t="shared" si="24"/>
        <v>2.2795089999999996</v>
      </c>
      <c r="BM54" s="371">
        <f t="shared" si="25"/>
        <v>2.2705089999999997</v>
      </c>
      <c r="BN54" s="371">
        <f t="shared" si="26"/>
        <v>2.2543129999999998</v>
      </c>
      <c r="BO54" s="371">
        <f t="shared" si="27"/>
        <v>2.2303409999999997</v>
      </c>
      <c r="BP54" s="464" t="s">
        <v>293</v>
      </c>
      <c r="BQ54" s="464" t="s">
        <v>293</v>
      </c>
      <c r="BR54" s="464" t="s">
        <v>293</v>
      </c>
    </row>
    <row r="55" spans="2:70" ht="16.5" customHeight="1">
      <c r="B55" s="5"/>
      <c r="E55" s="375"/>
      <c r="F55" s="461" t="s">
        <v>385</v>
      </c>
      <c r="G55" s="376">
        <v>2.3879999999999999</v>
      </c>
      <c r="H55" s="376">
        <v>2.9620000000000002</v>
      </c>
      <c r="I55" s="376">
        <v>4.4999999999999998E-2</v>
      </c>
      <c r="J55" s="376">
        <v>2.3879999999999999</v>
      </c>
      <c r="K55" s="376">
        <v>2.6669999999999998</v>
      </c>
      <c r="L55" s="376">
        <v>4.3999999999999997E-2</v>
      </c>
      <c r="M55" s="376">
        <v>2.3879999999999999</v>
      </c>
      <c r="N55" s="376">
        <v>2.4729999999999999</v>
      </c>
      <c r="O55" s="376">
        <v>4.3999999999999997E-2</v>
      </c>
      <c r="P55" s="376">
        <v>2.3879999999999999</v>
      </c>
      <c r="Q55" s="376">
        <v>2.359</v>
      </c>
      <c r="R55" s="376">
        <v>4.3999999999999997E-2</v>
      </c>
      <c r="S55" s="376">
        <v>2.2959999999999998</v>
      </c>
      <c r="T55" s="376">
        <v>2.3530000000000002</v>
      </c>
      <c r="U55" s="376">
        <v>4.4999999999999998E-2</v>
      </c>
      <c r="V55" s="376">
        <v>2.2909999999999999</v>
      </c>
      <c r="W55" s="376">
        <v>2.31</v>
      </c>
      <c r="X55" s="376">
        <v>4.4999999999999998E-2</v>
      </c>
      <c r="Y55" s="376">
        <v>2.2959999999999998</v>
      </c>
      <c r="Z55" s="376">
        <v>2.2909999999999999</v>
      </c>
      <c r="AA55" s="376">
        <v>4.4999999999999998E-2</v>
      </c>
      <c r="AB55" s="376">
        <v>2.2959999999999998</v>
      </c>
      <c r="AC55" s="376">
        <v>2.2610000000000001</v>
      </c>
      <c r="AD55" s="376">
        <v>4.4999999999999998E-2</v>
      </c>
      <c r="AE55" s="376">
        <v>2.2959999999999998</v>
      </c>
      <c r="AF55" s="376">
        <v>2.3260000000000001</v>
      </c>
      <c r="AG55" s="376">
        <v>4.4999999999999998E-2</v>
      </c>
      <c r="AH55" s="376">
        <v>2.2869999999999999</v>
      </c>
      <c r="AI55" s="376">
        <v>2.306</v>
      </c>
      <c r="AJ55" s="376">
        <v>4.4999999999999998E-2</v>
      </c>
      <c r="AK55" s="376">
        <v>2.27</v>
      </c>
      <c r="AL55" s="376">
        <v>2.2869999999999999</v>
      </c>
      <c r="AM55" s="376">
        <v>4.4999999999999998E-2</v>
      </c>
      <c r="AN55" s="376">
        <v>2.2469999999999999</v>
      </c>
      <c r="AO55" s="376">
        <v>2.2789999999999999</v>
      </c>
      <c r="AP55" s="376">
        <v>4.4999999999999998E-2</v>
      </c>
      <c r="AQ55" s="376" t="s">
        <v>293</v>
      </c>
      <c r="AR55" s="376" t="s">
        <v>293</v>
      </c>
      <c r="AS55" s="376" t="s">
        <v>293</v>
      </c>
      <c r="AT55" s="376" t="s">
        <v>293</v>
      </c>
      <c r="AU55" s="376" t="s">
        <v>293</v>
      </c>
      <c r="AV55" s="376" t="s">
        <v>293</v>
      </c>
      <c r="AW55" s="376" t="s">
        <v>293</v>
      </c>
      <c r="AX55" s="376" t="s">
        <v>293</v>
      </c>
      <c r="AY55" s="376" t="s">
        <v>293</v>
      </c>
      <c r="BB55" s="375"/>
      <c r="BC55" s="461" t="s">
        <v>385</v>
      </c>
      <c r="BD55" s="371">
        <f t="shared" si="16"/>
        <v>2.4828610000000002</v>
      </c>
      <c r="BE55" s="371">
        <f t="shared" si="17"/>
        <v>2.4743360000000001</v>
      </c>
      <c r="BF55" s="371">
        <f t="shared" si="18"/>
        <v>2.4689039999999998</v>
      </c>
      <c r="BG55" s="371">
        <f t="shared" si="19"/>
        <v>2.4657119999999999</v>
      </c>
      <c r="BH55" s="371">
        <f t="shared" si="20"/>
        <v>2.3738090000000001</v>
      </c>
      <c r="BI55" s="371">
        <f t="shared" si="21"/>
        <v>2.3676050000000002</v>
      </c>
      <c r="BJ55" s="371">
        <f t="shared" si="22"/>
        <v>2.3720729999999999</v>
      </c>
      <c r="BK55" s="371">
        <f t="shared" si="23"/>
        <v>2.3712330000000001</v>
      </c>
      <c r="BL55" s="371">
        <f t="shared" si="24"/>
        <v>2.3730530000000001</v>
      </c>
      <c r="BM55" s="371">
        <f t="shared" si="25"/>
        <v>2.3634930000000001</v>
      </c>
      <c r="BN55" s="371">
        <f t="shared" si="26"/>
        <v>2.3459610000000004</v>
      </c>
      <c r="BO55" s="371">
        <f t="shared" si="27"/>
        <v>2.3227370000000001</v>
      </c>
      <c r="BP55" s="464" t="s">
        <v>293</v>
      </c>
      <c r="BQ55" s="464" t="s">
        <v>293</v>
      </c>
      <c r="BR55" s="464" t="s">
        <v>293</v>
      </c>
    </row>
    <row r="56" spans="2:70" ht="16.5" customHeight="1">
      <c r="B56" s="5"/>
      <c r="E56" s="374" t="s">
        <v>386</v>
      </c>
      <c r="F56" s="461" t="s">
        <v>382</v>
      </c>
      <c r="G56" s="376" t="s">
        <v>293</v>
      </c>
      <c r="H56" s="376" t="s">
        <v>293</v>
      </c>
      <c r="I56" s="376" t="s">
        <v>293</v>
      </c>
      <c r="J56" s="376" t="s">
        <v>293</v>
      </c>
      <c r="K56" s="376" t="s">
        <v>293</v>
      </c>
      <c r="L56" s="376" t="s">
        <v>293</v>
      </c>
      <c r="M56" s="376" t="s">
        <v>293</v>
      </c>
      <c r="N56" s="376" t="s">
        <v>293</v>
      </c>
      <c r="O56" s="376" t="s">
        <v>293</v>
      </c>
      <c r="P56" s="376" t="s">
        <v>293</v>
      </c>
      <c r="Q56" s="376" t="s">
        <v>293</v>
      </c>
      <c r="R56" s="376" t="s">
        <v>293</v>
      </c>
      <c r="S56" s="376" t="s">
        <v>293</v>
      </c>
      <c r="T56" s="376" t="s">
        <v>293</v>
      </c>
      <c r="U56" s="376" t="s">
        <v>293</v>
      </c>
      <c r="V56" s="376" t="s">
        <v>293</v>
      </c>
      <c r="W56" s="376" t="s">
        <v>293</v>
      </c>
      <c r="X56" s="376" t="s">
        <v>293</v>
      </c>
      <c r="Y56" s="376" t="s">
        <v>293</v>
      </c>
      <c r="Z56" s="376" t="s">
        <v>293</v>
      </c>
      <c r="AA56" s="376" t="s">
        <v>293</v>
      </c>
      <c r="AB56" s="376" t="s">
        <v>293</v>
      </c>
      <c r="AC56" s="376" t="s">
        <v>293</v>
      </c>
      <c r="AD56" s="376" t="s">
        <v>293</v>
      </c>
      <c r="AE56" s="376" t="s">
        <v>293</v>
      </c>
      <c r="AF56" s="376" t="s">
        <v>293</v>
      </c>
      <c r="AG56" s="376" t="s">
        <v>293</v>
      </c>
      <c r="AH56" s="376" t="s">
        <v>293</v>
      </c>
      <c r="AI56" s="376" t="s">
        <v>293</v>
      </c>
      <c r="AJ56" s="376" t="s">
        <v>293</v>
      </c>
      <c r="AK56" s="376" t="s">
        <v>293</v>
      </c>
      <c r="AL56" s="376" t="s">
        <v>293</v>
      </c>
      <c r="AM56" s="376" t="s">
        <v>293</v>
      </c>
      <c r="AN56" s="376" t="s">
        <v>293</v>
      </c>
      <c r="AO56" s="376" t="s">
        <v>293</v>
      </c>
      <c r="AP56" s="376" t="s">
        <v>293</v>
      </c>
      <c r="AQ56" s="376">
        <v>2.2370000000000001</v>
      </c>
      <c r="AR56" s="376">
        <v>0.25</v>
      </c>
      <c r="AS56" s="376">
        <v>2.7E-2</v>
      </c>
      <c r="AT56" s="376">
        <v>2.2370000000000001</v>
      </c>
      <c r="AU56" s="376">
        <v>0.246</v>
      </c>
      <c r="AV56" s="376">
        <v>2.7E-2</v>
      </c>
      <c r="AW56" s="376">
        <v>2.2370000000000001</v>
      </c>
      <c r="AX56" s="376">
        <v>0.24299999999999999</v>
      </c>
      <c r="AY56" s="376">
        <v>2.5000000000000001E-2</v>
      </c>
      <c r="BB56" s="374" t="s">
        <v>386</v>
      </c>
      <c r="BC56" s="461" t="s">
        <v>382</v>
      </c>
      <c r="BD56" s="376" t="s">
        <v>293</v>
      </c>
      <c r="BE56" s="376" t="s">
        <v>293</v>
      </c>
      <c r="BF56" s="376" t="s">
        <v>293</v>
      </c>
      <c r="BG56" s="376" t="s">
        <v>293</v>
      </c>
      <c r="BH56" s="376" t="s">
        <v>293</v>
      </c>
      <c r="BI56" s="376" t="s">
        <v>293</v>
      </c>
      <c r="BJ56" s="376" t="s">
        <v>293</v>
      </c>
      <c r="BK56" s="376" t="s">
        <v>293</v>
      </c>
      <c r="BL56" s="376" t="s">
        <v>293</v>
      </c>
      <c r="BM56" s="376" t="s">
        <v>293</v>
      </c>
      <c r="BN56" s="376" t="s">
        <v>293</v>
      </c>
      <c r="BO56" s="376" t="s">
        <v>293</v>
      </c>
      <c r="BP56" s="371">
        <f>AQ56+AR56*$I$252/1000+AS56*$I$253/1000</f>
        <v>2.2511550000000002</v>
      </c>
      <c r="BQ56" s="371">
        <f>AT56+AU56*$I$252/1000+AV56*$I$253/1000</f>
        <v>2.2510430000000001</v>
      </c>
      <c r="BR56" s="371">
        <f>AW56+AX56*$I$252/1000+AY56*$I$253/1000</f>
        <v>2.250429</v>
      </c>
    </row>
    <row r="57" spans="2:70" ht="16.5" customHeight="1">
      <c r="B57" s="5"/>
      <c r="E57" s="372"/>
      <c r="F57" s="461" t="s">
        <v>383</v>
      </c>
      <c r="G57" s="376" t="s">
        <v>293</v>
      </c>
      <c r="H57" s="376" t="s">
        <v>293</v>
      </c>
      <c r="I57" s="376" t="s">
        <v>293</v>
      </c>
      <c r="J57" s="376" t="s">
        <v>293</v>
      </c>
      <c r="K57" s="376" t="s">
        <v>293</v>
      </c>
      <c r="L57" s="376" t="s">
        <v>293</v>
      </c>
      <c r="M57" s="376" t="s">
        <v>293</v>
      </c>
      <c r="N57" s="376" t="s">
        <v>293</v>
      </c>
      <c r="O57" s="376" t="s">
        <v>293</v>
      </c>
      <c r="P57" s="376" t="s">
        <v>293</v>
      </c>
      <c r="Q57" s="376" t="s">
        <v>293</v>
      </c>
      <c r="R57" s="376" t="s">
        <v>293</v>
      </c>
      <c r="S57" s="376" t="s">
        <v>293</v>
      </c>
      <c r="T57" s="376" t="s">
        <v>293</v>
      </c>
      <c r="U57" s="376" t="s">
        <v>293</v>
      </c>
      <c r="V57" s="376" t="s">
        <v>293</v>
      </c>
      <c r="W57" s="376" t="s">
        <v>293</v>
      </c>
      <c r="X57" s="376" t="s">
        <v>293</v>
      </c>
      <c r="Y57" s="376" t="s">
        <v>293</v>
      </c>
      <c r="Z57" s="376" t="s">
        <v>293</v>
      </c>
      <c r="AA57" s="376" t="s">
        <v>293</v>
      </c>
      <c r="AB57" s="376" t="s">
        <v>293</v>
      </c>
      <c r="AC57" s="376" t="s">
        <v>293</v>
      </c>
      <c r="AD57" s="376" t="s">
        <v>293</v>
      </c>
      <c r="AE57" s="376" t="s">
        <v>293</v>
      </c>
      <c r="AF57" s="376" t="s">
        <v>293</v>
      </c>
      <c r="AG57" s="376" t="s">
        <v>293</v>
      </c>
      <c r="AH57" s="376" t="s">
        <v>293</v>
      </c>
      <c r="AI57" s="376" t="s">
        <v>293</v>
      </c>
      <c r="AJ57" s="376" t="s">
        <v>293</v>
      </c>
      <c r="AK57" s="376" t="s">
        <v>293</v>
      </c>
      <c r="AL57" s="376" t="s">
        <v>293</v>
      </c>
      <c r="AM57" s="376" t="s">
        <v>293</v>
      </c>
      <c r="AN57" s="376" t="s">
        <v>293</v>
      </c>
      <c r="AO57" s="376" t="s">
        <v>293</v>
      </c>
      <c r="AP57" s="376" t="s">
        <v>293</v>
      </c>
      <c r="AQ57" s="376">
        <v>2.2349999999999999</v>
      </c>
      <c r="AR57" s="376">
        <v>0.65700000000000003</v>
      </c>
      <c r="AS57" s="376">
        <v>6.2E-2</v>
      </c>
      <c r="AT57" s="376">
        <v>2.2349999999999999</v>
      </c>
      <c r="AU57" s="376">
        <v>0.65700000000000003</v>
      </c>
      <c r="AV57" s="376">
        <v>6.2E-2</v>
      </c>
      <c r="AW57" s="376">
        <v>2.2349999999999999</v>
      </c>
      <c r="AX57" s="376">
        <v>0.59099999999999997</v>
      </c>
      <c r="AY57" s="376">
        <v>5.3999999999999999E-2</v>
      </c>
      <c r="BB57" s="372"/>
      <c r="BC57" s="461" t="s">
        <v>383</v>
      </c>
      <c r="BD57" s="376" t="s">
        <v>293</v>
      </c>
      <c r="BE57" s="376" t="s">
        <v>293</v>
      </c>
      <c r="BF57" s="376" t="s">
        <v>293</v>
      </c>
      <c r="BG57" s="376" t="s">
        <v>293</v>
      </c>
      <c r="BH57" s="376" t="s">
        <v>293</v>
      </c>
      <c r="BI57" s="376" t="s">
        <v>293</v>
      </c>
      <c r="BJ57" s="376" t="s">
        <v>293</v>
      </c>
      <c r="BK57" s="376" t="s">
        <v>293</v>
      </c>
      <c r="BL57" s="376" t="s">
        <v>293</v>
      </c>
      <c r="BM57" s="376" t="s">
        <v>293</v>
      </c>
      <c r="BN57" s="376" t="s">
        <v>293</v>
      </c>
      <c r="BO57" s="376" t="s">
        <v>293</v>
      </c>
      <c r="BP57" s="371">
        <f t="shared" ref="BP57:BP67" si="28">AQ57+AR57*$I$252/1000+AS57*$I$253/1000</f>
        <v>2.2698260000000001</v>
      </c>
      <c r="BQ57" s="371">
        <f t="shared" ref="BQ57:BQ67" si="29">AT57+AU57*$I$252/1000+AV57*$I$253/1000</f>
        <v>2.2698260000000001</v>
      </c>
      <c r="BR57" s="371">
        <f t="shared" ref="BR57:BR67" si="30">AW57+AX57*$I$252/1000+AY57*$I$253/1000</f>
        <v>2.2658579999999997</v>
      </c>
    </row>
    <row r="58" spans="2:70" ht="16.5" customHeight="1">
      <c r="B58" s="5"/>
      <c r="E58" s="372"/>
      <c r="F58" s="461" t="s">
        <v>384</v>
      </c>
      <c r="G58" s="376" t="s">
        <v>293</v>
      </c>
      <c r="H58" s="376" t="s">
        <v>293</v>
      </c>
      <c r="I58" s="376" t="s">
        <v>293</v>
      </c>
      <c r="J58" s="376" t="s">
        <v>293</v>
      </c>
      <c r="K58" s="376" t="s">
        <v>293</v>
      </c>
      <c r="L58" s="376" t="s">
        <v>293</v>
      </c>
      <c r="M58" s="376" t="s">
        <v>293</v>
      </c>
      <c r="N58" s="376" t="s">
        <v>293</v>
      </c>
      <c r="O58" s="376" t="s">
        <v>293</v>
      </c>
      <c r="P58" s="376" t="s">
        <v>293</v>
      </c>
      <c r="Q58" s="376" t="s">
        <v>293</v>
      </c>
      <c r="R58" s="376" t="s">
        <v>293</v>
      </c>
      <c r="S58" s="376" t="s">
        <v>293</v>
      </c>
      <c r="T58" s="376" t="s">
        <v>293</v>
      </c>
      <c r="U58" s="376" t="s">
        <v>293</v>
      </c>
      <c r="V58" s="376" t="s">
        <v>293</v>
      </c>
      <c r="W58" s="376" t="s">
        <v>293</v>
      </c>
      <c r="X58" s="376" t="s">
        <v>293</v>
      </c>
      <c r="Y58" s="376" t="s">
        <v>293</v>
      </c>
      <c r="Z58" s="376" t="s">
        <v>293</v>
      </c>
      <c r="AA58" s="376" t="s">
        <v>293</v>
      </c>
      <c r="AB58" s="376" t="s">
        <v>293</v>
      </c>
      <c r="AC58" s="376" t="s">
        <v>293</v>
      </c>
      <c r="AD58" s="376" t="s">
        <v>293</v>
      </c>
      <c r="AE58" s="376" t="s">
        <v>293</v>
      </c>
      <c r="AF58" s="376" t="s">
        <v>293</v>
      </c>
      <c r="AG58" s="376" t="s">
        <v>293</v>
      </c>
      <c r="AH58" s="376" t="s">
        <v>293</v>
      </c>
      <c r="AI58" s="376" t="s">
        <v>293</v>
      </c>
      <c r="AJ58" s="376" t="s">
        <v>293</v>
      </c>
      <c r="AK58" s="376" t="s">
        <v>293</v>
      </c>
      <c r="AL58" s="376" t="s">
        <v>293</v>
      </c>
      <c r="AM58" s="376" t="s">
        <v>293</v>
      </c>
      <c r="AN58" s="376" t="s">
        <v>293</v>
      </c>
      <c r="AO58" s="376" t="s">
        <v>293</v>
      </c>
      <c r="AP58" s="376" t="s">
        <v>293</v>
      </c>
      <c r="AQ58" s="376">
        <v>2.2349999999999999</v>
      </c>
      <c r="AR58" s="376">
        <v>0.49199999999999999</v>
      </c>
      <c r="AS58" s="376">
        <v>2.1000000000000001E-2</v>
      </c>
      <c r="AT58" s="376">
        <v>2.2349999999999999</v>
      </c>
      <c r="AU58" s="376">
        <v>0.48899999999999999</v>
      </c>
      <c r="AV58" s="376">
        <v>2.1000000000000001E-2</v>
      </c>
      <c r="AW58" s="376">
        <v>2.2349999999999999</v>
      </c>
      <c r="AX58" s="376">
        <v>0.48699999999999999</v>
      </c>
      <c r="AY58" s="376">
        <v>2.1000000000000001E-2</v>
      </c>
      <c r="BB58" s="372"/>
      <c r="BC58" s="461" t="s">
        <v>384</v>
      </c>
      <c r="BD58" s="376" t="s">
        <v>293</v>
      </c>
      <c r="BE58" s="376" t="s">
        <v>293</v>
      </c>
      <c r="BF58" s="376" t="s">
        <v>293</v>
      </c>
      <c r="BG58" s="376" t="s">
        <v>293</v>
      </c>
      <c r="BH58" s="376" t="s">
        <v>293</v>
      </c>
      <c r="BI58" s="376" t="s">
        <v>293</v>
      </c>
      <c r="BJ58" s="376" t="s">
        <v>293</v>
      </c>
      <c r="BK58" s="376" t="s">
        <v>293</v>
      </c>
      <c r="BL58" s="376" t="s">
        <v>293</v>
      </c>
      <c r="BM58" s="376" t="s">
        <v>293</v>
      </c>
      <c r="BN58" s="376" t="s">
        <v>293</v>
      </c>
      <c r="BO58" s="376" t="s">
        <v>293</v>
      </c>
      <c r="BP58" s="371">
        <f t="shared" si="28"/>
        <v>2.2543409999999997</v>
      </c>
      <c r="BQ58" s="371">
        <f t="shared" si="29"/>
        <v>2.2542569999999995</v>
      </c>
      <c r="BR58" s="371">
        <f t="shared" si="30"/>
        <v>2.2542009999999997</v>
      </c>
    </row>
    <row r="59" spans="2:70" ht="16.5" customHeight="1">
      <c r="B59" s="5"/>
      <c r="E59" s="372"/>
      <c r="F59" s="461" t="s">
        <v>385</v>
      </c>
      <c r="G59" s="376" t="s">
        <v>293</v>
      </c>
      <c r="H59" s="376" t="s">
        <v>293</v>
      </c>
      <c r="I59" s="376" t="s">
        <v>293</v>
      </c>
      <c r="J59" s="376" t="s">
        <v>293</v>
      </c>
      <c r="K59" s="376" t="s">
        <v>293</v>
      </c>
      <c r="L59" s="376" t="s">
        <v>293</v>
      </c>
      <c r="M59" s="376" t="s">
        <v>293</v>
      </c>
      <c r="N59" s="376" t="s">
        <v>293</v>
      </c>
      <c r="O59" s="376" t="s">
        <v>293</v>
      </c>
      <c r="P59" s="376" t="s">
        <v>293</v>
      </c>
      <c r="Q59" s="376" t="s">
        <v>293</v>
      </c>
      <c r="R59" s="376" t="s">
        <v>293</v>
      </c>
      <c r="S59" s="376" t="s">
        <v>293</v>
      </c>
      <c r="T59" s="376" t="s">
        <v>293</v>
      </c>
      <c r="U59" s="376" t="s">
        <v>293</v>
      </c>
      <c r="V59" s="376" t="s">
        <v>293</v>
      </c>
      <c r="W59" s="376" t="s">
        <v>293</v>
      </c>
      <c r="X59" s="376" t="s">
        <v>293</v>
      </c>
      <c r="Y59" s="376" t="s">
        <v>293</v>
      </c>
      <c r="Z59" s="376" t="s">
        <v>293</v>
      </c>
      <c r="AA59" s="376" t="s">
        <v>293</v>
      </c>
      <c r="AB59" s="376" t="s">
        <v>293</v>
      </c>
      <c r="AC59" s="376" t="s">
        <v>293</v>
      </c>
      <c r="AD59" s="376" t="s">
        <v>293</v>
      </c>
      <c r="AE59" s="376" t="s">
        <v>293</v>
      </c>
      <c r="AF59" s="376" t="s">
        <v>293</v>
      </c>
      <c r="AG59" s="376" t="s">
        <v>293</v>
      </c>
      <c r="AH59" s="376" t="s">
        <v>293</v>
      </c>
      <c r="AI59" s="376" t="s">
        <v>293</v>
      </c>
      <c r="AJ59" s="376" t="s">
        <v>293</v>
      </c>
      <c r="AK59" s="376" t="s">
        <v>293</v>
      </c>
      <c r="AL59" s="376" t="s">
        <v>293</v>
      </c>
      <c r="AM59" s="376" t="s">
        <v>293</v>
      </c>
      <c r="AN59" s="376" t="s">
        <v>293</v>
      </c>
      <c r="AO59" s="376" t="s">
        <v>293</v>
      </c>
      <c r="AP59" s="376" t="s">
        <v>293</v>
      </c>
      <c r="AQ59" s="376">
        <v>2.27</v>
      </c>
      <c r="AR59" s="376">
        <v>2.2509999999999999</v>
      </c>
      <c r="AS59" s="376">
        <v>4.4999999999999998E-2</v>
      </c>
      <c r="AT59" s="376">
        <v>2.27</v>
      </c>
      <c r="AU59" s="376">
        <v>2.2330000000000001</v>
      </c>
      <c r="AV59" s="376">
        <v>4.4999999999999998E-2</v>
      </c>
      <c r="AW59" s="376">
        <v>2.27</v>
      </c>
      <c r="AX59" s="376">
        <v>2.165</v>
      </c>
      <c r="AY59" s="376">
        <v>4.4999999999999998E-2</v>
      </c>
      <c r="BB59" s="372"/>
      <c r="BC59" s="461" t="s">
        <v>385</v>
      </c>
      <c r="BD59" s="376" t="s">
        <v>293</v>
      </c>
      <c r="BE59" s="376" t="s">
        <v>293</v>
      </c>
      <c r="BF59" s="376" t="s">
        <v>293</v>
      </c>
      <c r="BG59" s="376" t="s">
        <v>293</v>
      </c>
      <c r="BH59" s="376" t="s">
        <v>293</v>
      </c>
      <c r="BI59" s="376" t="s">
        <v>293</v>
      </c>
      <c r="BJ59" s="376" t="s">
        <v>293</v>
      </c>
      <c r="BK59" s="376" t="s">
        <v>293</v>
      </c>
      <c r="BL59" s="376" t="s">
        <v>293</v>
      </c>
      <c r="BM59" s="376" t="s">
        <v>293</v>
      </c>
      <c r="BN59" s="376" t="s">
        <v>293</v>
      </c>
      <c r="BO59" s="376" t="s">
        <v>293</v>
      </c>
      <c r="BP59" s="371">
        <f t="shared" si="28"/>
        <v>2.3449530000000003</v>
      </c>
      <c r="BQ59" s="371">
        <f t="shared" si="29"/>
        <v>2.344449</v>
      </c>
      <c r="BR59" s="371">
        <f t="shared" si="30"/>
        <v>2.3425450000000003</v>
      </c>
    </row>
    <row r="60" spans="2:70" ht="16.5" customHeight="1">
      <c r="B60" s="5"/>
      <c r="E60" s="374" t="s">
        <v>387</v>
      </c>
      <c r="F60" s="461" t="s">
        <v>382</v>
      </c>
      <c r="G60" s="376" t="s">
        <v>293</v>
      </c>
      <c r="H60" s="376" t="s">
        <v>293</v>
      </c>
      <c r="I60" s="376" t="s">
        <v>293</v>
      </c>
      <c r="J60" s="376" t="s">
        <v>293</v>
      </c>
      <c r="K60" s="376" t="s">
        <v>293</v>
      </c>
      <c r="L60" s="376" t="s">
        <v>293</v>
      </c>
      <c r="M60" s="376" t="s">
        <v>293</v>
      </c>
      <c r="N60" s="376" t="s">
        <v>293</v>
      </c>
      <c r="O60" s="376" t="s">
        <v>293</v>
      </c>
      <c r="P60" s="376" t="s">
        <v>293</v>
      </c>
      <c r="Q60" s="376" t="s">
        <v>293</v>
      </c>
      <c r="R60" s="376" t="s">
        <v>293</v>
      </c>
      <c r="S60" s="376" t="s">
        <v>293</v>
      </c>
      <c r="T60" s="376" t="s">
        <v>293</v>
      </c>
      <c r="U60" s="376" t="s">
        <v>293</v>
      </c>
      <c r="V60" s="376" t="s">
        <v>293</v>
      </c>
      <c r="W60" s="376" t="s">
        <v>293</v>
      </c>
      <c r="X60" s="376" t="s">
        <v>293</v>
      </c>
      <c r="Y60" s="376" t="s">
        <v>293</v>
      </c>
      <c r="Z60" s="376" t="s">
        <v>293</v>
      </c>
      <c r="AA60" s="376" t="s">
        <v>293</v>
      </c>
      <c r="AB60" s="376" t="s">
        <v>293</v>
      </c>
      <c r="AC60" s="376" t="s">
        <v>293</v>
      </c>
      <c r="AD60" s="376" t="s">
        <v>293</v>
      </c>
      <c r="AE60" s="376" t="s">
        <v>293</v>
      </c>
      <c r="AF60" s="376" t="s">
        <v>293</v>
      </c>
      <c r="AG60" s="376" t="s">
        <v>293</v>
      </c>
      <c r="AH60" s="376" t="s">
        <v>293</v>
      </c>
      <c r="AI60" s="376" t="s">
        <v>293</v>
      </c>
      <c r="AJ60" s="376" t="s">
        <v>293</v>
      </c>
      <c r="AK60" s="376" t="s">
        <v>293</v>
      </c>
      <c r="AL60" s="376" t="s">
        <v>293</v>
      </c>
      <c r="AM60" s="376" t="s">
        <v>293</v>
      </c>
      <c r="AN60" s="376" t="s">
        <v>293</v>
      </c>
      <c r="AO60" s="376" t="s">
        <v>293</v>
      </c>
      <c r="AP60" s="376" t="s">
        <v>293</v>
      </c>
      <c r="AQ60" s="376">
        <v>2.1190000000000002</v>
      </c>
      <c r="AR60" s="376">
        <v>0.25</v>
      </c>
      <c r="AS60" s="376">
        <v>2.7E-2</v>
      </c>
      <c r="AT60" s="376">
        <v>2.1190000000000002</v>
      </c>
      <c r="AU60" s="376">
        <v>0.246</v>
      </c>
      <c r="AV60" s="376">
        <v>2.7E-2</v>
      </c>
      <c r="AW60" s="376">
        <v>2.1190000000000002</v>
      </c>
      <c r="AX60" s="376">
        <v>0.24299999999999999</v>
      </c>
      <c r="AY60" s="376">
        <v>2.5000000000000001E-2</v>
      </c>
      <c r="BB60" s="374" t="s">
        <v>387</v>
      </c>
      <c r="BC60" s="461" t="s">
        <v>382</v>
      </c>
      <c r="BD60" s="376" t="s">
        <v>293</v>
      </c>
      <c r="BE60" s="376" t="s">
        <v>293</v>
      </c>
      <c r="BF60" s="376" t="s">
        <v>293</v>
      </c>
      <c r="BG60" s="376" t="s">
        <v>293</v>
      </c>
      <c r="BH60" s="376" t="s">
        <v>293</v>
      </c>
      <c r="BI60" s="376" t="s">
        <v>293</v>
      </c>
      <c r="BJ60" s="376" t="s">
        <v>293</v>
      </c>
      <c r="BK60" s="376" t="s">
        <v>293</v>
      </c>
      <c r="BL60" s="376" t="s">
        <v>293</v>
      </c>
      <c r="BM60" s="376" t="s">
        <v>293</v>
      </c>
      <c r="BN60" s="376" t="s">
        <v>293</v>
      </c>
      <c r="BO60" s="376" t="s">
        <v>293</v>
      </c>
      <c r="BP60" s="371">
        <f t="shared" si="28"/>
        <v>2.1331550000000004</v>
      </c>
      <c r="BQ60" s="371">
        <f t="shared" si="29"/>
        <v>2.1330430000000002</v>
      </c>
      <c r="BR60" s="371">
        <f t="shared" si="30"/>
        <v>2.1324290000000001</v>
      </c>
    </row>
    <row r="61" spans="2:70" ht="16.5" customHeight="1">
      <c r="B61" s="5"/>
      <c r="E61" s="372"/>
      <c r="F61" s="461" t="s">
        <v>383</v>
      </c>
      <c r="G61" s="376" t="s">
        <v>293</v>
      </c>
      <c r="H61" s="376" t="s">
        <v>293</v>
      </c>
      <c r="I61" s="376" t="s">
        <v>293</v>
      </c>
      <c r="J61" s="376" t="s">
        <v>293</v>
      </c>
      <c r="K61" s="376" t="s">
        <v>293</v>
      </c>
      <c r="L61" s="376" t="s">
        <v>293</v>
      </c>
      <c r="M61" s="376" t="s">
        <v>293</v>
      </c>
      <c r="N61" s="376" t="s">
        <v>293</v>
      </c>
      <c r="O61" s="376" t="s">
        <v>293</v>
      </c>
      <c r="P61" s="376" t="s">
        <v>293</v>
      </c>
      <c r="Q61" s="376" t="s">
        <v>293</v>
      </c>
      <c r="R61" s="376" t="s">
        <v>293</v>
      </c>
      <c r="S61" s="376" t="s">
        <v>293</v>
      </c>
      <c r="T61" s="376" t="s">
        <v>293</v>
      </c>
      <c r="U61" s="376" t="s">
        <v>293</v>
      </c>
      <c r="V61" s="376" t="s">
        <v>293</v>
      </c>
      <c r="W61" s="376" t="s">
        <v>293</v>
      </c>
      <c r="X61" s="376" t="s">
        <v>293</v>
      </c>
      <c r="Y61" s="376" t="s">
        <v>293</v>
      </c>
      <c r="Z61" s="376" t="s">
        <v>293</v>
      </c>
      <c r="AA61" s="376" t="s">
        <v>293</v>
      </c>
      <c r="AB61" s="376" t="s">
        <v>293</v>
      </c>
      <c r="AC61" s="376" t="s">
        <v>293</v>
      </c>
      <c r="AD61" s="376" t="s">
        <v>293</v>
      </c>
      <c r="AE61" s="376" t="s">
        <v>293</v>
      </c>
      <c r="AF61" s="376" t="s">
        <v>293</v>
      </c>
      <c r="AG61" s="376" t="s">
        <v>293</v>
      </c>
      <c r="AH61" s="376" t="s">
        <v>293</v>
      </c>
      <c r="AI61" s="376" t="s">
        <v>293</v>
      </c>
      <c r="AJ61" s="376" t="s">
        <v>293</v>
      </c>
      <c r="AK61" s="376" t="s">
        <v>293</v>
      </c>
      <c r="AL61" s="376" t="s">
        <v>293</v>
      </c>
      <c r="AM61" s="376" t="s">
        <v>293</v>
      </c>
      <c r="AN61" s="376" t="s">
        <v>293</v>
      </c>
      <c r="AO61" s="376" t="s">
        <v>293</v>
      </c>
      <c r="AP61" s="376" t="s">
        <v>293</v>
      </c>
      <c r="AQ61" s="376">
        <v>2.117</v>
      </c>
      <c r="AR61" s="376">
        <v>0.65700000000000003</v>
      </c>
      <c r="AS61" s="376">
        <v>6.2E-2</v>
      </c>
      <c r="AT61" s="376">
        <v>2.117</v>
      </c>
      <c r="AU61" s="376">
        <v>0.65700000000000003</v>
      </c>
      <c r="AV61" s="376">
        <v>6.2E-2</v>
      </c>
      <c r="AW61" s="376">
        <v>2.117</v>
      </c>
      <c r="AX61" s="376">
        <v>0.59099999999999997</v>
      </c>
      <c r="AY61" s="376">
        <v>5.3999999999999999E-2</v>
      </c>
      <c r="BB61" s="372"/>
      <c r="BC61" s="461" t="s">
        <v>383</v>
      </c>
      <c r="BD61" s="376" t="s">
        <v>293</v>
      </c>
      <c r="BE61" s="376" t="s">
        <v>293</v>
      </c>
      <c r="BF61" s="376" t="s">
        <v>293</v>
      </c>
      <c r="BG61" s="376" t="s">
        <v>293</v>
      </c>
      <c r="BH61" s="376" t="s">
        <v>293</v>
      </c>
      <c r="BI61" s="376" t="s">
        <v>293</v>
      </c>
      <c r="BJ61" s="376" t="s">
        <v>293</v>
      </c>
      <c r="BK61" s="376" t="s">
        <v>293</v>
      </c>
      <c r="BL61" s="376" t="s">
        <v>293</v>
      </c>
      <c r="BM61" s="376" t="s">
        <v>293</v>
      </c>
      <c r="BN61" s="376" t="s">
        <v>293</v>
      </c>
      <c r="BO61" s="376" t="s">
        <v>293</v>
      </c>
      <c r="BP61" s="371">
        <f t="shared" si="28"/>
        <v>2.1518260000000002</v>
      </c>
      <c r="BQ61" s="371">
        <f t="shared" si="29"/>
        <v>2.1518260000000002</v>
      </c>
      <c r="BR61" s="371">
        <f t="shared" si="30"/>
        <v>2.1478579999999998</v>
      </c>
    </row>
    <row r="62" spans="2:70" ht="16.5" customHeight="1">
      <c r="B62" s="5"/>
      <c r="E62" s="372"/>
      <c r="F62" s="461" t="s">
        <v>384</v>
      </c>
      <c r="G62" s="376" t="s">
        <v>293</v>
      </c>
      <c r="H62" s="376" t="s">
        <v>293</v>
      </c>
      <c r="I62" s="376" t="s">
        <v>293</v>
      </c>
      <c r="J62" s="376" t="s">
        <v>293</v>
      </c>
      <c r="K62" s="376" t="s">
        <v>293</v>
      </c>
      <c r="L62" s="376" t="s">
        <v>293</v>
      </c>
      <c r="M62" s="376" t="s">
        <v>293</v>
      </c>
      <c r="N62" s="376" t="s">
        <v>293</v>
      </c>
      <c r="O62" s="376" t="s">
        <v>293</v>
      </c>
      <c r="P62" s="376" t="s">
        <v>293</v>
      </c>
      <c r="Q62" s="376" t="s">
        <v>293</v>
      </c>
      <c r="R62" s="376" t="s">
        <v>293</v>
      </c>
      <c r="S62" s="376" t="s">
        <v>293</v>
      </c>
      <c r="T62" s="376" t="s">
        <v>293</v>
      </c>
      <c r="U62" s="376" t="s">
        <v>293</v>
      </c>
      <c r="V62" s="376" t="s">
        <v>293</v>
      </c>
      <c r="W62" s="376" t="s">
        <v>293</v>
      </c>
      <c r="X62" s="376" t="s">
        <v>293</v>
      </c>
      <c r="Y62" s="376" t="s">
        <v>293</v>
      </c>
      <c r="Z62" s="376" t="s">
        <v>293</v>
      </c>
      <c r="AA62" s="376" t="s">
        <v>293</v>
      </c>
      <c r="AB62" s="376" t="s">
        <v>293</v>
      </c>
      <c r="AC62" s="376" t="s">
        <v>293</v>
      </c>
      <c r="AD62" s="376" t="s">
        <v>293</v>
      </c>
      <c r="AE62" s="376" t="s">
        <v>293</v>
      </c>
      <c r="AF62" s="376" t="s">
        <v>293</v>
      </c>
      <c r="AG62" s="376" t="s">
        <v>293</v>
      </c>
      <c r="AH62" s="376" t="s">
        <v>293</v>
      </c>
      <c r="AI62" s="376" t="s">
        <v>293</v>
      </c>
      <c r="AJ62" s="376" t="s">
        <v>293</v>
      </c>
      <c r="AK62" s="376" t="s">
        <v>293</v>
      </c>
      <c r="AL62" s="376" t="s">
        <v>293</v>
      </c>
      <c r="AM62" s="376" t="s">
        <v>293</v>
      </c>
      <c r="AN62" s="376" t="s">
        <v>293</v>
      </c>
      <c r="AO62" s="376" t="s">
        <v>293</v>
      </c>
      <c r="AP62" s="376" t="s">
        <v>293</v>
      </c>
      <c r="AQ62" s="376">
        <v>2.117</v>
      </c>
      <c r="AR62" s="376">
        <v>0.49199999999999999</v>
      </c>
      <c r="AS62" s="376">
        <v>2.1000000000000001E-2</v>
      </c>
      <c r="AT62" s="376">
        <v>2.117</v>
      </c>
      <c r="AU62" s="376">
        <v>0.48899999999999999</v>
      </c>
      <c r="AV62" s="376">
        <v>2.1000000000000001E-2</v>
      </c>
      <c r="AW62" s="376">
        <v>2.117</v>
      </c>
      <c r="AX62" s="376">
        <v>0.48699999999999999</v>
      </c>
      <c r="AY62" s="376">
        <v>2.1000000000000001E-2</v>
      </c>
      <c r="BB62" s="372"/>
      <c r="BC62" s="461" t="s">
        <v>384</v>
      </c>
      <c r="BD62" s="376" t="s">
        <v>293</v>
      </c>
      <c r="BE62" s="376" t="s">
        <v>293</v>
      </c>
      <c r="BF62" s="376" t="s">
        <v>293</v>
      </c>
      <c r="BG62" s="376" t="s">
        <v>293</v>
      </c>
      <c r="BH62" s="376" t="s">
        <v>293</v>
      </c>
      <c r="BI62" s="376" t="s">
        <v>293</v>
      </c>
      <c r="BJ62" s="376" t="s">
        <v>293</v>
      </c>
      <c r="BK62" s="376" t="s">
        <v>293</v>
      </c>
      <c r="BL62" s="376" t="s">
        <v>293</v>
      </c>
      <c r="BM62" s="376" t="s">
        <v>293</v>
      </c>
      <c r="BN62" s="376" t="s">
        <v>293</v>
      </c>
      <c r="BO62" s="376" t="s">
        <v>293</v>
      </c>
      <c r="BP62" s="371">
        <f t="shared" si="28"/>
        <v>2.1363409999999998</v>
      </c>
      <c r="BQ62" s="371">
        <f t="shared" si="29"/>
        <v>2.1362569999999996</v>
      </c>
      <c r="BR62" s="371">
        <f t="shared" si="30"/>
        <v>2.1362009999999998</v>
      </c>
    </row>
    <row r="63" spans="2:70" ht="16.5" customHeight="1">
      <c r="B63" s="5"/>
      <c r="E63" s="375"/>
      <c r="F63" s="461" t="s">
        <v>385</v>
      </c>
      <c r="G63" s="376" t="s">
        <v>293</v>
      </c>
      <c r="H63" s="376" t="s">
        <v>293</v>
      </c>
      <c r="I63" s="376" t="s">
        <v>293</v>
      </c>
      <c r="J63" s="376" t="s">
        <v>293</v>
      </c>
      <c r="K63" s="376" t="s">
        <v>293</v>
      </c>
      <c r="L63" s="376" t="s">
        <v>293</v>
      </c>
      <c r="M63" s="376" t="s">
        <v>293</v>
      </c>
      <c r="N63" s="376" t="s">
        <v>293</v>
      </c>
      <c r="O63" s="376" t="s">
        <v>293</v>
      </c>
      <c r="P63" s="376" t="s">
        <v>293</v>
      </c>
      <c r="Q63" s="376" t="s">
        <v>293</v>
      </c>
      <c r="R63" s="376" t="s">
        <v>293</v>
      </c>
      <c r="S63" s="376" t="s">
        <v>293</v>
      </c>
      <c r="T63" s="376" t="s">
        <v>293</v>
      </c>
      <c r="U63" s="376" t="s">
        <v>293</v>
      </c>
      <c r="V63" s="376" t="s">
        <v>293</v>
      </c>
      <c r="W63" s="376" t="s">
        <v>293</v>
      </c>
      <c r="X63" s="376" t="s">
        <v>293</v>
      </c>
      <c r="Y63" s="376" t="s">
        <v>293</v>
      </c>
      <c r="Z63" s="376" t="s">
        <v>293</v>
      </c>
      <c r="AA63" s="376" t="s">
        <v>293</v>
      </c>
      <c r="AB63" s="376" t="s">
        <v>293</v>
      </c>
      <c r="AC63" s="376" t="s">
        <v>293</v>
      </c>
      <c r="AD63" s="376" t="s">
        <v>293</v>
      </c>
      <c r="AE63" s="376" t="s">
        <v>293</v>
      </c>
      <c r="AF63" s="376" t="s">
        <v>293</v>
      </c>
      <c r="AG63" s="376" t="s">
        <v>293</v>
      </c>
      <c r="AH63" s="376" t="s">
        <v>293</v>
      </c>
      <c r="AI63" s="376" t="s">
        <v>293</v>
      </c>
      <c r="AJ63" s="376" t="s">
        <v>293</v>
      </c>
      <c r="AK63" s="376" t="s">
        <v>293</v>
      </c>
      <c r="AL63" s="376" t="s">
        <v>293</v>
      </c>
      <c r="AM63" s="376" t="s">
        <v>293</v>
      </c>
      <c r="AN63" s="376" t="s">
        <v>293</v>
      </c>
      <c r="AO63" s="376" t="s">
        <v>293</v>
      </c>
      <c r="AP63" s="376" t="s">
        <v>293</v>
      </c>
      <c r="AQ63" s="376">
        <v>2.153</v>
      </c>
      <c r="AR63" s="376">
        <v>2.2509999999999999</v>
      </c>
      <c r="AS63" s="376">
        <v>4.4999999999999998E-2</v>
      </c>
      <c r="AT63" s="376">
        <v>2.153</v>
      </c>
      <c r="AU63" s="376">
        <v>2.2330000000000001</v>
      </c>
      <c r="AV63" s="376">
        <v>4.4999999999999998E-2</v>
      </c>
      <c r="AW63" s="376">
        <v>2.153</v>
      </c>
      <c r="AX63" s="376">
        <v>2.165</v>
      </c>
      <c r="AY63" s="376">
        <v>4.4999999999999998E-2</v>
      </c>
      <c r="BB63" s="375"/>
      <c r="BC63" s="461" t="s">
        <v>385</v>
      </c>
      <c r="BD63" s="376" t="s">
        <v>293</v>
      </c>
      <c r="BE63" s="376" t="s">
        <v>293</v>
      </c>
      <c r="BF63" s="376" t="s">
        <v>293</v>
      </c>
      <c r="BG63" s="376" t="s">
        <v>293</v>
      </c>
      <c r="BH63" s="376" t="s">
        <v>293</v>
      </c>
      <c r="BI63" s="376" t="s">
        <v>293</v>
      </c>
      <c r="BJ63" s="376" t="s">
        <v>293</v>
      </c>
      <c r="BK63" s="376" t="s">
        <v>293</v>
      </c>
      <c r="BL63" s="376" t="s">
        <v>293</v>
      </c>
      <c r="BM63" s="376" t="s">
        <v>293</v>
      </c>
      <c r="BN63" s="376" t="s">
        <v>293</v>
      </c>
      <c r="BO63" s="376" t="s">
        <v>293</v>
      </c>
      <c r="BP63" s="371">
        <f t="shared" si="28"/>
        <v>2.2279530000000003</v>
      </c>
      <c r="BQ63" s="371">
        <f t="shared" si="29"/>
        <v>2.227449</v>
      </c>
      <c r="BR63" s="371">
        <f t="shared" si="30"/>
        <v>2.2255450000000003</v>
      </c>
    </row>
    <row r="64" spans="2:70" ht="16.5" customHeight="1">
      <c r="B64" s="5"/>
      <c r="E64" s="374" t="s">
        <v>388</v>
      </c>
      <c r="F64" s="461" t="s">
        <v>382</v>
      </c>
      <c r="G64" s="376" t="s">
        <v>293</v>
      </c>
      <c r="H64" s="376" t="s">
        <v>293</v>
      </c>
      <c r="I64" s="376" t="s">
        <v>293</v>
      </c>
      <c r="J64" s="376" t="s">
        <v>293</v>
      </c>
      <c r="K64" s="376" t="s">
        <v>293</v>
      </c>
      <c r="L64" s="376" t="s">
        <v>293</v>
      </c>
      <c r="M64" s="376" t="s">
        <v>293</v>
      </c>
      <c r="N64" s="376" t="s">
        <v>293</v>
      </c>
      <c r="O64" s="376" t="s">
        <v>293</v>
      </c>
      <c r="P64" s="376" t="s">
        <v>293</v>
      </c>
      <c r="Q64" s="376" t="s">
        <v>293</v>
      </c>
      <c r="R64" s="376" t="s">
        <v>293</v>
      </c>
      <c r="S64" s="376" t="s">
        <v>293</v>
      </c>
      <c r="T64" s="376" t="s">
        <v>293</v>
      </c>
      <c r="U64" s="376" t="s">
        <v>293</v>
      </c>
      <c r="V64" s="376" t="s">
        <v>293</v>
      </c>
      <c r="W64" s="376" t="s">
        <v>293</v>
      </c>
      <c r="X64" s="376" t="s">
        <v>293</v>
      </c>
      <c r="Y64" s="376" t="s">
        <v>293</v>
      </c>
      <c r="Z64" s="376" t="s">
        <v>293</v>
      </c>
      <c r="AA64" s="376" t="s">
        <v>293</v>
      </c>
      <c r="AB64" s="376" t="s">
        <v>293</v>
      </c>
      <c r="AC64" s="376" t="s">
        <v>293</v>
      </c>
      <c r="AD64" s="376" t="s">
        <v>293</v>
      </c>
      <c r="AE64" s="376" t="s">
        <v>293</v>
      </c>
      <c r="AF64" s="376" t="s">
        <v>293</v>
      </c>
      <c r="AG64" s="376" t="s">
        <v>293</v>
      </c>
      <c r="AH64" s="376" t="s">
        <v>293</v>
      </c>
      <c r="AI64" s="376" t="s">
        <v>293</v>
      </c>
      <c r="AJ64" s="376" t="s">
        <v>293</v>
      </c>
      <c r="AK64" s="376" t="s">
        <v>293</v>
      </c>
      <c r="AL64" s="376" t="s">
        <v>293</v>
      </c>
      <c r="AM64" s="376" t="s">
        <v>293</v>
      </c>
      <c r="AN64" s="376" t="s">
        <v>293</v>
      </c>
      <c r="AO64" s="376" t="s">
        <v>293</v>
      </c>
      <c r="AP64" s="376" t="s">
        <v>293</v>
      </c>
      <c r="AQ64" s="376">
        <v>0.35899999999999999</v>
      </c>
      <c r="AR64" s="376">
        <v>0.25</v>
      </c>
      <c r="AS64" s="376">
        <v>2.7E-2</v>
      </c>
      <c r="AT64" s="376">
        <v>0.35899999999999999</v>
      </c>
      <c r="AU64" s="376">
        <v>0.246</v>
      </c>
      <c r="AV64" s="376">
        <v>2.7E-2</v>
      </c>
      <c r="AW64" s="376">
        <v>0.35899999999999999</v>
      </c>
      <c r="AX64" s="376">
        <v>0.24299999999999999</v>
      </c>
      <c r="AY64" s="376">
        <v>2.5000000000000001E-2</v>
      </c>
      <c r="BB64" s="374" t="s">
        <v>388</v>
      </c>
      <c r="BC64" s="461" t="s">
        <v>382</v>
      </c>
      <c r="BD64" s="376" t="s">
        <v>293</v>
      </c>
      <c r="BE64" s="376" t="s">
        <v>293</v>
      </c>
      <c r="BF64" s="376" t="s">
        <v>293</v>
      </c>
      <c r="BG64" s="376" t="s">
        <v>293</v>
      </c>
      <c r="BH64" s="376" t="s">
        <v>293</v>
      </c>
      <c r="BI64" s="376" t="s">
        <v>293</v>
      </c>
      <c r="BJ64" s="376" t="s">
        <v>293</v>
      </c>
      <c r="BK64" s="376" t="s">
        <v>293</v>
      </c>
      <c r="BL64" s="376" t="s">
        <v>293</v>
      </c>
      <c r="BM64" s="376" t="s">
        <v>293</v>
      </c>
      <c r="BN64" s="376" t="s">
        <v>293</v>
      </c>
      <c r="BO64" s="376" t="s">
        <v>293</v>
      </c>
      <c r="BP64" s="371">
        <f t="shared" si="28"/>
        <v>0.37315500000000001</v>
      </c>
      <c r="BQ64" s="371">
        <f t="shared" si="29"/>
        <v>0.37304300000000001</v>
      </c>
      <c r="BR64" s="371">
        <f t="shared" si="30"/>
        <v>0.37242899999999995</v>
      </c>
    </row>
    <row r="65" spans="2:70" ht="16.5" customHeight="1">
      <c r="B65" s="5"/>
      <c r="E65" s="372"/>
      <c r="F65" s="461" t="s">
        <v>383</v>
      </c>
      <c r="G65" s="376" t="s">
        <v>293</v>
      </c>
      <c r="H65" s="376" t="s">
        <v>293</v>
      </c>
      <c r="I65" s="376" t="s">
        <v>293</v>
      </c>
      <c r="J65" s="376" t="s">
        <v>293</v>
      </c>
      <c r="K65" s="376" t="s">
        <v>293</v>
      </c>
      <c r="L65" s="376" t="s">
        <v>293</v>
      </c>
      <c r="M65" s="376" t="s">
        <v>293</v>
      </c>
      <c r="N65" s="376" t="s">
        <v>293</v>
      </c>
      <c r="O65" s="376" t="s">
        <v>293</v>
      </c>
      <c r="P65" s="376" t="s">
        <v>293</v>
      </c>
      <c r="Q65" s="376" t="s">
        <v>293</v>
      </c>
      <c r="R65" s="376" t="s">
        <v>293</v>
      </c>
      <c r="S65" s="376" t="s">
        <v>293</v>
      </c>
      <c r="T65" s="376" t="s">
        <v>293</v>
      </c>
      <c r="U65" s="376" t="s">
        <v>293</v>
      </c>
      <c r="V65" s="376" t="s">
        <v>293</v>
      </c>
      <c r="W65" s="376" t="s">
        <v>293</v>
      </c>
      <c r="X65" s="376" t="s">
        <v>293</v>
      </c>
      <c r="Y65" s="376" t="s">
        <v>293</v>
      </c>
      <c r="Z65" s="376" t="s">
        <v>293</v>
      </c>
      <c r="AA65" s="376" t="s">
        <v>293</v>
      </c>
      <c r="AB65" s="376" t="s">
        <v>293</v>
      </c>
      <c r="AC65" s="376" t="s">
        <v>293</v>
      </c>
      <c r="AD65" s="376" t="s">
        <v>293</v>
      </c>
      <c r="AE65" s="376" t="s">
        <v>293</v>
      </c>
      <c r="AF65" s="376" t="s">
        <v>293</v>
      </c>
      <c r="AG65" s="376" t="s">
        <v>293</v>
      </c>
      <c r="AH65" s="376" t="s">
        <v>293</v>
      </c>
      <c r="AI65" s="376" t="s">
        <v>293</v>
      </c>
      <c r="AJ65" s="376" t="s">
        <v>293</v>
      </c>
      <c r="AK65" s="376" t="s">
        <v>293</v>
      </c>
      <c r="AL65" s="376" t="s">
        <v>293</v>
      </c>
      <c r="AM65" s="376" t="s">
        <v>293</v>
      </c>
      <c r="AN65" s="376" t="s">
        <v>293</v>
      </c>
      <c r="AO65" s="376" t="s">
        <v>293</v>
      </c>
      <c r="AP65" s="376" t="s">
        <v>293</v>
      </c>
      <c r="AQ65" s="376">
        <v>0.35699999999999998</v>
      </c>
      <c r="AR65" s="376">
        <v>0.65700000000000003</v>
      </c>
      <c r="AS65" s="376">
        <v>6.2E-2</v>
      </c>
      <c r="AT65" s="376">
        <v>0.35699999999999998</v>
      </c>
      <c r="AU65" s="376">
        <v>0.65700000000000003</v>
      </c>
      <c r="AV65" s="376">
        <v>6.2E-2</v>
      </c>
      <c r="AW65" s="376">
        <v>0.35699999999999998</v>
      </c>
      <c r="AX65" s="376">
        <v>0.59099999999999997</v>
      </c>
      <c r="AY65" s="376">
        <v>5.3999999999999999E-2</v>
      </c>
      <c r="BB65" s="372"/>
      <c r="BC65" s="461" t="s">
        <v>383</v>
      </c>
      <c r="BD65" s="376" t="s">
        <v>293</v>
      </c>
      <c r="BE65" s="376" t="s">
        <v>293</v>
      </c>
      <c r="BF65" s="376" t="s">
        <v>293</v>
      </c>
      <c r="BG65" s="376" t="s">
        <v>293</v>
      </c>
      <c r="BH65" s="376" t="s">
        <v>293</v>
      </c>
      <c r="BI65" s="376" t="s">
        <v>293</v>
      </c>
      <c r="BJ65" s="376" t="s">
        <v>293</v>
      </c>
      <c r="BK65" s="376" t="s">
        <v>293</v>
      </c>
      <c r="BL65" s="376" t="s">
        <v>293</v>
      </c>
      <c r="BM65" s="376" t="s">
        <v>293</v>
      </c>
      <c r="BN65" s="376" t="s">
        <v>293</v>
      </c>
      <c r="BO65" s="376" t="s">
        <v>293</v>
      </c>
      <c r="BP65" s="371">
        <f t="shared" si="28"/>
        <v>0.39182600000000001</v>
      </c>
      <c r="BQ65" s="371">
        <f t="shared" si="29"/>
        <v>0.39182600000000001</v>
      </c>
      <c r="BR65" s="371">
        <f t="shared" si="30"/>
        <v>0.38785799999999998</v>
      </c>
    </row>
    <row r="66" spans="2:70" ht="16.5" customHeight="1">
      <c r="B66" s="5"/>
      <c r="E66" s="372"/>
      <c r="F66" s="461" t="s">
        <v>384</v>
      </c>
      <c r="G66" s="376" t="s">
        <v>293</v>
      </c>
      <c r="H66" s="376" t="s">
        <v>293</v>
      </c>
      <c r="I66" s="376" t="s">
        <v>293</v>
      </c>
      <c r="J66" s="376" t="s">
        <v>293</v>
      </c>
      <c r="K66" s="376" t="s">
        <v>293</v>
      </c>
      <c r="L66" s="376" t="s">
        <v>293</v>
      </c>
      <c r="M66" s="376" t="s">
        <v>293</v>
      </c>
      <c r="N66" s="376" t="s">
        <v>293</v>
      </c>
      <c r="O66" s="376" t="s">
        <v>293</v>
      </c>
      <c r="P66" s="376" t="s">
        <v>293</v>
      </c>
      <c r="Q66" s="376" t="s">
        <v>293</v>
      </c>
      <c r="R66" s="376" t="s">
        <v>293</v>
      </c>
      <c r="S66" s="376" t="s">
        <v>293</v>
      </c>
      <c r="T66" s="376" t="s">
        <v>293</v>
      </c>
      <c r="U66" s="376" t="s">
        <v>293</v>
      </c>
      <c r="V66" s="376" t="s">
        <v>293</v>
      </c>
      <c r="W66" s="376" t="s">
        <v>293</v>
      </c>
      <c r="X66" s="376" t="s">
        <v>293</v>
      </c>
      <c r="Y66" s="376" t="s">
        <v>293</v>
      </c>
      <c r="Z66" s="376" t="s">
        <v>293</v>
      </c>
      <c r="AA66" s="376" t="s">
        <v>293</v>
      </c>
      <c r="AB66" s="376" t="s">
        <v>293</v>
      </c>
      <c r="AC66" s="376" t="s">
        <v>293</v>
      </c>
      <c r="AD66" s="376" t="s">
        <v>293</v>
      </c>
      <c r="AE66" s="376" t="s">
        <v>293</v>
      </c>
      <c r="AF66" s="376" t="s">
        <v>293</v>
      </c>
      <c r="AG66" s="376" t="s">
        <v>293</v>
      </c>
      <c r="AH66" s="376" t="s">
        <v>293</v>
      </c>
      <c r="AI66" s="376" t="s">
        <v>293</v>
      </c>
      <c r="AJ66" s="376" t="s">
        <v>293</v>
      </c>
      <c r="AK66" s="376" t="s">
        <v>293</v>
      </c>
      <c r="AL66" s="376" t="s">
        <v>293</v>
      </c>
      <c r="AM66" s="376" t="s">
        <v>293</v>
      </c>
      <c r="AN66" s="376" t="s">
        <v>293</v>
      </c>
      <c r="AO66" s="376" t="s">
        <v>293</v>
      </c>
      <c r="AP66" s="376" t="s">
        <v>293</v>
      </c>
      <c r="AQ66" s="376">
        <v>0.35699999999999998</v>
      </c>
      <c r="AR66" s="376">
        <v>0.49199999999999999</v>
      </c>
      <c r="AS66" s="376">
        <v>2.1000000000000001E-2</v>
      </c>
      <c r="AT66" s="376">
        <v>0.35699999999999998</v>
      </c>
      <c r="AU66" s="376">
        <v>0.48899999999999999</v>
      </c>
      <c r="AV66" s="376">
        <v>2.1000000000000001E-2</v>
      </c>
      <c r="AW66" s="376">
        <v>0.35699999999999998</v>
      </c>
      <c r="AX66" s="376">
        <v>0.48699999999999999</v>
      </c>
      <c r="AY66" s="376">
        <v>2.1000000000000001E-2</v>
      </c>
      <c r="BB66" s="372"/>
      <c r="BC66" s="461" t="s">
        <v>384</v>
      </c>
      <c r="BD66" s="376" t="s">
        <v>293</v>
      </c>
      <c r="BE66" s="376" t="s">
        <v>293</v>
      </c>
      <c r="BF66" s="376" t="s">
        <v>293</v>
      </c>
      <c r="BG66" s="376" t="s">
        <v>293</v>
      </c>
      <c r="BH66" s="376" t="s">
        <v>293</v>
      </c>
      <c r="BI66" s="376" t="s">
        <v>293</v>
      </c>
      <c r="BJ66" s="376" t="s">
        <v>293</v>
      </c>
      <c r="BK66" s="376" t="s">
        <v>293</v>
      </c>
      <c r="BL66" s="376" t="s">
        <v>293</v>
      </c>
      <c r="BM66" s="376" t="s">
        <v>293</v>
      </c>
      <c r="BN66" s="376" t="s">
        <v>293</v>
      </c>
      <c r="BO66" s="376" t="s">
        <v>293</v>
      </c>
      <c r="BP66" s="371">
        <f t="shared" si="28"/>
        <v>0.37634099999999998</v>
      </c>
      <c r="BQ66" s="371">
        <f t="shared" si="29"/>
        <v>0.37625699999999995</v>
      </c>
      <c r="BR66" s="371">
        <f t="shared" si="30"/>
        <v>0.37620099999999995</v>
      </c>
    </row>
    <row r="67" spans="2:70" ht="16.5" customHeight="1">
      <c r="B67" s="5"/>
      <c r="E67" s="375"/>
      <c r="F67" s="461" t="s">
        <v>385</v>
      </c>
      <c r="G67" s="376" t="s">
        <v>293</v>
      </c>
      <c r="H67" s="376" t="s">
        <v>293</v>
      </c>
      <c r="I67" s="376" t="s">
        <v>293</v>
      </c>
      <c r="J67" s="376" t="s">
        <v>293</v>
      </c>
      <c r="K67" s="376" t="s">
        <v>293</v>
      </c>
      <c r="L67" s="376" t="s">
        <v>293</v>
      </c>
      <c r="M67" s="376" t="s">
        <v>293</v>
      </c>
      <c r="N67" s="376" t="s">
        <v>293</v>
      </c>
      <c r="O67" s="376" t="s">
        <v>293</v>
      </c>
      <c r="P67" s="376" t="s">
        <v>293</v>
      </c>
      <c r="Q67" s="376" t="s">
        <v>293</v>
      </c>
      <c r="R67" s="376" t="s">
        <v>293</v>
      </c>
      <c r="S67" s="376" t="s">
        <v>293</v>
      </c>
      <c r="T67" s="376" t="s">
        <v>293</v>
      </c>
      <c r="U67" s="376" t="s">
        <v>293</v>
      </c>
      <c r="V67" s="376" t="s">
        <v>293</v>
      </c>
      <c r="W67" s="376" t="s">
        <v>293</v>
      </c>
      <c r="X67" s="376" t="s">
        <v>293</v>
      </c>
      <c r="Y67" s="376" t="s">
        <v>293</v>
      </c>
      <c r="Z67" s="376" t="s">
        <v>293</v>
      </c>
      <c r="AA67" s="376" t="s">
        <v>293</v>
      </c>
      <c r="AB67" s="376" t="s">
        <v>293</v>
      </c>
      <c r="AC67" s="376" t="s">
        <v>293</v>
      </c>
      <c r="AD67" s="376" t="s">
        <v>293</v>
      </c>
      <c r="AE67" s="376" t="s">
        <v>293</v>
      </c>
      <c r="AF67" s="376" t="s">
        <v>293</v>
      </c>
      <c r="AG67" s="376" t="s">
        <v>293</v>
      </c>
      <c r="AH67" s="376" t="s">
        <v>293</v>
      </c>
      <c r="AI67" s="376" t="s">
        <v>293</v>
      </c>
      <c r="AJ67" s="376" t="s">
        <v>293</v>
      </c>
      <c r="AK67" s="376" t="s">
        <v>293</v>
      </c>
      <c r="AL67" s="376" t="s">
        <v>293</v>
      </c>
      <c r="AM67" s="376" t="s">
        <v>293</v>
      </c>
      <c r="AN67" s="376" t="s">
        <v>293</v>
      </c>
      <c r="AO67" s="376" t="s">
        <v>293</v>
      </c>
      <c r="AP67" s="376" t="s">
        <v>293</v>
      </c>
      <c r="AQ67" s="376">
        <v>0.39200000000000002</v>
      </c>
      <c r="AR67" s="376">
        <v>2.2509999999999999</v>
      </c>
      <c r="AS67" s="376">
        <v>4.4999999999999998E-2</v>
      </c>
      <c r="AT67" s="376">
        <v>0.39200000000000002</v>
      </c>
      <c r="AU67" s="376">
        <v>2.2330000000000001</v>
      </c>
      <c r="AV67" s="376">
        <v>4.4999999999999998E-2</v>
      </c>
      <c r="AW67" s="376">
        <v>0.39200000000000002</v>
      </c>
      <c r="AX67" s="376">
        <v>2.165</v>
      </c>
      <c r="AY67" s="376">
        <v>4.4999999999999998E-2</v>
      </c>
      <c r="BB67" s="375"/>
      <c r="BC67" s="461" t="s">
        <v>385</v>
      </c>
      <c r="BD67" s="376" t="s">
        <v>293</v>
      </c>
      <c r="BE67" s="376" t="s">
        <v>293</v>
      </c>
      <c r="BF67" s="376" t="s">
        <v>293</v>
      </c>
      <c r="BG67" s="376" t="s">
        <v>293</v>
      </c>
      <c r="BH67" s="376" t="s">
        <v>293</v>
      </c>
      <c r="BI67" s="376" t="s">
        <v>293</v>
      </c>
      <c r="BJ67" s="376" t="s">
        <v>293</v>
      </c>
      <c r="BK67" s="376" t="s">
        <v>293</v>
      </c>
      <c r="BL67" s="376" t="s">
        <v>293</v>
      </c>
      <c r="BM67" s="376" t="s">
        <v>293</v>
      </c>
      <c r="BN67" s="376" t="s">
        <v>293</v>
      </c>
      <c r="BO67" s="376" t="s">
        <v>293</v>
      </c>
      <c r="BP67" s="371">
        <f t="shared" si="28"/>
        <v>0.46695300000000001</v>
      </c>
      <c r="BQ67" s="371">
        <f t="shared" si="29"/>
        <v>0.46644900000000006</v>
      </c>
      <c r="BR67" s="371">
        <f t="shared" si="30"/>
        <v>0.46454500000000004</v>
      </c>
    </row>
    <row r="68" spans="2:70" ht="16.5" customHeight="1">
      <c r="B68" s="5"/>
      <c r="E68" s="372" t="s">
        <v>389</v>
      </c>
      <c r="F68" s="461" t="s">
        <v>382</v>
      </c>
      <c r="G68" s="376" t="s">
        <v>293</v>
      </c>
      <c r="H68" s="376" t="s">
        <v>293</v>
      </c>
      <c r="I68" s="376" t="s">
        <v>293</v>
      </c>
      <c r="J68" s="376" t="s">
        <v>293</v>
      </c>
      <c r="K68" s="376" t="s">
        <v>293</v>
      </c>
      <c r="L68" s="376" t="s">
        <v>293</v>
      </c>
      <c r="M68" s="376" t="s">
        <v>293</v>
      </c>
      <c r="N68" s="376" t="s">
        <v>293</v>
      </c>
      <c r="O68" s="376" t="s">
        <v>293</v>
      </c>
      <c r="P68" s="376" t="s">
        <v>293</v>
      </c>
      <c r="Q68" s="376" t="s">
        <v>293</v>
      </c>
      <c r="R68" s="376" t="s">
        <v>293</v>
      </c>
      <c r="S68" s="376" t="s">
        <v>293</v>
      </c>
      <c r="T68" s="376" t="s">
        <v>293</v>
      </c>
      <c r="U68" s="376" t="s">
        <v>293</v>
      </c>
      <c r="V68" s="376" t="s">
        <v>293</v>
      </c>
      <c r="W68" s="376" t="s">
        <v>293</v>
      </c>
      <c r="X68" s="376" t="s">
        <v>293</v>
      </c>
      <c r="Y68" s="376" t="s">
        <v>293</v>
      </c>
      <c r="Z68" s="376" t="s">
        <v>293</v>
      </c>
      <c r="AA68" s="376" t="s">
        <v>293</v>
      </c>
      <c r="AB68" s="376" t="s">
        <v>293</v>
      </c>
      <c r="AC68" s="376" t="s">
        <v>293</v>
      </c>
      <c r="AD68" s="376" t="s">
        <v>293</v>
      </c>
      <c r="AE68" s="376" t="s">
        <v>293</v>
      </c>
      <c r="AF68" s="376" t="s">
        <v>293</v>
      </c>
      <c r="AG68" s="376" t="s">
        <v>293</v>
      </c>
      <c r="AH68" s="376" t="s">
        <v>293</v>
      </c>
      <c r="AI68" s="376" t="s">
        <v>293</v>
      </c>
      <c r="AJ68" s="376" t="s">
        <v>293</v>
      </c>
      <c r="AK68" s="376" t="s">
        <v>293</v>
      </c>
      <c r="AL68" s="376" t="s">
        <v>293</v>
      </c>
      <c r="AM68" s="376" t="s">
        <v>293</v>
      </c>
      <c r="AN68" s="376" t="s">
        <v>293</v>
      </c>
      <c r="AO68" s="376" t="s">
        <v>293</v>
      </c>
      <c r="AP68" s="376" t="s">
        <v>293</v>
      </c>
      <c r="AQ68" s="376">
        <v>7.0000000000000001E-3</v>
      </c>
      <c r="AR68" s="376">
        <v>0.25</v>
      </c>
      <c r="AS68" s="376">
        <v>2.7E-2</v>
      </c>
      <c r="AT68" s="376">
        <v>7.0000000000000001E-3</v>
      </c>
      <c r="AU68" s="376">
        <v>0.246</v>
      </c>
      <c r="AV68" s="376">
        <v>2.7E-2</v>
      </c>
      <c r="AW68" s="376">
        <v>7.0000000000000001E-3</v>
      </c>
      <c r="AX68" s="376">
        <v>0.24299999999999999</v>
      </c>
      <c r="AY68" s="376">
        <v>2.5000000000000001E-2</v>
      </c>
      <c r="BB68" s="372" t="s">
        <v>389</v>
      </c>
      <c r="BC68" s="461" t="s">
        <v>382</v>
      </c>
      <c r="BD68" s="376" t="s">
        <v>293</v>
      </c>
      <c r="BE68" s="376" t="s">
        <v>293</v>
      </c>
      <c r="BF68" s="376" t="s">
        <v>293</v>
      </c>
      <c r="BG68" s="376" t="s">
        <v>293</v>
      </c>
      <c r="BH68" s="376" t="s">
        <v>293</v>
      </c>
      <c r="BI68" s="376" t="s">
        <v>293</v>
      </c>
      <c r="BJ68" s="376" t="s">
        <v>293</v>
      </c>
      <c r="BK68" s="376" t="s">
        <v>293</v>
      </c>
      <c r="BL68" s="376" t="s">
        <v>293</v>
      </c>
      <c r="BM68" s="376" t="s">
        <v>293</v>
      </c>
      <c r="BN68" s="376" t="s">
        <v>293</v>
      </c>
      <c r="BO68" s="376" t="s">
        <v>293</v>
      </c>
      <c r="BP68" s="371">
        <f t="shared" ref="BP68:BP71" si="31">AQ68+AR68*$I$252/1000+AS68*$I$253/1000</f>
        <v>2.1155E-2</v>
      </c>
      <c r="BQ68" s="371">
        <f t="shared" ref="BQ68:BQ71" si="32">AT68+AU68*$I$252/1000+AV68*$I$253/1000</f>
        <v>2.1042999999999999E-2</v>
      </c>
      <c r="BR68" s="371">
        <f t="shared" ref="BR68:BR71" si="33">AW68+AX68*$I$252/1000+AY68*$I$253/1000</f>
        <v>2.0428999999999999E-2</v>
      </c>
    </row>
    <row r="69" spans="2:70" ht="16.5" customHeight="1">
      <c r="B69" s="5"/>
      <c r="E69" s="372"/>
      <c r="F69" s="461" t="s">
        <v>383</v>
      </c>
      <c r="G69" s="376" t="s">
        <v>293</v>
      </c>
      <c r="H69" s="376" t="s">
        <v>293</v>
      </c>
      <c r="I69" s="376" t="s">
        <v>293</v>
      </c>
      <c r="J69" s="376" t="s">
        <v>293</v>
      </c>
      <c r="K69" s="376" t="s">
        <v>293</v>
      </c>
      <c r="L69" s="376" t="s">
        <v>293</v>
      </c>
      <c r="M69" s="376" t="s">
        <v>293</v>
      </c>
      <c r="N69" s="376" t="s">
        <v>293</v>
      </c>
      <c r="O69" s="376" t="s">
        <v>293</v>
      </c>
      <c r="P69" s="376" t="s">
        <v>293</v>
      </c>
      <c r="Q69" s="376" t="s">
        <v>293</v>
      </c>
      <c r="R69" s="376" t="s">
        <v>293</v>
      </c>
      <c r="S69" s="376" t="s">
        <v>293</v>
      </c>
      <c r="T69" s="376" t="s">
        <v>293</v>
      </c>
      <c r="U69" s="376" t="s">
        <v>293</v>
      </c>
      <c r="V69" s="376" t="s">
        <v>293</v>
      </c>
      <c r="W69" s="376" t="s">
        <v>293</v>
      </c>
      <c r="X69" s="376" t="s">
        <v>293</v>
      </c>
      <c r="Y69" s="376" t="s">
        <v>293</v>
      </c>
      <c r="Z69" s="376" t="s">
        <v>293</v>
      </c>
      <c r="AA69" s="376" t="s">
        <v>293</v>
      </c>
      <c r="AB69" s="376" t="s">
        <v>293</v>
      </c>
      <c r="AC69" s="376" t="s">
        <v>293</v>
      </c>
      <c r="AD69" s="376" t="s">
        <v>293</v>
      </c>
      <c r="AE69" s="376" t="s">
        <v>293</v>
      </c>
      <c r="AF69" s="376" t="s">
        <v>293</v>
      </c>
      <c r="AG69" s="376" t="s">
        <v>293</v>
      </c>
      <c r="AH69" s="376" t="s">
        <v>293</v>
      </c>
      <c r="AI69" s="376" t="s">
        <v>293</v>
      </c>
      <c r="AJ69" s="376" t="s">
        <v>293</v>
      </c>
      <c r="AK69" s="376" t="s">
        <v>293</v>
      </c>
      <c r="AL69" s="376" t="s">
        <v>293</v>
      </c>
      <c r="AM69" s="376" t="s">
        <v>293</v>
      </c>
      <c r="AN69" s="376" t="s">
        <v>293</v>
      </c>
      <c r="AO69" s="376" t="s">
        <v>293</v>
      </c>
      <c r="AP69" s="376" t="s">
        <v>293</v>
      </c>
      <c r="AQ69" s="376">
        <v>5.0000000000000001E-3</v>
      </c>
      <c r="AR69" s="376">
        <v>0.65700000000000003</v>
      </c>
      <c r="AS69" s="376">
        <v>6.2E-2</v>
      </c>
      <c r="AT69" s="376">
        <v>5.0000000000000001E-3</v>
      </c>
      <c r="AU69" s="376">
        <v>0.65700000000000003</v>
      </c>
      <c r="AV69" s="376">
        <v>6.2E-2</v>
      </c>
      <c r="AW69" s="376">
        <v>5.0000000000000001E-3</v>
      </c>
      <c r="AX69" s="376">
        <v>0.59099999999999997</v>
      </c>
      <c r="AY69" s="376">
        <v>5.3999999999999999E-2</v>
      </c>
      <c r="BB69" s="372"/>
      <c r="BC69" s="461" t="s">
        <v>383</v>
      </c>
      <c r="BD69" s="376" t="s">
        <v>293</v>
      </c>
      <c r="BE69" s="376" t="s">
        <v>293</v>
      </c>
      <c r="BF69" s="376" t="s">
        <v>293</v>
      </c>
      <c r="BG69" s="376" t="s">
        <v>293</v>
      </c>
      <c r="BH69" s="376" t="s">
        <v>293</v>
      </c>
      <c r="BI69" s="376" t="s">
        <v>293</v>
      </c>
      <c r="BJ69" s="376" t="s">
        <v>293</v>
      </c>
      <c r="BK69" s="376" t="s">
        <v>293</v>
      </c>
      <c r="BL69" s="376" t="s">
        <v>293</v>
      </c>
      <c r="BM69" s="376" t="s">
        <v>293</v>
      </c>
      <c r="BN69" s="376" t="s">
        <v>293</v>
      </c>
      <c r="BO69" s="376" t="s">
        <v>293</v>
      </c>
      <c r="BP69" s="371">
        <f t="shared" si="31"/>
        <v>3.9826E-2</v>
      </c>
      <c r="BQ69" s="371">
        <f t="shared" si="32"/>
        <v>3.9826E-2</v>
      </c>
      <c r="BR69" s="371">
        <f t="shared" si="33"/>
        <v>3.5858000000000001E-2</v>
      </c>
    </row>
    <row r="70" spans="2:70" ht="16.5" customHeight="1">
      <c r="B70" s="5"/>
      <c r="E70" s="372"/>
      <c r="F70" s="461" t="s">
        <v>384</v>
      </c>
      <c r="G70" s="376" t="s">
        <v>293</v>
      </c>
      <c r="H70" s="376" t="s">
        <v>293</v>
      </c>
      <c r="I70" s="376" t="s">
        <v>293</v>
      </c>
      <c r="J70" s="376" t="s">
        <v>293</v>
      </c>
      <c r="K70" s="376" t="s">
        <v>293</v>
      </c>
      <c r="L70" s="376" t="s">
        <v>293</v>
      </c>
      <c r="M70" s="376" t="s">
        <v>293</v>
      </c>
      <c r="N70" s="376" t="s">
        <v>293</v>
      </c>
      <c r="O70" s="376" t="s">
        <v>293</v>
      </c>
      <c r="P70" s="376" t="s">
        <v>293</v>
      </c>
      <c r="Q70" s="376" t="s">
        <v>293</v>
      </c>
      <c r="R70" s="376" t="s">
        <v>293</v>
      </c>
      <c r="S70" s="376" t="s">
        <v>293</v>
      </c>
      <c r="T70" s="376" t="s">
        <v>293</v>
      </c>
      <c r="U70" s="376" t="s">
        <v>293</v>
      </c>
      <c r="V70" s="376" t="s">
        <v>293</v>
      </c>
      <c r="W70" s="376" t="s">
        <v>293</v>
      </c>
      <c r="X70" s="376" t="s">
        <v>293</v>
      </c>
      <c r="Y70" s="376" t="s">
        <v>293</v>
      </c>
      <c r="Z70" s="376" t="s">
        <v>293</v>
      </c>
      <c r="AA70" s="376" t="s">
        <v>293</v>
      </c>
      <c r="AB70" s="376" t="s">
        <v>293</v>
      </c>
      <c r="AC70" s="376" t="s">
        <v>293</v>
      </c>
      <c r="AD70" s="376" t="s">
        <v>293</v>
      </c>
      <c r="AE70" s="376" t="s">
        <v>293</v>
      </c>
      <c r="AF70" s="376" t="s">
        <v>293</v>
      </c>
      <c r="AG70" s="376" t="s">
        <v>293</v>
      </c>
      <c r="AH70" s="376" t="s">
        <v>293</v>
      </c>
      <c r="AI70" s="376" t="s">
        <v>293</v>
      </c>
      <c r="AJ70" s="376" t="s">
        <v>293</v>
      </c>
      <c r="AK70" s="376" t="s">
        <v>293</v>
      </c>
      <c r="AL70" s="376" t="s">
        <v>293</v>
      </c>
      <c r="AM70" s="376" t="s">
        <v>293</v>
      </c>
      <c r="AN70" s="376" t="s">
        <v>293</v>
      </c>
      <c r="AO70" s="376" t="s">
        <v>293</v>
      </c>
      <c r="AP70" s="376" t="s">
        <v>293</v>
      </c>
      <c r="AQ70" s="376">
        <v>5.0000000000000001E-3</v>
      </c>
      <c r="AR70" s="376">
        <v>0.49199999999999999</v>
      </c>
      <c r="AS70" s="376">
        <v>2.1000000000000001E-2</v>
      </c>
      <c r="AT70" s="376">
        <v>5.0000000000000001E-3</v>
      </c>
      <c r="AU70" s="376">
        <v>0.48899999999999999</v>
      </c>
      <c r="AV70" s="376">
        <v>2.1000000000000001E-2</v>
      </c>
      <c r="AW70" s="376">
        <v>5.0000000000000001E-3</v>
      </c>
      <c r="AX70" s="376">
        <v>0.48699999999999999</v>
      </c>
      <c r="AY70" s="376">
        <v>2.1000000000000001E-2</v>
      </c>
      <c r="BB70" s="372"/>
      <c r="BC70" s="461" t="s">
        <v>384</v>
      </c>
      <c r="BD70" s="376" t="s">
        <v>293</v>
      </c>
      <c r="BE70" s="376" t="s">
        <v>293</v>
      </c>
      <c r="BF70" s="376" t="s">
        <v>293</v>
      </c>
      <c r="BG70" s="376" t="s">
        <v>293</v>
      </c>
      <c r="BH70" s="376" t="s">
        <v>293</v>
      </c>
      <c r="BI70" s="376" t="s">
        <v>293</v>
      </c>
      <c r="BJ70" s="376" t="s">
        <v>293</v>
      </c>
      <c r="BK70" s="376" t="s">
        <v>293</v>
      </c>
      <c r="BL70" s="376" t="s">
        <v>293</v>
      </c>
      <c r="BM70" s="376" t="s">
        <v>293</v>
      </c>
      <c r="BN70" s="376" t="s">
        <v>293</v>
      </c>
      <c r="BO70" s="376" t="s">
        <v>293</v>
      </c>
      <c r="BP70" s="371">
        <f t="shared" si="31"/>
        <v>2.4341000000000002E-2</v>
      </c>
      <c r="BQ70" s="371">
        <f t="shared" si="32"/>
        <v>2.4257000000000001E-2</v>
      </c>
      <c r="BR70" s="371">
        <f t="shared" si="33"/>
        <v>2.4201E-2</v>
      </c>
    </row>
    <row r="71" spans="2:70" ht="16.5" customHeight="1">
      <c r="B71" s="5"/>
      <c r="E71" s="372"/>
      <c r="F71" s="461" t="s">
        <v>385</v>
      </c>
      <c r="G71" s="376" t="s">
        <v>293</v>
      </c>
      <c r="H71" s="376" t="s">
        <v>293</v>
      </c>
      <c r="I71" s="376" t="s">
        <v>293</v>
      </c>
      <c r="J71" s="376" t="s">
        <v>293</v>
      </c>
      <c r="K71" s="376" t="s">
        <v>293</v>
      </c>
      <c r="L71" s="376" t="s">
        <v>293</v>
      </c>
      <c r="M71" s="376" t="s">
        <v>293</v>
      </c>
      <c r="N71" s="376" t="s">
        <v>293</v>
      </c>
      <c r="O71" s="376" t="s">
        <v>293</v>
      </c>
      <c r="P71" s="376" t="s">
        <v>293</v>
      </c>
      <c r="Q71" s="376" t="s">
        <v>293</v>
      </c>
      <c r="R71" s="376" t="s">
        <v>293</v>
      </c>
      <c r="S71" s="376" t="s">
        <v>293</v>
      </c>
      <c r="T71" s="376" t="s">
        <v>293</v>
      </c>
      <c r="U71" s="376" t="s">
        <v>293</v>
      </c>
      <c r="V71" s="376" t="s">
        <v>293</v>
      </c>
      <c r="W71" s="376" t="s">
        <v>293</v>
      </c>
      <c r="X71" s="376" t="s">
        <v>293</v>
      </c>
      <c r="Y71" s="376" t="s">
        <v>293</v>
      </c>
      <c r="Z71" s="376" t="s">
        <v>293</v>
      </c>
      <c r="AA71" s="376" t="s">
        <v>293</v>
      </c>
      <c r="AB71" s="376" t="s">
        <v>293</v>
      </c>
      <c r="AC71" s="376" t="s">
        <v>293</v>
      </c>
      <c r="AD71" s="376" t="s">
        <v>293</v>
      </c>
      <c r="AE71" s="376" t="s">
        <v>293</v>
      </c>
      <c r="AF71" s="376" t="s">
        <v>293</v>
      </c>
      <c r="AG71" s="376" t="s">
        <v>293</v>
      </c>
      <c r="AH71" s="376" t="s">
        <v>293</v>
      </c>
      <c r="AI71" s="376" t="s">
        <v>293</v>
      </c>
      <c r="AJ71" s="376" t="s">
        <v>293</v>
      </c>
      <c r="AK71" s="376" t="s">
        <v>293</v>
      </c>
      <c r="AL71" s="376" t="s">
        <v>293</v>
      </c>
      <c r="AM71" s="376" t="s">
        <v>293</v>
      </c>
      <c r="AN71" s="376" t="s">
        <v>293</v>
      </c>
      <c r="AO71" s="376" t="s">
        <v>293</v>
      </c>
      <c r="AP71" s="376" t="s">
        <v>293</v>
      </c>
      <c r="AQ71" s="376">
        <v>0.04</v>
      </c>
      <c r="AR71" s="376">
        <v>2.2509999999999999</v>
      </c>
      <c r="AS71" s="376">
        <v>4.4999999999999998E-2</v>
      </c>
      <c r="AT71" s="376">
        <v>0.04</v>
      </c>
      <c r="AU71" s="376">
        <v>2.2330000000000001</v>
      </c>
      <c r="AV71" s="376">
        <v>4.4999999999999998E-2</v>
      </c>
      <c r="AW71" s="376">
        <v>0.04</v>
      </c>
      <c r="AX71" s="376">
        <v>2.165</v>
      </c>
      <c r="AY71" s="376">
        <v>4.4999999999999998E-2</v>
      </c>
      <c r="BB71" s="372"/>
      <c r="BC71" s="461" t="s">
        <v>385</v>
      </c>
      <c r="BD71" s="376" t="s">
        <v>293</v>
      </c>
      <c r="BE71" s="376" t="s">
        <v>293</v>
      </c>
      <c r="BF71" s="376" t="s">
        <v>293</v>
      </c>
      <c r="BG71" s="376" t="s">
        <v>293</v>
      </c>
      <c r="BH71" s="376" t="s">
        <v>293</v>
      </c>
      <c r="BI71" s="376" t="s">
        <v>293</v>
      </c>
      <c r="BJ71" s="376" t="s">
        <v>293</v>
      </c>
      <c r="BK71" s="376" t="s">
        <v>293</v>
      </c>
      <c r="BL71" s="376" t="s">
        <v>293</v>
      </c>
      <c r="BM71" s="376" t="s">
        <v>293</v>
      </c>
      <c r="BN71" s="376" t="s">
        <v>293</v>
      </c>
      <c r="BO71" s="376" t="s">
        <v>293</v>
      </c>
      <c r="BP71" s="371">
        <f t="shared" si="31"/>
        <v>0.114953</v>
      </c>
      <c r="BQ71" s="371">
        <f t="shared" si="32"/>
        <v>0.114449</v>
      </c>
      <c r="BR71" s="371">
        <f t="shared" si="33"/>
        <v>0.11254500000000001</v>
      </c>
    </row>
    <row r="72" spans="2:70" ht="16.5" customHeight="1">
      <c r="B72" s="5"/>
      <c r="E72" s="374" t="s">
        <v>390</v>
      </c>
      <c r="F72" s="461" t="s">
        <v>382</v>
      </c>
      <c r="G72" s="376">
        <v>2.6640000000000001</v>
      </c>
      <c r="H72" s="376">
        <v>2.1000000000000001E-2</v>
      </c>
      <c r="I72" s="376">
        <v>0.111</v>
      </c>
      <c r="J72" s="376">
        <v>2.6640000000000001</v>
      </c>
      <c r="K72" s="376">
        <v>1.9E-2</v>
      </c>
      <c r="L72" s="376">
        <v>0.113</v>
      </c>
      <c r="M72" s="376">
        <v>2.6640000000000001</v>
      </c>
      <c r="N72" s="376">
        <v>1.7999999999999999E-2</v>
      </c>
      <c r="O72" s="376">
        <v>0.114</v>
      </c>
      <c r="P72" s="376">
        <v>2.6640000000000001</v>
      </c>
      <c r="Q72" s="376">
        <v>1.4999999999999999E-2</v>
      </c>
      <c r="R72" s="376">
        <v>0.11700000000000001</v>
      </c>
      <c r="S72" s="376">
        <v>2.5129999999999999</v>
      </c>
      <c r="T72" s="376">
        <v>1.4E-2</v>
      </c>
      <c r="U72" s="376">
        <v>0.11899999999999999</v>
      </c>
      <c r="V72" s="376">
        <v>2.488</v>
      </c>
      <c r="W72" s="376">
        <v>1.4E-2</v>
      </c>
      <c r="X72" s="376">
        <v>0.121</v>
      </c>
      <c r="Y72" s="376">
        <v>2.5609999999999999</v>
      </c>
      <c r="Z72" s="376">
        <v>1.4E-2</v>
      </c>
      <c r="AA72" s="376">
        <v>0.125</v>
      </c>
      <c r="AB72" s="376">
        <v>2.5609999999999999</v>
      </c>
      <c r="AC72" s="376">
        <v>1.2E-2</v>
      </c>
      <c r="AD72" s="376">
        <v>0.11799999999999999</v>
      </c>
      <c r="AE72" s="376">
        <v>2.5609999999999999</v>
      </c>
      <c r="AF72" s="376">
        <v>0.01</v>
      </c>
      <c r="AG72" s="376">
        <v>0.11899999999999999</v>
      </c>
      <c r="AH72" s="376">
        <v>2.5379999999999998</v>
      </c>
      <c r="AI72" s="376">
        <v>8.9999999999999993E-3</v>
      </c>
      <c r="AJ72" s="376">
        <v>0.11799999999999999</v>
      </c>
      <c r="AK72" s="376">
        <v>2.5129999999999999</v>
      </c>
      <c r="AL72" s="376">
        <v>8.0000000000000002E-3</v>
      </c>
      <c r="AM72" s="376">
        <v>0.11700000000000001</v>
      </c>
      <c r="AN72" s="376">
        <v>2.488</v>
      </c>
      <c r="AO72" s="376">
        <v>8.0000000000000002E-3</v>
      </c>
      <c r="AP72" s="376">
        <v>0.11799999999999999</v>
      </c>
      <c r="AQ72" s="376" t="s">
        <v>293</v>
      </c>
      <c r="AR72" s="376" t="s">
        <v>293</v>
      </c>
      <c r="AS72" s="376" t="s">
        <v>293</v>
      </c>
      <c r="AT72" s="376" t="s">
        <v>293</v>
      </c>
      <c r="AU72" s="376" t="s">
        <v>293</v>
      </c>
      <c r="AV72" s="376" t="s">
        <v>293</v>
      </c>
      <c r="AW72" s="376" t="s">
        <v>293</v>
      </c>
      <c r="AX72" s="376" t="s">
        <v>293</v>
      </c>
      <c r="AY72" s="376" t="s">
        <v>293</v>
      </c>
      <c r="BB72" s="374" t="s">
        <v>390</v>
      </c>
      <c r="BC72" s="461" t="s">
        <v>382</v>
      </c>
      <c r="BD72" s="371">
        <f>G72+H72*$I$252/1000+I72*$I$253/1000</f>
        <v>2.6940030000000004</v>
      </c>
      <c r="BE72" s="371">
        <f>J72+K72*$I$252/1000+L72*$I$253/1000</f>
        <v>2.6944770000000005</v>
      </c>
      <c r="BF72" s="371">
        <f>M72+N72*$I$252/1000+O72*$I$253/1000</f>
        <v>2.6947139999999998</v>
      </c>
      <c r="BG72" s="371">
        <f>P72+Q72*$I$252/1000+R72*$I$253/1000</f>
        <v>2.6954250000000002</v>
      </c>
      <c r="BH72" s="371">
        <f>S72+T72*$I$252/1000+U72*$I$253/1000</f>
        <v>2.5449269999999999</v>
      </c>
      <c r="BI72" s="371">
        <f>V72+W72*$I$252/1000+X72*$I$253/1000</f>
        <v>2.5204569999999999</v>
      </c>
      <c r="BJ72" s="371">
        <f>Y72+Z72*$I$252/1000+AA72*$I$253/1000</f>
        <v>2.5945170000000002</v>
      </c>
      <c r="BK72" s="371">
        <f>AB72+AC72*$I$252/1000+AD72*$I$253/1000</f>
        <v>2.592606</v>
      </c>
      <c r="BL72" s="371">
        <f>AE72+AF72*$I$252/1000+AG72*$I$253/1000</f>
        <v>2.5928149999999999</v>
      </c>
      <c r="BM72" s="371">
        <f>AH72+AI72*$I$252/1000+AJ72*$I$253/1000</f>
        <v>2.5695220000000001</v>
      </c>
      <c r="BN72" s="371">
        <f>AK72+AL72*$I$252/1000+AM72*$I$253/1000</f>
        <v>2.5442289999999996</v>
      </c>
      <c r="BO72" s="371">
        <f>AN72+AO72*$I$252/1000+AP72*$I$253/1000</f>
        <v>2.5194939999999999</v>
      </c>
      <c r="BP72" s="376" t="s">
        <v>293</v>
      </c>
      <c r="BQ72" s="376" t="s">
        <v>293</v>
      </c>
      <c r="BR72" s="376" t="s">
        <v>293</v>
      </c>
    </row>
    <row r="73" spans="2:70" ht="16.5" customHeight="1">
      <c r="B73" s="5"/>
      <c r="E73" s="372"/>
      <c r="F73" s="461" t="s">
        <v>383</v>
      </c>
      <c r="G73" s="376">
        <v>2.6619999999999999</v>
      </c>
      <c r="H73" s="376">
        <v>2.3E-2</v>
      </c>
      <c r="I73" s="376">
        <v>6.3E-2</v>
      </c>
      <c r="J73" s="376">
        <v>2.6619999999999999</v>
      </c>
      <c r="K73" s="376">
        <v>1.9E-2</v>
      </c>
      <c r="L73" s="376">
        <v>6.3E-2</v>
      </c>
      <c r="M73" s="376">
        <v>2.6619999999999999</v>
      </c>
      <c r="N73" s="376">
        <v>1.7000000000000001E-2</v>
      </c>
      <c r="O73" s="376">
        <v>6.3E-2</v>
      </c>
      <c r="P73" s="376">
        <v>2.6619999999999999</v>
      </c>
      <c r="Q73" s="376">
        <v>1.2999999999999999E-2</v>
      </c>
      <c r="R73" s="376">
        <v>6.9000000000000006E-2</v>
      </c>
      <c r="S73" s="376">
        <v>2.5110000000000001</v>
      </c>
      <c r="T73" s="376">
        <v>1.2999999999999999E-2</v>
      </c>
      <c r="U73" s="376">
        <v>7.0999999999999994E-2</v>
      </c>
      <c r="V73" s="376">
        <v>2.4860000000000002</v>
      </c>
      <c r="W73" s="376">
        <v>1.4E-2</v>
      </c>
      <c r="X73" s="376">
        <v>7.2999999999999995E-2</v>
      </c>
      <c r="Y73" s="376">
        <v>2.5590000000000002</v>
      </c>
      <c r="Z73" s="376">
        <v>1.4E-2</v>
      </c>
      <c r="AA73" s="376">
        <v>7.5999999999999998E-2</v>
      </c>
      <c r="AB73" s="376">
        <v>2.5590000000000002</v>
      </c>
      <c r="AC73" s="376">
        <v>1.2999999999999999E-2</v>
      </c>
      <c r="AD73" s="376">
        <v>7.2999999999999995E-2</v>
      </c>
      <c r="AE73" s="376">
        <v>2.5590000000000002</v>
      </c>
      <c r="AF73" s="376">
        <v>0.01</v>
      </c>
      <c r="AG73" s="376">
        <v>7.4999999999999997E-2</v>
      </c>
      <c r="AH73" s="376">
        <v>2.536</v>
      </c>
      <c r="AI73" s="376">
        <v>0.01</v>
      </c>
      <c r="AJ73" s="376">
        <v>7.3999999999999996E-2</v>
      </c>
      <c r="AK73" s="376">
        <v>2.5110000000000001</v>
      </c>
      <c r="AL73" s="376">
        <v>0.01</v>
      </c>
      <c r="AM73" s="376">
        <v>7.4999999999999997E-2</v>
      </c>
      <c r="AN73" s="376">
        <v>2.4860000000000002</v>
      </c>
      <c r="AO73" s="376">
        <v>8.9999999999999993E-3</v>
      </c>
      <c r="AP73" s="376">
        <v>7.2999999999999995E-2</v>
      </c>
      <c r="AQ73" s="376" t="s">
        <v>293</v>
      </c>
      <c r="AR73" s="376" t="s">
        <v>293</v>
      </c>
      <c r="AS73" s="376" t="s">
        <v>293</v>
      </c>
      <c r="AT73" s="376" t="s">
        <v>293</v>
      </c>
      <c r="AU73" s="376" t="s">
        <v>293</v>
      </c>
      <c r="AV73" s="376" t="s">
        <v>293</v>
      </c>
      <c r="AW73" s="376" t="s">
        <v>293</v>
      </c>
      <c r="AX73" s="376" t="s">
        <v>293</v>
      </c>
      <c r="AY73" s="376" t="s">
        <v>293</v>
      </c>
      <c r="BB73" s="372"/>
      <c r="BC73" s="461" t="s">
        <v>383</v>
      </c>
      <c r="BD73" s="371">
        <f t="shared" ref="BD73:BD74" si="34">G73+H73*$I$252/1000+I73*$I$253/1000</f>
        <v>2.6793389999999997</v>
      </c>
      <c r="BE73" s="371">
        <f t="shared" ref="BE73:BE74" si="35">J73+K73*$I$252/1000+L73*$I$253/1000</f>
        <v>2.679227</v>
      </c>
      <c r="BF73" s="371">
        <f t="shared" ref="BF73:BF74" si="36">M73+N73*$I$252/1000+O73*$I$253/1000</f>
        <v>2.6791709999999997</v>
      </c>
      <c r="BG73" s="371">
        <f t="shared" ref="BG73:BG74" si="37">P73+Q73*$I$252/1000+R73*$I$253/1000</f>
        <v>2.6806489999999998</v>
      </c>
      <c r="BH73" s="371">
        <f t="shared" ref="BH73:BH74" si="38">S73+T73*$I$252/1000+U73*$I$253/1000</f>
        <v>2.530179</v>
      </c>
      <c r="BI73" s="371">
        <f t="shared" ref="BI73:BI74" si="39">V73+W73*$I$252/1000+X73*$I$253/1000</f>
        <v>2.5057370000000003</v>
      </c>
      <c r="BJ73" s="371">
        <f t="shared" ref="BJ73:BJ74" si="40">Y73+Z73*$I$252/1000+AA73*$I$253/1000</f>
        <v>2.5795320000000004</v>
      </c>
      <c r="BK73" s="371">
        <f t="shared" ref="BK73:BK74" si="41">AB73+AC73*$I$252/1000+AD73*$I$253/1000</f>
        <v>2.5787089999999999</v>
      </c>
      <c r="BL73" s="371">
        <f t="shared" ref="BL73:BL74" si="42">AE73+AF73*$I$252/1000+AG73*$I$253/1000</f>
        <v>2.5791550000000001</v>
      </c>
      <c r="BM73" s="371">
        <f t="shared" ref="BM73:BM74" si="43">AH73+AI73*$I$252/1000+AJ73*$I$253/1000</f>
        <v>2.5558900000000002</v>
      </c>
      <c r="BN73" s="371">
        <f t="shared" ref="BN73:BN74" si="44">AK73+AL73*$I$252/1000+AM73*$I$253/1000</f>
        <v>2.531155</v>
      </c>
      <c r="BO73" s="371">
        <f t="shared" ref="BO73:BO74" si="45">AN73+AO73*$I$252/1000+AP73*$I$253/1000</f>
        <v>2.5055970000000003</v>
      </c>
      <c r="BP73" s="376" t="s">
        <v>293</v>
      </c>
      <c r="BQ73" s="376" t="s">
        <v>293</v>
      </c>
      <c r="BR73" s="376" t="s">
        <v>293</v>
      </c>
    </row>
    <row r="74" spans="2:70" ht="16.5" customHeight="1">
      <c r="B74" s="5"/>
      <c r="E74" s="372"/>
      <c r="F74" s="461" t="s">
        <v>384</v>
      </c>
      <c r="G74" s="376">
        <v>2.6589999999999998</v>
      </c>
      <c r="H74" s="376">
        <v>0.21299999999999999</v>
      </c>
      <c r="I74" s="376">
        <v>3.9E-2</v>
      </c>
      <c r="J74" s="376">
        <v>2.6589999999999998</v>
      </c>
      <c r="K74" s="376">
        <v>0.188</v>
      </c>
      <c r="L74" s="376">
        <v>4.1000000000000002E-2</v>
      </c>
      <c r="M74" s="376">
        <v>2.6589999999999998</v>
      </c>
      <c r="N74" s="376">
        <v>0.16300000000000001</v>
      </c>
      <c r="O74" s="376">
        <v>4.8000000000000001E-2</v>
      </c>
      <c r="P74" s="376">
        <v>2.6589999999999998</v>
      </c>
      <c r="Q74" s="376">
        <v>0.14499999999999999</v>
      </c>
      <c r="R74" s="376">
        <v>5.8000000000000003E-2</v>
      </c>
      <c r="S74" s="376">
        <v>2.508</v>
      </c>
      <c r="T74" s="376">
        <v>0.13600000000000001</v>
      </c>
      <c r="U74" s="376">
        <v>6.3E-2</v>
      </c>
      <c r="V74" s="376">
        <v>2.4820000000000002</v>
      </c>
      <c r="W74" s="376">
        <v>0.129</v>
      </c>
      <c r="X74" s="376">
        <v>7.0999999999999994E-2</v>
      </c>
      <c r="Y74" s="376">
        <v>2.5550000000000002</v>
      </c>
      <c r="Z74" s="376">
        <v>0.126</v>
      </c>
      <c r="AA74" s="376">
        <v>7.9000000000000001E-2</v>
      </c>
      <c r="AB74" s="376">
        <v>2.5550000000000002</v>
      </c>
      <c r="AC74" s="376">
        <v>0.112</v>
      </c>
      <c r="AD74" s="376">
        <v>7.6999999999999999E-2</v>
      </c>
      <c r="AE74" s="376">
        <v>2.5550000000000002</v>
      </c>
      <c r="AF74" s="376">
        <v>9.9000000000000005E-2</v>
      </c>
      <c r="AG74" s="376">
        <v>8.1000000000000003E-2</v>
      </c>
      <c r="AH74" s="376">
        <v>2.5329999999999999</v>
      </c>
      <c r="AI74" s="376">
        <v>9.1999999999999998E-2</v>
      </c>
      <c r="AJ74" s="376">
        <v>8.6999999999999994E-2</v>
      </c>
      <c r="AK74" s="376">
        <v>2.508</v>
      </c>
      <c r="AL74" s="376">
        <v>8.3000000000000004E-2</v>
      </c>
      <c r="AM74" s="376">
        <v>9.4E-2</v>
      </c>
      <c r="AN74" s="376">
        <v>2.4820000000000002</v>
      </c>
      <c r="AO74" s="376">
        <v>7.6999999999999999E-2</v>
      </c>
      <c r="AP74" s="376">
        <v>0.10299999999999999</v>
      </c>
      <c r="AQ74" s="376" t="s">
        <v>293</v>
      </c>
      <c r="AR74" s="376" t="s">
        <v>293</v>
      </c>
      <c r="AS74" s="376" t="s">
        <v>293</v>
      </c>
      <c r="AT74" s="376" t="s">
        <v>293</v>
      </c>
      <c r="AU74" s="376" t="s">
        <v>293</v>
      </c>
      <c r="AV74" s="376" t="s">
        <v>293</v>
      </c>
      <c r="AW74" s="376" t="s">
        <v>293</v>
      </c>
      <c r="AX74" s="376" t="s">
        <v>293</v>
      </c>
      <c r="AY74" s="376" t="s">
        <v>293</v>
      </c>
      <c r="BB74" s="372"/>
      <c r="BC74" s="461" t="s">
        <v>384</v>
      </c>
      <c r="BD74" s="371">
        <f t="shared" si="34"/>
        <v>2.6752989999999999</v>
      </c>
      <c r="BE74" s="371">
        <f t="shared" si="35"/>
        <v>2.6751289999999996</v>
      </c>
      <c r="BF74" s="371">
        <f t="shared" si="36"/>
        <v>2.6762839999999994</v>
      </c>
      <c r="BG74" s="371">
        <f t="shared" si="37"/>
        <v>2.6784299999999996</v>
      </c>
      <c r="BH74" s="371">
        <f t="shared" si="38"/>
        <v>2.5285029999999997</v>
      </c>
      <c r="BI74" s="371">
        <f t="shared" si="39"/>
        <v>2.5044270000000002</v>
      </c>
      <c r="BJ74" s="371">
        <f t="shared" si="40"/>
        <v>2.5794630000000005</v>
      </c>
      <c r="BK74" s="371">
        <f t="shared" si="41"/>
        <v>2.578541</v>
      </c>
      <c r="BL74" s="371">
        <f t="shared" si="42"/>
        <v>2.5792370000000004</v>
      </c>
      <c r="BM74" s="371">
        <f t="shared" si="43"/>
        <v>2.5586309999999997</v>
      </c>
      <c r="BN74" s="371">
        <f t="shared" si="44"/>
        <v>2.5352340000000004</v>
      </c>
      <c r="BO74" s="371">
        <f t="shared" si="45"/>
        <v>2.5114510000000001</v>
      </c>
      <c r="BP74" s="376" t="s">
        <v>293</v>
      </c>
      <c r="BQ74" s="376" t="s">
        <v>293</v>
      </c>
      <c r="BR74" s="376" t="s">
        <v>293</v>
      </c>
    </row>
    <row r="75" spans="2:70" ht="16.5" customHeight="1">
      <c r="B75" s="5"/>
      <c r="E75" s="374" t="s">
        <v>391</v>
      </c>
      <c r="F75" s="461" t="s">
        <v>382</v>
      </c>
      <c r="G75" s="376" t="s">
        <v>293</v>
      </c>
      <c r="H75" s="376" t="s">
        <v>293</v>
      </c>
      <c r="I75" s="376" t="s">
        <v>293</v>
      </c>
      <c r="J75" s="376" t="s">
        <v>293</v>
      </c>
      <c r="K75" s="376" t="s">
        <v>293</v>
      </c>
      <c r="L75" s="376" t="s">
        <v>293</v>
      </c>
      <c r="M75" s="376" t="s">
        <v>293</v>
      </c>
      <c r="N75" s="376" t="s">
        <v>293</v>
      </c>
      <c r="O75" s="376" t="s">
        <v>293</v>
      </c>
      <c r="P75" s="376" t="s">
        <v>293</v>
      </c>
      <c r="Q75" s="376" t="s">
        <v>293</v>
      </c>
      <c r="R75" s="376" t="s">
        <v>293</v>
      </c>
      <c r="S75" s="376" t="s">
        <v>293</v>
      </c>
      <c r="T75" s="376" t="s">
        <v>293</v>
      </c>
      <c r="U75" s="376" t="s">
        <v>293</v>
      </c>
      <c r="V75" s="376" t="s">
        <v>293</v>
      </c>
      <c r="W75" s="376" t="s">
        <v>293</v>
      </c>
      <c r="X75" s="376" t="s">
        <v>293</v>
      </c>
      <c r="Y75" s="376" t="s">
        <v>293</v>
      </c>
      <c r="Z75" s="376" t="s">
        <v>293</v>
      </c>
      <c r="AA75" s="376" t="s">
        <v>293</v>
      </c>
      <c r="AB75" s="376" t="s">
        <v>293</v>
      </c>
      <c r="AC75" s="376" t="s">
        <v>293</v>
      </c>
      <c r="AD75" s="376" t="s">
        <v>293</v>
      </c>
      <c r="AE75" s="376" t="s">
        <v>293</v>
      </c>
      <c r="AF75" s="376" t="s">
        <v>293</v>
      </c>
      <c r="AG75" s="376" t="s">
        <v>293</v>
      </c>
      <c r="AH75" s="376" t="s">
        <v>293</v>
      </c>
      <c r="AI75" s="376" t="s">
        <v>293</v>
      </c>
      <c r="AJ75" s="376" t="s">
        <v>293</v>
      </c>
      <c r="AK75" s="376" t="s">
        <v>293</v>
      </c>
      <c r="AL75" s="376" t="s">
        <v>293</v>
      </c>
      <c r="AM75" s="376" t="s">
        <v>293</v>
      </c>
      <c r="AN75" s="376" t="s">
        <v>293</v>
      </c>
      <c r="AO75" s="376" t="s">
        <v>293</v>
      </c>
      <c r="AP75" s="376" t="s">
        <v>293</v>
      </c>
      <c r="AQ75" s="376">
        <v>2.488</v>
      </c>
      <c r="AR75" s="376">
        <v>7.0000000000000001E-3</v>
      </c>
      <c r="AS75" s="376">
        <v>0.11899999999999999</v>
      </c>
      <c r="AT75" s="376">
        <v>2.488</v>
      </c>
      <c r="AU75" s="376">
        <v>7.0000000000000001E-3</v>
      </c>
      <c r="AV75" s="376">
        <v>0.12</v>
      </c>
      <c r="AW75" s="376">
        <v>2.488</v>
      </c>
      <c r="AX75" s="376">
        <v>7.0000000000000001E-3</v>
      </c>
      <c r="AY75" s="376">
        <v>0.11899999999999999</v>
      </c>
      <c r="BB75" s="374" t="s">
        <v>391</v>
      </c>
      <c r="BC75" s="461" t="s">
        <v>382</v>
      </c>
      <c r="BD75" s="376" t="s">
        <v>293</v>
      </c>
      <c r="BE75" s="376" t="s">
        <v>293</v>
      </c>
      <c r="BF75" s="376" t="s">
        <v>293</v>
      </c>
      <c r="BG75" s="376" t="s">
        <v>293</v>
      </c>
      <c r="BH75" s="376" t="s">
        <v>293</v>
      </c>
      <c r="BI75" s="376" t="s">
        <v>293</v>
      </c>
      <c r="BJ75" s="376" t="s">
        <v>293</v>
      </c>
      <c r="BK75" s="376" t="s">
        <v>293</v>
      </c>
      <c r="BL75" s="376" t="s">
        <v>293</v>
      </c>
      <c r="BM75" s="376" t="s">
        <v>293</v>
      </c>
      <c r="BN75" s="376" t="s">
        <v>293</v>
      </c>
      <c r="BO75" s="376" t="s">
        <v>293</v>
      </c>
      <c r="BP75" s="371">
        <f t="shared" ref="BP75" si="46">AQ75+AR75*$I$252/1000+AS75*$I$253/1000</f>
        <v>2.5197309999999997</v>
      </c>
      <c r="BQ75" s="371">
        <f t="shared" ref="BQ75" si="47">AT75+AU75*$I$252/1000+AV75*$I$253/1000</f>
        <v>2.5199959999999999</v>
      </c>
      <c r="BR75" s="371">
        <f t="shared" ref="BR75" si="48">AW75+AX75*$I$252/1000+AY75*$I$253/1000</f>
        <v>2.5197309999999997</v>
      </c>
    </row>
    <row r="76" spans="2:70" ht="16.5" customHeight="1">
      <c r="B76" s="5"/>
      <c r="E76" s="372"/>
      <c r="F76" s="461" t="s">
        <v>383</v>
      </c>
      <c r="G76" s="376" t="s">
        <v>293</v>
      </c>
      <c r="H76" s="376" t="s">
        <v>293</v>
      </c>
      <c r="I76" s="376" t="s">
        <v>293</v>
      </c>
      <c r="J76" s="376" t="s">
        <v>293</v>
      </c>
      <c r="K76" s="376" t="s">
        <v>293</v>
      </c>
      <c r="L76" s="376" t="s">
        <v>293</v>
      </c>
      <c r="M76" s="376" t="s">
        <v>293</v>
      </c>
      <c r="N76" s="376" t="s">
        <v>293</v>
      </c>
      <c r="O76" s="376" t="s">
        <v>293</v>
      </c>
      <c r="P76" s="376" t="s">
        <v>293</v>
      </c>
      <c r="Q76" s="376" t="s">
        <v>293</v>
      </c>
      <c r="R76" s="376" t="s">
        <v>293</v>
      </c>
      <c r="S76" s="376" t="s">
        <v>293</v>
      </c>
      <c r="T76" s="376" t="s">
        <v>293</v>
      </c>
      <c r="U76" s="376" t="s">
        <v>293</v>
      </c>
      <c r="V76" s="376" t="s">
        <v>293</v>
      </c>
      <c r="W76" s="376" t="s">
        <v>293</v>
      </c>
      <c r="X76" s="376" t="s">
        <v>293</v>
      </c>
      <c r="Y76" s="376" t="s">
        <v>293</v>
      </c>
      <c r="Z76" s="376" t="s">
        <v>293</v>
      </c>
      <c r="AA76" s="376" t="s">
        <v>293</v>
      </c>
      <c r="AB76" s="376" t="s">
        <v>293</v>
      </c>
      <c r="AC76" s="376" t="s">
        <v>293</v>
      </c>
      <c r="AD76" s="376" t="s">
        <v>293</v>
      </c>
      <c r="AE76" s="376" t="s">
        <v>293</v>
      </c>
      <c r="AF76" s="376" t="s">
        <v>293</v>
      </c>
      <c r="AG76" s="376" t="s">
        <v>293</v>
      </c>
      <c r="AH76" s="376" t="s">
        <v>293</v>
      </c>
      <c r="AI76" s="376" t="s">
        <v>293</v>
      </c>
      <c r="AJ76" s="376" t="s">
        <v>293</v>
      </c>
      <c r="AK76" s="376" t="s">
        <v>293</v>
      </c>
      <c r="AL76" s="376" t="s">
        <v>293</v>
      </c>
      <c r="AM76" s="376" t="s">
        <v>293</v>
      </c>
      <c r="AN76" s="376" t="s">
        <v>293</v>
      </c>
      <c r="AO76" s="376" t="s">
        <v>293</v>
      </c>
      <c r="AP76" s="376" t="s">
        <v>293</v>
      </c>
      <c r="AQ76" s="376">
        <v>2.4860000000000002</v>
      </c>
      <c r="AR76" s="376">
        <v>8.9999999999999993E-3</v>
      </c>
      <c r="AS76" s="376">
        <v>7.3999999999999996E-2</v>
      </c>
      <c r="AT76" s="376">
        <v>2.4860000000000002</v>
      </c>
      <c r="AU76" s="376">
        <v>8.9999999999999993E-3</v>
      </c>
      <c r="AV76" s="376">
        <v>7.3999999999999996E-2</v>
      </c>
      <c r="AW76" s="376">
        <v>2.4860000000000002</v>
      </c>
      <c r="AX76" s="376">
        <v>8.9999999999999993E-3</v>
      </c>
      <c r="AY76" s="376">
        <v>7.5999999999999998E-2</v>
      </c>
      <c r="BB76" s="372"/>
      <c r="BC76" s="461" t="s">
        <v>383</v>
      </c>
      <c r="BD76" s="376" t="s">
        <v>293</v>
      </c>
      <c r="BE76" s="376" t="s">
        <v>293</v>
      </c>
      <c r="BF76" s="376" t="s">
        <v>293</v>
      </c>
      <c r="BG76" s="376" t="s">
        <v>293</v>
      </c>
      <c r="BH76" s="376" t="s">
        <v>293</v>
      </c>
      <c r="BI76" s="376" t="s">
        <v>293</v>
      </c>
      <c r="BJ76" s="376" t="s">
        <v>293</v>
      </c>
      <c r="BK76" s="376" t="s">
        <v>293</v>
      </c>
      <c r="BL76" s="376" t="s">
        <v>293</v>
      </c>
      <c r="BM76" s="376" t="s">
        <v>293</v>
      </c>
      <c r="BN76" s="376" t="s">
        <v>293</v>
      </c>
      <c r="BO76" s="376" t="s">
        <v>293</v>
      </c>
      <c r="BP76" s="371">
        <f t="shared" ref="BP76:BP90" si="49">AQ76+AR76*$I$252/1000+AS76*$I$253/1000</f>
        <v>2.5058620000000005</v>
      </c>
      <c r="BQ76" s="371">
        <f t="shared" ref="BQ76:BQ90" si="50">AT76+AU76*$I$252/1000+AV76*$I$253/1000</f>
        <v>2.5058620000000005</v>
      </c>
      <c r="BR76" s="371">
        <f t="shared" ref="BR76:BR90" si="51">AW76+AX76*$I$252/1000+AY76*$I$253/1000</f>
        <v>2.5063920000000004</v>
      </c>
    </row>
    <row r="77" spans="2:70" ht="16.5" customHeight="1">
      <c r="B77" s="5"/>
      <c r="E77" s="372"/>
      <c r="F77" s="461" t="s">
        <v>384</v>
      </c>
      <c r="G77" s="376" t="s">
        <v>293</v>
      </c>
      <c r="H77" s="376" t="s">
        <v>293</v>
      </c>
      <c r="I77" s="376" t="s">
        <v>293</v>
      </c>
      <c r="J77" s="376" t="s">
        <v>293</v>
      </c>
      <c r="K77" s="376" t="s">
        <v>293</v>
      </c>
      <c r="L77" s="376" t="s">
        <v>293</v>
      </c>
      <c r="M77" s="376" t="s">
        <v>293</v>
      </c>
      <c r="N77" s="376" t="s">
        <v>293</v>
      </c>
      <c r="O77" s="376" t="s">
        <v>293</v>
      </c>
      <c r="P77" s="376" t="s">
        <v>293</v>
      </c>
      <c r="Q77" s="376" t="s">
        <v>293</v>
      </c>
      <c r="R77" s="376" t="s">
        <v>293</v>
      </c>
      <c r="S77" s="376" t="s">
        <v>293</v>
      </c>
      <c r="T77" s="376" t="s">
        <v>293</v>
      </c>
      <c r="U77" s="376" t="s">
        <v>293</v>
      </c>
      <c r="V77" s="376" t="s">
        <v>293</v>
      </c>
      <c r="W77" s="376" t="s">
        <v>293</v>
      </c>
      <c r="X77" s="376" t="s">
        <v>293</v>
      </c>
      <c r="Y77" s="376" t="s">
        <v>293</v>
      </c>
      <c r="Z77" s="376" t="s">
        <v>293</v>
      </c>
      <c r="AA77" s="376" t="s">
        <v>293</v>
      </c>
      <c r="AB77" s="376" t="s">
        <v>293</v>
      </c>
      <c r="AC77" s="376" t="s">
        <v>293</v>
      </c>
      <c r="AD77" s="376" t="s">
        <v>293</v>
      </c>
      <c r="AE77" s="376" t="s">
        <v>293</v>
      </c>
      <c r="AF77" s="376" t="s">
        <v>293</v>
      </c>
      <c r="AG77" s="376" t="s">
        <v>293</v>
      </c>
      <c r="AH77" s="376" t="s">
        <v>293</v>
      </c>
      <c r="AI77" s="376" t="s">
        <v>293</v>
      </c>
      <c r="AJ77" s="376" t="s">
        <v>293</v>
      </c>
      <c r="AK77" s="376" t="s">
        <v>293</v>
      </c>
      <c r="AL77" s="376" t="s">
        <v>293</v>
      </c>
      <c r="AM77" s="376" t="s">
        <v>293</v>
      </c>
      <c r="AN77" s="376" t="s">
        <v>293</v>
      </c>
      <c r="AO77" s="376" t="s">
        <v>293</v>
      </c>
      <c r="AP77" s="376" t="s">
        <v>293</v>
      </c>
      <c r="AQ77" s="376">
        <v>2.4820000000000002</v>
      </c>
      <c r="AR77" s="376">
        <v>7.0999999999999994E-2</v>
      </c>
      <c r="AS77" s="376">
        <v>0.112</v>
      </c>
      <c r="AT77" s="376">
        <v>2.4820000000000002</v>
      </c>
      <c r="AU77" s="376">
        <v>6.5000000000000002E-2</v>
      </c>
      <c r="AV77" s="376">
        <v>0.11899999999999999</v>
      </c>
      <c r="AW77" s="376">
        <v>2.4820000000000002</v>
      </c>
      <c r="AX77" s="376">
        <v>5.7000000000000002E-2</v>
      </c>
      <c r="AY77" s="376">
        <v>0.125</v>
      </c>
      <c r="BB77" s="372"/>
      <c r="BC77" s="461" t="s">
        <v>384</v>
      </c>
      <c r="BD77" s="376" t="s">
        <v>293</v>
      </c>
      <c r="BE77" s="376" t="s">
        <v>293</v>
      </c>
      <c r="BF77" s="376" t="s">
        <v>293</v>
      </c>
      <c r="BG77" s="376" t="s">
        <v>293</v>
      </c>
      <c r="BH77" s="376" t="s">
        <v>293</v>
      </c>
      <c r="BI77" s="376" t="s">
        <v>293</v>
      </c>
      <c r="BJ77" s="376" t="s">
        <v>293</v>
      </c>
      <c r="BK77" s="376" t="s">
        <v>293</v>
      </c>
      <c r="BL77" s="376" t="s">
        <v>293</v>
      </c>
      <c r="BM77" s="376" t="s">
        <v>293</v>
      </c>
      <c r="BN77" s="376" t="s">
        <v>293</v>
      </c>
      <c r="BO77" s="376" t="s">
        <v>293</v>
      </c>
      <c r="BP77" s="371">
        <f>AQ77+AR77*$I$252/1000+AS77*$I$253/1000</f>
        <v>2.513668</v>
      </c>
      <c r="BQ77" s="371">
        <f t="shared" si="50"/>
        <v>2.515355</v>
      </c>
      <c r="BR77" s="371">
        <f t="shared" si="51"/>
        <v>2.5167210000000004</v>
      </c>
    </row>
    <row r="78" spans="2:70" ht="16.5" customHeight="1">
      <c r="B78" s="5"/>
      <c r="E78" s="374" t="s">
        <v>392</v>
      </c>
      <c r="F78" s="461" t="s">
        <v>382</v>
      </c>
      <c r="G78" s="376" t="s">
        <v>293</v>
      </c>
      <c r="H78" s="376" t="s">
        <v>293</v>
      </c>
      <c r="I78" s="376" t="s">
        <v>293</v>
      </c>
      <c r="J78" s="376" t="s">
        <v>293</v>
      </c>
      <c r="K78" s="376" t="s">
        <v>293</v>
      </c>
      <c r="L78" s="376" t="s">
        <v>293</v>
      </c>
      <c r="M78" s="376" t="s">
        <v>293</v>
      </c>
      <c r="N78" s="376" t="s">
        <v>293</v>
      </c>
      <c r="O78" s="376" t="s">
        <v>293</v>
      </c>
      <c r="P78" s="376" t="s">
        <v>293</v>
      </c>
      <c r="Q78" s="376" t="s">
        <v>293</v>
      </c>
      <c r="R78" s="376" t="s">
        <v>293</v>
      </c>
      <c r="S78" s="376" t="s">
        <v>293</v>
      </c>
      <c r="T78" s="376" t="s">
        <v>293</v>
      </c>
      <c r="U78" s="376" t="s">
        <v>293</v>
      </c>
      <c r="V78" s="376" t="s">
        <v>293</v>
      </c>
      <c r="W78" s="376" t="s">
        <v>293</v>
      </c>
      <c r="X78" s="376" t="s">
        <v>293</v>
      </c>
      <c r="Y78" s="376" t="s">
        <v>293</v>
      </c>
      <c r="Z78" s="376" t="s">
        <v>293</v>
      </c>
      <c r="AA78" s="376" t="s">
        <v>293</v>
      </c>
      <c r="AB78" s="376" t="s">
        <v>293</v>
      </c>
      <c r="AC78" s="376" t="s">
        <v>293</v>
      </c>
      <c r="AD78" s="376" t="s">
        <v>293</v>
      </c>
      <c r="AE78" s="376" t="s">
        <v>293</v>
      </c>
      <c r="AF78" s="376" t="s">
        <v>293</v>
      </c>
      <c r="AG78" s="376" t="s">
        <v>293</v>
      </c>
      <c r="AH78" s="376" t="s">
        <v>293</v>
      </c>
      <c r="AI78" s="376" t="s">
        <v>293</v>
      </c>
      <c r="AJ78" s="376" t="s">
        <v>293</v>
      </c>
      <c r="AK78" s="376" t="s">
        <v>293</v>
      </c>
      <c r="AL78" s="376" t="s">
        <v>293</v>
      </c>
      <c r="AM78" s="376" t="s">
        <v>293</v>
      </c>
      <c r="AN78" s="376" t="s">
        <v>293</v>
      </c>
      <c r="AO78" s="376" t="s">
        <v>293</v>
      </c>
      <c r="AP78" s="376" t="s">
        <v>293</v>
      </c>
      <c r="AQ78" s="376">
        <v>2.4119999999999999</v>
      </c>
      <c r="AR78" s="376">
        <v>7.0000000000000001E-3</v>
      </c>
      <c r="AS78" s="376">
        <v>0.11899999999999999</v>
      </c>
      <c r="AT78" s="376">
        <v>2.4119999999999999</v>
      </c>
      <c r="AU78" s="376">
        <v>7.0000000000000001E-3</v>
      </c>
      <c r="AV78" s="376">
        <v>0.12</v>
      </c>
      <c r="AW78" s="376">
        <v>2.4119999999999999</v>
      </c>
      <c r="AX78" s="376">
        <v>7.0000000000000001E-3</v>
      </c>
      <c r="AY78" s="376">
        <v>0.11899999999999999</v>
      </c>
      <c r="BB78" s="374" t="s">
        <v>392</v>
      </c>
      <c r="BC78" s="461" t="s">
        <v>382</v>
      </c>
      <c r="BD78" s="376" t="s">
        <v>293</v>
      </c>
      <c r="BE78" s="376" t="s">
        <v>293</v>
      </c>
      <c r="BF78" s="376" t="s">
        <v>293</v>
      </c>
      <c r="BG78" s="376" t="s">
        <v>293</v>
      </c>
      <c r="BH78" s="376" t="s">
        <v>293</v>
      </c>
      <c r="BI78" s="376" t="s">
        <v>293</v>
      </c>
      <c r="BJ78" s="376" t="s">
        <v>293</v>
      </c>
      <c r="BK78" s="376" t="s">
        <v>293</v>
      </c>
      <c r="BL78" s="376" t="s">
        <v>293</v>
      </c>
      <c r="BM78" s="376" t="s">
        <v>293</v>
      </c>
      <c r="BN78" s="376" t="s">
        <v>293</v>
      </c>
      <c r="BO78" s="376" t="s">
        <v>293</v>
      </c>
      <c r="BP78" s="371">
        <f t="shared" si="49"/>
        <v>2.4437309999999997</v>
      </c>
      <c r="BQ78" s="371">
        <f t="shared" si="50"/>
        <v>2.4439959999999998</v>
      </c>
      <c r="BR78" s="371">
        <f t="shared" si="51"/>
        <v>2.4437309999999997</v>
      </c>
    </row>
    <row r="79" spans="2:70" ht="16.5" customHeight="1">
      <c r="B79" s="5"/>
      <c r="E79" s="372"/>
      <c r="F79" s="461" t="s">
        <v>383</v>
      </c>
      <c r="G79" s="376" t="s">
        <v>293</v>
      </c>
      <c r="H79" s="376" t="s">
        <v>293</v>
      </c>
      <c r="I79" s="376" t="s">
        <v>293</v>
      </c>
      <c r="J79" s="376" t="s">
        <v>293</v>
      </c>
      <c r="K79" s="376" t="s">
        <v>293</v>
      </c>
      <c r="L79" s="376" t="s">
        <v>293</v>
      </c>
      <c r="M79" s="376" t="s">
        <v>293</v>
      </c>
      <c r="N79" s="376" t="s">
        <v>293</v>
      </c>
      <c r="O79" s="376" t="s">
        <v>293</v>
      </c>
      <c r="P79" s="376" t="s">
        <v>293</v>
      </c>
      <c r="Q79" s="376" t="s">
        <v>293</v>
      </c>
      <c r="R79" s="376" t="s">
        <v>293</v>
      </c>
      <c r="S79" s="376" t="s">
        <v>293</v>
      </c>
      <c r="T79" s="376" t="s">
        <v>293</v>
      </c>
      <c r="U79" s="376" t="s">
        <v>293</v>
      </c>
      <c r="V79" s="376" t="s">
        <v>293</v>
      </c>
      <c r="W79" s="376" t="s">
        <v>293</v>
      </c>
      <c r="X79" s="376" t="s">
        <v>293</v>
      </c>
      <c r="Y79" s="376" t="s">
        <v>293</v>
      </c>
      <c r="Z79" s="376" t="s">
        <v>293</v>
      </c>
      <c r="AA79" s="376" t="s">
        <v>293</v>
      </c>
      <c r="AB79" s="376" t="s">
        <v>293</v>
      </c>
      <c r="AC79" s="376" t="s">
        <v>293</v>
      </c>
      <c r="AD79" s="376" t="s">
        <v>293</v>
      </c>
      <c r="AE79" s="376" t="s">
        <v>293</v>
      </c>
      <c r="AF79" s="376" t="s">
        <v>293</v>
      </c>
      <c r="AG79" s="376" t="s">
        <v>293</v>
      </c>
      <c r="AH79" s="376" t="s">
        <v>293</v>
      </c>
      <c r="AI79" s="376" t="s">
        <v>293</v>
      </c>
      <c r="AJ79" s="376" t="s">
        <v>293</v>
      </c>
      <c r="AK79" s="376" t="s">
        <v>293</v>
      </c>
      <c r="AL79" s="376" t="s">
        <v>293</v>
      </c>
      <c r="AM79" s="376" t="s">
        <v>293</v>
      </c>
      <c r="AN79" s="376" t="s">
        <v>293</v>
      </c>
      <c r="AO79" s="376" t="s">
        <v>293</v>
      </c>
      <c r="AP79" s="376" t="s">
        <v>293</v>
      </c>
      <c r="AQ79" s="376">
        <v>2.41</v>
      </c>
      <c r="AR79" s="376">
        <v>8.9999999999999993E-3</v>
      </c>
      <c r="AS79" s="376">
        <v>7.3999999999999996E-2</v>
      </c>
      <c r="AT79" s="376">
        <v>2.41</v>
      </c>
      <c r="AU79" s="376">
        <v>8.9999999999999993E-3</v>
      </c>
      <c r="AV79" s="376">
        <v>7.3999999999999996E-2</v>
      </c>
      <c r="AW79" s="376">
        <v>2.41</v>
      </c>
      <c r="AX79" s="376">
        <v>8.9999999999999993E-3</v>
      </c>
      <c r="AY79" s="376">
        <v>7.5999999999999998E-2</v>
      </c>
      <c r="BB79" s="372"/>
      <c r="BC79" s="461" t="s">
        <v>383</v>
      </c>
      <c r="BD79" s="376" t="s">
        <v>293</v>
      </c>
      <c r="BE79" s="376" t="s">
        <v>293</v>
      </c>
      <c r="BF79" s="376" t="s">
        <v>293</v>
      </c>
      <c r="BG79" s="376" t="s">
        <v>293</v>
      </c>
      <c r="BH79" s="376" t="s">
        <v>293</v>
      </c>
      <c r="BI79" s="376" t="s">
        <v>293</v>
      </c>
      <c r="BJ79" s="376" t="s">
        <v>293</v>
      </c>
      <c r="BK79" s="376" t="s">
        <v>293</v>
      </c>
      <c r="BL79" s="376" t="s">
        <v>293</v>
      </c>
      <c r="BM79" s="376" t="s">
        <v>293</v>
      </c>
      <c r="BN79" s="376" t="s">
        <v>293</v>
      </c>
      <c r="BO79" s="376" t="s">
        <v>293</v>
      </c>
      <c r="BP79" s="371">
        <f t="shared" si="49"/>
        <v>2.4298620000000004</v>
      </c>
      <c r="BQ79" s="371">
        <f t="shared" si="50"/>
        <v>2.4298620000000004</v>
      </c>
      <c r="BR79" s="371">
        <f t="shared" si="51"/>
        <v>2.4303920000000003</v>
      </c>
    </row>
    <row r="80" spans="2:70" ht="16.5" customHeight="1">
      <c r="B80" s="5"/>
      <c r="E80" s="372"/>
      <c r="F80" s="461" t="s">
        <v>384</v>
      </c>
      <c r="G80" s="376" t="s">
        <v>293</v>
      </c>
      <c r="H80" s="376" t="s">
        <v>293</v>
      </c>
      <c r="I80" s="376" t="s">
        <v>293</v>
      </c>
      <c r="J80" s="376" t="s">
        <v>293</v>
      </c>
      <c r="K80" s="376" t="s">
        <v>293</v>
      </c>
      <c r="L80" s="376" t="s">
        <v>293</v>
      </c>
      <c r="M80" s="376" t="s">
        <v>293</v>
      </c>
      <c r="N80" s="376" t="s">
        <v>293</v>
      </c>
      <c r="O80" s="376" t="s">
        <v>293</v>
      </c>
      <c r="P80" s="376" t="s">
        <v>293</v>
      </c>
      <c r="Q80" s="376" t="s">
        <v>293</v>
      </c>
      <c r="R80" s="376" t="s">
        <v>293</v>
      </c>
      <c r="S80" s="376" t="s">
        <v>293</v>
      </c>
      <c r="T80" s="376" t="s">
        <v>293</v>
      </c>
      <c r="U80" s="376" t="s">
        <v>293</v>
      </c>
      <c r="V80" s="376" t="s">
        <v>293</v>
      </c>
      <c r="W80" s="376" t="s">
        <v>293</v>
      </c>
      <c r="X80" s="376" t="s">
        <v>293</v>
      </c>
      <c r="Y80" s="376" t="s">
        <v>293</v>
      </c>
      <c r="Z80" s="376" t="s">
        <v>293</v>
      </c>
      <c r="AA80" s="376" t="s">
        <v>293</v>
      </c>
      <c r="AB80" s="376" t="s">
        <v>293</v>
      </c>
      <c r="AC80" s="376" t="s">
        <v>293</v>
      </c>
      <c r="AD80" s="376" t="s">
        <v>293</v>
      </c>
      <c r="AE80" s="376" t="s">
        <v>293</v>
      </c>
      <c r="AF80" s="376" t="s">
        <v>293</v>
      </c>
      <c r="AG80" s="376" t="s">
        <v>293</v>
      </c>
      <c r="AH80" s="376" t="s">
        <v>293</v>
      </c>
      <c r="AI80" s="376" t="s">
        <v>293</v>
      </c>
      <c r="AJ80" s="376" t="s">
        <v>293</v>
      </c>
      <c r="AK80" s="376" t="s">
        <v>293</v>
      </c>
      <c r="AL80" s="376" t="s">
        <v>293</v>
      </c>
      <c r="AM80" s="376" t="s">
        <v>293</v>
      </c>
      <c r="AN80" s="376" t="s">
        <v>293</v>
      </c>
      <c r="AO80" s="376" t="s">
        <v>293</v>
      </c>
      <c r="AP80" s="376" t="s">
        <v>293</v>
      </c>
      <c r="AQ80" s="376">
        <v>2.407</v>
      </c>
      <c r="AR80" s="376">
        <v>7.0999999999999994E-2</v>
      </c>
      <c r="AS80" s="376">
        <v>0.112</v>
      </c>
      <c r="AT80" s="376">
        <v>2.407</v>
      </c>
      <c r="AU80" s="376">
        <v>6.5000000000000002E-2</v>
      </c>
      <c r="AV80" s="376">
        <v>0.11899999999999999</v>
      </c>
      <c r="AW80" s="376">
        <v>2.407</v>
      </c>
      <c r="AX80" s="376">
        <v>5.7000000000000002E-2</v>
      </c>
      <c r="AY80" s="376">
        <v>0.125</v>
      </c>
      <c r="BB80" s="372"/>
      <c r="BC80" s="461" t="s">
        <v>384</v>
      </c>
      <c r="BD80" s="376" t="s">
        <v>293</v>
      </c>
      <c r="BE80" s="376" t="s">
        <v>293</v>
      </c>
      <c r="BF80" s="376" t="s">
        <v>293</v>
      </c>
      <c r="BG80" s="376" t="s">
        <v>293</v>
      </c>
      <c r="BH80" s="376" t="s">
        <v>293</v>
      </c>
      <c r="BI80" s="376" t="s">
        <v>293</v>
      </c>
      <c r="BJ80" s="376" t="s">
        <v>293</v>
      </c>
      <c r="BK80" s="376" t="s">
        <v>293</v>
      </c>
      <c r="BL80" s="376" t="s">
        <v>293</v>
      </c>
      <c r="BM80" s="376" t="s">
        <v>293</v>
      </c>
      <c r="BN80" s="376" t="s">
        <v>293</v>
      </c>
      <c r="BO80" s="376" t="s">
        <v>293</v>
      </c>
      <c r="BP80" s="371">
        <f t="shared" si="49"/>
        <v>2.4386679999999998</v>
      </c>
      <c r="BQ80" s="371">
        <f t="shared" si="50"/>
        <v>2.4403549999999998</v>
      </c>
      <c r="BR80" s="371">
        <f t="shared" si="51"/>
        <v>2.4417210000000003</v>
      </c>
    </row>
    <row r="81" spans="2:70" ht="16.5" customHeight="1">
      <c r="B81" s="5"/>
      <c r="E81" s="374" t="s">
        <v>393</v>
      </c>
      <c r="F81" s="461" t="s">
        <v>382</v>
      </c>
      <c r="G81" s="376" t="s">
        <v>293</v>
      </c>
      <c r="H81" s="376" t="s">
        <v>293</v>
      </c>
      <c r="I81" s="376" t="s">
        <v>293</v>
      </c>
      <c r="J81" s="376" t="s">
        <v>293</v>
      </c>
      <c r="K81" s="376" t="s">
        <v>293</v>
      </c>
      <c r="L81" s="376" t="s">
        <v>293</v>
      </c>
      <c r="M81" s="376" t="s">
        <v>293</v>
      </c>
      <c r="N81" s="376" t="s">
        <v>293</v>
      </c>
      <c r="O81" s="376" t="s">
        <v>293</v>
      </c>
      <c r="P81" s="376" t="s">
        <v>293</v>
      </c>
      <c r="Q81" s="376" t="s">
        <v>293</v>
      </c>
      <c r="R81" s="376" t="s">
        <v>293</v>
      </c>
      <c r="S81" s="376" t="s">
        <v>293</v>
      </c>
      <c r="T81" s="376" t="s">
        <v>293</v>
      </c>
      <c r="U81" s="376" t="s">
        <v>293</v>
      </c>
      <c r="V81" s="376" t="s">
        <v>293</v>
      </c>
      <c r="W81" s="376" t="s">
        <v>293</v>
      </c>
      <c r="X81" s="376" t="s">
        <v>293</v>
      </c>
      <c r="Y81" s="376" t="s">
        <v>293</v>
      </c>
      <c r="Z81" s="376" t="s">
        <v>293</v>
      </c>
      <c r="AA81" s="376" t="s">
        <v>293</v>
      </c>
      <c r="AB81" s="376" t="s">
        <v>293</v>
      </c>
      <c r="AC81" s="376" t="s">
        <v>293</v>
      </c>
      <c r="AD81" s="376" t="s">
        <v>293</v>
      </c>
      <c r="AE81" s="376" t="s">
        <v>293</v>
      </c>
      <c r="AF81" s="376" t="s">
        <v>293</v>
      </c>
      <c r="AG81" s="376" t="s">
        <v>293</v>
      </c>
      <c r="AH81" s="376" t="s">
        <v>293</v>
      </c>
      <c r="AI81" s="376" t="s">
        <v>293</v>
      </c>
      <c r="AJ81" s="376" t="s">
        <v>293</v>
      </c>
      <c r="AK81" s="376" t="s">
        <v>293</v>
      </c>
      <c r="AL81" s="376" t="s">
        <v>293</v>
      </c>
      <c r="AM81" s="376" t="s">
        <v>293</v>
      </c>
      <c r="AN81" s="376" t="s">
        <v>293</v>
      </c>
      <c r="AO81" s="376" t="s">
        <v>293</v>
      </c>
      <c r="AP81" s="376" t="s">
        <v>293</v>
      </c>
      <c r="AQ81" s="376">
        <v>2.16</v>
      </c>
      <c r="AR81" s="376">
        <v>7.0000000000000001E-3</v>
      </c>
      <c r="AS81" s="376">
        <v>0.11899999999999999</v>
      </c>
      <c r="AT81" s="376">
        <v>2.16</v>
      </c>
      <c r="AU81" s="376">
        <v>7.0000000000000001E-3</v>
      </c>
      <c r="AV81" s="376">
        <v>0.12</v>
      </c>
      <c r="AW81" s="376">
        <v>2.16</v>
      </c>
      <c r="AX81" s="376">
        <v>7.0000000000000001E-3</v>
      </c>
      <c r="AY81" s="376">
        <v>0.11899999999999999</v>
      </c>
      <c r="BB81" s="374" t="s">
        <v>393</v>
      </c>
      <c r="BC81" s="461" t="s">
        <v>382</v>
      </c>
      <c r="BD81" s="376" t="s">
        <v>293</v>
      </c>
      <c r="BE81" s="376" t="s">
        <v>293</v>
      </c>
      <c r="BF81" s="376" t="s">
        <v>293</v>
      </c>
      <c r="BG81" s="376" t="s">
        <v>293</v>
      </c>
      <c r="BH81" s="376" t="s">
        <v>293</v>
      </c>
      <c r="BI81" s="376" t="s">
        <v>293</v>
      </c>
      <c r="BJ81" s="376" t="s">
        <v>293</v>
      </c>
      <c r="BK81" s="376" t="s">
        <v>293</v>
      </c>
      <c r="BL81" s="376" t="s">
        <v>293</v>
      </c>
      <c r="BM81" s="376" t="s">
        <v>293</v>
      </c>
      <c r="BN81" s="376" t="s">
        <v>293</v>
      </c>
      <c r="BO81" s="376" t="s">
        <v>293</v>
      </c>
      <c r="BP81" s="371">
        <f t="shared" si="49"/>
        <v>2.1917309999999999</v>
      </c>
      <c r="BQ81" s="371">
        <f t="shared" si="50"/>
        <v>2.1919960000000001</v>
      </c>
      <c r="BR81" s="371">
        <f t="shared" si="51"/>
        <v>2.1917309999999999</v>
      </c>
    </row>
    <row r="82" spans="2:70" ht="16.5" customHeight="1">
      <c r="B82" s="5"/>
      <c r="E82" s="372"/>
      <c r="F82" s="461" t="s">
        <v>383</v>
      </c>
      <c r="G82" s="376" t="s">
        <v>293</v>
      </c>
      <c r="H82" s="376" t="s">
        <v>293</v>
      </c>
      <c r="I82" s="376" t="s">
        <v>293</v>
      </c>
      <c r="J82" s="376" t="s">
        <v>293</v>
      </c>
      <c r="K82" s="376" t="s">
        <v>293</v>
      </c>
      <c r="L82" s="376" t="s">
        <v>293</v>
      </c>
      <c r="M82" s="376" t="s">
        <v>293</v>
      </c>
      <c r="N82" s="376" t="s">
        <v>293</v>
      </c>
      <c r="O82" s="376" t="s">
        <v>293</v>
      </c>
      <c r="P82" s="376" t="s">
        <v>293</v>
      </c>
      <c r="Q82" s="376" t="s">
        <v>293</v>
      </c>
      <c r="R82" s="376" t="s">
        <v>293</v>
      </c>
      <c r="S82" s="376" t="s">
        <v>293</v>
      </c>
      <c r="T82" s="376" t="s">
        <v>293</v>
      </c>
      <c r="U82" s="376" t="s">
        <v>293</v>
      </c>
      <c r="V82" s="376" t="s">
        <v>293</v>
      </c>
      <c r="W82" s="376" t="s">
        <v>293</v>
      </c>
      <c r="X82" s="376" t="s">
        <v>293</v>
      </c>
      <c r="Y82" s="376" t="s">
        <v>293</v>
      </c>
      <c r="Z82" s="376" t="s">
        <v>293</v>
      </c>
      <c r="AA82" s="376" t="s">
        <v>293</v>
      </c>
      <c r="AB82" s="376" t="s">
        <v>293</v>
      </c>
      <c r="AC82" s="376" t="s">
        <v>293</v>
      </c>
      <c r="AD82" s="376" t="s">
        <v>293</v>
      </c>
      <c r="AE82" s="376" t="s">
        <v>293</v>
      </c>
      <c r="AF82" s="376" t="s">
        <v>293</v>
      </c>
      <c r="AG82" s="376" t="s">
        <v>293</v>
      </c>
      <c r="AH82" s="376" t="s">
        <v>293</v>
      </c>
      <c r="AI82" s="376" t="s">
        <v>293</v>
      </c>
      <c r="AJ82" s="376" t="s">
        <v>293</v>
      </c>
      <c r="AK82" s="376" t="s">
        <v>293</v>
      </c>
      <c r="AL82" s="376" t="s">
        <v>293</v>
      </c>
      <c r="AM82" s="376" t="s">
        <v>293</v>
      </c>
      <c r="AN82" s="376" t="s">
        <v>293</v>
      </c>
      <c r="AO82" s="376" t="s">
        <v>293</v>
      </c>
      <c r="AP82" s="376" t="s">
        <v>293</v>
      </c>
      <c r="AQ82" s="376">
        <v>2.1579999999999999</v>
      </c>
      <c r="AR82" s="376">
        <v>8.9999999999999993E-3</v>
      </c>
      <c r="AS82" s="376">
        <v>7.3999999999999996E-2</v>
      </c>
      <c r="AT82" s="376">
        <v>2.1579999999999999</v>
      </c>
      <c r="AU82" s="376">
        <v>8.9999999999999993E-3</v>
      </c>
      <c r="AV82" s="376">
        <v>7.3999999999999996E-2</v>
      </c>
      <c r="AW82" s="376">
        <v>2.1579999999999999</v>
      </c>
      <c r="AX82" s="376">
        <v>8.9999999999999993E-3</v>
      </c>
      <c r="AY82" s="376">
        <v>7.5999999999999998E-2</v>
      </c>
      <c r="BB82" s="372"/>
      <c r="BC82" s="461" t="s">
        <v>383</v>
      </c>
      <c r="BD82" s="376" t="s">
        <v>293</v>
      </c>
      <c r="BE82" s="376" t="s">
        <v>293</v>
      </c>
      <c r="BF82" s="376" t="s">
        <v>293</v>
      </c>
      <c r="BG82" s="376" t="s">
        <v>293</v>
      </c>
      <c r="BH82" s="376" t="s">
        <v>293</v>
      </c>
      <c r="BI82" s="376" t="s">
        <v>293</v>
      </c>
      <c r="BJ82" s="376" t="s">
        <v>293</v>
      </c>
      <c r="BK82" s="376" t="s">
        <v>293</v>
      </c>
      <c r="BL82" s="376" t="s">
        <v>293</v>
      </c>
      <c r="BM82" s="376" t="s">
        <v>293</v>
      </c>
      <c r="BN82" s="376" t="s">
        <v>293</v>
      </c>
      <c r="BO82" s="376" t="s">
        <v>293</v>
      </c>
      <c r="BP82" s="371">
        <f t="shared" si="49"/>
        <v>2.1778620000000002</v>
      </c>
      <c r="BQ82" s="371">
        <f t="shared" si="50"/>
        <v>2.1778620000000002</v>
      </c>
      <c r="BR82" s="371">
        <f t="shared" si="51"/>
        <v>2.1783920000000001</v>
      </c>
    </row>
    <row r="83" spans="2:70" ht="16.5" customHeight="1">
      <c r="B83" s="5"/>
      <c r="E83" s="372"/>
      <c r="F83" s="461" t="s">
        <v>384</v>
      </c>
      <c r="G83" s="376" t="s">
        <v>293</v>
      </c>
      <c r="H83" s="376" t="s">
        <v>293</v>
      </c>
      <c r="I83" s="376" t="s">
        <v>293</v>
      </c>
      <c r="J83" s="376" t="s">
        <v>293</v>
      </c>
      <c r="K83" s="376" t="s">
        <v>293</v>
      </c>
      <c r="L83" s="376" t="s">
        <v>293</v>
      </c>
      <c r="M83" s="376" t="s">
        <v>293</v>
      </c>
      <c r="N83" s="376" t="s">
        <v>293</v>
      </c>
      <c r="O83" s="376" t="s">
        <v>293</v>
      </c>
      <c r="P83" s="376" t="s">
        <v>293</v>
      </c>
      <c r="Q83" s="376" t="s">
        <v>293</v>
      </c>
      <c r="R83" s="376" t="s">
        <v>293</v>
      </c>
      <c r="S83" s="376" t="s">
        <v>293</v>
      </c>
      <c r="T83" s="376" t="s">
        <v>293</v>
      </c>
      <c r="U83" s="376" t="s">
        <v>293</v>
      </c>
      <c r="V83" s="376" t="s">
        <v>293</v>
      </c>
      <c r="W83" s="376" t="s">
        <v>293</v>
      </c>
      <c r="X83" s="376" t="s">
        <v>293</v>
      </c>
      <c r="Y83" s="376" t="s">
        <v>293</v>
      </c>
      <c r="Z83" s="376" t="s">
        <v>293</v>
      </c>
      <c r="AA83" s="376" t="s">
        <v>293</v>
      </c>
      <c r="AB83" s="376" t="s">
        <v>293</v>
      </c>
      <c r="AC83" s="376" t="s">
        <v>293</v>
      </c>
      <c r="AD83" s="376" t="s">
        <v>293</v>
      </c>
      <c r="AE83" s="376" t="s">
        <v>293</v>
      </c>
      <c r="AF83" s="376" t="s">
        <v>293</v>
      </c>
      <c r="AG83" s="376" t="s">
        <v>293</v>
      </c>
      <c r="AH83" s="376" t="s">
        <v>293</v>
      </c>
      <c r="AI83" s="376" t="s">
        <v>293</v>
      </c>
      <c r="AJ83" s="376" t="s">
        <v>293</v>
      </c>
      <c r="AK83" s="376" t="s">
        <v>293</v>
      </c>
      <c r="AL83" s="376" t="s">
        <v>293</v>
      </c>
      <c r="AM83" s="376" t="s">
        <v>293</v>
      </c>
      <c r="AN83" s="376" t="s">
        <v>293</v>
      </c>
      <c r="AO83" s="376" t="s">
        <v>293</v>
      </c>
      <c r="AP83" s="376" t="s">
        <v>293</v>
      </c>
      <c r="AQ83" s="376">
        <v>2.1549999999999998</v>
      </c>
      <c r="AR83" s="376">
        <v>7.0999999999999994E-2</v>
      </c>
      <c r="AS83" s="376">
        <v>0.112</v>
      </c>
      <c r="AT83" s="376">
        <v>2.1549999999999998</v>
      </c>
      <c r="AU83" s="376">
        <v>6.5000000000000002E-2</v>
      </c>
      <c r="AV83" s="376">
        <v>0.11899999999999999</v>
      </c>
      <c r="AW83" s="376">
        <v>2.1549999999999998</v>
      </c>
      <c r="AX83" s="376">
        <v>5.7000000000000002E-2</v>
      </c>
      <c r="AY83" s="376">
        <v>0.125</v>
      </c>
      <c r="BB83" s="372"/>
      <c r="BC83" s="461" t="s">
        <v>384</v>
      </c>
      <c r="BD83" s="376" t="s">
        <v>293</v>
      </c>
      <c r="BE83" s="376" t="s">
        <v>293</v>
      </c>
      <c r="BF83" s="376" t="s">
        <v>293</v>
      </c>
      <c r="BG83" s="376" t="s">
        <v>293</v>
      </c>
      <c r="BH83" s="376" t="s">
        <v>293</v>
      </c>
      <c r="BI83" s="376" t="s">
        <v>293</v>
      </c>
      <c r="BJ83" s="376" t="s">
        <v>293</v>
      </c>
      <c r="BK83" s="376" t="s">
        <v>293</v>
      </c>
      <c r="BL83" s="376" t="s">
        <v>293</v>
      </c>
      <c r="BM83" s="376" t="s">
        <v>293</v>
      </c>
      <c r="BN83" s="376" t="s">
        <v>293</v>
      </c>
      <c r="BO83" s="376" t="s">
        <v>293</v>
      </c>
      <c r="BP83" s="371">
        <f t="shared" si="49"/>
        <v>2.1866679999999996</v>
      </c>
      <c r="BQ83" s="371">
        <f t="shared" si="50"/>
        <v>2.1883549999999996</v>
      </c>
      <c r="BR83" s="371">
        <f t="shared" si="51"/>
        <v>2.189721</v>
      </c>
    </row>
    <row r="84" spans="2:70" ht="16.5" customHeight="1">
      <c r="B84" s="5"/>
      <c r="E84" s="374" t="s">
        <v>394</v>
      </c>
      <c r="F84" s="461" t="s">
        <v>382</v>
      </c>
      <c r="G84" s="376" t="s">
        <v>293</v>
      </c>
      <c r="H84" s="376" t="s">
        <v>293</v>
      </c>
      <c r="I84" s="376" t="s">
        <v>293</v>
      </c>
      <c r="J84" s="376" t="s">
        <v>293</v>
      </c>
      <c r="K84" s="376" t="s">
        <v>293</v>
      </c>
      <c r="L84" s="376" t="s">
        <v>293</v>
      </c>
      <c r="M84" s="376" t="s">
        <v>293</v>
      </c>
      <c r="N84" s="376" t="s">
        <v>293</v>
      </c>
      <c r="O84" s="376" t="s">
        <v>293</v>
      </c>
      <c r="P84" s="376" t="s">
        <v>293</v>
      </c>
      <c r="Q84" s="376" t="s">
        <v>293</v>
      </c>
      <c r="R84" s="376" t="s">
        <v>293</v>
      </c>
      <c r="S84" s="376" t="s">
        <v>293</v>
      </c>
      <c r="T84" s="376" t="s">
        <v>293</v>
      </c>
      <c r="U84" s="376" t="s">
        <v>293</v>
      </c>
      <c r="V84" s="376" t="s">
        <v>293</v>
      </c>
      <c r="W84" s="376" t="s">
        <v>293</v>
      </c>
      <c r="X84" s="376" t="s">
        <v>293</v>
      </c>
      <c r="Y84" s="376" t="s">
        <v>293</v>
      </c>
      <c r="Z84" s="376" t="s">
        <v>293</v>
      </c>
      <c r="AA84" s="376" t="s">
        <v>293</v>
      </c>
      <c r="AB84" s="376" t="s">
        <v>293</v>
      </c>
      <c r="AC84" s="376" t="s">
        <v>293</v>
      </c>
      <c r="AD84" s="376" t="s">
        <v>293</v>
      </c>
      <c r="AE84" s="376" t="s">
        <v>293</v>
      </c>
      <c r="AF84" s="376" t="s">
        <v>293</v>
      </c>
      <c r="AG84" s="376" t="s">
        <v>293</v>
      </c>
      <c r="AH84" s="376" t="s">
        <v>293</v>
      </c>
      <c r="AI84" s="376" t="s">
        <v>293</v>
      </c>
      <c r="AJ84" s="376" t="s">
        <v>293</v>
      </c>
      <c r="AK84" s="376" t="s">
        <v>293</v>
      </c>
      <c r="AL84" s="376" t="s">
        <v>293</v>
      </c>
      <c r="AM84" s="376" t="s">
        <v>293</v>
      </c>
      <c r="AN84" s="376" t="s">
        <v>293</v>
      </c>
      <c r="AO84" s="376" t="s">
        <v>293</v>
      </c>
      <c r="AP84" s="376" t="s">
        <v>293</v>
      </c>
      <c r="AQ84" s="376">
        <v>1.9079999999999999</v>
      </c>
      <c r="AR84" s="376">
        <v>7.0000000000000001E-3</v>
      </c>
      <c r="AS84" s="376">
        <v>0.11899999999999999</v>
      </c>
      <c r="AT84" s="376">
        <v>1.9079999999999999</v>
      </c>
      <c r="AU84" s="376">
        <v>7.0000000000000001E-3</v>
      </c>
      <c r="AV84" s="376">
        <v>0.12</v>
      </c>
      <c r="AW84" s="376">
        <v>1.9079999999999999</v>
      </c>
      <c r="AX84" s="376">
        <v>7.0000000000000001E-3</v>
      </c>
      <c r="AY84" s="376">
        <v>0.11899999999999999</v>
      </c>
      <c r="BB84" s="374" t="s">
        <v>394</v>
      </c>
      <c r="BC84" s="461" t="s">
        <v>382</v>
      </c>
      <c r="BD84" s="376" t="s">
        <v>293</v>
      </c>
      <c r="BE84" s="376" t="s">
        <v>293</v>
      </c>
      <c r="BF84" s="376" t="s">
        <v>293</v>
      </c>
      <c r="BG84" s="376" t="s">
        <v>293</v>
      </c>
      <c r="BH84" s="376" t="s">
        <v>293</v>
      </c>
      <c r="BI84" s="376" t="s">
        <v>293</v>
      </c>
      <c r="BJ84" s="376" t="s">
        <v>293</v>
      </c>
      <c r="BK84" s="376" t="s">
        <v>293</v>
      </c>
      <c r="BL84" s="376" t="s">
        <v>293</v>
      </c>
      <c r="BM84" s="376" t="s">
        <v>293</v>
      </c>
      <c r="BN84" s="376" t="s">
        <v>293</v>
      </c>
      <c r="BO84" s="376" t="s">
        <v>293</v>
      </c>
      <c r="BP84" s="371">
        <f t="shared" si="49"/>
        <v>1.9397310000000001</v>
      </c>
      <c r="BQ84" s="371">
        <f t="shared" si="50"/>
        <v>1.9399960000000001</v>
      </c>
      <c r="BR84" s="371">
        <f t="shared" si="51"/>
        <v>1.9397310000000001</v>
      </c>
    </row>
    <row r="85" spans="2:70" ht="16.5" customHeight="1">
      <c r="B85" s="5"/>
      <c r="E85" s="372"/>
      <c r="F85" s="461" t="s">
        <v>383</v>
      </c>
      <c r="G85" s="376" t="s">
        <v>293</v>
      </c>
      <c r="H85" s="376" t="s">
        <v>293</v>
      </c>
      <c r="I85" s="376" t="s">
        <v>293</v>
      </c>
      <c r="J85" s="376" t="s">
        <v>293</v>
      </c>
      <c r="K85" s="376" t="s">
        <v>293</v>
      </c>
      <c r="L85" s="376" t="s">
        <v>293</v>
      </c>
      <c r="M85" s="376" t="s">
        <v>293</v>
      </c>
      <c r="N85" s="376" t="s">
        <v>293</v>
      </c>
      <c r="O85" s="376" t="s">
        <v>293</v>
      </c>
      <c r="P85" s="376" t="s">
        <v>293</v>
      </c>
      <c r="Q85" s="376" t="s">
        <v>293</v>
      </c>
      <c r="R85" s="376" t="s">
        <v>293</v>
      </c>
      <c r="S85" s="376" t="s">
        <v>293</v>
      </c>
      <c r="T85" s="376" t="s">
        <v>293</v>
      </c>
      <c r="U85" s="376" t="s">
        <v>293</v>
      </c>
      <c r="V85" s="376" t="s">
        <v>293</v>
      </c>
      <c r="W85" s="376" t="s">
        <v>293</v>
      </c>
      <c r="X85" s="376" t="s">
        <v>293</v>
      </c>
      <c r="Y85" s="376" t="s">
        <v>293</v>
      </c>
      <c r="Z85" s="376" t="s">
        <v>293</v>
      </c>
      <c r="AA85" s="376" t="s">
        <v>293</v>
      </c>
      <c r="AB85" s="376" t="s">
        <v>293</v>
      </c>
      <c r="AC85" s="376" t="s">
        <v>293</v>
      </c>
      <c r="AD85" s="376" t="s">
        <v>293</v>
      </c>
      <c r="AE85" s="376" t="s">
        <v>293</v>
      </c>
      <c r="AF85" s="376" t="s">
        <v>293</v>
      </c>
      <c r="AG85" s="376" t="s">
        <v>293</v>
      </c>
      <c r="AH85" s="376" t="s">
        <v>293</v>
      </c>
      <c r="AI85" s="376" t="s">
        <v>293</v>
      </c>
      <c r="AJ85" s="376" t="s">
        <v>293</v>
      </c>
      <c r="AK85" s="376" t="s">
        <v>293</v>
      </c>
      <c r="AL85" s="376" t="s">
        <v>293</v>
      </c>
      <c r="AM85" s="376" t="s">
        <v>293</v>
      </c>
      <c r="AN85" s="376" t="s">
        <v>293</v>
      </c>
      <c r="AO85" s="376" t="s">
        <v>293</v>
      </c>
      <c r="AP85" s="376" t="s">
        <v>293</v>
      </c>
      <c r="AQ85" s="376">
        <v>1.9059999999999999</v>
      </c>
      <c r="AR85" s="376">
        <v>8.9999999999999993E-3</v>
      </c>
      <c r="AS85" s="376">
        <v>7.3999999999999996E-2</v>
      </c>
      <c r="AT85" s="376">
        <v>1.9059999999999999</v>
      </c>
      <c r="AU85" s="376">
        <v>8.9999999999999993E-3</v>
      </c>
      <c r="AV85" s="376">
        <v>7.3999999999999996E-2</v>
      </c>
      <c r="AW85" s="376">
        <v>1.9059999999999999</v>
      </c>
      <c r="AX85" s="376">
        <v>8.9999999999999993E-3</v>
      </c>
      <c r="AY85" s="376">
        <v>7.5999999999999998E-2</v>
      </c>
      <c r="BB85" s="372"/>
      <c r="BC85" s="461" t="s">
        <v>383</v>
      </c>
      <c r="BD85" s="376" t="s">
        <v>293</v>
      </c>
      <c r="BE85" s="376" t="s">
        <v>293</v>
      </c>
      <c r="BF85" s="376" t="s">
        <v>293</v>
      </c>
      <c r="BG85" s="376" t="s">
        <v>293</v>
      </c>
      <c r="BH85" s="376" t="s">
        <v>293</v>
      </c>
      <c r="BI85" s="376" t="s">
        <v>293</v>
      </c>
      <c r="BJ85" s="376" t="s">
        <v>293</v>
      </c>
      <c r="BK85" s="376" t="s">
        <v>293</v>
      </c>
      <c r="BL85" s="376" t="s">
        <v>293</v>
      </c>
      <c r="BM85" s="376" t="s">
        <v>293</v>
      </c>
      <c r="BN85" s="376" t="s">
        <v>293</v>
      </c>
      <c r="BO85" s="376" t="s">
        <v>293</v>
      </c>
      <c r="BP85" s="371">
        <f t="shared" si="49"/>
        <v>1.9258619999999997</v>
      </c>
      <c r="BQ85" s="371">
        <f t="shared" si="50"/>
        <v>1.9258619999999997</v>
      </c>
      <c r="BR85" s="371">
        <f t="shared" si="51"/>
        <v>1.9263919999999999</v>
      </c>
    </row>
    <row r="86" spans="2:70" ht="16.5" customHeight="1">
      <c r="B86" s="5"/>
      <c r="E86" s="375"/>
      <c r="F86" s="461" t="s">
        <v>384</v>
      </c>
      <c r="G86" s="376" t="s">
        <v>293</v>
      </c>
      <c r="H86" s="376" t="s">
        <v>293</v>
      </c>
      <c r="I86" s="376" t="s">
        <v>293</v>
      </c>
      <c r="J86" s="376" t="s">
        <v>293</v>
      </c>
      <c r="K86" s="376" t="s">
        <v>293</v>
      </c>
      <c r="L86" s="376" t="s">
        <v>293</v>
      </c>
      <c r="M86" s="376" t="s">
        <v>293</v>
      </c>
      <c r="N86" s="376" t="s">
        <v>293</v>
      </c>
      <c r="O86" s="376" t="s">
        <v>293</v>
      </c>
      <c r="P86" s="376" t="s">
        <v>293</v>
      </c>
      <c r="Q86" s="376" t="s">
        <v>293</v>
      </c>
      <c r="R86" s="376" t="s">
        <v>293</v>
      </c>
      <c r="S86" s="376" t="s">
        <v>293</v>
      </c>
      <c r="T86" s="376" t="s">
        <v>293</v>
      </c>
      <c r="U86" s="376" t="s">
        <v>293</v>
      </c>
      <c r="V86" s="376" t="s">
        <v>293</v>
      </c>
      <c r="W86" s="376" t="s">
        <v>293</v>
      </c>
      <c r="X86" s="376" t="s">
        <v>293</v>
      </c>
      <c r="Y86" s="376" t="s">
        <v>293</v>
      </c>
      <c r="Z86" s="376" t="s">
        <v>293</v>
      </c>
      <c r="AA86" s="376" t="s">
        <v>293</v>
      </c>
      <c r="AB86" s="376" t="s">
        <v>293</v>
      </c>
      <c r="AC86" s="376" t="s">
        <v>293</v>
      </c>
      <c r="AD86" s="376" t="s">
        <v>293</v>
      </c>
      <c r="AE86" s="376" t="s">
        <v>293</v>
      </c>
      <c r="AF86" s="376" t="s">
        <v>293</v>
      </c>
      <c r="AG86" s="376" t="s">
        <v>293</v>
      </c>
      <c r="AH86" s="376" t="s">
        <v>293</v>
      </c>
      <c r="AI86" s="376" t="s">
        <v>293</v>
      </c>
      <c r="AJ86" s="376" t="s">
        <v>293</v>
      </c>
      <c r="AK86" s="376" t="s">
        <v>293</v>
      </c>
      <c r="AL86" s="376" t="s">
        <v>293</v>
      </c>
      <c r="AM86" s="376" t="s">
        <v>293</v>
      </c>
      <c r="AN86" s="376" t="s">
        <v>293</v>
      </c>
      <c r="AO86" s="376" t="s">
        <v>293</v>
      </c>
      <c r="AP86" s="376" t="s">
        <v>293</v>
      </c>
      <c r="AQ86" s="376">
        <v>1.903</v>
      </c>
      <c r="AR86" s="376">
        <v>7.0999999999999994E-2</v>
      </c>
      <c r="AS86" s="376">
        <v>0.112</v>
      </c>
      <c r="AT86" s="376">
        <v>1.903</v>
      </c>
      <c r="AU86" s="376">
        <v>6.5000000000000002E-2</v>
      </c>
      <c r="AV86" s="376">
        <v>0.11899999999999999</v>
      </c>
      <c r="AW86" s="376">
        <v>1.903</v>
      </c>
      <c r="AX86" s="376">
        <v>5.7000000000000002E-2</v>
      </c>
      <c r="AY86" s="376">
        <v>0.125</v>
      </c>
      <c r="BB86" s="375"/>
      <c r="BC86" s="461" t="s">
        <v>384</v>
      </c>
      <c r="BD86" s="376" t="s">
        <v>293</v>
      </c>
      <c r="BE86" s="376" t="s">
        <v>293</v>
      </c>
      <c r="BF86" s="376" t="s">
        <v>293</v>
      </c>
      <c r="BG86" s="376" t="s">
        <v>293</v>
      </c>
      <c r="BH86" s="376" t="s">
        <v>293</v>
      </c>
      <c r="BI86" s="376" t="s">
        <v>293</v>
      </c>
      <c r="BJ86" s="376" t="s">
        <v>293</v>
      </c>
      <c r="BK86" s="376" t="s">
        <v>293</v>
      </c>
      <c r="BL86" s="376" t="s">
        <v>293</v>
      </c>
      <c r="BM86" s="376" t="s">
        <v>293</v>
      </c>
      <c r="BN86" s="376" t="s">
        <v>293</v>
      </c>
      <c r="BO86" s="376" t="s">
        <v>293</v>
      </c>
      <c r="BP86" s="371">
        <f t="shared" si="49"/>
        <v>1.9346680000000001</v>
      </c>
      <c r="BQ86" s="371">
        <f t="shared" si="50"/>
        <v>1.936355</v>
      </c>
      <c r="BR86" s="371">
        <f t="shared" si="51"/>
        <v>1.937721</v>
      </c>
    </row>
    <row r="87" spans="2:70" ht="16.5" customHeight="1">
      <c r="B87" s="5"/>
      <c r="E87" s="374" t="s">
        <v>395</v>
      </c>
      <c r="F87" s="461" t="s">
        <v>382</v>
      </c>
      <c r="G87" s="376" t="s">
        <v>293</v>
      </c>
      <c r="H87" s="376" t="s">
        <v>293</v>
      </c>
      <c r="I87" s="376" t="s">
        <v>293</v>
      </c>
      <c r="J87" s="376" t="s">
        <v>293</v>
      </c>
      <c r="K87" s="376" t="s">
        <v>293</v>
      </c>
      <c r="L87" s="376" t="s">
        <v>293</v>
      </c>
      <c r="M87" s="376" t="s">
        <v>293</v>
      </c>
      <c r="N87" s="376" t="s">
        <v>293</v>
      </c>
      <c r="O87" s="376" t="s">
        <v>293</v>
      </c>
      <c r="P87" s="376" t="s">
        <v>293</v>
      </c>
      <c r="Q87" s="376" t="s">
        <v>293</v>
      </c>
      <c r="R87" s="376" t="s">
        <v>293</v>
      </c>
      <c r="S87" s="376" t="s">
        <v>293</v>
      </c>
      <c r="T87" s="376" t="s">
        <v>293</v>
      </c>
      <c r="U87" s="376" t="s">
        <v>293</v>
      </c>
      <c r="V87" s="376" t="s">
        <v>293</v>
      </c>
      <c r="W87" s="376" t="s">
        <v>293</v>
      </c>
      <c r="X87" s="376" t="s">
        <v>293</v>
      </c>
      <c r="Y87" s="376" t="s">
        <v>293</v>
      </c>
      <c r="Z87" s="376" t="s">
        <v>293</v>
      </c>
      <c r="AA87" s="376" t="s">
        <v>293</v>
      </c>
      <c r="AB87" s="376" t="s">
        <v>293</v>
      </c>
      <c r="AC87" s="376" t="s">
        <v>293</v>
      </c>
      <c r="AD87" s="376" t="s">
        <v>293</v>
      </c>
      <c r="AE87" s="376" t="s">
        <v>293</v>
      </c>
      <c r="AF87" s="376" t="s">
        <v>293</v>
      </c>
      <c r="AG87" s="376" t="s">
        <v>293</v>
      </c>
      <c r="AH87" s="376" t="s">
        <v>293</v>
      </c>
      <c r="AI87" s="376" t="s">
        <v>293</v>
      </c>
      <c r="AJ87" s="376" t="s">
        <v>293</v>
      </c>
      <c r="AK87" s="376" t="s">
        <v>293</v>
      </c>
      <c r="AL87" s="376" t="s">
        <v>293</v>
      </c>
      <c r="AM87" s="376" t="s">
        <v>293</v>
      </c>
      <c r="AN87" s="376" t="s">
        <v>293</v>
      </c>
      <c r="AO87" s="376" t="s">
        <v>293</v>
      </c>
      <c r="AP87" s="376" t="s">
        <v>293</v>
      </c>
      <c r="AQ87" s="376">
        <v>0.14399999999999999</v>
      </c>
      <c r="AR87" s="376">
        <v>7.0000000000000001E-3</v>
      </c>
      <c r="AS87" s="376">
        <v>0.11899999999999999</v>
      </c>
      <c r="AT87" s="376">
        <v>0.14399999999999999</v>
      </c>
      <c r="AU87" s="376">
        <v>7.0000000000000001E-3</v>
      </c>
      <c r="AV87" s="376">
        <v>0.12</v>
      </c>
      <c r="AW87" s="376">
        <v>0.14399999999999999</v>
      </c>
      <c r="AX87" s="376">
        <v>7.0000000000000001E-3</v>
      </c>
      <c r="AY87" s="376">
        <v>0.11899999999999999</v>
      </c>
      <c r="BB87" s="374" t="s">
        <v>395</v>
      </c>
      <c r="BC87" s="461" t="s">
        <v>382</v>
      </c>
      <c r="BD87" s="376" t="s">
        <v>293</v>
      </c>
      <c r="BE87" s="376" t="s">
        <v>293</v>
      </c>
      <c r="BF87" s="376" t="s">
        <v>293</v>
      </c>
      <c r="BG87" s="376" t="s">
        <v>293</v>
      </c>
      <c r="BH87" s="376" t="s">
        <v>293</v>
      </c>
      <c r="BI87" s="376" t="s">
        <v>293</v>
      </c>
      <c r="BJ87" s="376" t="s">
        <v>293</v>
      </c>
      <c r="BK87" s="376" t="s">
        <v>293</v>
      </c>
      <c r="BL87" s="376" t="s">
        <v>293</v>
      </c>
      <c r="BM87" s="376" t="s">
        <v>293</v>
      </c>
      <c r="BN87" s="376" t="s">
        <v>293</v>
      </c>
      <c r="BO87" s="376" t="s">
        <v>293</v>
      </c>
      <c r="BP87" s="371">
        <f t="shared" si="49"/>
        <v>0.175731</v>
      </c>
      <c r="BQ87" s="371">
        <f t="shared" si="50"/>
        <v>0.17599599999999999</v>
      </c>
      <c r="BR87" s="371">
        <f t="shared" si="51"/>
        <v>0.175731</v>
      </c>
    </row>
    <row r="88" spans="2:70" ht="16.5" customHeight="1">
      <c r="B88" s="5"/>
      <c r="E88" s="372"/>
      <c r="F88" s="461" t="s">
        <v>383</v>
      </c>
      <c r="G88" s="376" t="s">
        <v>293</v>
      </c>
      <c r="H88" s="376" t="s">
        <v>293</v>
      </c>
      <c r="I88" s="376" t="s">
        <v>293</v>
      </c>
      <c r="J88" s="376" t="s">
        <v>293</v>
      </c>
      <c r="K88" s="376" t="s">
        <v>293</v>
      </c>
      <c r="L88" s="376" t="s">
        <v>293</v>
      </c>
      <c r="M88" s="376" t="s">
        <v>293</v>
      </c>
      <c r="N88" s="376" t="s">
        <v>293</v>
      </c>
      <c r="O88" s="376" t="s">
        <v>293</v>
      </c>
      <c r="P88" s="376" t="s">
        <v>293</v>
      </c>
      <c r="Q88" s="376" t="s">
        <v>293</v>
      </c>
      <c r="R88" s="376" t="s">
        <v>293</v>
      </c>
      <c r="S88" s="376" t="s">
        <v>293</v>
      </c>
      <c r="T88" s="376" t="s">
        <v>293</v>
      </c>
      <c r="U88" s="376" t="s">
        <v>293</v>
      </c>
      <c r="V88" s="376" t="s">
        <v>293</v>
      </c>
      <c r="W88" s="376" t="s">
        <v>293</v>
      </c>
      <c r="X88" s="376" t="s">
        <v>293</v>
      </c>
      <c r="Y88" s="376" t="s">
        <v>293</v>
      </c>
      <c r="Z88" s="376" t="s">
        <v>293</v>
      </c>
      <c r="AA88" s="376" t="s">
        <v>293</v>
      </c>
      <c r="AB88" s="376" t="s">
        <v>293</v>
      </c>
      <c r="AC88" s="376" t="s">
        <v>293</v>
      </c>
      <c r="AD88" s="376" t="s">
        <v>293</v>
      </c>
      <c r="AE88" s="376" t="s">
        <v>293</v>
      </c>
      <c r="AF88" s="376" t="s">
        <v>293</v>
      </c>
      <c r="AG88" s="376" t="s">
        <v>293</v>
      </c>
      <c r="AH88" s="376" t="s">
        <v>293</v>
      </c>
      <c r="AI88" s="376" t="s">
        <v>293</v>
      </c>
      <c r="AJ88" s="376" t="s">
        <v>293</v>
      </c>
      <c r="AK88" s="376" t="s">
        <v>293</v>
      </c>
      <c r="AL88" s="376" t="s">
        <v>293</v>
      </c>
      <c r="AM88" s="376" t="s">
        <v>293</v>
      </c>
      <c r="AN88" s="376" t="s">
        <v>293</v>
      </c>
      <c r="AO88" s="376" t="s">
        <v>293</v>
      </c>
      <c r="AP88" s="376" t="s">
        <v>293</v>
      </c>
      <c r="AQ88" s="376">
        <v>0.14199999999999999</v>
      </c>
      <c r="AR88" s="376">
        <v>8.9999999999999993E-3</v>
      </c>
      <c r="AS88" s="376">
        <v>7.3999999999999996E-2</v>
      </c>
      <c r="AT88" s="376">
        <v>0.14399999999999999</v>
      </c>
      <c r="AU88" s="376">
        <v>8.9999999999999993E-3</v>
      </c>
      <c r="AV88" s="376">
        <v>7.3999999999999996E-2</v>
      </c>
      <c r="AW88" s="376">
        <v>0.14199999999999999</v>
      </c>
      <c r="AX88" s="376">
        <v>8.9999999999999993E-3</v>
      </c>
      <c r="AY88" s="376">
        <v>7.5999999999999998E-2</v>
      </c>
      <c r="BB88" s="372"/>
      <c r="BC88" s="461" t="s">
        <v>383</v>
      </c>
      <c r="BD88" s="376" t="s">
        <v>293</v>
      </c>
      <c r="BE88" s="376" t="s">
        <v>293</v>
      </c>
      <c r="BF88" s="376" t="s">
        <v>293</v>
      </c>
      <c r="BG88" s="376" t="s">
        <v>293</v>
      </c>
      <c r="BH88" s="376" t="s">
        <v>293</v>
      </c>
      <c r="BI88" s="376" t="s">
        <v>293</v>
      </c>
      <c r="BJ88" s="376" t="s">
        <v>293</v>
      </c>
      <c r="BK88" s="376" t="s">
        <v>293</v>
      </c>
      <c r="BL88" s="376" t="s">
        <v>293</v>
      </c>
      <c r="BM88" s="376" t="s">
        <v>293</v>
      </c>
      <c r="BN88" s="376" t="s">
        <v>293</v>
      </c>
      <c r="BO88" s="376" t="s">
        <v>293</v>
      </c>
      <c r="BP88" s="371">
        <f t="shared" si="49"/>
        <v>0.16186199999999998</v>
      </c>
      <c r="BQ88" s="371">
        <f t="shared" si="50"/>
        <v>0.16386199999999998</v>
      </c>
      <c r="BR88" s="371">
        <f t="shared" si="51"/>
        <v>0.16239199999999998</v>
      </c>
    </row>
    <row r="89" spans="2:70" ht="16.5" customHeight="1">
      <c r="B89" s="5"/>
      <c r="E89" s="375"/>
      <c r="F89" s="461" t="s">
        <v>384</v>
      </c>
      <c r="G89" s="376" t="s">
        <v>293</v>
      </c>
      <c r="H89" s="376" t="s">
        <v>293</v>
      </c>
      <c r="I89" s="376" t="s">
        <v>293</v>
      </c>
      <c r="J89" s="376" t="s">
        <v>293</v>
      </c>
      <c r="K89" s="376" t="s">
        <v>293</v>
      </c>
      <c r="L89" s="376" t="s">
        <v>293</v>
      </c>
      <c r="M89" s="376" t="s">
        <v>293</v>
      </c>
      <c r="N89" s="376" t="s">
        <v>293</v>
      </c>
      <c r="O89" s="376" t="s">
        <v>293</v>
      </c>
      <c r="P89" s="376" t="s">
        <v>293</v>
      </c>
      <c r="Q89" s="376" t="s">
        <v>293</v>
      </c>
      <c r="R89" s="376" t="s">
        <v>293</v>
      </c>
      <c r="S89" s="376" t="s">
        <v>293</v>
      </c>
      <c r="T89" s="376" t="s">
        <v>293</v>
      </c>
      <c r="U89" s="376" t="s">
        <v>293</v>
      </c>
      <c r="V89" s="376" t="s">
        <v>293</v>
      </c>
      <c r="W89" s="376" t="s">
        <v>293</v>
      </c>
      <c r="X89" s="376" t="s">
        <v>293</v>
      </c>
      <c r="Y89" s="376" t="s">
        <v>293</v>
      </c>
      <c r="Z89" s="376" t="s">
        <v>293</v>
      </c>
      <c r="AA89" s="376" t="s">
        <v>293</v>
      </c>
      <c r="AB89" s="376" t="s">
        <v>293</v>
      </c>
      <c r="AC89" s="376" t="s">
        <v>293</v>
      </c>
      <c r="AD89" s="376" t="s">
        <v>293</v>
      </c>
      <c r="AE89" s="376" t="s">
        <v>293</v>
      </c>
      <c r="AF89" s="376" t="s">
        <v>293</v>
      </c>
      <c r="AG89" s="376" t="s">
        <v>293</v>
      </c>
      <c r="AH89" s="376" t="s">
        <v>293</v>
      </c>
      <c r="AI89" s="376" t="s">
        <v>293</v>
      </c>
      <c r="AJ89" s="376" t="s">
        <v>293</v>
      </c>
      <c r="AK89" s="376" t="s">
        <v>293</v>
      </c>
      <c r="AL89" s="376" t="s">
        <v>293</v>
      </c>
      <c r="AM89" s="376" t="s">
        <v>293</v>
      </c>
      <c r="AN89" s="376" t="s">
        <v>293</v>
      </c>
      <c r="AO89" s="376" t="s">
        <v>293</v>
      </c>
      <c r="AP89" s="376" t="s">
        <v>293</v>
      </c>
      <c r="AQ89" s="376">
        <v>0.13900000000000001</v>
      </c>
      <c r="AR89" s="376">
        <v>7.0999999999999994E-2</v>
      </c>
      <c r="AS89" s="376">
        <v>0.112</v>
      </c>
      <c r="AT89" s="376">
        <v>0.13900000000000001</v>
      </c>
      <c r="AU89" s="376">
        <v>6.5000000000000002E-2</v>
      </c>
      <c r="AV89" s="376">
        <v>0.11899999999999999</v>
      </c>
      <c r="AW89" s="376">
        <v>0.13900000000000001</v>
      </c>
      <c r="AX89" s="376">
        <v>5.7000000000000002E-2</v>
      </c>
      <c r="AY89" s="376">
        <v>0.125</v>
      </c>
      <c r="BB89" s="375"/>
      <c r="BC89" s="461" t="s">
        <v>384</v>
      </c>
      <c r="BD89" s="376" t="s">
        <v>293</v>
      </c>
      <c r="BE89" s="376" t="s">
        <v>293</v>
      </c>
      <c r="BF89" s="376" t="s">
        <v>293</v>
      </c>
      <c r="BG89" s="376" t="s">
        <v>293</v>
      </c>
      <c r="BH89" s="376" t="s">
        <v>293</v>
      </c>
      <c r="BI89" s="376" t="s">
        <v>293</v>
      </c>
      <c r="BJ89" s="376" t="s">
        <v>293</v>
      </c>
      <c r="BK89" s="376" t="s">
        <v>293</v>
      </c>
      <c r="BL89" s="376" t="s">
        <v>293</v>
      </c>
      <c r="BM89" s="376" t="s">
        <v>293</v>
      </c>
      <c r="BN89" s="376" t="s">
        <v>293</v>
      </c>
      <c r="BO89" s="376" t="s">
        <v>293</v>
      </c>
      <c r="BP89" s="371">
        <f t="shared" si="49"/>
        <v>0.17066799999999999</v>
      </c>
      <c r="BQ89" s="371">
        <f t="shared" si="50"/>
        <v>0.17235500000000001</v>
      </c>
      <c r="BR89" s="371">
        <f t="shared" si="51"/>
        <v>0.17372100000000001</v>
      </c>
    </row>
    <row r="90" spans="2:70" ht="16.5" customHeight="1">
      <c r="B90" s="5"/>
      <c r="E90" s="373" t="s">
        <v>347</v>
      </c>
      <c r="F90" s="461" t="s">
        <v>382</v>
      </c>
      <c r="G90" s="376">
        <v>1.7370000000000001</v>
      </c>
      <c r="H90" s="376">
        <v>0.26400000000000001</v>
      </c>
      <c r="I90" s="376">
        <v>8.1000000000000003E-2</v>
      </c>
      <c r="J90" s="376">
        <v>1.7370000000000001</v>
      </c>
      <c r="K90" s="376">
        <v>0.26400000000000001</v>
      </c>
      <c r="L90" s="376">
        <v>8.1000000000000003E-2</v>
      </c>
      <c r="M90" s="376">
        <v>1.7370000000000001</v>
      </c>
      <c r="N90" s="376">
        <v>0.26400000000000001</v>
      </c>
      <c r="O90" s="376">
        <v>8.1000000000000003E-2</v>
      </c>
      <c r="P90" s="376">
        <v>1.7370000000000001</v>
      </c>
      <c r="Q90" s="376">
        <v>0.26200000000000001</v>
      </c>
      <c r="R90" s="376">
        <v>8.2000000000000003E-2</v>
      </c>
      <c r="S90" s="376">
        <v>1.7370000000000001</v>
      </c>
      <c r="T90" s="376">
        <v>0.26500000000000001</v>
      </c>
      <c r="U90" s="376">
        <v>8.1000000000000003E-2</v>
      </c>
      <c r="V90" s="376">
        <v>1.7370000000000001</v>
      </c>
      <c r="W90" s="376">
        <v>0.26</v>
      </c>
      <c r="X90" s="376">
        <v>7.9000000000000001E-2</v>
      </c>
      <c r="Y90" s="376">
        <v>1.7370000000000001</v>
      </c>
      <c r="Z90" s="376">
        <v>0.25900000000000001</v>
      </c>
      <c r="AA90" s="376">
        <v>7.6999999999999999E-2</v>
      </c>
      <c r="AB90" s="376">
        <v>1.7370000000000001</v>
      </c>
      <c r="AC90" s="376">
        <v>0.25800000000000001</v>
      </c>
      <c r="AD90" s="376">
        <v>7.3999999999999996E-2</v>
      </c>
      <c r="AE90" s="376">
        <v>1.7370000000000001</v>
      </c>
      <c r="AF90" s="376">
        <v>0.21299999999999999</v>
      </c>
      <c r="AG90" s="376">
        <v>2.7E-2</v>
      </c>
      <c r="AH90" s="376">
        <v>1.7370000000000001</v>
      </c>
      <c r="AI90" s="376">
        <v>0.21199999999999999</v>
      </c>
      <c r="AJ90" s="376">
        <v>2.5000000000000001E-2</v>
      </c>
      <c r="AK90" s="376">
        <v>1.7370000000000001</v>
      </c>
      <c r="AL90" s="376">
        <v>0.21299999999999999</v>
      </c>
      <c r="AM90" s="376">
        <v>2.5000000000000001E-2</v>
      </c>
      <c r="AN90" s="376">
        <v>1.7370000000000001</v>
      </c>
      <c r="AO90" s="376">
        <v>0.21099999999999999</v>
      </c>
      <c r="AP90" s="376">
        <v>2.3E-2</v>
      </c>
      <c r="AQ90" s="376">
        <v>1.7370000000000001</v>
      </c>
      <c r="AR90" s="376">
        <v>0.21199999999999999</v>
      </c>
      <c r="AS90" s="376">
        <v>1.9E-2</v>
      </c>
      <c r="AT90" s="376">
        <v>1.7370000000000001</v>
      </c>
      <c r="AU90" s="376">
        <v>0.21099999999999999</v>
      </c>
      <c r="AV90" s="376">
        <v>0.02</v>
      </c>
      <c r="AW90" s="376">
        <v>1.7370000000000001</v>
      </c>
      <c r="AX90" s="376">
        <v>0.21</v>
      </c>
      <c r="AY90" s="376">
        <v>1.6E-2</v>
      </c>
      <c r="BB90" s="373" t="s">
        <v>347</v>
      </c>
      <c r="BC90" s="461" t="s">
        <v>382</v>
      </c>
      <c r="BD90" s="371">
        <f>G90+H90*$I$252/1000+I90*$I$253/1000</f>
        <v>1.7658570000000002</v>
      </c>
      <c r="BE90" s="371">
        <f>J90+K90*$I$252/1000+L90*$I$253/1000</f>
        <v>1.7658570000000002</v>
      </c>
      <c r="BF90" s="371">
        <f>M90+N90*$I$252/1000+O90*$I$253/1000</f>
        <v>1.7658570000000002</v>
      </c>
      <c r="BG90" s="371">
        <f>P90+Q90*$I$252/1000+R90*$I$253/1000</f>
        <v>1.7660660000000001</v>
      </c>
      <c r="BH90" s="371">
        <f>S90+T90*$I$252/1000+U90*$I$253/1000</f>
        <v>1.7658850000000001</v>
      </c>
      <c r="BI90" s="371">
        <f>V90+W90*$I$252/1000+X90*$I$253/1000</f>
        <v>1.765215</v>
      </c>
      <c r="BJ90" s="371">
        <f>Y90+Z90*$I$252/1000+AA90*$I$253/1000</f>
        <v>1.7646570000000001</v>
      </c>
      <c r="BK90" s="371">
        <f>AB90+AC90*$I$252/1000+AD90*$I$253/1000</f>
        <v>1.7638339999999999</v>
      </c>
      <c r="BL90" s="371">
        <f>AE90+AF90*$I$252/1000+AG90*$I$253/1000</f>
        <v>1.7501190000000002</v>
      </c>
      <c r="BM90" s="371">
        <f>AH90+AI90*$I$252/1000+AJ90*$I$253/1000</f>
        <v>1.7495610000000001</v>
      </c>
      <c r="BN90" s="371">
        <f>AK90+AL90*$I$252/1000+AM90*$I$253/1000</f>
        <v>1.7495890000000003</v>
      </c>
      <c r="BO90" s="371">
        <f>AN90+AO90*$I$252/1000+AP90*$I$253/1000</f>
        <v>1.7490030000000001</v>
      </c>
      <c r="BP90" s="371">
        <f t="shared" si="49"/>
        <v>1.7479709999999999</v>
      </c>
      <c r="BQ90" s="371">
        <f t="shared" si="50"/>
        <v>1.7482080000000002</v>
      </c>
      <c r="BR90" s="371">
        <f t="shared" si="51"/>
        <v>1.7471200000000002</v>
      </c>
    </row>
    <row r="91" spans="2:70" ht="16.5" customHeight="1">
      <c r="B91" s="5"/>
      <c r="E91" s="373" t="s">
        <v>396</v>
      </c>
      <c r="F91" s="461" t="s">
        <v>384</v>
      </c>
      <c r="G91" s="376">
        <v>2.7389999999999999</v>
      </c>
      <c r="H91" s="376">
        <v>3.9870000000000001</v>
      </c>
      <c r="I91" s="376">
        <v>0</v>
      </c>
      <c r="J91" s="376">
        <v>2.742</v>
      </c>
      <c r="K91" s="376">
        <v>3.1890000000000001</v>
      </c>
      <c r="L91" s="376">
        <v>0</v>
      </c>
      <c r="M91" s="376">
        <v>2.7170000000000001</v>
      </c>
      <c r="N91" s="376">
        <v>3.1019999999999999</v>
      </c>
      <c r="O91" s="376">
        <v>0</v>
      </c>
      <c r="P91" s="376">
        <v>2.7410000000000001</v>
      </c>
      <c r="Q91" s="376">
        <v>2.4569999999999999</v>
      </c>
      <c r="R91" s="376">
        <v>0</v>
      </c>
      <c r="S91" s="376">
        <v>2.746</v>
      </c>
      <c r="T91" s="376">
        <v>2.448</v>
      </c>
      <c r="U91" s="376">
        <v>0</v>
      </c>
      <c r="V91" s="376">
        <v>2.726</v>
      </c>
      <c r="W91" s="376">
        <v>2.415</v>
      </c>
      <c r="X91" s="376">
        <v>0</v>
      </c>
      <c r="Y91" s="376">
        <v>2.7160000000000002</v>
      </c>
      <c r="Z91" s="376">
        <v>2.41</v>
      </c>
      <c r="AA91" s="376">
        <v>0</v>
      </c>
      <c r="AB91" s="376">
        <v>2.7320000000000002</v>
      </c>
      <c r="AC91" s="376">
        <v>2.4089999999999998</v>
      </c>
      <c r="AD91" s="376">
        <v>0</v>
      </c>
      <c r="AE91" s="376">
        <v>2.7</v>
      </c>
      <c r="AF91" s="376">
        <v>2.355</v>
      </c>
      <c r="AG91" s="376">
        <v>0</v>
      </c>
      <c r="AH91" s="376">
        <v>2.7040000000000002</v>
      </c>
      <c r="AI91" s="376">
        <v>2.3719999999999999</v>
      </c>
      <c r="AJ91" s="376">
        <v>0</v>
      </c>
      <c r="AK91" s="376">
        <v>2.7069999999999999</v>
      </c>
      <c r="AL91" s="376">
        <v>2.37</v>
      </c>
      <c r="AM91" s="376">
        <v>0</v>
      </c>
      <c r="AN91" s="376">
        <v>2.6989999999999998</v>
      </c>
      <c r="AO91" s="376">
        <v>2.367</v>
      </c>
      <c r="AP91" s="376">
        <v>0</v>
      </c>
      <c r="AQ91" s="376">
        <v>2.7</v>
      </c>
      <c r="AR91" s="376">
        <v>2.375</v>
      </c>
      <c r="AS91" s="376">
        <v>0</v>
      </c>
      <c r="AT91" s="376">
        <v>2.774</v>
      </c>
      <c r="AU91" s="376">
        <v>2.4580000000000002</v>
      </c>
      <c r="AV91" s="376">
        <v>0</v>
      </c>
      <c r="AW91" s="376">
        <v>2.73</v>
      </c>
      <c r="AX91" s="376">
        <v>2.4129999999999998</v>
      </c>
      <c r="AY91" s="376">
        <v>0</v>
      </c>
      <c r="BB91" s="373" t="s">
        <v>396</v>
      </c>
      <c r="BC91" s="461" t="s">
        <v>384</v>
      </c>
      <c r="BD91" s="371">
        <f>G91+H91*$I$252/1000+I91*$I$253/1000</f>
        <v>2.8506359999999997</v>
      </c>
      <c r="BE91" s="371">
        <f>J91+K91*$I$252/1000+L91*$I$253/1000</f>
        <v>2.8312919999999999</v>
      </c>
      <c r="BF91" s="371">
        <f>M91+N91*$I$252/1000+O91*$I$253/1000</f>
        <v>2.8038560000000001</v>
      </c>
      <c r="BG91" s="371">
        <f>P91+Q91*$I$252/1000+R91*$I$253/1000</f>
        <v>2.809796</v>
      </c>
      <c r="BH91" s="371">
        <f>S91+T91*$I$252/1000+U91*$I$253/1000</f>
        <v>2.8145440000000002</v>
      </c>
      <c r="BI91" s="371">
        <f>V91+W91*$I$252/1000+X91*$I$253/1000</f>
        <v>2.7936199999999998</v>
      </c>
      <c r="BJ91" s="371">
        <f>Y91+Z91*$I$252/1000+AA91*$I$253/1000</f>
        <v>2.7834800000000004</v>
      </c>
      <c r="BK91" s="371">
        <f>AB91+AC91*$I$252/1000+AD91*$I$253/1000</f>
        <v>2.7994520000000001</v>
      </c>
      <c r="BL91" s="371">
        <f>AE91+AF91*$I$252/1000+AG91*$I$253/1000</f>
        <v>2.7659400000000001</v>
      </c>
      <c r="BM91" s="371">
        <f>AH91+AI91*$I$252/1000+AJ91*$I$253/1000</f>
        <v>2.770416</v>
      </c>
      <c r="BN91" s="371">
        <f>AK91+AL91*$I$252/1000+AM91*$I$253/1000</f>
        <v>2.7733599999999998</v>
      </c>
      <c r="BO91" s="371">
        <f>AN91+AO91*$I$252/1000+AP91*$I$253/1000</f>
        <v>2.7652760000000001</v>
      </c>
      <c r="BP91" s="371">
        <f t="shared" ref="BP91" si="52">AQ91+AR91*$I$252/1000+AS91*$I$253/1000</f>
        <v>2.7665000000000002</v>
      </c>
      <c r="BQ91" s="371">
        <f t="shared" ref="BQ91" si="53">AT91+AU91*$I$252/1000+AV91*$I$253/1000</f>
        <v>2.8428240000000002</v>
      </c>
      <c r="BR91" s="371">
        <f t="shared" ref="BR91" si="54">AW91+AX91*$I$252/1000+AY91*$I$253/1000</f>
        <v>2.7975639999999999</v>
      </c>
    </row>
    <row r="92" spans="2:70" ht="16.5" customHeight="1">
      <c r="B92" s="5"/>
      <c r="E92" s="363"/>
      <c r="F92" s="363"/>
      <c r="G92" s="363"/>
      <c r="H92" s="363"/>
      <c r="I92" s="363"/>
      <c r="J92" s="363"/>
      <c r="K92" s="363"/>
      <c r="L92" s="363"/>
      <c r="M92" s="363"/>
      <c r="N92" s="363"/>
      <c r="O92" s="363"/>
      <c r="P92" s="363"/>
      <c r="Q92" s="363"/>
      <c r="R92" s="363"/>
      <c r="S92" s="363"/>
      <c r="T92" s="363"/>
      <c r="U92" s="363"/>
      <c r="V92" s="363"/>
      <c r="W92" s="363"/>
      <c r="X92" s="363"/>
      <c r="Y92" s="363"/>
      <c r="Z92" s="363"/>
    </row>
    <row r="93" spans="2:70" ht="16.5" customHeight="1">
      <c r="B93" s="5"/>
      <c r="E93" s="364" t="s">
        <v>397</v>
      </c>
      <c r="F93" s="113"/>
      <c r="G93" s="113"/>
      <c r="H93" s="113"/>
      <c r="I93" s="113"/>
      <c r="J93" s="363"/>
      <c r="K93" s="363"/>
      <c r="L93" s="363"/>
      <c r="M93" s="363"/>
      <c r="N93" s="363"/>
      <c r="O93" s="363"/>
      <c r="P93" s="363"/>
      <c r="Q93" s="363"/>
      <c r="R93" s="363"/>
      <c r="S93" s="363"/>
      <c r="T93" s="363"/>
      <c r="U93" s="363"/>
      <c r="V93" s="363"/>
      <c r="W93" s="363"/>
      <c r="X93" s="363"/>
      <c r="Y93" s="363"/>
      <c r="Z93" s="363"/>
      <c r="AA93" s="363"/>
      <c r="AB93" s="363"/>
      <c r="AC93" s="363"/>
      <c r="AD93" s="363"/>
      <c r="AE93" s="363"/>
      <c r="AF93" s="363"/>
      <c r="AG93" s="363"/>
      <c r="AH93" s="363"/>
      <c r="AI93" s="363"/>
      <c r="AJ93" s="363"/>
      <c r="AK93" s="363"/>
      <c r="AL93" s="363"/>
      <c r="AM93" s="363"/>
      <c r="AN93" s="363"/>
      <c r="AO93" s="363"/>
      <c r="AP93" s="363"/>
      <c r="AQ93" s="363"/>
      <c r="AR93" s="363"/>
      <c r="AS93" s="363"/>
      <c r="AT93" s="363"/>
      <c r="AU93" s="363"/>
      <c r="AV93" s="363"/>
      <c r="AW93" s="363"/>
      <c r="AX93" s="363"/>
      <c r="AY93" s="363"/>
      <c r="AZ93" s="363"/>
    </row>
    <row r="94" spans="2:70" ht="16.5" customHeight="1">
      <c r="B94" s="5"/>
      <c r="E94" s="113" t="s">
        <v>398</v>
      </c>
      <c r="F94" s="113"/>
      <c r="G94" s="113"/>
      <c r="H94" s="113"/>
      <c r="I94" s="113"/>
      <c r="J94" s="363"/>
      <c r="K94" s="363"/>
      <c r="L94" s="363"/>
      <c r="M94" s="363"/>
      <c r="N94" s="363"/>
      <c r="O94" s="363"/>
      <c r="P94" s="363"/>
      <c r="Q94" s="363"/>
      <c r="R94" s="363"/>
      <c r="S94" s="363"/>
      <c r="T94" s="363"/>
      <c r="U94" s="363"/>
      <c r="V94" s="363"/>
      <c r="W94" s="363"/>
      <c r="X94" s="363"/>
      <c r="Y94" s="363"/>
      <c r="Z94" s="363"/>
      <c r="AA94" s="363"/>
      <c r="AB94" s="363"/>
      <c r="AC94" s="363"/>
      <c r="AD94" s="363"/>
      <c r="AE94" s="363"/>
      <c r="AF94" s="363"/>
      <c r="AG94" s="363"/>
      <c r="AH94" s="363"/>
      <c r="AI94" s="363"/>
      <c r="AJ94" s="363"/>
      <c r="AK94" s="363"/>
      <c r="AL94" s="363"/>
      <c r="AM94" s="363"/>
      <c r="AN94" s="363"/>
      <c r="AO94" s="363"/>
      <c r="AP94" s="363"/>
      <c r="AQ94" s="363"/>
      <c r="AR94" s="363"/>
      <c r="AS94" s="363"/>
      <c r="AT94" s="363"/>
      <c r="AU94" s="363"/>
      <c r="AV94" s="363"/>
      <c r="AW94" s="363"/>
      <c r="AX94" s="363"/>
      <c r="AY94" s="363"/>
      <c r="AZ94" s="363"/>
    </row>
    <row r="95" spans="2:70" ht="16.5" customHeight="1">
      <c r="B95" s="5"/>
      <c r="E95" s="367" t="s">
        <v>399</v>
      </c>
      <c r="F95" s="113"/>
      <c r="G95" s="113"/>
      <c r="H95" s="113"/>
      <c r="I95" s="113"/>
      <c r="J95" s="363"/>
      <c r="K95" s="363"/>
      <c r="L95" s="363"/>
      <c r="M95" s="363"/>
      <c r="N95" s="363"/>
      <c r="O95" s="363"/>
      <c r="P95" s="363"/>
      <c r="Q95" s="363"/>
      <c r="R95" s="363"/>
      <c r="S95" s="363"/>
      <c r="T95" s="363"/>
      <c r="U95" s="363"/>
      <c r="V95" s="363"/>
      <c r="W95" s="363"/>
      <c r="X95" s="363"/>
      <c r="Y95" s="363"/>
      <c r="Z95" s="363"/>
      <c r="AA95" s="363"/>
      <c r="AB95" s="363"/>
      <c r="AC95" s="363"/>
      <c r="AD95" s="363"/>
      <c r="AE95" s="363"/>
      <c r="AF95" s="363"/>
      <c r="AG95" s="363"/>
      <c r="AH95" s="363"/>
      <c r="AI95" s="363"/>
      <c r="AJ95" s="363"/>
      <c r="AK95" s="363"/>
      <c r="AL95" s="363"/>
      <c r="AM95" s="363"/>
      <c r="AN95" s="363"/>
      <c r="AO95" s="363"/>
      <c r="AP95" s="363"/>
      <c r="AQ95" s="363"/>
      <c r="AR95" s="363"/>
      <c r="AS95" s="363"/>
      <c r="AT95" s="363"/>
      <c r="AU95" s="363"/>
      <c r="AV95" s="363"/>
      <c r="AW95" s="363"/>
      <c r="AX95" s="363"/>
      <c r="AY95" s="363"/>
      <c r="AZ95" s="363"/>
    </row>
    <row r="96" spans="2:70" ht="16.5" customHeight="1">
      <c r="B96" s="5"/>
      <c r="E96" s="649" t="s">
        <v>400</v>
      </c>
      <c r="F96" s="649"/>
      <c r="G96" s="649"/>
      <c r="H96" s="649"/>
      <c r="I96" s="649"/>
      <c r="J96" s="649"/>
      <c r="K96" s="649"/>
      <c r="L96" s="649"/>
      <c r="M96" s="649"/>
      <c r="N96" s="649"/>
      <c r="O96" s="649"/>
      <c r="P96" s="649"/>
      <c r="Q96" s="649"/>
      <c r="R96" s="649"/>
      <c r="S96" s="649"/>
      <c r="T96" s="649"/>
      <c r="U96" s="649"/>
      <c r="V96" s="649"/>
      <c r="W96" s="649"/>
      <c r="X96" s="649"/>
      <c r="Y96" s="649"/>
      <c r="Z96" s="649"/>
      <c r="AA96" s="649"/>
      <c r="AB96" s="649"/>
      <c r="AC96" s="649"/>
      <c r="AD96" s="649"/>
      <c r="AE96" s="649"/>
      <c r="AF96" s="649"/>
      <c r="AG96" s="649"/>
      <c r="AH96" s="649"/>
      <c r="AI96" s="649"/>
      <c r="AJ96" s="649"/>
      <c r="AK96" s="649"/>
      <c r="AL96" s="649"/>
      <c r="AM96" s="649"/>
      <c r="AN96" s="649"/>
      <c r="AO96" s="649"/>
      <c r="AP96" s="649"/>
      <c r="AQ96" s="649"/>
      <c r="AR96" s="363"/>
      <c r="AS96" s="363"/>
      <c r="AT96" s="363"/>
      <c r="AU96" s="363"/>
      <c r="AV96" s="363"/>
      <c r="AW96" s="363"/>
      <c r="AX96" s="363"/>
      <c r="AY96" s="363"/>
      <c r="AZ96" s="363"/>
    </row>
    <row r="97" spans="2:52" ht="16.5" customHeight="1">
      <c r="B97" s="5"/>
      <c r="E97" s="649" t="s">
        <v>401</v>
      </c>
      <c r="F97" s="649"/>
      <c r="G97" s="649"/>
      <c r="H97" s="649"/>
      <c r="I97" s="649"/>
      <c r="J97" s="649"/>
      <c r="K97" s="649"/>
      <c r="L97" s="649"/>
      <c r="M97" s="649"/>
      <c r="N97" s="649"/>
      <c r="O97" s="649"/>
      <c r="P97" s="649"/>
      <c r="Q97" s="649"/>
      <c r="R97" s="649"/>
      <c r="S97" s="649"/>
      <c r="T97" s="649"/>
      <c r="U97" s="649"/>
      <c r="V97" s="649"/>
      <c r="W97" s="649"/>
      <c r="X97" s="649"/>
      <c r="Y97" s="649"/>
      <c r="Z97" s="649"/>
      <c r="AA97" s="649"/>
      <c r="AB97" s="649"/>
      <c r="AC97" s="649"/>
      <c r="AD97" s="649"/>
      <c r="AE97" s="649"/>
      <c r="AF97" s="649"/>
      <c r="AG97" s="649"/>
      <c r="AH97" s="649"/>
      <c r="AI97" s="649"/>
      <c r="AJ97" s="649"/>
      <c r="AK97" s="649"/>
      <c r="AL97" s="649"/>
      <c r="AM97" s="649"/>
      <c r="AN97" s="649"/>
      <c r="AO97" s="649"/>
      <c r="AP97" s="649"/>
      <c r="AQ97" s="649"/>
      <c r="AR97" s="363"/>
      <c r="AS97" s="363"/>
      <c r="AT97" s="363"/>
      <c r="AU97" s="363"/>
      <c r="AV97" s="363"/>
      <c r="AW97" s="363"/>
      <c r="AX97" s="363"/>
      <c r="AY97" s="363"/>
      <c r="AZ97" s="363"/>
    </row>
    <row r="98" spans="2:52" ht="16.5" customHeight="1">
      <c r="B98" s="5"/>
      <c r="E98" s="367" t="s">
        <v>402</v>
      </c>
      <c r="F98" s="113"/>
      <c r="G98" s="113"/>
      <c r="H98" s="113"/>
      <c r="I98" s="113"/>
      <c r="J98" s="363"/>
      <c r="K98" s="363"/>
      <c r="L98" s="363"/>
      <c r="M98" s="363"/>
      <c r="N98" s="363"/>
      <c r="O98" s="363"/>
      <c r="P98" s="363"/>
      <c r="Q98" s="363"/>
      <c r="R98" s="363"/>
      <c r="S98" s="363"/>
      <c r="T98" s="363"/>
      <c r="U98" s="363"/>
      <c r="V98" s="363"/>
      <c r="W98" s="363"/>
      <c r="X98" s="363"/>
      <c r="Y98" s="363"/>
      <c r="Z98" s="363"/>
      <c r="AA98" s="363"/>
      <c r="AB98" s="363"/>
      <c r="AC98" s="363"/>
      <c r="AD98" s="363"/>
      <c r="AE98" s="363"/>
      <c r="AF98" s="363"/>
      <c r="AG98" s="363"/>
      <c r="AH98" s="363"/>
      <c r="AI98" s="363"/>
      <c r="AJ98" s="363"/>
      <c r="AK98" s="363"/>
      <c r="AL98" s="363"/>
      <c r="AM98" s="363"/>
      <c r="AN98" s="363"/>
      <c r="AO98" s="363"/>
      <c r="AP98" s="363"/>
      <c r="AQ98" s="363"/>
      <c r="AR98" s="363"/>
      <c r="AS98" s="363"/>
      <c r="AT98" s="363"/>
      <c r="AU98" s="363"/>
      <c r="AV98" s="363"/>
      <c r="AW98" s="363"/>
      <c r="AX98" s="363"/>
      <c r="AY98" s="363"/>
      <c r="AZ98" s="363"/>
    </row>
    <row r="99" spans="2:52" ht="16.5" customHeight="1">
      <c r="B99" s="5"/>
      <c r="E99" s="649" t="s">
        <v>400</v>
      </c>
      <c r="F99" s="649"/>
      <c r="G99" s="649"/>
      <c r="H99" s="649"/>
      <c r="I99" s="649"/>
      <c r="J99" s="649"/>
      <c r="K99" s="649"/>
      <c r="L99" s="649"/>
      <c r="M99" s="649"/>
      <c r="N99" s="649"/>
      <c r="O99" s="649"/>
      <c r="P99" s="649"/>
      <c r="Q99" s="649"/>
      <c r="R99" s="649"/>
      <c r="S99" s="649"/>
      <c r="T99" s="649"/>
      <c r="U99" s="649"/>
      <c r="V99" s="649"/>
      <c r="W99" s="649"/>
      <c r="X99" s="649"/>
      <c r="Y99" s="649"/>
      <c r="Z99" s="649"/>
      <c r="AA99" s="649"/>
      <c r="AB99" s="649"/>
      <c r="AC99" s="649"/>
      <c r="AD99" s="649"/>
      <c r="AE99" s="649"/>
      <c r="AF99" s="649"/>
      <c r="AG99" s="649"/>
      <c r="AH99" s="649"/>
      <c r="AI99" s="649"/>
      <c r="AJ99" s="649"/>
      <c r="AK99" s="649"/>
      <c r="AL99" s="649"/>
      <c r="AM99" s="649"/>
      <c r="AN99" s="649"/>
      <c r="AO99" s="649"/>
      <c r="AP99" s="649"/>
      <c r="AQ99" s="649"/>
      <c r="AR99" s="363"/>
      <c r="AS99" s="363"/>
      <c r="AT99" s="363"/>
      <c r="AU99" s="363"/>
      <c r="AV99" s="363"/>
      <c r="AW99" s="363"/>
      <c r="AX99" s="363"/>
      <c r="AY99" s="363"/>
      <c r="AZ99" s="363"/>
    </row>
    <row r="100" spans="2:52" ht="16.5" customHeight="1">
      <c r="B100" s="5"/>
      <c r="E100" s="649" t="s">
        <v>401</v>
      </c>
      <c r="F100" s="649"/>
      <c r="G100" s="649"/>
      <c r="H100" s="649"/>
      <c r="I100" s="649"/>
      <c r="J100" s="649"/>
      <c r="K100" s="649"/>
      <c r="L100" s="649"/>
      <c r="M100" s="649"/>
      <c r="N100" s="649"/>
      <c r="O100" s="649"/>
      <c r="P100" s="649"/>
      <c r="Q100" s="649"/>
      <c r="R100" s="649"/>
      <c r="S100" s="649"/>
      <c r="T100" s="649"/>
      <c r="U100" s="649"/>
      <c r="V100" s="649"/>
      <c r="W100" s="649"/>
      <c r="X100" s="649"/>
      <c r="Y100" s="649"/>
      <c r="Z100" s="649"/>
      <c r="AA100" s="649"/>
      <c r="AB100" s="649"/>
      <c r="AC100" s="649"/>
      <c r="AD100" s="649"/>
      <c r="AE100" s="649"/>
      <c r="AF100" s="649"/>
      <c r="AG100" s="649"/>
      <c r="AH100" s="649"/>
      <c r="AI100" s="649"/>
      <c r="AJ100" s="649"/>
      <c r="AK100" s="649"/>
      <c r="AL100" s="649"/>
      <c r="AM100" s="649"/>
      <c r="AN100" s="649"/>
      <c r="AO100" s="649"/>
      <c r="AP100" s="649"/>
      <c r="AQ100" s="649"/>
      <c r="AR100" s="363"/>
      <c r="AS100" s="363"/>
      <c r="AT100" s="363"/>
      <c r="AU100" s="363"/>
      <c r="AV100" s="363"/>
      <c r="AW100" s="363"/>
      <c r="AX100" s="363"/>
      <c r="AY100" s="363"/>
      <c r="AZ100" s="363"/>
    </row>
    <row r="101" spans="2:52" ht="16.5" customHeight="1">
      <c r="B101" s="5"/>
      <c r="E101" s="368" t="s">
        <v>403</v>
      </c>
      <c r="G101" s="113"/>
      <c r="H101" s="113"/>
      <c r="I101" s="113"/>
      <c r="J101" s="363"/>
      <c r="K101" s="363"/>
      <c r="L101" s="363"/>
      <c r="M101" s="363"/>
      <c r="N101" s="363"/>
      <c r="O101" s="363"/>
      <c r="P101" s="363"/>
      <c r="Q101" s="363"/>
      <c r="R101" s="363"/>
      <c r="S101" s="363"/>
      <c r="T101" s="363"/>
      <c r="U101" s="363"/>
      <c r="V101" s="363"/>
      <c r="W101" s="363"/>
      <c r="X101" s="363"/>
      <c r="Y101" s="363"/>
      <c r="Z101" s="363"/>
      <c r="AA101" s="363"/>
      <c r="AB101" s="363"/>
      <c r="AC101" s="363"/>
      <c r="AD101" s="363"/>
      <c r="AE101" s="363"/>
      <c r="AF101" s="363"/>
      <c r="AG101" s="363"/>
      <c r="AH101" s="363"/>
      <c r="AI101" s="363"/>
      <c r="AJ101" s="363"/>
      <c r="AK101" s="363"/>
      <c r="AL101" s="363"/>
      <c r="AM101" s="363"/>
      <c r="AN101" s="363"/>
      <c r="AO101" s="363"/>
      <c r="AP101" s="363"/>
      <c r="AQ101" s="363"/>
      <c r="AR101" s="363"/>
      <c r="AS101" s="363"/>
      <c r="AT101" s="363"/>
      <c r="AU101" s="363"/>
      <c r="AV101" s="363"/>
      <c r="AW101" s="363"/>
      <c r="AX101" s="363"/>
      <c r="AY101" s="363"/>
      <c r="AZ101" s="363"/>
    </row>
    <row r="102" spans="2:52" ht="16.5" customHeight="1">
      <c r="B102" s="5"/>
      <c r="E102" s="367" t="s">
        <v>404</v>
      </c>
      <c r="F102" s="113"/>
      <c r="G102" s="113"/>
      <c r="H102" s="113"/>
      <c r="I102" s="113"/>
      <c r="J102" s="363"/>
      <c r="K102" s="363"/>
      <c r="L102" s="363"/>
      <c r="M102" s="363"/>
      <c r="N102" s="363"/>
      <c r="O102" s="363"/>
      <c r="P102" s="363"/>
      <c r="Q102" s="363"/>
      <c r="R102" s="377"/>
      <c r="S102" s="363"/>
      <c r="T102" s="363"/>
      <c r="U102" s="363"/>
      <c r="V102" s="363"/>
      <c r="W102" s="363"/>
      <c r="X102" s="363"/>
      <c r="Y102" s="363"/>
      <c r="Z102" s="363"/>
      <c r="AA102" s="363"/>
      <c r="AB102" s="363"/>
      <c r="AC102" s="363"/>
      <c r="AD102" s="363"/>
      <c r="AE102" s="363"/>
      <c r="AF102" s="363"/>
      <c r="AG102" s="363"/>
      <c r="AH102" s="363"/>
      <c r="AI102" s="363"/>
      <c r="AJ102" s="363"/>
      <c r="AK102" s="363"/>
      <c r="AL102" s="363"/>
      <c r="AM102" s="363"/>
      <c r="AN102" s="363"/>
      <c r="AO102" s="363"/>
      <c r="AP102" s="363"/>
      <c r="AQ102" s="363"/>
      <c r="AR102" s="363"/>
      <c r="AS102" s="363"/>
      <c r="AT102" s="363"/>
      <c r="AU102" s="363"/>
      <c r="AV102" s="363"/>
      <c r="AW102" s="363"/>
      <c r="AX102" s="363"/>
      <c r="AY102" s="363"/>
      <c r="AZ102" s="363"/>
    </row>
    <row r="103" spans="2:52" ht="16.5" customHeight="1">
      <c r="B103" s="5"/>
      <c r="E103" s="649" t="s">
        <v>400</v>
      </c>
      <c r="F103" s="649"/>
      <c r="G103" s="649"/>
      <c r="H103" s="649"/>
      <c r="I103" s="649"/>
      <c r="J103" s="649"/>
      <c r="K103" s="649"/>
      <c r="L103" s="649"/>
      <c r="M103" s="649"/>
      <c r="N103" s="649"/>
      <c r="O103" s="649"/>
      <c r="P103" s="649"/>
      <c r="Q103" s="649"/>
      <c r="R103" s="649"/>
      <c r="S103" s="649"/>
      <c r="T103" s="649"/>
      <c r="U103" s="649"/>
      <c r="V103" s="649"/>
      <c r="W103" s="649"/>
      <c r="X103" s="649"/>
      <c r="Y103" s="649"/>
      <c r="Z103" s="649"/>
      <c r="AA103" s="649"/>
      <c r="AB103" s="649"/>
      <c r="AC103" s="649"/>
      <c r="AD103" s="649"/>
      <c r="AE103" s="649"/>
      <c r="AF103" s="649"/>
      <c r="AG103" s="649"/>
      <c r="AH103" s="649"/>
      <c r="AI103" s="649"/>
      <c r="AJ103" s="649"/>
      <c r="AK103" s="649"/>
      <c r="AL103" s="649"/>
      <c r="AM103" s="649"/>
      <c r="AN103" s="649"/>
      <c r="AO103" s="649"/>
      <c r="AP103" s="649"/>
      <c r="AQ103" s="649"/>
      <c r="AR103" s="363"/>
      <c r="AS103" s="363"/>
      <c r="AT103" s="363"/>
      <c r="AU103" s="363"/>
      <c r="AV103" s="363"/>
      <c r="AW103" s="363"/>
      <c r="AX103" s="363"/>
      <c r="AY103" s="363"/>
      <c r="AZ103" s="363"/>
    </row>
    <row r="104" spans="2:52" ht="16.5" customHeight="1">
      <c r="B104" s="5"/>
      <c r="E104" s="649" t="s">
        <v>401</v>
      </c>
      <c r="F104" s="649"/>
      <c r="G104" s="649"/>
      <c r="H104" s="649"/>
      <c r="I104" s="649"/>
      <c r="J104" s="649"/>
      <c r="K104" s="649"/>
      <c r="L104" s="649"/>
      <c r="M104" s="649"/>
      <c r="N104" s="649"/>
      <c r="O104" s="649"/>
      <c r="P104" s="649"/>
      <c r="Q104" s="649"/>
      <c r="R104" s="649"/>
      <c r="S104" s="649"/>
      <c r="T104" s="649"/>
      <c r="U104" s="649"/>
      <c r="V104" s="649"/>
      <c r="W104" s="649"/>
      <c r="X104" s="649"/>
      <c r="Y104" s="649"/>
      <c r="Z104" s="649"/>
      <c r="AA104" s="649"/>
      <c r="AB104" s="649"/>
      <c r="AC104" s="649"/>
      <c r="AD104" s="649"/>
      <c r="AE104" s="649"/>
      <c r="AF104" s="649"/>
      <c r="AG104" s="649"/>
      <c r="AH104" s="649"/>
      <c r="AI104" s="649"/>
      <c r="AJ104" s="649"/>
      <c r="AK104" s="649"/>
      <c r="AL104" s="649"/>
      <c r="AM104" s="649"/>
      <c r="AN104" s="649"/>
      <c r="AO104" s="649"/>
      <c r="AP104" s="649"/>
      <c r="AQ104" s="649"/>
      <c r="AR104" s="363"/>
      <c r="AS104" s="363"/>
      <c r="AT104" s="363"/>
      <c r="AU104" s="363"/>
      <c r="AV104" s="363"/>
      <c r="AW104" s="363"/>
      <c r="AX104" s="363"/>
      <c r="AY104" s="363"/>
      <c r="AZ104" s="363"/>
    </row>
    <row r="105" spans="2:52" ht="16.5" customHeight="1">
      <c r="B105" s="5"/>
      <c r="E105" s="364" t="s">
        <v>405</v>
      </c>
      <c r="F105" s="113"/>
      <c r="G105" s="113"/>
      <c r="H105" s="113"/>
      <c r="I105" s="113"/>
      <c r="J105" s="363"/>
      <c r="K105" s="363"/>
      <c r="L105" s="363"/>
      <c r="M105" s="363"/>
      <c r="N105" s="363"/>
      <c r="O105" s="363"/>
      <c r="P105" s="363"/>
      <c r="Q105" s="363"/>
      <c r="R105" s="363"/>
      <c r="S105" s="363"/>
      <c r="T105" s="363"/>
      <c r="U105" s="363"/>
      <c r="V105" s="363"/>
      <c r="W105" s="363"/>
      <c r="X105" s="363"/>
      <c r="Y105" s="363"/>
      <c r="Z105" s="363"/>
      <c r="AA105" s="363"/>
      <c r="AB105" s="363"/>
      <c r="AC105" s="363"/>
      <c r="AD105" s="363"/>
      <c r="AE105" s="363"/>
      <c r="AF105" s="363"/>
      <c r="AG105" s="363"/>
      <c r="AH105" s="363"/>
      <c r="AI105" s="363"/>
      <c r="AJ105" s="363"/>
      <c r="AK105" s="363"/>
      <c r="AL105" s="363"/>
      <c r="AM105" s="363"/>
      <c r="AN105" s="363"/>
      <c r="AO105" s="363"/>
      <c r="AP105" s="363"/>
      <c r="AQ105" s="363"/>
      <c r="AR105" s="363"/>
      <c r="AS105" s="363"/>
      <c r="AT105" s="363"/>
      <c r="AU105" s="363"/>
      <c r="AV105" s="363"/>
      <c r="AW105" s="363"/>
      <c r="AX105" s="363"/>
      <c r="AY105" s="363"/>
      <c r="AZ105" s="363"/>
    </row>
    <row r="106" spans="2:52" ht="16.5" customHeight="1">
      <c r="B106" s="5"/>
      <c r="E106" s="367" t="s">
        <v>406</v>
      </c>
      <c r="F106" s="113"/>
      <c r="G106" s="113"/>
      <c r="H106" s="113"/>
      <c r="I106" s="113"/>
      <c r="J106" s="363"/>
      <c r="K106" s="363"/>
      <c r="L106" s="363"/>
      <c r="M106" s="363"/>
      <c r="N106" s="363"/>
      <c r="O106" s="363"/>
      <c r="P106" s="363"/>
      <c r="Q106" s="363"/>
      <c r="R106" s="363"/>
      <c r="S106" s="363"/>
      <c r="T106" s="363"/>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3"/>
      <c r="AP106" s="363"/>
      <c r="AQ106" s="363"/>
      <c r="AR106" s="363"/>
      <c r="AS106" s="363"/>
      <c r="AT106" s="363"/>
      <c r="AU106" s="363"/>
      <c r="AV106" s="363"/>
      <c r="AW106" s="363"/>
      <c r="AX106" s="363"/>
      <c r="AY106" s="363"/>
      <c r="AZ106" s="363"/>
    </row>
    <row r="107" spans="2:52" ht="16.5" customHeight="1">
      <c r="B107" s="5"/>
      <c r="E107" s="649" t="s">
        <v>407</v>
      </c>
      <c r="F107" s="649"/>
      <c r="G107" s="649"/>
      <c r="H107" s="649"/>
      <c r="I107" s="649"/>
      <c r="J107" s="649"/>
      <c r="K107" s="649"/>
      <c r="L107" s="649"/>
      <c r="M107" s="649"/>
      <c r="N107" s="649"/>
      <c r="O107" s="649"/>
      <c r="P107" s="649"/>
      <c r="Q107" s="649"/>
      <c r="R107" s="649"/>
      <c r="S107" s="649"/>
      <c r="T107" s="649"/>
      <c r="U107" s="649"/>
      <c r="V107" s="649"/>
      <c r="W107" s="649"/>
      <c r="X107" s="649"/>
      <c r="Y107" s="649"/>
      <c r="Z107" s="649"/>
      <c r="AA107" s="649"/>
      <c r="AB107" s="649"/>
      <c r="AC107" s="649"/>
      <c r="AD107" s="649"/>
      <c r="AE107" s="649"/>
      <c r="AF107" s="649"/>
      <c r="AG107" s="649"/>
      <c r="AH107" s="649"/>
      <c r="AI107" s="649"/>
      <c r="AJ107" s="649"/>
      <c r="AK107" s="649"/>
      <c r="AL107" s="649"/>
      <c r="AM107" s="649"/>
      <c r="AN107" s="649"/>
      <c r="AO107" s="649"/>
      <c r="AP107" s="649"/>
      <c r="AQ107" s="649"/>
      <c r="AR107" s="363"/>
      <c r="AS107" s="363"/>
      <c r="AT107" s="363"/>
      <c r="AU107" s="363"/>
      <c r="AV107" s="363"/>
      <c r="AW107" s="363"/>
      <c r="AX107" s="363"/>
      <c r="AY107" s="363"/>
      <c r="AZ107" s="363"/>
    </row>
    <row r="108" spans="2:52" ht="16.5" customHeight="1">
      <c r="B108" s="5"/>
      <c r="E108" s="364" t="s">
        <v>408</v>
      </c>
      <c r="F108" s="113"/>
      <c r="G108" s="113"/>
      <c r="H108" s="113"/>
      <c r="I108" s="113"/>
      <c r="J108" s="363"/>
      <c r="K108" s="363"/>
      <c r="L108" s="363"/>
      <c r="M108" s="363"/>
      <c r="N108" s="363"/>
      <c r="O108" s="363"/>
      <c r="P108" s="363"/>
      <c r="Q108" s="363"/>
      <c r="R108" s="363"/>
      <c r="S108" s="363"/>
      <c r="T108" s="363"/>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c r="AP108" s="363"/>
      <c r="AQ108" s="363"/>
      <c r="AR108" s="363"/>
      <c r="AS108" s="363"/>
      <c r="AT108" s="363"/>
      <c r="AU108" s="363"/>
      <c r="AV108" s="363"/>
      <c r="AW108" s="363"/>
      <c r="AX108" s="363"/>
      <c r="AY108" s="363"/>
      <c r="AZ108" s="363"/>
    </row>
    <row r="109" spans="2:52" ht="16.5" customHeight="1">
      <c r="B109" s="5"/>
      <c r="E109" s="366" t="s">
        <v>409</v>
      </c>
      <c r="G109" s="113"/>
      <c r="H109" s="113"/>
      <c r="I109" s="113"/>
      <c r="J109" s="363"/>
      <c r="K109" s="363"/>
      <c r="L109" s="363"/>
      <c r="M109" s="363"/>
      <c r="N109" s="363"/>
      <c r="O109" s="363"/>
      <c r="P109" s="363"/>
      <c r="Q109" s="363"/>
      <c r="R109" s="363"/>
      <c r="S109" s="363"/>
      <c r="T109" s="363"/>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c r="AP109" s="363"/>
      <c r="AQ109" s="363"/>
      <c r="AR109" s="363"/>
      <c r="AS109" s="363"/>
      <c r="AT109" s="363"/>
      <c r="AU109" s="363"/>
      <c r="AV109" s="363"/>
      <c r="AW109" s="363"/>
      <c r="AX109" s="363"/>
      <c r="AY109" s="363"/>
      <c r="AZ109" s="363"/>
    </row>
    <row r="110" spans="2:52" ht="16.5" customHeight="1">
      <c r="B110" s="5"/>
      <c r="E110" s="649" t="s">
        <v>400</v>
      </c>
      <c r="F110" s="649"/>
      <c r="G110" s="649"/>
      <c r="H110" s="649"/>
      <c r="I110" s="649"/>
      <c r="J110" s="649"/>
      <c r="K110" s="649"/>
      <c r="L110" s="649"/>
      <c r="M110" s="649"/>
      <c r="N110" s="649"/>
      <c r="O110" s="649"/>
      <c r="P110" s="649"/>
      <c r="Q110" s="649"/>
      <c r="R110" s="649"/>
      <c r="S110" s="649"/>
      <c r="T110" s="649"/>
      <c r="U110" s="649"/>
      <c r="V110" s="649"/>
      <c r="W110" s="649"/>
      <c r="X110" s="649"/>
      <c r="Y110" s="649"/>
      <c r="Z110" s="649"/>
      <c r="AA110" s="649"/>
      <c r="AB110" s="649"/>
      <c r="AC110" s="649"/>
      <c r="AD110" s="649"/>
      <c r="AE110" s="649"/>
      <c r="AF110" s="649"/>
      <c r="AG110" s="649"/>
      <c r="AH110" s="649"/>
      <c r="AI110" s="649"/>
      <c r="AJ110" s="649"/>
      <c r="AK110" s="649"/>
      <c r="AL110" s="649"/>
      <c r="AM110" s="649"/>
      <c r="AN110" s="649"/>
      <c r="AO110" s="649"/>
      <c r="AP110" s="649"/>
      <c r="AQ110" s="649"/>
      <c r="AR110" s="363"/>
      <c r="AS110" s="363"/>
      <c r="AT110" s="363"/>
      <c r="AU110" s="363"/>
      <c r="AV110" s="363"/>
      <c r="AW110" s="363"/>
      <c r="AX110" s="363"/>
      <c r="AY110" s="363"/>
      <c r="AZ110" s="363"/>
    </row>
    <row r="111" spans="2:52" ht="16.5" customHeight="1">
      <c r="B111" s="5"/>
      <c r="E111" s="366" t="s">
        <v>410</v>
      </c>
      <c r="G111" s="113"/>
      <c r="H111" s="113"/>
      <c r="I111" s="113"/>
      <c r="J111" s="363"/>
      <c r="K111" s="363"/>
      <c r="L111" s="363"/>
      <c r="M111" s="363"/>
      <c r="N111" s="363"/>
      <c r="O111" s="363"/>
      <c r="P111" s="363"/>
      <c r="Q111" s="363"/>
      <c r="R111" s="363"/>
      <c r="S111" s="363"/>
      <c r="T111" s="363"/>
      <c r="U111" s="363"/>
      <c r="V111" s="363"/>
      <c r="W111" s="363"/>
      <c r="X111" s="363"/>
      <c r="Y111" s="363"/>
      <c r="Z111" s="363"/>
      <c r="AA111" s="363"/>
      <c r="AB111" s="363"/>
      <c r="AC111" s="363"/>
      <c r="AD111" s="363"/>
      <c r="AE111" s="363"/>
      <c r="AF111" s="363"/>
      <c r="AG111" s="363"/>
      <c r="AH111" s="363"/>
      <c r="AI111" s="363"/>
      <c r="AJ111" s="363"/>
      <c r="AK111" s="363"/>
      <c r="AL111" s="363"/>
      <c r="AM111" s="363"/>
      <c r="AN111" s="363"/>
      <c r="AO111" s="363"/>
      <c r="AP111" s="363"/>
      <c r="AQ111" s="363"/>
      <c r="AR111" s="363"/>
      <c r="AS111" s="363"/>
      <c r="AT111" s="363"/>
      <c r="AU111" s="363"/>
      <c r="AV111" s="363"/>
      <c r="AW111" s="363"/>
      <c r="AX111" s="363"/>
      <c r="AY111" s="363"/>
      <c r="AZ111" s="363"/>
    </row>
    <row r="112" spans="2:52" ht="16.5" customHeight="1">
      <c r="B112" s="5"/>
      <c r="E112" s="649" t="s">
        <v>411</v>
      </c>
      <c r="F112" s="649"/>
      <c r="G112" s="649"/>
      <c r="H112" s="649"/>
      <c r="I112" s="649"/>
      <c r="J112" s="649"/>
      <c r="K112" s="649"/>
      <c r="L112" s="649"/>
      <c r="M112" s="649"/>
      <c r="N112" s="649"/>
      <c r="O112" s="649"/>
      <c r="P112" s="649"/>
      <c r="Q112" s="649"/>
      <c r="R112" s="649"/>
      <c r="S112" s="649"/>
      <c r="T112" s="649"/>
      <c r="U112" s="649"/>
      <c r="V112" s="649"/>
      <c r="W112" s="649"/>
      <c r="X112" s="649"/>
      <c r="Y112" s="649"/>
      <c r="Z112" s="649"/>
      <c r="AA112" s="649"/>
      <c r="AB112" s="649"/>
      <c r="AC112" s="649"/>
      <c r="AD112" s="649"/>
      <c r="AE112" s="649"/>
      <c r="AF112" s="649"/>
      <c r="AG112" s="649"/>
      <c r="AH112" s="649"/>
      <c r="AI112" s="649"/>
      <c r="AJ112" s="649"/>
      <c r="AK112" s="649"/>
      <c r="AL112" s="649"/>
      <c r="AM112" s="649"/>
      <c r="AN112" s="649"/>
      <c r="AO112" s="649"/>
      <c r="AP112" s="649"/>
      <c r="AQ112" s="649"/>
      <c r="AR112" s="363"/>
      <c r="AS112" s="363"/>
      <c r="AT112" s="363"/>
      <c r="AU112" s="363"/>
      <c r="AV112" s="363"/>
      <c r="AW112" s="363"/>
      <c r="AX112" s="363"/>
      <c r="AY112" s="363"/>
      <c r="AZ112" s="363"/>
    </row>
    <row r="113" spans="2:70" ht="16.5" customHeight="1">
      <c r="B113" s="5"/>
      <c r="E113" s="364" t="s">
        <v>368</v>
      </c>
      <c r="F113" s="113"/>
      <c r="G113" s="113"/>
      <c r="H113" s="113"/>
      <c r="I113" s="113"/>
      <c r="J113" s="363"/>
      <c r="K113" s="363"/>
      <c r="L113" s="363"/>
      <c r="M113" s="363"/>
      <c r="N113" s="363"/>
      <c r="O113" s="363"/>
      <c r="P113" s="363"/>
      <c r="Q113" s="363"/>
      <c r="R113" s="363"/>
      <c r="S113" s="363"/>
      <c r="T113" s="363"/>
      <c r="U113" s="363"/>
      <c r="V113" s="363"/>
      <c r="W113" s="363"/>
      <c r="X113" s="363"/>
      <c r="Y113" s="363"/>
      <c r="Z113" s="363"/>
      <c r="AA113" s="363"/>
      <c r="AB113" s="363"/>
      <c r="AC113" s="363"/>
      <c r="AD113" s="363"/>
      <c r="AE113" s="363"/>
      <c r="AF113" s="363"/>
      <c r="AG113" s="363"/>
      <c r="AH113" s="363"/>
      <c r="AI113" s="363"/>
      <c r="AJ113" s="363"/>
      <c r="AK113" s="363"/>
      <c r="AL113" s="363"/>
      <c r="AM113" s="363"/>
      <c r="AN113" s="363"/>
      <c r="AO113" s="363"/>
      <c r="AP113" s="363"/>
      <c r="AQ113" s="363"/>
      <c r="AR113" s="363"/>
      <c r="AS113" s="363"/>
      <c r="AT113" s="363"/>
      <c r="AU113" s="363"/>
      <c r="AV113" s="363"/>
      <c r="AW113" s="363"/>
      <c r="AX113" s="363"/>
      <c r="AY113" s="363"/>
      <c r="AZ113" s="363"/>
    </row>
    <row r="114" spans="2:70" ht="16.5" customHeight="1">
      <c r="B114" s="5"/>
      <c r="E114" s="367" t="s">
        <v>412</v>
      </c>
      <c r="F114" s="113"/>
      <c r="G114" s="113"/>
      <c r="I114" s="113"/>
      <c r="J114" s="363"/>
      <c r="K114" s="363"/>
      <c r="L114" s="363"/>
      <c r="M114" s="363"/>
      <c r="N114" s="363"/>
      <c r="O114" s="363"/>
      <c r="P114" s="363"/>
      <c r="Q114" s="363"/>
      <c r="R114" s="363"/>
      <c r="S114" s="363"/>
      <c r="T114" s="363"/>
      <c r="U114" s="363"/>
      <c r="V114" s="363"/>
      <c r="W114" s="363"/>
      <c r="X114" s="363"/>
      <c r="Y114" s="363"/>
      <c r="Z114" s="363"/>
      <c r="AA114" s="363"/>
      <c r="AB114" s="363"/>
      <c r="AC114" s="363"/>
      <c r="AD114" s="363"/>
      <c r="AE114" s="363"/>
      <c r="AF114" s="363"/>
      <c r="AG114" s="363"/>
      <c r="AH114" s="363"/>
      <c r="AI114" s="363"/>
      <c r="AJ114" s="363"/>
      <c r="AK114" s="363"/>
      <c r="AL114" s="363"/>
      <c r="AM114" s="363"/>
      <c r="AN114" s="363"/>
      <c r="AO114" s="363"/>
      <c r="AP114" s="363"/>
      <c r="AQ114" s="363"/>
      <c r="AR114" s="363"/>
      <c r="AS114" s="363"/>
      <c r="AT114" s="363"/>
      <c r="AU114" s="363"/>
      <c r="AV114" s="363"/>
      <c r="AW114" s="363"/>
      <c r="AX114" s="363"/>
      <c r="AY114" s="363"/>
      <c r="AZ114" s="363"/>
    </row>
    <row r="115" spans="2:70" ht="16.5" customHeight="1">
      <c r="B115" s="5"/>
      <c r="E115" s="649" t="s">
        <v>370</v>
      </c>
      <c r="F115" s="649"/>
      <c r="G115" s="649"/>
      <c r="H115" s="649"/>
      <c r="I115" s="649"/>
      <c r="J115" s="649"/>
      <c r="K115" s="649"/>
      <c r="L115" s="649"/>
      <c r="M115" s="649"/>
      <c r="N115" s="649"/>
      <c r="O115" s="649"/>
      <c r="P115" s="649"/>
      <c r="Q115" s="649"/>
      <c r="R115" s="649"/>
      <c r="S115" s="649"/>
      <c r="T115" s="649"/>
      <c r="U115" s="649"/>
      <c r="V115" s="649"/>
      <c r="W115" s="649"/>
      <c r="X115" s="649"/>
      <c r="Y115" s="649"/>
      <c r="Z115" s="649"/>
      <c r="AA115" s="649"/>
      <c r="AB115" s="649"/>
      <c r="AC115" s="649"/>
      <c r="AD115" s="649"/>
      <c r="AE115" s="649"/>
      <c r="AF115" s="649"/>
      <c r="AG115" s="649"/>
      <c r="AH115" s="649"/>
      <c r="AI115" s="649"/>
      <c r="AJ115" s="649"/>
      <c r="AK115" s="649"/>
      <c r="AL115" s="649"/>
      <c r="AM115" s="649"/>
      <c r="AN115" s="649"/>
      <c r="AO115" s="649"/>
      <c r="AP115" s="649"/>
      <c r="AQ115" s="649"/>
      <c r="AR115" s="363"/>
      <c r="AS115" s="363"/>
      <c r="AT115" s="363"/>
      <c r="AU115" s="363"/>
      <c r="AV115" s="363"/>
      <c r="AW115" s="363"/>
      <c r="AX115" s="363"/>
      <c r="AY115" s="363"/>
      <c r="AZ115" s="363"/>
    </row>
    <row r="116" spans="2:70" ht="16.5" customHeight="1">
      <c r="B116" s="5"/>
      <c r="E116" s="370" t="s">
        <v>371</v>
      </c>
      <c r="F116" s="113"/>
      <c r="I116" s="113"/>
      <c r="J116" s="363"/>
      <c r="K116" s="363"/>
      <c r="L116" s="363"/>
      <c r="M116" s="363"/>
      <c r="N116" s="363"/>
      <c r="O116" s="363"/>
      <c r="P116" s="363"/>
      <c r="Q116" s="363"/>
      <c r="R116" s="363"/>
      <c r="S116" s="363"/>
      <c r="T116" s="363"/>
      <c r="U116" s="363"/>
      <c r="V116" s="363"/>
      <c r="W116" s="363"/>
      <c r="X116" s="363"/>
      <c r="Y116" s="363"/>
      <c r="Z116" s="363"/>
      <c r="AA116" s="363"/>
      <c r="AB116" s="363"/>
      <c r="AC116" s="363"/>
      <c r="AD116" s="363"/>
      <c r="AE116" s="363"/>
      <c r="AF116" s="363"/>
      <c r="AG116" s="363"/>
      <c r="AH116" s="363"/>
      <c r="AI116" s="363"/>
      <c r="AJ116" s="363"/>
      <c r="AK116" s="363"/>
      <c r="AL116" s="363"/>
      <c r="AM116" s="363"/>
      <c r="AN116" s="363"/>
      <c r="AO116" s="363"/>
      <c r="AP116" s="363"/>
      <c r="AQ116" s="363"/>
      <c r="AR116" s="363"/>
      <c r="AS116" s="363"/>
      <c r="AT116" s="363"/>
      <c r="AU116" s="363"/>
      <c r="AV116" s="363"/>
      <c r="AW116" s="363"/>
      <c r="AX116" s="363"/>
      <c r="AY116" s="363"/>
      <c r="AZ116" s="363"/>
    </row>
    <row r="117" spans="2:70" ht="16.5" customHeight="1">
      <c r="B117" s="5"/>
      <c r="E117" s="370" t="s">
        <v>372</v>
      </c>
      <c r="F117" s="113"/>
      <c r="I117" s="113"/>
      <c r="J117" s="363"/>
      <c r="K117" s="363"/>
      <c r="L117" s="363"/>
      <c r="M117" s="363"/>
      <c r="N117" s="363"/>
      <c r="O117" s="363"/>
      <c r="P117" s="363"/>
      <c r="Q117" s="363"/>
      <c r="R117" s="363"/>
      <c r="S117" s="363"/>
      <c r="T117" s="363"/>
      <c r="U117" s="363"/>
      <c r="V117" s="363"/>
      <c r="W117" s="363"/>
      <c r="X117" s="363"/>
      <c r="Y117" s="363"/>
      <c r="Z117" s="363"/>
      <c r="AA117" s="363"/>
      <c r="AB117" s="363"/>
      <c r="AC117" s="363"/>
      <c r="AD117" s="363"/>
      <c r="AE117" s="363"/>
      <c r="AF117" s="363"/>
      <c r="AG117" s="363"/>
      <c r="AH117" s="363"/>
      <c r="AI117" s="363"/>
      <c r="AJ117" s="363"/>
      <c r="AK117" s="363"/>
      <c r="AL117" s="363"/>
      <c r="AM117" s="363"/>
      <c r="AN117" s="363"/>
      <c r="AO117" s="363"/>
      <c r="AP117" s="363"/>
      <c r="AQ117" s="363"/>
      <c r="AR117" s="363"/>
      <c r="AS117" s="363"/>
      <c r="AT117" s="363"/>
      <c r="AU117" s="363"/>
      <c r="AV117" s="363"/>
      <c r="AW117" s="363"/>
      <c r="AX117" s="363"/>
      <c r="AY117" s="363"/>
      <c r="AZ117" s="363"/>
    </row>
    <row r="118" spans="2:70" ht="16.5" customHeight="1">
      <c r="B118" s="5"/>
      <c r="E118" s="654" t="s">
        <v>413</v>
      </c>
      <c r="F118" s="654"/>
      <c r="G118" s="654"/>
      <c r="H118" s="654"/>
      <c r="I118" s="654"/>
      <c r="J118" s="654"/>
      <c r="K118" s="654"/>
      <c r="L118" s="654"/>
      <c r="M118" s="654"/>
      <c r="N118" s="654"/>
      <c r="O118" s="654"/>
      <c r="P118" s="654"/>
      <c r="Q118" s="654"/>
      <c r="R118" s="654"/>
      <c r="S118" s="654"/>
      <c r="T118" s="654"/>
      <c r="U118" s="654"/>
      <c r="V118" s="654"/>
      <c r="W118" s="654"/>
      <c r="X118" s="654"/>
      <c r="Y118" s="654"/>
      <c r="Z118" s="654"/>
      <c r="AA118" s="654"/>
      <c r="AB118" s="654"/>
      <c r="AC118" s="654"/>
      <c r="AD118" s="654"/>
      <c r="AE118" s="654"/>
      <c r="AF118" s="654"/>
      <c r="AG118" s="654"/>
      <c r="AH118" s="654"/>
      <c r="AI118" s="654"/>
      <c r="AJ118" s="654"/>
      <c r="AK118" s="654"/>
      <c r="AL118" s="654"/>
      <c r="AM118" s="654"/>
      <c r="AN118" s="654"/>
      <c r="AO118" s="654"/>
      <c r="AP118" s="654"/>
      <c r="AQ118" s="654"/>
      <c r="AR118" s="363"/>
      <c r="AS118" s="363"/>
      <c r="AT118" s="363"/>
      <c r="AU118" s="363"/>
      <c r="AV118" s="363"/>
      <c r="AW118" s="363"/>
      <c r="AX118" s="363"/>
      <c r="AY118" s="363"/>
      <c r="AZ118" s="363"/>
    </row>
    <row r="119" spans="2:70" ht="16.5" customHeight="1">
      <c r="B119" s="5"/>
      <c r="E119" s="363"/>
      <c r="F119" s="363"/>
      <c r="G119" s="363"/>
      <c r="H119" s="363"/>
      <c r="I119" s="363"/>
      <c r="J119" s="363"/>
      <c r="K119" s="363"/>
      <c r="L119" s="363"/>
      <c r="M119" s="363"/>
      <c r="N119" s="363"/>
      <c r="O119" s="363"/>
      <c r="P119" s="363"/>
      <c r="Q119" s="363"/>
      <c r="R119" s="363"/>
      <c r="S119" s="363"/>
      <c r="T119" s="363"/>
      <c r="U119" s="363"/>
      <c r="V119" s="363"/>
      <c r="W119" s="363"/>
      <c r="X119" s="363"/>
      <c r="Y119" s="363"/>
      <c r="Z119" s="363"/>
    </row>
    <row r="120" spans="2:70" ht="16.5" customHeight="1">
      <c r="B120" s="5"/>
      <c r="E120" s="359" t="s">
        <v>414</v>
      </c>
      <c r="F120" s="363"/>
      <c r="G120" s="363"/>
      <c r="H120" s="363"/>
      <c r="I120" s="363"/>
      <c r="J120" s="363"/>
      <c r="K120" s="363"/>
      <c r="L120" s="363"/>
      <c r="M120" s="363"/>
      <c r="N120" s="363"/>
      <c r="O120" s="363"/>
      <c r="P120" s="363"/>
      <c r="Q120" s="363"/>
      <c r="R120" s="363"/>
      <c r="S120" s="363"/>
      <c r="T120" s="363"/>
      <c r="U120" s="363"/>
      <c r="V120" s="363"/>
      <c r="W120" s="363"/>
      <c r="X120" s="363"/>
      <c r="Y120" s="363"/>
      <c r="Z120" s="363"/>
    </row>
    <row r="121" spans="2:70" ht="16.5" customHeight="1">
      <c r="B121" s="5"/>
      <c r="E121" s="359"/>
      <c r="F121" s="363"/>
      <c r="G121" s="363"/>
      <c r="H121" s="363"/>
      <c r="I121" s="363"/>
      <c r="J121" s="363"/>
      <c r="K121" s="363"/>
      <c r="L121" s="363"/>
      <c r="M121" s="363"/>
      <c r="N121" s="363"/>
      <c r="O121" s="363"/>
      <c r="P121" s="363"/>
      <c r="Q121" s="363"/>
      <c r="R121" s="363"/>
      <c r="S121" s="363"/>
      <c r="T121" s="363"/>
      <c r="U121" s="363"/>
      <c r="V121" s="363"/>
      <c r="W121" s="363"/>
      <c r="X121" s="363"/>
      <c r="Y121" s="363"/>
      <c r="Z121" s="363"/>
    </row>
    <row r="122" spans="2:70" ht="16.5" customHeight="1">
      <c r="B122" s="5"/>
      <c r="E122" s="465" t="s">
        <v>338</v>
      </c>
      <c r="F122" s="363"/>
      <c r="G122" s="363"/>
      <c r="H122" s="363"/>
      <c r="I122" s="363"/>
      <c r="J122" s="363"/>
      <c r="K122" s="363"/>
      <c r="L122" s="363"/>
      <c r="M122" s="363"/>
      <c r="N122" s="363"/>
      <c r="O122" s="363"/>
      <c r="P122" s="363"/>
      <c r="Q122" s="363"/>
      <c r="R122" s="363"/>
      <c r="S122" s="363"/>
      <c r="T122" s="363"/>
      <c r="U122" s="363"/>
      <c r="V122" s="363"/>
      <c r="W122" s="363"/>
      <c r="X122" s="363"/>
      <c r="Y122" s="363"/>
      <c r="Z122" s="363"/>
      <c r="BB122" s="465" t="s">
        <v>339</v>
      </c>
    </row>
    <row r="123" spans="2:70" ht="16.5" customHeight="1">
      <c r="B123" s="5"/>
      <c r="E123" s="359"/>
      <c r="F123" s="363"/>
      <c r="G123" s="645">
        <v>2007</v>
      </c>
      <c r="H123" s="645"/>
      <c r="I123" s="645"/>
      <c r="J123" s="646">
        <v>2008</v>
      </c>
      <c r="K123" s="647"/>
      <c r="L123" s="648"/>
      <c r="M123" s="645">
        <v>2009</v>
      </c>
      <c r="N123" s="645"/>
      <c r="O123" s="645"/>
      <c r="P123" s="645">
        <v>2010</v>
      </c>
      <c r="Q123" s="645"/>
      <c r="R123" s="645"/>
      <c r="S123" s="645">
        <v>2011</v>
      </c>
      <c r="T123" s="645"/>
      <c r="U123" s="645"/>
      <c r="V123" s="645">
        <v>2012</v>
      </c>
      <c r="W123" s="645"/>
      <c r="X123" s="645"/>
      <c r="Y123" s="645">
        <v>2013</v>
      </c>
      <c r="Z123" s="645"/>
      <c r="AA123" s="645"/>
      <c r="AB123" s="645">
        <v>2014</v>
      </c>
      <c r="AC123" s="645"/>
      <c r="AD123" s="645"/>
      <c r="AE123" s="645">
        <v>2015</v>
      </c>
      <c r="AF123" s="645"/>
      <c r="AG123" s="645"/>
      <c r="AH123" s="645">
        <v>2016</v>
      </c>
      <c r="AI123" s="645"/>
      <c r="AJ123" s="645"/>
      <c r="AK123" s="645">
        <v>2017</v>
      </c>
      <c r="AL123" s="645"/>
      <c r="AM123" s="645"/>
      <c r="AN123" s="645">
        <v>2018</v>
      </c>
      <c r="AO123" s="645"/>
      <c r="AP123" s="645"/>
      <c r="AQ123" s="645">
        <v>2019</v>
      </c>
      <c r="AR123" s="645"/>
      <c r="AS123" s="645"/>
      <c r="AT123" s="645">
        <v>2020</v>
      </c>
      <c r="AU123" s="645"/>
      <c r="AV123" s="645"/>
      <c r="AW123" s="645">
        <v>2021</v>
      </c>
      <c r="AX123" s="645"/>
      <c r="AY123" s="645"/>
    </row>
    <row r="124" spans="2:70" ht="16.5" customHeight="1">
      <c r="B124" s="5"/>
      <c r="E124" s="359"/>
      <c r="F124" s="363"/>
      <c r="G124" s="381" t="s">
        <v>340</v>
      </c>
      <c r="H124" s="381" t="s">
        <v>341</v>
      </c>
      <c r="I124" s="381" t="s">
        <v>342</v>
      </c>
      <c r="J124" s="381" t="s">
        <v>340</v>
      </c>
      <c r="K124" s="381" t="s">
        <v>341</v>
      </c>
      <c r="L124" s="381" t="s">
        <v>342</v>
      </c>
      <c r="M124" s="381" t="s">
        <v>340</v>
      </c>
      <c r="N124" s="381" t="s">
        <v>341</v>
      </c>
      <c r="O124" s="381" t="s">
        <v>342</v>
      </c>
      <c r="P124" s="381" t="s">
        <v>340</v>
      </c>
      <c r="Q124" s="381" t="s">
        <v>341</v>
      </c>
      <c r="R124" s="381" t="s">
        <v>342</v>
      </c>
      <c r="S124" s="381" t="s">
        <v>340</v>
      </c>
      <c r="T124" s="381" t="s">
        <v>341</v>
      </c>
      <c r="U124" s="381" t="s">
        <v>342</v>
      </c>
      <c r="V124" s="381" t="s">
        <v>340</v>
      </c>
      <c r="W124" s="381" t="s">
        <v>341</v>
      </c>
      <c r="X124" s="381" t="s">
        <v>342</v>
      </c>
      <c r="Y124" s="381" t="s">
        <v>340</v>
      </c>
      <c r="Z124" s="381" t="s">
        <v>341</v>
      </c>
      <c r="AA124" s="381" t="s">
        <v>342</v>
      </c>
      <c r="AB124" s="381" t="s">
        <v>340</v>
      </c>
      <c r="AC124" s="381" t="s">
        <v>341</v>
      </c>
      <c r="AD124" s="381" t="s">
        <v>342</v>
      </c>
      <c r="AE124" s="381" t="s">
        <v>340</v>
      </c>
      <c r="AF124" s="381" t="s">
        <v>341</v>
      </c>
      <c r="AG124" s="381" t="s">
        <v>342</v>
      </c>
      <c r="AH124" s="381" t="s">
        <v>340</v>
      </c>
      <c r="AI124" s="381" t="s">
        <v>341</v>
      </c>
      <c r="AJ124" s="381" t="s">
        <v>342</v>
      </c>
      <c r="AK124" s="381" t="s">
        <v>340</v>
      </c>
      <c r="AL124" s="381" t="s">
        <v>341</v>
      </c>
      <c r="AM124" s="381" t="s">
        <v>342</v>
      </c>
      <c r="AN124" s="381" t="s">
        <v>340</v>
      </c>
      <c r="AO124" s="381" t="s">
        <v>341</v>
      </c>
      <c r="AP124" s="381" t="s">
        <v>342</v>
      </c>
      <c r="AQ124" s="381" t="s">
        <v>340</v>
      </c>
      <c r="AR124" s="381" t="s">
        <v>341</v>
      </c>
      <c r="AS124" s="381" t="s">
        <v>342</v>
      </c>
      <c r="AT124" s="381" t="s">
        <v>340</v>
      </c>
      <c r="AU124" s="381" t="s">
        <v>341</v>
      </c>
      <c r="AV124" s="381" t="s">
        <v>342</v>
      </c>
      <c r="AW124" s="381" t="s">
        <v>340</v>
      </c>
      <c r="AX124" s="381" t="s">
        <v>341</v>
      </c>
      <c r="AY124" s="381" t="s">
        <v>342</v>
      </c>
      <c r="BD124" s="460">
        <v>2007</v>
      </c>
      <c r="BE124" s="460">
        <v>2008</v>
      </c>
      <c r="BF124" s="460">
        <v>2009</v>
      </c>
      <c r="BG124" s="460">
        <v>2010</v>
      </c>
      <c r="BH124" s="460">
        <v>2011</v>
      </c>
      <c r="BI124" s="460">
        <v>2012</v>
      </c>
      <c r="BJ124" s="460">
        <v>2013</v>
      </c>
      <c r="BK124" s="460">
        <v>2014</v>
      </c>
      <c r="BL124" s="460">
        <v>2015</v>
      </c>
      <c r="BM124" s="460">
        <v>2016</v>
      </c>
      <c r="BN124" s="460">
        <v>2017</v>
      </c>
      <c r="BO124" s="460">
        <v>2018</v>
      </c>
      <c r="BP124" s="460">
        <v>2019</v>
      </c>
      <c r="BQ124" s="460">
        <v>2020</v>
      </c>
      <c r="BR124" s="460">
        <v>2021</v>
      </c>
    </row>
    <row r="125" spans="2:70" ht="16.5" customHeight="1">
      <c r="B125" s="5"/>
      <c r="E125" s="374" t="s">
        <v>415</v>
      </c>
      <c r="F125" s="373" t="s">
        <v>416</v>
      </c>
      <c r="G125" s="382">
        <v>2.673</v>
      </c>
      <c r="H125" s="382">
        <v>0.15</v>
      </c>
      <c r="I125" s="382">
        <v>0.02</v>
      </c>
      <c r="J125" s="382">
        <v>2.673</v>
      </c>
      <c r="K125" s="382">
        <v>0.15</v>
      </c>
      <c r="L125" s="382">
        <v>0.02</v>
      </c>
      <c r="M125" s="382">
        <v>2.673</v>
      </c>
      <c r="N125" s="382">
        <v>0.15</v>
      </c>
      <c r="O125" s="382">
        <v>0.02</v>
      </c>
      <c r="P125" s="382">
        <v>2.673</v>
      </c>
      <c r="Q125" s="382">
        <v>0.15</v>
      </c>
      <c r="R125" s="382">
        <v>0.02</v>
      </c>
      <c r="S125" s="382">
        <v>2.673</v>
      </c>
      <c r="T125" s="382">
        <v>0.15</v>
      </c>
      <c r="U125" s="382">
        <v>0.02</v>
      </c>
      <c r="V125" s="382">
        <v>2.673</v>
      </c>
      <c r="W125" s="382">
        <v>0.15</v>
      </c>
      <c r="X125" s="382">
        <v>0.02</v>
      </c>
      <c r="Y125" s="382">
        <v>2.673</v>
      </c>
      <c r="Z125" s="382">
        <v>0.15</v>
      </c>
      <c r="AA125" s="382">
        <v>0.02</v>
      </c>
      <c r="AB125" s="382">
        <v>2.673</v>
      </c>
      <c r="AC125" s="382">
        <v>0.15</v>
      </c>
      <c r="AD125" s="382">
        <v>0.02</v>
      </c>
      <c r="AE125" s="382">
        <v>2.673</v>
      </c>
      <c r="AF125" s="382">
        <v>0.15</v>
      </c>
      <c r="AG125" s="382">
        <v>0.02</v>
      </c>
      <c r="AH125" s="382">
        <v>2.673</v>
      </c>
      <c r="AI125" s="382">
        <v>0.15</v>
      </c>
      <c r="AJ125" s="382">
        <v>0.02</v>
      </c>
      <c r="AK125" s="382">
        <v>2.673</v>
      </c>
      <c r="AL125" s="382">
        <v>0.15</v>
      </c>
      <c r="AM125" s="382">
        <v>0.02</v>
      </c>
      <c r="AN125" s="382">
        <v>2.673</v>
      </c>
      <c r="AO125" s="382">
        <v>0.15</v>
      </c>
      <c r="AP125" s="382">
        <v>0.02</v>
      </c>
      <c r="AQ125" s="382">
        <v>2.673</v>
      </c>
      <c r="AR125" s="382">
        <v>0.15</v>
      </c>
      <c r="AS125" s="382">
        <v>0.02</v>
      </c>
      <c r="AT125" s="382">
        <v>2.673</v>
      </c>
      <c r="AU125" s="382">
        <v>0.15</v>
      </c>
      <c r="AV125" s="382">
        <v>0.02</v>
      </c>
      <c r="AW125" s="382">
        <v>2.673</v>
      </c>
      <c r="AX125" s="382">
        <v>0.15</v>
      </c>
      <c r="AY125" s="382">
        <v>0.02</v>
      </c>
      <c r="BB125" s="374" t="s">
        <v>415</v>
      </c>
      <c r="BC125" s="373" t="s">
        <v>416</v>
      </c>
      <c r="BD125" s="371">
        <f>G125+H125*$I$252/1000+I125*$I$253/1000</f>
        <v>2.6825000000000001</v>
      </c>
      <c r="BE125" s="371">
        <f>J125+K125*$I$252/1000+L125*$I$253/1000</f>
        <v>2.6825000000000001</v>
      </c>
      <c r="BF125" s="371">
        <f>M125+N125*$I$252/1000+O125*$I$253/1000</f>
        <v>2.6825000000000001</v>
      </c>
      <c r="BG125" s="371">
        <f>P125+Q125*$I$252/1000+R125*$I$253/1000</f>
        <v>2.6825000000000001</v>
      </c>
      <c r="BH125" s="371">
        <f>S125+T125*$I$252/1000+U125*$I$253/1000</f>
        <v>2.6825000000000001</v>
      </c>
      <c r="BI125" s="371">
        <f>V125+W125*$I$252/1000+X125*$I$253/1000</f>
        <v>2.6825000000000001</v>
      </c>
      <c r="BJ125" s="371">
        <f>Y125+Z125*$I$252/1000+AA125*$I$253/1000</f>
        <v>2.6825000000000001</v>
      </c>
      <c r="BK125" s="371">
        <f>AB125+AC125*$I$252/1000+AD125*$I$253/1000</f>
        <v>2.6825000000000001</v>
      </c>
      <c r="BL125" s="371">
        <f>AE125+AF125*$I$252/1000+AG125*$I$253/1000</f>
        <v>2.6825000000000001</v>
      </c>
      <c r="BM125" s="371">
        <f>AH125+AI125*$I$252/1000+AJ125*$I$253/1000</f>
        <v>2.6825000000000001</v>
      </c>
      <c r="BN125" s="371">
        <f>AK125+AL125*$I$252/1000+AM125*$I$253/1000</f>
        <v>2.6825000000000001</v>
      </c>
      <c r="BO125" s="371">
        <f>AN125+AO125*$I$252/1000+AP125*$I$253/1000</f>
        <v>2.6825000000000001</v>
      </c>
      <c r="BP125" s="371">
        <f>AQ125+AR125*$I$252/1000+AS125*$I$253/1000</f>
        <v>2.6825000000000001</v>
      </c>
      <c r="BQ125" s="371">
        <f>AT125+AU125*$I$252/1000+AV125*$I$253/1000</f>
        <v>2.6825000000000001</v>
      </c>
      <c r="BR125" s="371">
        <f>AW125+AX125*$I$252/1000+AY125*$I$253/1000</f>
        <v>2.6825000000000001</v>
      </c>
    </row>
    <row r="126" spans="2:70" ht="16.5" customHeight="1">
      <c r="B126" s="5"/>
      <c r="E126" s="383"/>
      <c r="F126" s="373" t="s">
        <v>417</v>
      </c>
      <c r="G126" s="382">
        <v>2.714</v>
      </c>
      <c r="H126" s="382">
        <v>0.25700000000000001</v>
      </c>
      <c r="I126" s="382">
        <v>6.8000000000000005E-2</v>
      </c>
      <c r="J126" s="382">
        <v>2.714</v>
      </c>
      <c r="K126" s="382">
        <v>0.25700000000000001</v>
      </c>
      <c r="L126" s="382">
        <v>6.8000000000000005E-2</v>
      </c>
      <c r="M126" s="382">
        <v>2.714</v>
      </c>
      <c r="N126" s="382">
        <v>0.25700000000000001</v>
      </c>
      <c r="O126" s="382">
        <v>6.8000000000000005E-2</v>
      </c>
      <c r="P126" s="382">
        <v>2.714</v>
      </c>
      <c r="Q126" s="382">
        <v>0.25700000000000001</v>
      </c>
      <c r="R126" s="382">
        <v>6.8000000000000005E-2</v>
      </c>
      <c r="S126" s="382">
        <v>2.714</v>
      </c>
      <c r="T126" s="382">
        <v>0.25700000000000001</v>
      </c>
      <c r="U126" s="382">
        <v>6.8000000000000005E-2</v>
      </c>
      <c r="V126" s="382">
        <v>2.714</v>
      </c>
      <c r="W126" s="382">
        <v>0.25700000000000001</v>
      </c>
      <c r="X126" s="382">
        <v>6.8000000000000005E-2</v>
      </c>
      <c r="Y126" s="382">
        <v>2.714</v>
      </c>
      <c r="Z126" s="382">
        <v>0.25700000000000001</v>
      </c>
      <c r="AA126" s="382">
        <v>6.8000000000000005E-2</v>
      </c>
      <c r="AB126" s="382">
        <v>2.714</v>
      </c>
      <c r="AC126" s="382">
        <v>0.25700000000000001</v>
      </c>
      <c r="AD126" s="382">
        <v>6.8000000000000005E-2</v>
      </c>
      <c r="AE126" s="382">
        <v>2.714</v>
      </c>
      <c r="AF126" s="382">
        <v>0.25700000000000001</v>
      </c>
      <c r="AG126" s="382">
        <v>6.8000000000000005E-2</v>
      </c>
      <c r="AH126" s="382">
        <v>2.714</v>
      </c>
      <c r="AI126" s="382">
        <v>0.25700000000000001</v>
      </c>
      <c r="AJ126" s="382">
        <v>6.8000000000000005E-2</v>
      </c>
      <c r="AK126" s="382">
        <v>2.714</v>
      </c>
      <c r="AL126" s="382">
        <v>0.25700000000000001</v>
      </c>
      <c r="AM126" s="382">
        <v>6.8000000000000005E-2</v>
      </c>
      <c r="AN126" s="382">
        <v>2.714</v>
      </c>
      <c r="AO126" s="382">
        <v>0.25700000000000001</v>
      </c>
      <c r="AP126" s="382">
        <v>6.8000000000000005E-2</v>
      </c>
      <c r="AQ126" s="382">
        <v>2.714</v>
      </c>
      <c r="AR126" s="382">
        <v>0.25700000000000001</v>
      </c>
      <c r="AS126" s="382">
        <v>6.8000000000000005E-2</v>
      </c>
      <c r="AT126" s="382">
        <v>2.714</v>
      </c>
      <c r="AU126" s="382">
        <v>0.25700000000000001</v>
      </c>
      <c r="AV126" s="382">
        <v>6.8000000000000005E-2</v>
      </c>
      <c r="AW126" s="382">
        <v>2.714</v>
      </c>
      <c r="AX126" s="382">
        <v>0.25700000000000001</v>
      </c>
      <c r="AY126" s="382">
        <v>6.8000000000000005E-2</v>
      </c>
      <c r="BB126" s="383"/>
      <c r="BC126" s="373" t="s">
        <v>417</v>
      </c>
      <c r="BD126" s="371">
        <f t="shared" ref="BD126:BD129" si="55">G126+H126*$I$252/1000+I126*$I$253/1000</f>
        <v>2.7392159999999999</v>
      </c>
      <c r="BE126" s="371">
        <f t="shared" ref="BE126:BE129" si="56">J126+K126*$I$252/1000+L126*$I$253/1000</f>
        <v>2.7392159999999999</v>
      </c>
      <c r="BF126" s="371">
        <f t="shared" ref="BF126:BF129" si="57">M126+N126*$I$252/1000+O126*$I$253/1000</f>
        <v>2.7392159999999999</v>
      </c>
      <c r="BG126" s="371">
        <f t="shared" ref="BG126:BG129" si="58">P126+Q126*$I$252/1000+R126*$I$253/1000</f>
        <v>2.7392159999999999</v>
      </c>
      <c r="BH126" s="371">
        <f t="shared" ref="BH126:BH129" si="59">S126+T126*$I$252/1000+U126*$I$253/1000</f>
        <v>2.7392159999999999</v>
      </c>
      <c r="BI126" s="371">
        <f t="shared" ref="BI126:BI129" si="60">V126+W126*$I$252/1000+X126*$I$253/1000</f>
        <v>2.7392159999999999</v>
      </c>
      <c r="BJ126" s="371">
        <f t="shared" ref="BJ126:BJ129" si="61">Y126+Z126*$I$252/1000+AA126*$I$253/1000</f>
        <v>2.7392159999999999</v>
      </c>
      <c r="BK126" s="371">
        <f t="shared" ref="BK126:BK129" si="62">AB126+AC126*$I$252/1000+AD126*$I$253/1000</f>
        <v>2.7392159999999999</v>
      </c>
      <c r="BL126" s="371">
        <f t="shared" ref="BL126:BL129" si="63">AE126+AF126*$I$252/1000+AG126*$I$253/1000</f>
        <v>2.7392159999999999</v>
      </c>
      <c r="BM126" s="371">
        <f t="shared" ref="BM126:BM129" si="64">AH126+AI126*$I$252/1000+AJ126*$I$253/1000</f>
        <v>2.7392159999999999</v>
      </c>
      <c r="BN126" s="371">
        <f t="shared" ref="BN126:BN129" si="65">AK126+AL126*$I$252/1000+AM126*$I$253/1000</f>
        <v>2.7392159999999999</v>
      </c>
      <c r="BO126" s="371">
        <f t="shared" ref="BO126:BO129" si="66">AN126+AO126*$I$252/1000+AP126*$I$253/1000</f>
        <v>2.7392159999999999</v>
      </c>
      <c r="BP126" s="371">
        <f t="shared" ref="BP126:BP129" si="67">AQ126+AR126*$I$252/1000+AS126*$I$253/1000</f>
        <v>2.7392159999999999</v>
      </c>
      <c r="BQ126" s="371">
        <f t="shared" ref="BQ126:BQ129" si="68">AT126+AU126*$I$252/1000+AV126*$I$253/1000</f>
        <v>2.7392159999999999</v>
      </c>
      <c r="BR126" s="371">
        <f t="shared" ref="BR126:BR129" si="69">AW126+AX126*$I$252/1000+AY126*$I$253/1000</f>
        <v>2.7392159999999999</v>
      </c>
    </row>
    <row r="127" spans="2:70" ht="16.5" customHeight="1">
      <c r="B127" s="5"/>
      <c r="E127" s="373" t="s">
        <v>346</v>
      </c>
      <c r="F127" s="373" t="s">
        <v>417</v>
      </c>
      <c r="G127" s="382">
        <v>3.0409999999999999</v>
      </c>
      <c r="H127" s="382">
        <v>0.27500000000000002</v>
      </c>
      <c r="I127" s="382">
        <v>7.8E-2</v>
      </c>
      <c r="J127" s="382">
        <v>3.0409999999999999</v>
      </c>
      <c r="K127" s="382">
        <v>0.27500000000000002</v>
      </c>
      <c r="L127" s="382">
        <v>7.8E-2</v>
      </c>
      <c r="M127" s="382">
        <v>3.0409999999999999</v>
      </c>
      <c r="N127" s="382">
        <v>0.27500000000000002</v>
      </c>
      <c r="O127" s="382">
        <v>7.8E-2</v>
      </c>
      <c r="P127" s="382">
        <v>3.0409999999999999</v>
      </c>
      <c r="Q127" s="382">
        <v>0.27500000000000002</v>
      </c>
      <c r="R127" s="382">
        <v>7.8E-2</v>
      </c>
      <c r="S127" s="382">
        <v>3.0409999999999999</v>
      </c>
      <c r="T127" s="382">
        <v>0.27500000000000002</v>
      </c>
      <c r="U127" s="382">
        <v>7.8E-2</v>
      </c>
      <c r="V127" s="382">
        <v>3.0409999999999999</v>
      </c>
      <c r="W127" s="382">
        <v>0.27500000000000002</v>
      </c>
      <c r="X127" s="382">
        <v>7.8E-2</v>
      </c>
      <c r="Y127" s="382">
        <v>3.0409999999999999</v>
      </c>
      <c r="Z127" s="382">
        <v>0.27500000000000002</v>
      </c>
      <c r="AA127" s="382">
        <v>7.8E-2</v>
      </c>
      <c r="AB127" s="382">
        <v>3.0409999999999999</v>
      </c>
      <c r="AC127" s="382">
        <v>0.27500000000000002</v>
      </c>
      <c r="AD127" s="382">
        <v>7.8E-2</v>
      </c>
      <c r="AE127" s="382">
        <v>3.0409999999999999</v>
      </c>
      <c r="AF127" s="382">
        <v>0.27500000000000002</v>
      </c>
      <c r="AG127" s="382">
        <v>7.8E-2</v>
      </c>
      <c r="AH127" s="382">
        <v>3.0409999999999999</v>
      </c>
      <c r="AI127" s="382">
        <v>0.27500000000000002</v>
      </c>
      <c r="AJ127" s="382">
        <v>7.8E-2</v>
      </c>
      <c r="AK127" s="382">
        <v>3.0409999999999999</v>
      </c>
      <c r="AL127" s="382">
        <v>0.27500000000000002</v>
      </c>
      <c r="AM127" s="382">
        <v>7.8E-2</v>
      </c>
      <c r="AN127" s="382">
        <v>3.0409999999999999</v>
      </c>
      <c r="AO127" s="382">
        <v>0.27500000000000002</v>
      </c>
      <c r="AP127" s="382">
        <v>7.8E-2</v>
      </c>
      <c r="AQ127" s="382">
        <v>3.0409999999999999</v>
      </c>
      <c r="AR127" s="382">
        <v>0.27500000000000002</v>
      </c>
      <c r="AS127" s="382">
        <v>7.8E-2</v>
      </c>
      <c r="AT127" s="382">
        <v>3.0409999999999999</v>
      </c>
      <c r="AU127" s="382">
        <v>0.27500000000000002</v>
      </c>
      <c r="AV127" s="382">
        <v>7.8E-2</v>
      </c>
      <c r="AW127" s="382">
        <v>3.0409999999999999</v>
      </c>
      <c r="AX127" s="382">
        <v>0.27500000000000002</v>
      </c>
      <c r="AY127" s="382">
        <v>7.8E-2</v>
      </c>
      <c r="BB127" s="373" t="s">
        <v>346</v>
      </c>
      <c r="BC127" s="373" t="s">
        <v>417</v>
      </c>
      <c r="BD127" s="371">
        <f t="shared" si="55"/>
        <v>3.0693699999999997</v>
      </c>
      <c r="BE127" s="371">
        <f t="shared" si="56"/>
        <v>3.0693699999999997</v>
      </c>
      <c r="BF127" s="371">
        <f t="shared" si="57"/>
        <v>3.0693699999999997</v>
      </c>
      <c r="BG127" s="371">
        <f t="shared" si="58"/>
        <v>3.0693699999999997</v>
      </c>
      <c r="BH127" s="371">
        <f t="shared" si="59"/>
        <v>3.0693699999999997</v>
      </c>
      <c r="BI127" s="371">
        <f t="shared" si="60"/>
        <v>3.0693699999999997</v>
      </c>
      <c r="BJ127" s="371">
        <f t="shared" si="61"/>
        <v>3.0693699999999997</v>
      </c>
      <c r="BK127" s="371">
        <f t="shared" si="62"/>
        <v>3.0693699999999997</v>
      </c>
      <c r="BL127" s="371">
        <f t="shared" si="63"/>
        <v>3.0693699999999997</v>
      </c>
      <c r="BM127" s="371">
        <f t="shared" si="64"/>
        <v>3.0693699999999997</v>
      </c>
      <c r="BN127" s="371">
        <f t="shared" si="65"/>
        <v>3.0693699999999997</v>
      </c>
      <c r="BO127" s="371">
        <f t="shared" si="66"/>
        <v>3.0693699999999997</v>
      </c>
      <c r="BP127" s="371">
        <f t="shared" si="67"/>
        <v>3.0693699999999997</v>
      </c>
      <c r="BQ127" s="371">
        <f t="shared" si="68"/>
        <v>3.0693699999999997</v>
      </c>
      <c r="BR127" s="371">
        <f t="shared" si="69"/>
        <v>3.0693699999999997</v>
      </c>
    </row>
    <row r="128" spans="2:70" ht="16.5" customHeight="1">
      <c r="B128" s="5"/>
      <c r="E128" s="373" t="s">
        <v>418</v>
      </c>
      <c r="F128" s="373" t="s">
        <v>419</v>
      </c>
      <c r="G128" s="382">
        <v>3.15</v>
      </c>
      <c r="H128" s="382">
        <v>0.214</v>
      </c>
      <c r="I128" s="382">
        <v>8.5999999999999993E-2</v>
      </c>
      <c r="J128" s="382">
        <v>3.15</v>
      </c>
      <c r="K128" s="382">
        <v>0.214</v>
      </c>
      <c r="L128" s="382">
        <v>8.5999999999999993E-2</v>
      </c>
      <c r="M128" s="382">
        <v>3.15</v>
      </c>
      <c r="N128" s="382">
        <v>0.214</v>
      </c>
      <c r="O128" s="382">
        <v>8.5999999999999993E-2</v>
      </c>
      <c r="P128" s="382">
        <v>3.15</v>
      </c>
      <c r="Q128" s="382">
        <v>0.214</v>
      </c>
      <c r="R128" s="382">
        <v>8.5999999999999993E-2</v>
      </c>
      <c r="S128" s="382">
        <v>3.15</v>
      </c>
      <c r="T128" s="382">
        <v>0.214</v>
      </c>
      <c r="U128" s="382">
        <v>8.5999999999999993E-2</v>
      </c>
      <c r="V128" s="382">
        <v>3.15</v>
      </c>
      <c r="W128" s="382">
        <v>0.214</v>
      </c>
      <c r="X128" s="382">
        <v>8.5999999999999993E-2</v>
      </c>
      <c r="Y128" s="382">
        <v>3.15</v>
      </c>
      <c r="Z128" s="382">
        <v>0.214</v>
      </c>
      <c r="AA128" s="382">
        <v>8.5999999999999993E-2</v>
      </c>
      <c r="AB128" s="382">
        <v>3.15</v>
      </c>
      <c r="AC128" s="382">
        <v>0.214</v>
      </c>
      <c r="AD128" s="382">
        <v>8.5999999999999993E-2</v>
      </c>
      <c r="AE128" s="382">
        <v>3.15</v>
      </c>
      <c r="AF128" s="382">
        <v>0.214</v>
      </c>
      <c r="AG128" s="382">
        <v>8.5999999999999993E-2</v>
      </c>
      <c r="AH128" s="382">
        <v>3.15</v>
      </c>
      <c r="AI128" s="382">
        <v>0.214</v>
      </c>
      <c r="AJ128" s="382">
        <v>8.5999999999999993E-2</v>
      </c>
      <c r="AK128" s="382">
        <v>3.15</v>
      </c>
      <c r="AL128" s="382">
        <v>0.214</v>
      </c>
      <c r="AM128" s="382">
        <v>8.5999999999999993E-2</v>
      </c>
      <c r="AN128" s="382">
        <v>3.15</v>
      </c>
      <c r="AO128" s="382">
        <v>0.214</v>
      </c>
      <c r="AP128" s="382">
        <v>8.5999999999999993E-2</v>
      </c>
      <c r="AQ128" s="382">
        <v>3.15</v>
      </c>
      <c r="AR128" s="382">
        <v>0.214</v>
      </c>
      <c r="AS128" s="382">
        <v>8.5999999999999993E-2</v>
      </c>
      <c r="AT128" s="382">
        <v>3.15</v>
      </c>
      <c r="AU128" s="382">
        <v>0.214</v>
      </c>
      <c r="AV128" s="382">
        <v>8.5999999999999993E-2</v>
      </c>
      <c r="AW128" s="382">
        <v>3.15</v>
      </c>
      <c r="AX128" s="382">
        <v>0.214</v>
      </c>
      <c r="AY128" s="382">
        <v>8.5999999999999993E-2</v>
      </c>
      <c r="BB128" s="373" t="s">
        <v>418</v>
      </c>
      <c r="BC128" s="373" t="s">
        <v>419</v>
      </c>
      <c r="BD128" s="371">
        <f t="shared" si="55"/>
        <v>3.178782</v>
      </c>
      <c r="BE128" s="371">
        <f t="shared" si="56"/>
        <v>3.178782</v>
      </c>
      <c r="BF128" s="371">
        <f t="shared" si="57"/>
        <v>3.178782</v>
      </c>
      <c r="BG128" s="371">
        <f t="shared" si="58"/>
        <v>3.178782</v>
      </c>
      <c r="BH128" s="371">
        <f t="shared" si="59"/>
        <v>3.178782</v>
      </c>
      <c r="BI128" s="371">
        <f t="shared" si="60"/>
        <v>3.178782</v>
      </c>
      <c r="BJ128" s="371">
        <f t="shared" si="61"/>
        <v>3.178782</v>
      </c>
      <c r="BK128" s="371">
        <f t="shared" si="62"/>
        <v>3.178782</v>
      </c>
      <c r="BL128" s="371">
        <f t="shared" si="63"/>
        <v>3.178782</v>
      </c>
      <c r="BM128" s="371">
        <f t="shared" si="64"/>
        <v>3.178782</v>
      </c>
      <c r="BN128" s="371">
        <f t="shared" si="65"/>
        <v>3.178782</v>
      </c>
      <c r="BO128" s="371">
        <f t="shared" si="66"/>
        <v>3.178782</v>
      </c>
      <c r="BP128" s="371">
        <f t="shared" si="67"/>
        <v>3.178782</v>
      </c>
      <c r="BQ128" s="371">
        <f t="shared" si="68"/>
        <v>3.178782</v>
      </c>
      <c r="BR128" s="371">
        <f t="shared" si="69"/>
        <v>3.178782</v>
      </c>
    </row>
    <row r="129" spans="2:70" ht="16.5" customHeight="1">
      <c r="B129" s="5"/>
      <c r="E129" s="373" t="s">
        <v>420</v>
      </c>
      <c r="F129" s="373" t="s">
        <v>419</v>
      </c>
      <c r="G129" s="382">
        <v>3.05</v>
      </c>
      <c r="H129" s="382">
        <v>0.216</v>
      </c>
      <c r="I129" s="382">
        <v>8.5999999999999993E-2</v>
      </c>
      <c r="J129" s="382">
        <v>3.05</v>
      </c>
      <c r="K129" s="382">
        <v>0.216</v>
      </c>
      <c r="L129" s="382">
        <v>8.5999999999999993E-2</v>
      </c>
      <c r="M129" s="382">
        <v>3.05</v>
      </c>
      <c r="N129" s="382">
        <v>0.216</v>
      </c>
      <c r="O129" s="382">
        <v>8.5999999999999993E-2</v>
      </c>
      <c r="P129" s="382">
        <v>3.05</v>
      </c>
      <c r="Q129" s="382">
        <v>0.216</v>
      </c>
      <c r="R129" s="382">
        <v>8.5999999999999993E-2</v>
      </c>
      <c r="S129" s="382">
        <v>3.05</v>
      </c>
      <c r="T129" s="382">
        <v>0.216</v>
      </c>
      <c r="U129" s="382">
        <v>8.5999999999999993E-2</v>
      </c>
      <c r="V129" s="382">
        <v>3.05</v>
      </c>
      <c r="W129" s="382">
        <v>0.216</v>
      </c>
      <c r="X129" s="382">
        <v>8.5999999999999993E-2</v>
      </c>
      <c r="Y129" s="382">
        <v>3.05</v>
      </c>
      <c r="Z129" s="382">
        <v>0.216</v>
      </c>
      <c r="AA129" s="382">
        <v>8.5999999999999993E-2</v>
      </c>
      <c r="AB129" s="382">
        <v>3.05</v>
      </c>
      <c r="AC129" s="382">
        <v>0.216</v>
      </c>
      <c r="AD129" s="382">
        <v>8.5999999999999993E-2</v>
      </c>
      <c r="AE129" s="382">
        <v>3.05</v>
      </c>
      <c r="AF129" s="382">
        <v>0.216</v>
      </c>
      <c r="AG129" s="382">
        <v>8.5999999999999993E-2</v>
      </c>
      <c r="AH129" s="382">
        <v>3.05</v>
      </c>
      <c r="AI129" s="382">
        <v>0.216</v>
      </c>
      <c r="AJ129" s="382">
        <v>8.5999999999999993E-2</v>
      </c>
      <c r="AK129" s="382">
        <v>3.05</v>
      </c>
      <c r="AL129" s="382">
        <v>0.216</v>
      </c>
      <c r="AM129" s="382">
        <v>8.5999999999999993E-2</v>
      </c>
      <c r="AN129" s="382">
        <v>3.05</v>
      </c>
      <c r="AO129" s="382">
        <v>0.216</v>
      </c>
      <c r="AP129" s="382">
        <v>8.5999999999999993E-2</v>
      </c>
      <c r="AQ129" s="382">
        <v>3.05</v>
      </c>
      <c r="AR129" s="382">
        <v>0.216</v>
      </c>
      <c r="AS129" s="382">
        <v>8.5999999999999993E-2</v>
      </c>
      <c r="AT129" s="382">
        <v>3.05</v>
      </c>
      <c r="AU129" s="382">
        <v>0.216</v>
      </c>
      <c r="AV129" s="382">
        <v>8.5999999999999993E-2</v>
      </c>
      <c r="AW129" s="382">
        <v>3.05</v>
      </c>
      <c r="AX129" s="382">
        <v>0.216</v>
      </c>
      <c r="AY129" s="382">
        <v>8.5999999999999993E-2</v>
      </c>
      <c r="BB129" s="373" t="s">
        <v>420</v>
      </c>
      <c r="BC129" s="373" t="s">
        <v>419</v>
      </c>
      <c r="BD129" s="371">
        <f t="shared" si="55"/>
        <v>3.0788379999999997</v>
      </c>
      <c r="BE129" s="371">
        <f t="shared" si="56"/>
        <v>3.0788379999999997</v>
      </c>
      <c r="BF129" s="371">
        <f t="shared" si="57"/>
        <v>3.0788379999999997</v>
      </c>
      <c r="BG129" s="371">
        <f t="shared" si="58"/>
        <v>3.0788379999999997</v>
      </c>
      <c r="BH129" s="371">
        <f t="shared" si="59"/>
        <v>3.0788379999999997</v>
      </c>
      <c r="BI129" s="371">
        <f t="shared" si="60"/>
        <v>3.0788379999999997</v>
      </c>
      <c r="BJ129" s="371">
        <f t="shared" si="61"/>
        <v>3.0788379999999997</v>
      </c>
      <c r="BK129" s="371">
        <f t="shared" si="62"/>
        <v>3.0788379999999997</v>
      </c>
      <c r="BL129" s="371">
        <f t="shared" si="63"/>
        <v>3.0788379999999997</v>
      </c>
      <c r="BM129" s="371">
        <f t="shared" si="64"/>
        <v>3.0788379999999997</v>
      </c>
      <c r="BN129" s="371">
        <f t="shared" si="65"/>
        <v>3.0788379999999997</v>
      </c>
      <c r="BO129" s="371">
        <f t="shared" si="66"/>
        <v>3.0788379999999997</v>
      </c>
      <c r="BP129" s="371">
        <f t="shared" si="67"/>
        <v>3.0788379999999997</v>
      </c>
      <c r="BQ129" s="371">
        <f t="shared" si="68"/>
        <v>3.0788379999999997</v>
      </c>
      <c r="BR129" s="371">
        <f t="shared" si="69"/>
        <v>3.0788379999999997</v>
      </c>
    </row>
    <row r="130" spans="2:70" ht="16.5" customHeight="1">
      <c r="B130" s="5"/>
      <c r="E130" s="363"/>
      <c r="F130" s="363"/>
      <c r="G130" s="363"/>
      <c r="H130" s="363"/>
      <c r="I130" s="363"/>
      <c r="J130" s="363"/>
      <c r="K130" s="363"/>
      <c r="L130" s="363"/>
      <c r="M130" s="363"/>
    </row>
    <row r="131" spans="2:70" ht="16.5" customHeight="1">
      <c r="B131" s="5"/>
      <c r="E131" s="364" t="s">
        <v>16</v>
      </c>
      <c r="F131" s="113"/>
      <c r="G131" s="363"/>
      <c r="H131" s="363"/>
      <c r="I131" s="363"/>
      <c r="J131" s="363"/>
      <c r="K131" s="363"/>
      <c r="L131" s="363"/>
      <c r="M131" s="363"/>
    </row>
    <row r="132" spans="2:70" ht="16.5" customHeight="1">
      <c r="B132" s="5"/>
      <c r="E132" s="365" t="s">
        <v>416</v>
      </c>
      <c r="F132" s="113"/>
      <c r="G132" s="363"/>
      <c r="H132" s="363"/>
      <c r="I132" s="363"/>
      <c r="J132" s="363"/>
      <c r="K132" s="363"/>
      <c r="L132" s="363"/>
      <c r="M132" s="363"/>
    </row>
    <row r="133" spans="2:70" ht="16.5" customHeight="1">
      <c r="B133" s="5"/>
      <c r="E133" s="378" t="s">
        <v>421</v>
      </c>
      <c r="F133" s="113"/>
      <c r="H133" s="363"/>
      <c r="I133" s="363"/>
      <c r="J133" s="363"/>
      <c r="K133" s="363"/>
      <c r="L133" s="363"/>
      <c r="M133" s="363"/>
    </row>
    <row r="134" spans="2:70" ht="16.5" customHeight="1">
      <c r="B134" s="5"/>
      <c r="E134" s="649" t="s">
        <v>422</v>
      </c>
      <c r="F134" s="649"/>
      <c r="G134" s="649"/>
      <c r="H134" s="649"/>
      <c r="I134" s="649"/>
      <c r="J134" s="649"/>
      <c r="K134" s="649"/>
      <c r="L134" s="649"/>
      <c r="M134" s="649"/>
      <c r="N134" s="649"/>
      <c r="O134" s="649"/>
      <c r="P134" s="649"/>
      <c r="Q134" s="649"/>
      <c r="R134" s="649"/>
      <c r="S134" s="649"/>
      <c r="T134" s="649"/>
      <c r="U134" s="649"/>
      <c r="V134" s="649"/>
      <c r="W134" s="649"/>
      <c r="X134" s="649"/>
      <c r="Y134" s="649"/>
      <c r="Z134" s="649"/>
      <c r="AA134" s="649"/>
      <c r="AB134" s="649"/>
      <c r="AC134" s="649"/>
      <c r="AD134" s="649"/>
      <c r="AE134" s="649"/>
      <c r="AF134" s="649"/>
      <c r="AG134" s="649"/>
      <c r="AH134" s="649"/>
      <c r="AI134" s="649"/>
      <c r="AJ134" s="649"/>
      <c r="AK134" s="649"/>
      <c r="AL134" s="649"/>
      <c r="AM134" s="649"/>
      <c r="AN134" s="649"/>
      <c r="AO134" s="649"/>
      <c r="AP134" s="649"/>
      <c r="AQ134" s="649"/>
    </row>
    <row r="135" spans="2:70" ht="16.5" customHeight="1">
      <c r="B135" s="5"/>
      <c r="E135" s="365" t="s">
        <v>417</v>
      </c>
      <c r="F135" s="113"/>
      <c r="G135" s="363"/>
      <c r="H135" s="363"/>
      <c r="I135" s="363"/>
      <c r="J135" s="363"/>
      <c r="K135" s="363"/>
      <c r="L135" s="363"/>
      <c r="M135" s="363"/>
    </row>
    <row r="136" spans="2:70" ht="16.5" customHeight="1">
      <c r="B136" s="5"/>
      <c r="E136" s="378" t="s">
        <v>423</v>
      </c>
      <c r="F136" s="113"/>
      <c r="H136" s="363"/>
      <c r="I136" s="363"/>
      <c r="J136" s="363"/>
      <c r="K136" s="363"/>
      <c r="L136" s="363"/>
      <c r="M136" s="363"/>
    </row>
    <row r="137" spans="2:70" ht="16.5" customHeight="1">
      <c r="B137" s="5"/>
      <c r="E137" s="649" t="s">
        <v>424</v>
      </c>
      <c r="F137" s="649"/>
      <c r="G137" s="649"/>
      <c r="H137" s="649"/>
      <c r="I137" s="649"/>
      <c r="J137" s="649"/>
      <c r="K137" s="649"/>
      <c r="L137" s="649"/>
      <c r="M137" s="649"/>
      <c r="N137" s="649"/>
      <c r="O137" s="649"/>
      <c r="P137" s="649"/>
      <c r="Q137" s="649"/>
      <c r="R137" s="649"/>
      <c r="S137" s="649"/>
      <c r="T137" s="649"/>
      <c r="U137" s="649"/>
      <c r="V137" s="649"/>
      <c r="W137" s="649"/>
      <c r="X137" s="649"/>
      <c r="Y137" s="649"/>
      <c r="Z137" s="649"/>
      <c r="AA137" s="649"/>
      <c r="AB137" s="649"/>
      <c r="AC137" s="649"/>
      <c r="AD137" s="649"/>
      <c r="AE137" s="649"/>
      <c r="AF137" s="649"/>
      <c r="AG137" s="649"/>
      <c r="AH137" s="649"/>
      <c r="AI137" s="649"/>
      <c r="AJ137" s="649"/>
      <c r="AK137" s="649"/>
      <c r="AL137" s="649"/>
      <c r="AM137" s="649"/>
      <c r="AN137" s="649"/>
      <c r="AO137" s="649"/>
      <c r="AP137" s="649"/>
      <c r="AQ137" s="649"/>
      <c r="AR137" s="363"/>
      <c r="AS137" s="363"/>
      <c r="AT137" s="363"/>
      <c r="AU137" s="363"/>
      <c r="AV137" s="363"/>
      <c r="AW137" s="363"/>
      <c r="AX137" s="363"/>
      <c r="AY137" s="363"/>
      <c r="AZ137" s="363"/>
    </row>
    <row r="138" spans="2:70" ht="16.5" customHeight="1">
      <c r="B138" s="5"/>
      <c r="E138" s="365" t="s">
        <v>419</v>
      </c>
      <c r="F138" s="113"/>
      <c r="G138" s="363"/>
      <c r="H138" s="363"/>
      <c r="I138" s="363"/>
      <c r="J138" s="363"/>
      <c r="K138" s="363"/>
      <c r="L138" s="363"/>
      <c r="M138" s="363"/>
      <c r="N138" s="363"/>
      <c r="O138" s="363"/>
      <c r="P138" s="363"/>
      <c r="Q138" s="363"/>
      <c r="R138" s="363"/>
      <c r="S138" s="363"/>
      <c r="T138" s="363"/>
      <c r="U138" s="363"/>
      <c r="V138" s="363"/>
      <c r="W138" s="363"/>
      <c r="X138" s="363"/>
      <c r="Y138" s="363"/>
      <c r="Z138" s="363"/>
      <c r="AA138" s="363"/>
      <c r="AB138" s="363"/>
      <c r="AC138" s="363"/>
      <c r="AD138" s="363"/>
      <c r="AE138" s="363"/>
      <c r="AF138" s="363"/>
      <c r="AG138" s="363"/>
      <c r="AH138" s="363"/>
      <c r="AI138" s="363"/>
      <c r="AJ138" s="363"/>
      <c r="AK138" s="363"/>
      <c r="AL138" s="363"/>
      <c r="AM138" s="363"/>
      <c r="AN138" s="363"/>
      <c r="AO138" s="363"/>
      <c r="AP138" s="363"/>
      <c r="AQ138" s="363"/>
      <c r="AR138" s="363"/>
      <c r="AS138" s="363"/>
      <c r="AT138" s="363"/>
      <c r="AU138" s="363"/>
      <c r="AV138" s="363"/>
      <c r="AW138" s="363"/>
      <c r="AX138" s="363"/>
      <c r="AY138" s="363"/>
      <c r="AZ138" s="363"/>
    </row>
    <row r="139" spans="2:70" ht="16.5" customHeight="1">
      <c r="B139" s="5"/>
      <c r="E139" s="378" t="s">
        <v>425</v>
      </c>
      <c r="F139" s="113"/>
      <c r="H139" s="363"/>
      <c r="I139" s="363"/>
      <c r="J139" s="363"/>
      <c r="K139" s="363"/>
      <c r="L139" s="363"/>
      <c r="M139" s="363"/>
      <c r="N139" s="363"/>
      <c r="O139" s="363"/>
      <c r="P139" s="363"/>
      <c r="Q139" s="363"/>
      <c r="R139" s="363"/>
      <c r="S139" s="363"/>
      <c r="T139" s="363"/>
      <c r="U139" s="363"/>
      <c r="V139" s="363"/>
      <c r="W139" s="363"/>
      <c r="X139" s="363"/>
      <c r="Y139" s="363"/>
      <c r="Z139" s="363"/>
      <c r="AA139" s="363"/>
      <c r="AB139" s="363"/>
      <c r="AC139" s="363"/>
      <c r="AD139" s="363"/>
      <c r="AE139" s="363"/>
      <c r="AF139" s="363"/>
      <c r="AG139" s="363"/>
      <c r="AH139" s="363"/>
      <c r="AI139" s="363"/>
      <c r="AJ139" s="363"/>
      <c r="AK139" s="363"/>
      <c r="AL139" s="363"/>
      <c r="AM139" s="363"/>
      <c r="AN139" s="363"/>
      <c r="AO139" s="363"/>
      <c r="AP139" s="363"/>
      <c r="AQ139" s="363"/>
      <c r="AR139" s="363"/>
      <c r="AS139" s="363"/>
      <c r="AT139" s="363"/>
      <c r="AU139" s="363"/>
      <c r="AV139" s="363"/>
      <c r="AW139" s="363"/>
      <c r="AX139" s="363"/>
      <c r="AY139" s="363"/>
      <c r="AZ139" s="363"/>
    </row>
    <row r="140" spans="2:70" ht="16.5" customHeight="1">
      <c r="B140" s="5"/>
      <c r="E140" s="649" t="s">
        <v>426</v>
      </c>
      <c r="F140" s="649"/>
      <c r="G140" s="649"/>
      <c r="H140" s="649"/>
      <c r="I140" s="649"/>
      <c r="J140" s="649"/>
      <c r="K140" s="649"/>
      <c r="L140" s="649"/>
      <c r="M140" s="649"/>
      <c r="N140" s="649"/>
      <c r="O140" s="649"/>
      <c r="P140" s="649"/>
      <c r="Q140" s="649"/>
      <c r="R140" s="649"/>
      <c r="S140" s="649"/>
      <c r="T140" s="649"/>
      <c r="U140" s="649"/>
      <c r="V140" s="649"/>
      <c r="W140" s="649"/>
      <c r="X140" s="649"/>
      <c r="Y140" s="649"/>
      <c r="Z140" s="649"/>
      <c r="AA140" s="649"/>
      <c r="AB140" s="649"/>
      <c r="AC140" s="649"/>
      <c r="AD140" s="649"/>
      <c r="AE140" s="649"/>
      <c r="AF140" s="649"/>
      <c r="AG140" s="649"/>
      <c r="AH140" s="649"/>
      <c r="AI140" s="649"/>
      <c r="AJ140" s="649"/>
      <c r="AK140" s="649"/>
      <c r="AL140" s="649"/>
      <c r="AM140" s="649"/>
      <c r="AN140" s="649"/>
      <c r="AO140" s="649"/>
      <c r="AP140" s="649"/>
      <c r="AQ140" s="649"/>
      <c r="AR140" s="363"/>
      <c r="AS140" s="363"/>
      <c r="AT140" s="363"/>
      <c r="AU140" s="363"/>
      <c r="AV140" s="363"/>
      <c r="AW140" s="363"/>
      <c r="AX140" s="363"/>
      <c r="AY140" s="363"/>
      <c r="AZ140" s="363"/>
    </row>
    <row r="141" spans="2:70" ht="16.5" customHeight="1">
      <c r="B141" s="5"/>
      <c r="E141" s="448" t="s">
        <v>368</v>
      </c>
      <c r="F141" s="113"/>
      <c r="G141" s="363"/>
      <c r="H141" s="363"/>
      <c r="I141" s="363"/>
      <c r="J141" s="363"/>
      <c r="K141" s="363"/>
      <c r="L141" s="363"/>
      <c r="M141" s="363"/>
      <c r="N141" s="363"/>
      <c r="O141" s="363"/>
      <c r="P141" s="363"/>
      <c r="Q141" s="363"/>
      <c r="R141" s="363"/>
      <c r="S141" s="363"/>
      <c r="T141" s="363"/>
      <c r="U141" s="363"/>
      <c r="V141" s="363"/>
      <c r="W141" s="363"/>
      <c r="X141" s="363"/>
      <c r="Y141" s="363"/>
      <c r="Z141" s="363"/>
      <c r="AA141" s="363"/>
      <c r="AB141" s="363"/>
      <c r="AC141" s="363"/>
      <c r="AD141" s="363"/>
      <c r="AE141" s="363"/>
      <c r="AF141" s="363"/>
      <c r="AG141" s="363"/>
      <c r="AH141" s="363"/>
      <c r="AI141" s="363"/>
      <c r="AJ141" s="363"/>
      <c r="AK141" s="363"/>
      <c r="AL141" s="363"/>
      <c r="AM141" s="363"/>
      <c r="AN141" s="363"/>
      <c r="AO141" s="363"/>
      <c r="AP141" s="363"/>
      <c r="AQ141" s="363"/>
      <c r="AR141" s="363"/>
      <c r="AS141" s="363"/>
      <c r="AT141" s="363"/>
      <c r="AU141" s="363"/>
      <c r="AV141" s="363"/>
      <c r="AW141" s="363"/>
      <c r="AX141" s="363"/>
      <c r="AY141" s="363"/>
      <c r="AZ141" s="363"/>
    </row>
    <row r="142" spans="2:70" ht="16.5" customHeight="1">
      <c r="B142" s="5"/>
      <c r="E142" s="449" t="s">
        <v>416</v>
      </c>
      <c r="F142" s="113"/>
      <c r="G142" s="363"/>
      <c r="H142" s="363"/>
      <c r="I142" s="363"/>
      <c r="J142" s="363"/>
      <c r="K142" s="363"/>
      <c r="L142" s="363"/>
      <c r="M142" s="363"/>
      <c r="N142" s="363"/>
      <c r="O142" s="363"/>
      <c r="P142" s="363"/>
      <c r="Q142" s="363"/>
      <c r="R142" s="363"/>
      <c r="S142" s="363"/>
      <c r="T142" s="363"/>
      <c r="U142" s="363"/>
      <c r="V142" s="363"/>
      <c r="W142" s="363"/>
      <c r="X142" s="363"/>
      <c r="Y142" s="363"/>
      <c r="Z142" s="363"/>
      <c r="AA142" s="363"/>
      <c r="AB142" s="363"/>
      <c r="AC142" s="363"/>
      <c r="AD142" s="363"/>
      <c r="AE142" s="363"/>
      <c r="AF142" s="363"/>
      <c r="AG142" s="363"/>
      <c r="AH142" s="363"/>
      <c r="AI142" s="363"/>
      <c r="AJ142" s="363"/>
      <c r="AK142" s="363"/>
      <c r="AL142" s="363"/>
      <c r="AM142" s="363"/>
      <c r="AN142" s="363"/>
      <c r="AO142" s="363"/>
      <c r="AP142" s="363"/>
      <c r="AQ142" s="363"/>
      <c r="AR142" s="363"/>
      <c r="AS142" s="363"/>
      <c r="AT142" s="363"/>
      <c r="AU142" s="363"/>
      <c r="AV142" s="363"/>
      <c r="AW142" s="363"/>
      <c r="AX142" s="363"/>
      <c r="AY142" s="363"/>
      <c r="AZ142" s="363"/>
    </row>
    <row r="143" spans="2:70" ht="16.5" customHeight="1">
      <c r="B143" s="5"/>
      <c r="E143" s="450" t="s">
        <v>421</v>
      </c>
      <c r="F143" s="113"/>
      <c r="H143" s="363"/>
      <c r="I143" s="363"/>
      <c r="J143" s="363"/>
      <c r="K143" s="363"/>
      <c r="L143" s="363"/>
      <c r="M143" s="363"/>
      <c r="N143" s="363"/>
      <c r="O143" s="363"/>
      <c r="P143" s="363"/>
      <c r="Q143" s="363"/>
      <c r="R143" s="363"/>
      <c r="S143" s="363"/>
      <c r="T143" s="363"/>
      <c r="U143" s="363"/>
      <c r="V143" s="363"/>
      <c r="W143" s="363"/>
      <c r="X143" s="363"/>
      <c r="Y143" s="363"/>
      <c r="Z143" s="363"/>
      <c r="AA143" s="363"/>
      <c r="AB143" s="363"/>
      <c r="AC143" s="363"/>
      <c r="AD143" s="363"/>
      <c r="AE143" s="363"/>
      <c r="AF143" s="363"/>
      <c r="AG143" s="363"/>
      <c r="AH143" s="363"/>
      <c r="AI143" s="363"/>
      <c r="AJ143" s="363"/>
      <c r="AK143" s="363"/>
      <c r="AL143" s="363"/>
      <c r="AM143" s="363"/>
      <c r="AN143" s="363"/>
      <c r="AO143" s="363"/>
      <c r="AP143" s="363"/>
      <c r="AQ143" s="363"/>
      <c r="AR143" s="363"/>
      <c r="AS143" s="363"/>
      <c r="AT143" s="363"/>
      <c r="AU143" s="363"/>
      <c r="AV143" s="363"/>
      <c r="AW143" s="363"/>
      <c r="AX143" s="363"/>
      <c r="AY143" s="363"/>
      <c r="AZ143" s="363"/>
    </row>
    <row r="144" spans="2:70" ht="16.5" customHeight="1">
      <c r="B144" s="5"/>
      <c r="E144" s="649" t="s">
        <v>427</v>
      </c>
      <c r="F144" s="649"/>
      <c r="G144" s="649"/>
      <c r="H144" s="649"/>
      <c r="I144" s="649"/>
      <c r="J144" s="649"/>
      <c r="K144" s="649"/>
      <c r="L144" s="649"/>
      <c r="M144" s="649"/>
      <c r="N144" s="649"/>
      <c r="O144" s="649"/>
      <c r="P144" s="649"/>
      <c r="Q144" s="649"/>
      <c r="R144" s="649"/>
      <c r="S144" s="649"/>
      <c r="T144" s="649"/>
      <c r="U144" s="649"/>
      <c r="V144" s="649"/>
      <c r="W144" s="649"/>
      <c r="X144" s="649"/>
      <c r="Y144" s="649"/>
      <c r="Z144" s="649"/>
      <c r="AA144" s="649"/>
      <c r="AB144" s="649"/>
      <c r="AC144" s="649"/>
      <c r="AD144" s="649"/>
      <c r="AE144" s="649"/>
      <c r="AF144" s="649"/>
      <c r="AG144" s="649"/>
      <c r="AH144" s="649"/>
      <c r="AI144" s="649"/>
      <c r="AJ144" s="649"/>
      <c r="AK144" s="649"/>
      <c r="AL144" s="649"/>
      <c r="AM144" s="649"/>
      <c r="AN144" s="649"/>
      <c r="AO144" s="649"/>
      <c r="AP144" s="649"/>
      <c r="AQ144" s="649"/>
      <c r="AR144" s="363"/>
      <c r="AS144" s="363"/>
      <c r="AT144" s="363"/>
      <c r="AU144" s="363"/>
      <c r="AV144" s="363"/>
      <c r="AW144" s="363"/>
      <c r="AX144" s="363"/>
      <c r="AY144" s="363"/>
      <c r="AZ144" s="363"/>
    </row>
    <row r="145" spans="2:70" ht="16.5" customHeight="1">
      <c r="B145" s="5"/>
      <c r="E145" s="365" t="s">
        <v>417</v>
      </c>
      <c r="F145" s="113"/>
      <c r="G145" s="363"/>
      <c r="H145" s="363"/>
      <c r="I145" s="363"/>
      <c r="J145" s="363"/>
      <c r="K145" s="363"/>
      <c r="L145" s="363"/>
      <c r="M145" s="363"/>
      <c r="N145" s="363"/>
      <c r="O145" s="363"/>
      <c r="P145" s="363"/>
      <c r="Q145" s="363"/>
      <c r="R145" s="363"/>
      <c r="S145" s="363"/>
      <c r="T145" s="363"/>
      <c r="U145" s="363"/>
      <c r="V145" s="363"/>
      <c r="W145" s="363"/>
      <c r="X145" s="363"/>
      <c r="Y145" s="363"/>
      <c r="Z145" s="363"/>
      <c r="AA145" s="363"/>
      <c r="AB145" s="363"/>
      <c r="AC145" s="363"/>
      <c r="AD145" s="363"/>
      <c r="AE145" s="363"/>
      <c r="AF145" s="363"/>
      <c r="AG145" s="363"/>
      <c r="AH145" s="363"/>
      <c r="AI145" s="363"/>
      <c r="AJ145" s="363"/>
      <c r="AK145" s="363"/>
      <c r="AL145" s="363"/>
      <c r="AM145" s="363"/>
      <c r="AN145" s="363"/>
      <c r="AO145" s="363"/>
      <c r="AP145" s="363"/>
      <c r="AQ145" s="363"/>
      <c r="AR145" s="363"/>
      <c r="AS145" s="363"/>
      <c r="AT145" s="363"/>
      <c r="AU145" s="363"/>
      <c r="AV145" s="363"/>
      <c r="AW145" s="363"/>
      <c r="AX145" s="363"/>
      <c r="AY145" s="363"/>
      <c r="AZ145" s="363"/>
    </row>
    <row r="146" spans="2:70" ht="16.5" customHeight="1">
      <c r="B146" s="5"/>
      <c r="E146" s="378" t="s">
        <v>428</v>
      </c>
      <c r="F146" s="113"/>
      <c r="H146" s="363"/>
      <c r="I146" s="363"/>
      <c r="J146" s="363"/>
      <c r="K146" s="363"/>
    </row>
    <row r="147" spans="2:70" ht="16.5" customHeight="1">
      <c r="B147" s="5"/>
      <c r="E147" s="649" t="s">
        <v>376</v>
      </c>
      <c r="F147" s="649"/>
      <c r="G147" s="649"/>
      <c r="H147" s="649"/>
      <c r="I147" s="649"/>
      <c r="J147" s="649"/>
      <c r="K147" s="649"/>
      <c r="L147" s="649"/>
      <c r="M147" s="649"/>
      <c r="N147" s="649"/>
      <c r="O147" s="649"/>
      <c r="P147" s="649"/>
      <c r="Q147" s="649"/>
      <c r="R147" s="649"/>
      <c r="S147" s="649"/>
      <c r="T147" s="649"/>
      <c r="U147" s="649"/>
      <c r="V147" s="649"/>
      <c r="W147" s="649"/>
      <c r="X147" s="649"/>
      <c r="Y147" s="649"/>
      <c r="Z147" s="649"/>
      <c r="AA147" s="649"/>
      <c r="AB147" s="649"/>
      <c r="AC147" s="649"/>
      <c r="AD147" s="649"/>
      <c r="AE147" s="649"/>
      <c r="AF147" s="649"/>
      <c r="AG147" s="649"/>
      <c r="AH147" s="649"/>
      <c r="AI147" s="649"/>
      <c r="AJ147" s="649"/>
      <c r="AK147" s="649"/>
      <c r="AL147" s="649"/>
      <c r="AM147" s="649"/>
      <c r="AN147" s="649"/>
      <c r="AO147" s="649"/>
      <c r="AP147" s="649"/>
      <c r="AQ147" s="649"/>
    </row>
    <row r="148" spans="2:70" ht="16.5" customHeight="1">
      <c r="B148" s="5"/>
      <c r="E148" s="378" t="s">
        <v>373</v>
      </c>
      <c r="F148" s="113"/>
      <c r="H148" s="363"/>
      <c r="I148" s="363"/>
      <c r="J148" s="363"/>
      <c r="K148" s="363"/>
    </row>
    <row r="149" spans="2:70" ht="16.5" customHeight="1">
      <c r="B149" s="5"/>
      <c r="E149" s="649" t="s">
        <v>374</v>
      </c>
      <c r="F149" s="649"/>
      <c r="G149" s="649"/>
      <c r="H149" s="649"/>
      <c r="I149" s="649"/>
      <c r="J149" s="649"/>
      <c r="K149" s="649"/>
      <c r="L149" s="649"/>
      <c r="M149" s="649"/>
      <c r="N149" s="649"/>
      <c r="O149" s="649"/>
      <c r="P149" s="649"/>
      <c r="Q149" s="649"/>
      <c r="R149" s="649"/>
      <c r="S149" s="649"/>
      <c r="T149" s="649"/>
      <c r="U149" s="649"/>
      <c r="V149" s="649"/>
      <c r="W149" s="649"/>
      <c r="X149" s="649"/>
      <c r="Y149" s="649"/>
      <c r="Z149" s="649"/>
      <c r="AA149" s="649"/>
      <c r="AB149" s="649"/>
      <c r="AC149" s="649"/>
      <c r="AD149" s="649"/>
      <c r="AE149" s="649"/>
      <c r="AF149" s="649"/>
      <c r="AG149" s="649"/>
      <c r="AH149" s="649"/>
      <c r="AI149" s="649"/>
      <c r="AJ149" s="649"/>
      <c r="AK149" s="649"/>
      <c r="AL149" s="649"/>
      <c r="AM149" s="649"/>
      <c r="AN149" s="649"/>
      <c r="AO149" s="649"/>
      <c r="AP149" s="649"/>
      <c r="AQ149" s="649"/>
    </row>
    <row r="150" spans="2:70" ht="16.5" customHeight="1">
      <c r="B150" s="5"/>
      <c r="E150" s="363"/>
      <c r="F150" s="363"/>
      <c r="G150" s="363"/>
      <c r="H150" s="363"/>
      <c r="I150" s="363"/>
      <c r="J150" s="363"/>
      <c r="K150" s="363"/>
    </row>
    <row r="151" spans="2:70" ht="16.5" customHeight="1">
      <c r="B151" s="5"/>
      <c r="E151" s="359" t="s">
        <v>429</v>
      </c>
      <c r="F151" s="363"/>
      <c r="G151" s="363"/>
      <c r="H151" s="363"/>
      <c r="I151" s="363"/>
      <c r="J151" s="363"/>
      <c r="K151" s="363"/>
    </row>
    <row r="152" spans="2:70" ht="16.5" customHeight="1">
      <c r="B152" s="5"/>
      <c r="E152" s="359"/>
      <c r="F152" s="359"/>
      <c r="G152" s="363"/>
      <c r="H152" s="363"/>
      <c r="I152" s="363"/>
      <c r="J152" s="363"/>
      <c r="K152" s="363"/>
    </row>
    <row r="153" spans="2:70" ht="16.5" customHeight="1">
      <c r="B153" s="5"/>
      <c r="E153" s="465" t="s">
        <v>338</v>
      </c>
      <c r="F153" s="363"/>
      <c r="G153" s="363"/>
      <c r="H153" s="363"/>
      <c r="I153" s="363"/>
      <c r="J153" s="363"/>
      <c r="K153" s="363"/>
      <c r="L153" s="363"/>
      <c r="M153" s="363"/>
      <c r="N153" s="363"/>
      <c r="O153" s="363"/>
      <c r="P153" s="363"/>
      <c r="Q153" s="363"/>
      <c r="R153" s="363"/>
      <c r="S153" s="363"/>
      <c r="T153" s="363"/>
      <c r="U153" s="363"/>
      <c r="V153" s="363"/>
      <c r="W153" s="363"/>
      <c r="X153" s="363"/>
      <c r="Y153" s="363"/>
      <c r="Z153" s="363"/>
      <c r="BB153" s="465" t="s">
        <v>339</v>
      </c>
    </row>
    <row r="154" spans="2:70" ht="16.5" customHeight="1">
      <c r="B154" s="5"/>
      <c r="E154" s="495"/>
      <c r="F154" s="495"/>
      <c r="G154" s="460">
        <v>2007</v>
      </c>
      <c r="H154" s="460">
        <v>2007</v>
      </c>
      <c r="I154" s="460">
        <v>2007</v>
      </c>
      <c r="J154" s="460">
        <v>2008</v>
      </c>
      <c r="K154" s="460">
        <v>2008</v>
      </c>
      <c r="L154" s="460">
        <v>2008</v>
      </c>
      <c r="M154" s="460">
        <v>2009</v>
      </c>
      <c r="N154" s="460">
        <v>2009</v>
      </c>
      <c r="O154" s="460">
        <v>2009</v>
      </c>
      <c r="P154" s="460">
        <v>2010</v>
      </c>
      <c r="Q154" s="460">
        <v>2010</v>
      </c>
      <c r="R154" s="460">
        <v>2010</v>
      </c>
      <c r="S154" s="460">
        <v>2011</v>
      </c>
      <c r="T154" s="460">
        <v>2011</v>
      </c>
      <c r="U154" s="460">
        <v>2011</v>
      </c>
      <c r="V154" s="460">
        <v>2012</v>
      </c>
      <c r="W154" s="460">
        <v>2012</v>
      </c>
      <c r="X154" s="460">
        <v>2012</v>
      </c>
      <c r="Y154" s="460">
        <v>2013</v>
      </c>
      <c r="Z154" s="460">
        <v>2013</v>
      </c>
      <c r="AA154" s="460">
        <v>2013</v>
      </c>
      <c r="AB154" s="460">
        <v>2014</v>
      </c>
      <c r="AC154" s="460">
        <v>2014</v>
      </c>
      <c r="AD154" s="460">
        <v>2014</v>
      </c>
      <c r="AE154" s="460">
        <v>2015</v>
      </c>
      <c r="AF154" s="460">
        <v>2015</v>
      </c>
      <c r="AG154" s="460">
        <v>2015</v>
      </c>
      <c r="AH154" s="460">
        <v>2016</v>
      </c>
      <c r="AI154" s="460">
        <v>2016</v>
      </c>
      <c r="AJ154" s="460">
        <v>2016</v>
      </c>
      <c r="AK154" s="460">
        <v>2017</v>
      </c>
      <c r="AL154" s="460">
        <v>2017</v>
      </c>
      <c r="AM154" s="460">
        <v>2017</v>
      </c>
      <c r="AN154" s="460">
        <v>2018</v>
      </c>
      <c r="AO154" s="460">
        <v>2018</v>
      </c>
      <c r="AP154" s="460">
        <v>2018</v>
      </c>
      <c r="AQ154" s="460">
        <v>2019</v>
      </c>
      <c r="AR154" s="460">
        <v>2019</v>
      </c>
      <c r="AS154" s="460">
        <v>2019</v>
      </c>
      <c r="AT154" s="460">
        <v>2020</v>
      </c>
      <c r="AU154" s="460">
        <v>2020</v>
      </c>
      <c r="AV154" s="460">
        <v>2020</v>
      </c>
      <c r="AW154" s="460">
        <v>2021</v>
      </c>
      <c r="AX154" s="460">
        <v>2021</v>
      </c>
      <c r="AY154" s="460">
        <v>2021</v>
      </c>
    </row>
    <row r="155" spans="2:70" ht="16.5" customHeight="1">
      <c r="B155" s="5"/>
      <c r="E155" s="496"/>
      <c r="F155" s="496"/>
      <c r="G155" s="460" t="s">
        <v>430</v>
      </c>
      <c r="H155" s="460" t="s">
        <v>431</v>
      </c>
      <c r="I155" s="460" t="s">
        <v>432</v>
      </c>
      <c r="J155" s="460" t="s">
        <v>430</v>
      </c>
      <c r="K155" s="460" t="s">
        <v>431</v>
      </c>
      <c r="L155" s="460" t="s">
        <v>432</v>
      </c>
      <c r="M155" s="460" t="s">
        <v>430</v>
      </c>
      <c r="N155" s="460" t="s">
        <v>431</v>
      </c>
      <c r="O155" s="460" t="s">
        <v>432</v>
      </c>
      <c r="P155" s="460" t="s">
        <v>430</v>
      </c>
      <c r="Q155" s="460" t="s">
        <v>431</v>
      </c>
      <c r="R155" s="460" t="s">
        <v>432</v>
      </c>
      <c r="S155" s="460" t="s">
        <v>430</v>
      </c>
      <c r="T155" s="460" t="s">
        <v>431</v>
      </c>
      <c r="U155" s="460" t="s">
        <v>432</v>
      </c>
      <c r="V155" s="460" t="s">
        <v>430</v>
      </c>
      <c r="W155" s="460" t="s">
        <v>431</v>
      </c>
      <c r="X155" s="460" t="s">
        <v>432</v>
      </c>
      <c r="Y155" s="460" t="s">
        <v>430</v>
      </c>
      <c r="Z155" s="460" t="s">
        <v>431</v>
      </c>
      <c r="AA155" s="460" t="s">
        <v>432</v>
      </c>
      <c r="AB155" s="460" t="s">
        <v>430</v>
      </c>
      <c r="AC155" s="460" t="s">
        <v>431</v>
      </c>
      <c r="AD155" s="460" t="s">
        <v>432</v>
      </c>
      <c r="AE155" s="460" t="s">
        <v>430</v>
      </c>
      <c r="AF155" s="460" t="s">
        <v>431</v>
      </c>
      <c r="AG155" s="460" t="s">
        <v>432</v>
      </c>
      <c r="AH155" s="460" t="s">
        <v>430</v>
      </c>
      <c r="AI155" s="460" t="s">
        <v>431</v>
      </c>
      <c r="AJ155" s="460" t="s">
        <v>432</v>
      </c>
      <c r="AK155" s="460" t="s">
        <v>430</v>
      </c>
      <c r="AL155" s="460" t="s">
        <v>431</v>
      </c>
      <c r="AM155" s="460" t="s">
        <v>432</v>
      </c>
      <c r="AN155" s="460" t="s">
        <v>430</v>
      </c>
      <c r="AO155" s="460" t="s">
        <v>431</v>
      </c>
      <c r="AP155" s="460" t="s">
        <v>432</v>
      </c>
      <c r="AQ155" s="460" t="s">
        <v>430</v>
      </c>
      <c r="AR155" s="460" t="s">
        <v>431</v>
      </c>
      <c r="AS155" s="460" t="s">
        <v>432</v>
      </c>
      <c r="AT155" s="460" t="s">
        <v>430</v>
      </c>
      <c r="AU155" s="460" t="s">
        <v>431</v>
      </c>
      <c r="AV155" s="460" t="s">
        <v>432</v>
      </c>
      <c r="AW155" s="460" t="s">
        <v>430</v>
      </c>
      <c r="AX155" s="460" t="s">
        <v>431</v>
      </c>
      <c r="AY155" s="460" t="s">
        <v>432</v>
      </c>
      <c r="BB155" s="158"/>
      <c r="BC155" s="158"/>
      <c r="BD155" s="381">
        <v>2007</v>
      </c>
      <c r="BE155" s="381">
        <v>2008</v>
      </c>
      <c r="BF155" s="381">
        <v>2009</v>
      </c>
      <c r="BG155" s="381">
        <v>2010</v>
      </c>
      <c r="BH155" s="381">
        <v>2011</v>
      </c>
      <c r="BI155" s="381">
        <v>2012</v>
      </c>
      <c r="BJ155" s="381">
        <v>2013</v>
      </c>
      <c r="BK155" s="381">
        <v>2014</v>
      </c>
      <c r="BL155" s="381">
        <v>2015</v>
      </c>
      <c r="BM155" s="381">
        <v>2016</v>
      </c>
      <c r="BN155" s="381">
        <v>2017</v>
      </c>
      <c r="BO155" s="381">
        <v>2018</v>
      </c>
      <c r="BP155" s="381">
        <v>2019</v>
      </c>
      <c r="BQ155" s="381">
        <v>2020</v>
      </c>
      <c r="BR155" s="381">
        <v>2021</v>
      </c>
    </row>
    <row r="156" spans="2:70" ht="16.5" customHeight="1">
      <c r="B156" s="5"/>
      <c r="E156" s="374" t="s">
        <v>344</v>
      </c>
      <c r="F156" s="373" t="s">
        <v>433</v>
      </c>
      <c r="G156" s="382">
        <v>2.6859999999999999</v>
      </c>
      <c r="H156" s="382">
        <v>7.5999999999999998E-2</v>
      </c>
      <c r="I156" s="382">
        <v>0.115</v>
      </c>
      <c r="J156" s="382">
        <v>2.6859999999999999</v>
      </c>
      <c r="K156" s="382">
        <v>7.0999999999999994E-2</v>
      </c>
      <c r="L156" s="382">
        <v>0.11600000000000001</v>
      </c>
      <c r="M156" s="382">
        <v>2.6859999999999999</v>
      </c>
      <c r="N156" s="382">
        <v>6.6000000000000003E-2</v>
      </c>
      <c r="O156" s="382">
        <v>0.11600000000000001</v>
      </c>
      <c r="P156" s="382">
        <v>2.6859999999999999</v>
      </c>
      <c r="Q156" s="382">
        <v>6.0999999999999999E-2</v>
      </c>
      <c r="R156" s="382">
        <v>0.11600000000000001</v>
      </c>
      <c r="S156" s="382">
        <v>2.6859999999999999</v>
      </c>
      <c r="T156" s="382">
        <v>5.7000000000000002E-2</v>
      </c>
      <c r="U156" s="382">
        <v>0.11600000000000001</v>
      </c>
      <c r="V156" s="382">
        <v>2.6859999999999999</v>
      </c>
      <c r="W156" s="382">
        <v>5.2999999999999999E-2</v>
      </c>
      <c r="X156" s="382">
        <v>0.11700000000000001</v>
      </c>
      <c r="Y156" s="382">
        <v>2.6859999999999999</v>
      </c>
      <c r="Z156" s="382">
        <v>4.9000000000000002E-2</v>
      </c>
      <c r="AA156" s="382">
        <v>0.11700000000000001</v>
      </c>
      <c r="AB156" s="382">
        <v>2.6859999999999999</v>
      </c>
      <c r="AC156" s="382">
        <v>4.4999999999999998E-2</v>
      </c>
      <c r="AD156" s="382">
        <v>0.11700000000000001</v>
      </c>
      <c r="AE156" s="382">
        <v>2.6859999999999999</v>
      </c>
      <c r="AF156" s="382">
        <v>4.1000000000000002E-2</v>
      </c>
      <c r="AG156" s="382">
        <v>0.11700000000000001</v>
      </c>
      <c r="AH156" s="382">
        <v>2.6859999999999999</v>
      </c>
      <c r="AI156" s="382">
        <v>3.7999999999999999E-2</v>
      </c>
      <c r="AJ156" s="382">
        <v>0.11700000000000001</v>
      </c>
      <c r="AK156" s="382">
        <v>2.6859999999999999</v>
      </c>
      <c r="AL156" s="382">
        <v>3.5000000000000003E-2</v>
      </c>
      <c r="AM156" s="382">
        <v>0.11700000000000001</v>
      </c>
      <c r="AN156" s="382">
        <v>2.6859999999999999</v>
      </c>
      <c r="AO156" s="382">
        <v>3.2000000000000001E-2</v>
      </c>
      <c r="AP156" s="382">
        <v>0.11700000000000001</v>
      </c>
      <c r="AQ156" s="382">
        <v>2.6859999999999999</v>
      </c>
      <c r="AR156" s="382">
        <v>3.2000000000000001E-2</v>
      </c>
      <c r="AS156" s="382">
        <v>0.11700000000000001</v>
      </c>
      <c r="AT156" s="382">
        <v>2.6859999999999999</v>
      </c>
      <c r="AU156" s="382">
        <v>2.8000000000000001E-2</v>
      </c>
      <c r="AV156" s="382">
        <v>0.11799999999999999</v>
      </c>
      <c r="AW156" s="382">
        <v>2.6859999999999999</v>
      </c>
      <c r="AX156" s="382">
        <v>2.5000000000000001E-2</v>
      </c>
      <c r="AY156" s="382">
        <v>0.11799999999999999</v>
      </c>
      <c r="BB156" s="374" t="s">
        <v>344</v>
      </c>
      <c r="BC156" s="373" t="s">
        <v>433</v>
      </c>
      <c r="BD156" s="371">
        <f t="shared" ref="BD156:BD161" si="70">G156+H156*$I$252/1000+I156*$I$253/1000</f>
        <v>2.7186029999999999</v>
      </c>
      <c r="BE156" s="371">
        <f t="shared" ref="BE156:BE161" si="71">J156+K156*$I$252/1000+L156*$I$253/1000</f>
        <v>2.718728</v>
      </c>
      <c r="BF156" s="371">
        <f t="shared" ref="BF156:BF161" si="72">M156+N156*$I$252/1000+O156*$I$253/1000</f>
        <v>2.718588</v>
      </c>
      <c r="BG156" s="371">
        <f t="shared" ref="BG156:BG161" si="73">P156+Q156*$I$252/1000+R156*$I$253/1000</f>
        <v>2.718448</v>
      </c>
      <c r="BH156" s="371">
        <f t="shared" ref="BH156:BH161" si="74">S156+T156*$I$252/1000+U156*$I$253/1000</f>
        <v>2.7183360000000003</v>
      </c>
      <c r="BI156" s="371">
        <f t="shared" ref="BI156:BI161" si="75">V156+W156*$I$252/1000+X156*$I$253/1000</f>
        <v>2.7184889999999999</v>
      </c>
      <c r="BJ156" s="371">
        <f t="shared" ref="BJ156:BJ161" si="76">Y156+Z156*$I$252/1000+AA156*$I$253/1000</f>
        <v>2.7183769999999998</v>
      </c>
      <c r="BK156" s="371">
        <f t="shared" ref="BK156:BK161" si="77">AB156+AC156*$I$252/1000+AD156*$I$253/1000</f>
        <v>2.7182649999999997</v>
      </c>
      <c r="BL156" s="371">
        <f t="shared" ref="BL156:BL161" si="78">AE156+AF156*$I$252/1000+AG156*$I$253/1000</f>
        <v>2.718153</v>
      </c>
      <c r="BM156" s="371">
        <f t="shared" ref="BM156:BM161" si="79">AH156+AI156*$I$252/1000+AJ156*$I$253/1000</f>
        <v>2.7180689999999998</v>
      </c>
      <c r="BN156" s="371">
        <f t="shared" ref="BN156:BN161" si="80">AK156+AL156*$I$252/1000+AM156*$I$253/1000</f>
        <v>2.7179850000000001</v>
      </c>
      <c r="BO156" s="371">
        <f t="shared" ref="BO156:BO161" si="81">AN156+AO156*$I$252/1000+AP156*$I$253/1000</f>
        <v>2.7179009999999999</v>
      </c>
      <c r="BP156" s="371">
        <f>AQ156+AR156*$I$252/1000+AS156*$I$253/1000</f>
        <v>2.7179009999999999</v>
      </c>
      <c r="BQ156" s="371">
        <f>AT156+AU156*$I$252/1000+AV156*$I$253/1000</f>
        <v>2.718054</v>
      </c>
      <c r="BR156" s="371">
        <f>AW156+AX156*$I$252/1000+AY156*$I$253/1000</f>
        <v>2.7179700000000002</v>
      </c>
    </row>
    <row r="157" spans="2:70" ht="16.5" customHeight="1">
      <c r="B157" s="5"/>
      <c r="E157" s="497"/>
      <c r="F157" s="373" t="s">
        <v>434</v>
      </c>
      <c r="G157" s="382">
        <v>2.6859999999999999</v>
      </c>
      <c r="H157" s="382">
        <v>4.7E-2</v>
      </c>
      <c r="I157" s="382">
        <v>0.11799999999999999</v>
      </c>
      <c r="J157" s="382">
        <v>2.6859999999999999</v>
      </c>
      <c r="K157" s="382">
        <v>4.3999999999999997E-2</v>
      </c>
      <c r="L157" s="382">
        <v>0.11799999999999999</v>
      </c>
      <c r="M157" s="382">
        <v>2.6859999999999999</v>
      </c>
      <c r="N157" s="382">
        <v>0.04</v>
      </c>
      <c r="O157" s="382">
        <v>0.11799999999999999</v>
      </c>
      <c r="P157" s="382">
        <v>2.6859999999999999</v>
      </c>
      <c r="Q157" s="382">
        <v>3.6999999999999998E-2</v>
      </c>
      <c r="R157" s="382">
        <v>0.11799999999999999</v>
      </c>
      <c r="S157" s="382">
        <v>2.6859999999999999</v>
      </c>
      <c r="T157" s="382">
        <v>3.5000000000000003E-2</v>
      </c>
      <c r="U157" s="382">
        <v>0.11799999999999999</v>
      </c>
      <c r="V157" s="382">
        <v>2.6859999999999999</v>
      </c>
      <c r="W157" s="382">
        <v>3.3000000000000002E-2</v>
      </c>
      <c r="X157" s="382">
        <v>0.11799999999999999</v>
      </c>
      <c r="Y157" s="382">
        <v>2.6859999999999999</v>
      </c>
      <c r="Z157" s="382">
        <v>0.03</v>
      </c>
      <c r="AA157" s="382">
        <v>0.11799999999999999</v>
      </c>
      <c r="AB157" s="382">
        <v>2.6859999999999999</v>
      </c>
      <c r="AC157" s="382">
        <v>2.7E-2</v>
      </c>
      <c r="AD157" s="382">
        <v>0.11799999999999999</v>
      </c>
      <c r="AE157" s="382">
        <v>2.6859999999999999</v>
      </c>
      <c r="AF157" s="382">
        <v>2.4E-2</v>
      </c>
      <c r="AG157" s="382">
        <v>0.11799999999999999</v>
      </c>
      <c r="AH157" s="382">
        <v>2.6859999999999999</v>
      </c>
      <c r="AI157" s="382">
        <v>2.1000000000000001E-2</v>
      </c>
      <c r="AJ157" s="382">
        <v>0.11799999999999999</v>
      </c>
      <c r="AK157" s="382">
        <v>2.6859999999999999</v>
      </c>
      <c r="AL157" s="382">
        <v>1.7999999999999999E-2</v>
      </c>
      <c r="AM157" s="382">
        <v>0.11799999999999999</v>
      </c>
      <c r="AN157" s="382">
        <v>2.6859999999999999</v>
      </c>
      <c r="AO157" s="382">
        <v>1.7000000000000001E-2</v>
      </c>
      <c r="AP157" s="382">
        <v>0.11799999999999999</v>
      </c>
      <c r="AQ157" s="382">
        <v>2.6859999999999999</v>
      </c>
      <c r="AR157" s="382">
        <v>1.4999999999999999E-2</v>
      </c>
      <c r="AS157" s="382">
        <v>0.11799999999999999</v>
      </c>
      <c r="AT157" s="382">
        <v>2.6859999999999999</v>
      </c>
      <c r="AU157" s="382">
        <v>1.4E-2</v>
      </c>
      <c r="AV157" s="382">
        <v>0.11799999999999999</v>
      </c>
      <c r="AW157" s="382">
        <v>2.6859999999999999</v>
      </c>
      <c r="AX157" s="382">
        <v>1.2999999999999999E-2</v>
      </c>
      <c r="AY157" s="382">
        <v>0.11799999999999999</v>
      </c>
      <c r="BB157" s="497"/>
      <c r="BC157" s="373" t="s">
        <v>434</v>
      </c>
      <c r="BD157" s="371">
        <f t="shared" si="70"/>
        <v>2.7185860000000002</v>
      </c>
      <c r="BE157" s="371">
        <f t="shared" si="71"/>
        <v>2.718502</v>
      </c>
      <c r="BF157" s="371">
        <f t="shared" si="72"/>
        <v>2.7183899999999999</v>
      </c>
      <c r="BG157" s="371">
        <f t="shared" si="73"/>
        <v>2.7183060000000001</v>
      </c>
      <c r="BH157" s="371">
        <f t="shared" si="74"/>
        <v>2.7182500000000003</v>
      </c>
      <c r="BI157" s="371">
        <f t="shared" si="75"/>
        <v>2.718194</v>
      </c>
      <c r="BJ157" s="371">
        <f t="shared" si="76"/>
        <v>2.7181100000000002</v>
      </c>
      <c r="BK157" s="371">
        <f t="shared" si="77"/>
        <v>2.7180260000000001</v>
      </c>
      <c r="BL157" s="371">
        <f t="shared" si="78"/>
        <v>2.7179419999999999</v>
      </c>
      <c r="BM157" s="371">
        <f t="shared" si="79"/>
        <v>2.7178580000000001</v>
      </c>
      <c r="BN157" s="371">
        <f t="shared" si="80"/>
        <v>2.7177739999999999</v>
      </c>
      <c r="BO157" s="371">
        <f t="shared" si="81"/>
        <v>2.717746</v>
      </c>
      <c r="BP157" s="371">
        <f>AQ157+AR157*$I$252/1000+AS157*$I$253/1000</f>
        <v>2.7176900000000002</v>
      </c>
      <c r="BQ157" s="371">
        <f>AT157+AU157*$I$252/1000+AV157*$I$253/1000</f>
        <v>2.7176620000000002</v>
      </c>
      <c r="BR157" s="371">
        <f>AW157+AX157*$I$252/1000+AY157*$I$253/1000</f>
        <v>2.7176339999999999</v>
      </c>
    </row>
    <row r="158" spans="2:70" ht="16.5" customHeight="1">
      <c r="B158" s="5"/>
      <c r="E158" s="498"/>
      <c r="F158" s="373" t="s">
        <v>435</v>
      </c>
      <c r="G158" s="382">
        <v>2.6859999999999999</v>
      </c>
      <c r="H158" s="382">
        <v>2.9000000000000001E-2</v>
      </c>
      <c r="I158" s="382">
        <v>0.11600000000000001</v>
      </c>
      <c r="J158" s="382">
        <v>2.6859999999999999</v>
      </c>
      <c r="K158" s="382">
        <v>2.9000000000000001E-2</v>
      </c>
      <c r="L158" s="382">
        <v>0.11600000000000001</v>
      </c>
      <c r="M158" s="382">
        <v>2.6859999999999999</v>
      </c>
      <c r="N158" s="382">
        <v>2.9000000000000001E-2</v>
      </c>
      <c r="O158" s="382">
        <v>0.11600000000000001</v>
      </c>
      <c r="P158" s="382">
        <v>2.6859999999999999</v>
      </c>
      <c r="Q158" s="382">
        <v>2.9000000000000001E-2</v>
      </c>
      <c r="R158" s="382">
        <v>0.11600000000000001</v>
      </c>
      <c r="S158" s="382">
        <v>2.6859999999999999</v>
      </c>
      <c r="T158" s="382">
        <v>2.9000000000000001E-2</v>
      </c>
      <c r="U158" s="382">
        <v>0.11600000000000001</v>
      </c>
      <c r="V158" s="382">
        <v>2.6859999999999999</v>
      </c>
      <c r="W158" s="382">
        <v>2.9000000000000001E-2</v>
      </c>
      <c r="X158" s="382">
        <v>0.11600000000000001</v>
      </c>
      <c r="Y158" s="382">
        <v>2.6859999999999999</v>
      </c>
      <c r="Z158" s="382">
        <v>2.9000000000000001E-2</v>
      </c>
      <c r="AA158" s="382">
        <v>0.11600000000000001</v>
      </c>
      <c r="AB158" s="382">
        <v>2.6859999999999999</v>
      </c>
      <c r="AC158" s="382">
        <v>2.9000000000000001E-2</v>
      </c>
      <c r="AD158" s="382">
        <v>0.11600000000000001</v>
      </c>
      <c r="AE158" s="382">
        <v>2.6859999999999999</v>
      </c>
      <c r="AF158" s="382">
        <v>2.9000000000000001E-2</v>
      </c>
      <c r="AG158" s="382">
        <v>0.11600000000000001</v>
      </c>
      <c r="AH158" s="382">
        <v>2.6859999999999999</v>
      </c>
      <c r="AI158" s="382">
        <v>2.9000000000000001E-2</v>
      </c>
      <c r="AJ158" s="382">
        <v>0.11600000000000001</v>
      </c>
      <c r="AK158" s="382">
        <v>2.6859999999999999</v>
      </c>
      <c r="AL158" s="382">
        <v>2.9000000000000001E-2</v>
      </c>
      <c r="AM158" s="382">
        <v>0.11600000000000001</v>
      </c>
      <c r="AN158" s="382">
        <v>2.6859999999999999</v>
      </c>
      <c r="AO158" s="382">
        <v>2.9000000000000001E-2</v>
      </c>
      <c r="AP158" s="382">
        <v>0.11600000000000001</v>
      </c>
      <c r="AQ158" s="382">
        <v>2.6859999999999999</v>
      </c>
      <c r="AR158" s="382">
        <v>2.9000000000000001E-2</v>
      </c>
      <c r="AS158" s="382">
        <v>0.11600000000000001</v>
      </c>
      <c r="AT158" s="382">
        <v>2.6859999999999999</v>
      </c>
      <c r="AU158" s="382">
        <v>2.9000000000000001E-2</v>
      </c>
      <c r="AV158" s="382">
        <v>0.11600000000000001</v>
      </c>
      <c r="AW158" s="382">
        <v>2.6859999999999999</v>
      </c>
      <c r="AX158" s="382">
        <v>2.9000000000000001E-2</v>
      </c>
      <c r="AY158" s="382">
        <v>0.11600000000000001</v>
      </c>
      <c r="BB158" s="498"/>
      <c r="BC158" s="373" t="s">
        <v>435</v>
      </c>
      <c r="BD158" s="371">
        <f t="shared" si="70"/>
        <v>2.717552</v>
      </c>
      <c r="BE158" s="371">
        <f t="shared" si="71"/>
        <v>2.717552</v>
      </c>
      <c r="BF158" s="371">
        <f t="shared" si="72"/>
        <v>2.717552</v>
      </c>
      <c r="BG158" s="371">
        <f t="shared" si="73"/>
        <v>2.717552</v>
      </c>
      <c r="BH158" s="371">
        <f t="shared" si="74"/>
        <v>2.717552</v>
      </c>
      <c r="BI158" s="371">
        <f t="shared" si="75"/>
        <v>2.717552</v>
      </c>
      <c r="BJ158" s="371">
        <f t="shared" si="76"/>
        <v>2.717552</v>
      </c>
      <c r="BK158" s="371">
        <f t="shared" si="77"/>
        <v>2.717552</v>
      </c>
      <c r="BL158" s="371">
        <f t="shared" si="78"/>
        <v>2.717552</v>
      </c>
      <c r="BM158" s="371">
        <f t="shared" si="79"/>
        <v>2.717552</v>
      </c>
      <c r="BN158" s="371">
        <f t="shared" si="80"/>
        <v>2.717552</v>
      </c>
      <c r="BO158" s="371">
        <f t="shared" si="81"/>
        <v>2.717552</v>
      </c>
      <c r="BP158" s="371">
        <f>AQ158+AR158*$I$252/1000+AS158*$I$253/1000</f>
        <v>2.717552</v>
      </c>
      <c r="BQ158" s="371">
        <f>AT158+AU158*$I$252/1000+AV158*$I$253/1000</f>
        <v>2.717552</v>
      </c>
      <c r="BR158" s="371">
        <f>AW158+AX158*$I$252/1000+AY158*$I$253/1000</f>
        <v>2.717552</v>
      </c>
    </row>
    <row r="159" spans="2:70" ht="16.5" customHeight="1">
      <c r="B159" s="5"/>
      <c r="E159" s="374" t="s">
        <v>436</v>
      </c>
      <c r="F159" s="373" t="s">
        <v>433</v>
      </c>
      <c r="G159" s="382">
        <v>2.645</v>
      </c>
      <c r="H159" s="382">
        <v>7.4999999999999997E-2</v>
      </c>
      <c r="I159" s="382">
        <v>0.113</v>
      </c>
      <c r="J159" s="382">
        <v>2.645</v>
      </c>
      <c r="K159" s="382">
        <v>7.0000000000000007E-2</v>
      </c>
      <c r="L159" s="382">
        <v>0.114</v>
      </c>
      <c r="M159" s="382">
        <v>2.645</v>
      </c>
      <c r="N159" s="382">
        <v>6.5000000000000002E-2</v>
      </c>
      <c r="O159" s="382">
        <v>0.114</v>
      </c>
      <c r="P159" s="382">
        <v>2.645</v>
      </c>
      <c r="Q159" s="382">
        <v>0.06</v>
      </c>
      <c r="R159" s="382">
        <v>0.114</v>
      </c>
      <c r="S159" s="382">
        <v>2.4860000000000002</v>
      </c>
      <c r="T159" s="382">
        <v>5.6000000000000001E-2</v>
      </c>
      <c r="U159" s="382">
        <v>0.115</v>
      </c>
      <c r="V159" s="382">
        <v>2.46</v>
      </c>
      <c r="W159" s="382">
        <v>5.1999999999999998E-2</v>
      </c>
      <c r="X159" s="382">
        <v>0.115</v>
      </c>
      <c r="Y159" s="382">
        <v>2.536</v>
      </c>
      <c r="Z159" s="382">
        <v>4.8000000000000001E-2</v>
      </c>
      <c r="AA159" s="382">
        <v>0.115</v>
      </c>
      <c r="AB159" s="382">
        <v>2.536</v>
      </c>
      <c r="AC159" s="382">
        <v>4.3999999999999997E-2</v>
      </c>
      <c r="AD159" s="382">
        <v>0.115</v>
      </c>
      <c r="AE159" s="382">
        <v>2.536</v>
      </c>
      <c r="AF159" s="382">
        <v>0.04</v>
      </c>
      <c r="AG159" s="382">
        <v>0.115</v>
      </c>
      <c r="AH159" s="382">
        <v>2.5310000000000001</v>
      </c>
      <c r="AI159" s="382">
        <v>3.6999999999999998E-2</v>
      </c>
      <c r="AJ159" s="382">
        <v>0.115</v>
      </c>
      <c r="AK159" s="382">
        <v>2.5129999999999999</v>
      </c>
      <c r="AL159" s="382">
        <v>3.4000000000000002E-2</v>
      </c>
      <c r="AM159" s="382">
        <v>0.11600000000000001</v>
      </c>
      <c r="AN159" s="382">
        <v>2.4860000000000002</v>
      </c>
      <c r="AO159" s="382">
        <v>3.2000000000000001E-2</v>
      </c>
      <c r="AP159" s="382">
        <v>0.11600000000000001</v>
      </c>
      <c r="AQ159" s="500" t="s">
        <v>293</v>
      </c>
      <c r="AR159" s="500" t="s">
        <v>293</v>
      </c>
      <c r="AS159" s="500" t="s">
        <v>293</v>
      </c>
      <c r="AT159" s="500" t="s">
        <v>293</v>
      </c>
      <c r="AU159" s="500" t="s">
        <v>293</v>
      </c>
      <c r="AV159" s="500" t="s">
        <v>293</v>
      </c>
      <c r="AW159" s="500" t="s">
        <v>293</v>
      </c>
      <c r="AX159" s="500" t="s">
        <v>293</v>
      </c>
      <c r="AY159" s="500" t="s">
        <v>293</v>
      </c>
      <c r="BB159" s="374" t="s">
        <v>436</v>
      </c>
      <c r="BC159" s="373" t="s">
        <v>433</v>
      </c>
      <c r="BD159" s="371">
        <f t="shared" si="70"/>
        <v>2.6770450000000001</v>
      </c>
      <c r="BE159" s="371">
        <f t="shared" si="71"/>
        <v>2.6771699999999998</v>
      </c>
      <c r="BF159" s="371">
        <f t="shared" si="72"/>
        <v>2.6770299999999998</v>
      </c>
      <c r="BG159" s="371">
        <f t="shared" si="73"/>
        <v>2.6768899999999998</v>
      </c>
      <c r="BH159" s="371">
        <f t="shared" si="74"/>
        <v>2.518043</v>
      </c>
      <c r="BI159" s="371">
        <f t="shared" si="75"/>
        <v>2.4919310000000001</v>
      </c>
      <c r="BJ159" s="371">
        <f t="shared" si="76"/>
        <v>2.5678190000000001</v>
      </c>
      <c r="BK159" s="371">
        <f t="shared" si="77"/>
        <v>2.567707</v>
      </c>
      <c r="BL159" s="371">
        <f t="shared" si="78"/>
        <v>2.5675949999999998</v>
      </c>
      <c r="BM159" s="371">
        <f t="shared" si="79"/>
        <v>2.5625110000000002</v>
      </c>
      <c r="BN159" s="371">
        <f t="shared" si="80"/>
        <v>2.544692</v>
      </c>
      <c r="BO159" s="371">
        <f t="shared" si="81"/>
        <v>2.5176360000000004</v>
      </c>
      <c r="BP159" s="464" t="s">
        <v>293</v>
      </c>
      <c r="BQ159" s="464" t="s">
        <v>293</v>
      </c>
      <c r="BR159" s="464" t="s">
        <v>293</v>
      </c>
    </row>
    <row r="160" spans="2:70" ht="16.5" customHeight="1">
      <c r="B160" s="5"/>
      <c r="E160" s="497"/>
      <c r="F160" s="373" t="s">
        <v>434</v>
      </c>
      <c r="G160" s="382">
        <v>2.645</v>
      </c>
      <c r="H160" s="382">
        <v>4.7E-2</v>
      </c>
      <c r="I160" s="382">
        <v>0.11600000000000001</v>
      </c>
      <c r="J160" s="382">
        <v>2.645</v>
      </c>
      <c r="K160" s="382">
        <v>4.2999999999999997E-2</v>
      </c>
      <c r="L160" s="382">
        <v>0.11600000000000001</v>
      </c>
      <c r="M160" s="382">
        <v>2.645</v>
      </c>
      <c r="N160" s="382">
        <v>3.9E-2</v>
      </c>
      <c r="O160" s="382">
        <v>0.11600000000000001</v>
      </c>
      <c r="P160" s="382">
        <v>2.645</v>
      </c>
      <c r="Q160" s="382">
        <v>3.5999999999999997E-2</v>
      </c>
      <c r="R160" s="382">
        <v>0.11600000000000001</v>
      </c>
      <c r="S160" s="382">
        <v>2.4860000000000002</v>
      </c>
      <c r="T160" s="382">
        <v>3.5000000000000003E-2</v>
      </c>
      <c r="U160" s="382">
        <v>0.11600000000000001</v>
      </c>
      <c r="V160" s="382">
        <v>2.46</v>
      </c>
      <c r="W160" s="382">
        <v>3.3000000000000002E-2</v>
      </c>
      <c r="X160" s="382">
        <v>0.11600000000000001</v>
      </c>
      <c r="Y160" s="382">
        <v>2.536</v>
      </c>
      <c r="Z160" s="382">
        <v>0.03</v>
      </c>
      <c r="AA160" s="382">
        <v>0.11600000000000001</v>
      </c>
      <c r="AB160" s="382">
        <v>2.536</v>
      </c>
      <c r="AC160" s="382">
        <v>2.7E-2</v>
      </c>
      <c r="AD160" s="382">
        <v>0.11600000000000001</v>
      </c>
      <c r="AE160" s="382">
        <v>2.536</v>
      </c>
      <c r="AF160" s="382">
        <v>2.4E-2</v>
      </c>
      <c r="AG160" s="382">
        <v>0.11600000000000001</v>
      </c>
      <c r="AH160" s="382">
        <v>2.5310000000000001</v>
      </c>
      <c r="AI160" s="382">
        <v>2.1000000000000001E-2</v>
      </c>
      <c r="AJ160" s="382">
        <v>0.11600000000000001</v>
      </c>
      <c r="AK160" s="382">
        <v>2.5129999999999999</v>
      </c>
      <c r="AL160" s="382">
        <v>1.7999999999999999E-2</v>
      </c>
      <c r="AM160" s="382">
        <v>0.11600000000000001</v>
      </c>
      <c r="AN160" s="382">
        <v>2.4860000000000002</v>
      </c>
      <c r="AO160" s="382">
        <v>1.6E-2</v>
      </c>
      <c r="AP160" s="382">
        <v>0.11600000000000001</v>
      </c>
      <c r="AQ160" s="500" t="s">
        <v>293</v>
      </c>
      <c r="AR160" s="500" t="s">
        <v>293</v>
      </c>
      <c r="AS160" s="500" t="s">
        <v>293</v>
      </c>
      <c r="AT160" s="500" t="s">
        <v>293</v>
      </c>
      <c r="AU160" s="500" t="s">
        <v>293</v>
      </c>
      <c r="AV160" s="500" t="s">
        <v>293</v>
      </c>
      <c r="AW160" s="500" t="s">
        <v>293</v>
      </c>
      <c r="AX160" s="500" t="s">
        <v>293</v>
      </c>
      <c r="AY160" s="500" t="s">
        <v>293</v>
      </c>
      <c r="BB160" s="497"/>
      <c r="BC160" s="373" t="s">
        <v>434</v>
      </c>
      <c r="BD160" s="371">
        <f t="shared" si="70"/>
        <v>2.6770560000000003</v>
      </c>
      <c r="BE160" s="371">
        <f t="shared" si="71"/>
        <v>2.6769440000000002</v>
      </c>
      <c r="BF160" s="371">
        <f t="shared" si="72"/>
        <v>2.6768320000000001</v>
      </c>
      <c r="BG160" s="371">
        <f t="shared" si="73"/>
        <v>2.6767480000000003</v>
      </c>
      <c r="BH160" s="371">
        <f t="shared" si="74"/>
        <v>2.5177200000000006</v>
      </c>
      <c r="BI160" s="371">
        <f t="shared" si="75"/>
        <v>2.4916640000000001</v>
      </c>
      <c r="BJ160" s="371">
        <f t="shared" si="76"/>
        <v>2.5675800000000004</v>
      </c>
      <c r="BK160" s="371">
        <f t="shared" si="77"/>
        <v>2.5674960000000002</v>
      </c>
      <c r="BL160" s="371">
        <f t="shared" si="78"/>
        <v>2.567412</v>
      </c>
      <c r="BM160" s="371">
        <f t="shared" si="79"/>
        <v>2.5623280000000004</v>
      </c>
      <c r="BN160" s="371">
        <f t="shared" si="80"/>
        <v>2.544244</v>
      </c>
      <c r="BO160" s="371">
        <f t="shared" si="81"/>
        <v>2.5171880000000004</v>
      </c>
      <c r="BP160" s="464" t="s">
        <v>293</v>
      </c>
      <c r="BQ160" s="464" t="s">
        <v>293</v>
      </c>
      <c r="BR160" s="464" t="s">
        <v>293</v>
      </c>
    </row>
    <row r="161" spans="2:70" ht="16.5" customHeight="1">
      <c r="B161" s="5"/>
      <c r="E161" s="498"/>
      <c r="F161" s="373" t="s">
        <v>435</v>
      </c>
      <c r="G161" s="382">
        <v>2.645</v>
      </c>
      <c r="H161" s="382">
        <v>2.8000000000000001E-2</v>
      </c>
      <c r="I161" s="382">
        <v>0.114</v>
      </c>
      <c r="J161" s="382">
        <v>2.645</v>
      </c>
      <c r="K161" s="382">
        <v>2.8000000000000001E-2</v>
      </c>
      <c r="L161" s="382">
        <v>0.114</v>
      </c>
      <c r="M161" s="382">
        <v>2.645</v>
      </c>
      <c r="N161" s="382">
        <v>2.8000000000000001E-2</v>
      </c>
      <c r="O161" s="382">
        <v>0.114</v>
      </c>
      <c r="P161" s="382">
        <v>2.645</v>
      </c>
      <c r="Q161" s="382">
        <v>2.8000000000000001E-2</v>
      </c>
      <c r="R161" s="382">
        <v>0.114</v>
      </c>
      <c r="S161" s="382">
        <v>2.4860000000000002</v>
      </c>
      <c r="T161" s="382">
        <v>2.8000000000000001E-2</v>
      </c>
      <c r="U161" s="382">
        <v>0.114</v>
      </c>
      <c r="V161" s="382">
        <v>2.46</v>
      </c>
      <c r="W161" s="382">
        <v>2.8000000000000001E-2</v>
      </c>
      <c r="X161" s="382">
        <v>0.114</v>
      </c>
      <c r="Y161" s="382">
        <v>2.536</v>
      </c>
      <c r="Z161" s="382">
        <v>2.8000000000000001E-2</v>
      </c>
      <c r="AA161" s="382">
        <v>0.114</v>
      </c>
      <c r="AB161" s="382">
        <v>2.536</v>
      </c>
      <c r="AC161" s="382">
        <v>2.8000000000000001E-2</v>
      </c>
      <c r="AD161" s="382">
        <v>0.114</v>
      </c>
      <c r="AE161" s="382">
        <v>2.536</v>
      </c>
      <c r="AF161" s="382">
        <v>2.8000000000000001E-2</v>
      </c>
      <c r="AG161" s="382">
        <v>0.114</v>
      </c>
      <c r="AH161" s="382">
        <v>2.5310000000000001</v>
      </c>
      <c r="AI161" s="382">
        <v>2.8000000000000001E-2</v>
      </c>
      <c r="AJ161" s="382">
        <v>0.114</v>
      </c>
      <c r="AK161" s="382">
        <v>2.5129999999999999</v>
      </c>
      <c r="AL161" s="382">
        <v>2.8000000000000001E-2</v>
      </c>
      <c r="AM161" s="382">
        <v>0.114</v>
      </c>
      <c r="AN161" s="382">
        <v>2.4860000000000002</v>
      </c>
      <c r="AO161" s="382">
        <v>2.8000000000000001E-2</v>
      </c>
      <c r="AP161" s="382">
        <v>0.114</v>
      </c>
      <c r="AQ161" s="500" t="s">
        <v>293</v>
      </c>
      <c r="AR161" s="500" t="s">
        <v>293</v>
      </c>
      <c r="AS161" s="500" t="s">
        <v>293</v>
      </c>
      <c r="AT161" s="500" t="s">
        <v>293</v>
      </c>
      <c r="AU161" s="500" t="s">
        <v>293</v>
      </c>
      <c r="AV161" s="500" t="s">
        <v>293</v>
      </c>
      <c r="AW161" s="500" t="s">
        <v>293</v>
      </c>
      <c r="AX161" s="500" t="s">
        <v>293</v>
      </c>
      <c r="AY161" s="500" t="s">
        <v>293</v>
      </c>
      <c r="BB161" s="498"/>
      <c r="BC161" s="373" t="s">
        <v>435</v>
      </c>
      <c r="BD161" s="371">
        <f t="shared" si="70"/>
        <v>2.6759939999999998</v>
      </c>
      <c r="BE161" s="371">
        <f t="shared" si="71"/>
        <v>2.6759939999999998</v>
      </c>
      <c r="BF161" s="371">
        <f t="shared" si="72"/>
        <v>2.6759939999999998</v>
      </c>
      <c r="BG161" s="371">
        <f t="shared" si="73"/>
        <v>2.6759939999999998</v>
      </c>
      <c r="BH161" s="371">
        <f t="shared" si="74"/>
        <v>2.516994</v>
      </c>
      <c r="BI161" s="371">
        <f t="shared" si="75"/>
        <v>2.4909939999999997</v>
      </c>
      <c r="BJ161" s="371">
        <f t="shared" si="76"/>
        <v>2.5669939999999998</v>
      </c>
      <c r="BK161" s="371">
        <f t="shared" si="77"/>
        <v>2.5669939999999998</v>
      </c>
      <c r="BL161" s="371">
        <f t="shared" si="78"/>
        <v>2.5669939999999998</v>
      </c>
      <c r="BM161" s="371">
        <f t="shared" si="79"/>
        <v>2.5619939999999999</v>
      </c>
      <c r="BN161" s="371">
        <f t="shared" si="80"/>
        <v>2.5439939999999996</v>
      </c>
      <c r="BO161" s="371">
        <f t="shared" si="81"/>
        <v>2.516994</v>
      </c>
      <c r="BP161" s="464" t="s">
        <v>293</v>
      </c>
      <c r="BQ161" s="464" t="s">
        <v>293</v>
      </c>
      <c r="BR161" s="464" t="s">
        <v>293</v>
      </c>
    </row>
    <row r="162" spans="2:70" ht="16.5" customHeight="1">
      <c r="B162" s="5"/>
      <c r="E162" s="374" t="s">
        <v>437</v>
      </c>
      <c r="F162" s="373" t="s">
        <v>433</v>
      </c>
      <c r="G162" s="500" t="s">
        <v>293</v>
      </c>
      <c r="H162" s="500" t="s">
        <v>293</v>
      </c>
      <c r="I162" s="500" t="s">
        <v>293</v>
      </c>
      <c r="J162" s="500" t="s">
        <v>293</v>
      </c>
      <c r="K162" s="500" t="s">
        <v>293</v>
      </c>
      <c r="L162" s="500" t="s">
        <v>293</v>
      </c>
      <c r="M162" s="500" t="s">
        <v>293</v>
      </c>
      <c r="N162" s="500" t="s">
        <v>293</v>
      </c>
      <c r="O162" s="500" t="s">
        <v>293</v>
      </c>
      <c r="P162" s="500" t="s">
        <v>293</v>
      </c>
      <c r="Q162" s="500" t="s">
        <v>293</v>
      </c>
      <c r="R162" s="500" t="s">
        <v>293</v>
      </c>
      <c r="S162" s="500" t="s">
        <v>293</v>
      </c>
      <c r="T162" s="500" t="s">
        <v>293</v>
      </c>
      <c r="U162" s="500" t="s">
        <v>293</v>
      </c>
      <c r="V162" s="500" t="s">
        <v>293</v>
      </c>
      <c r="W162" s="500" t="s">
        <v>293</v>
      </c>
      <c r="X162" s="500" t="s">
        <v>293</v>
      </c>
      <c r="Y162" s="500" t="s">
        <v>293</v>
      </c>
      <c r="Z162" s="500" t="s">
        <v>293</v>
      </c>
      <c r="AA162" s="500" t="s">
        <v>293</v>
      </c>
      <c r="AB162" s="500" t="s">
        <v>293</v>
      </c>
      <c r="AC162" s="500" t="s">
        <v>293</v>
      </c>
      <c r="AD162" s="500" t="s">
        <v>293</v>
      </c>
      <c r="AE162" s="500" t="s">
        <v>293</v>
      </c>
      <c r="AF162" s="500" t="s">
        <v>293</v>
      </c>
      <c r="AG162" s="500" t="s">
        <v>293</v>
      </c>
      <c r="AH162" s="500" t="s">
        <v>293</v>
      </c>
      <c r="AI162" s="500" t="s">
        <v>293</v>
      </c>
      <c r="AJ162" s="500" t="s">
        <v>293</v>
      </c>
      <c r="AK162" s="500" t="s">
        <v>293</v>
      </c>
      <c r="AL162" s="500" t="s">
        <v>293</v>
      </c>
      <c r="AM162" s="500" t="s">
        <v>293</v>
      </c>
      <c r="AN162" s="500" t="s">
        <v>293</v>
      </c>
      <c r="AO162" s="500" t="s">
        <v>293</v>
      </c>
      <c r="AP162" s="500" t="s">
        <v>293</v>
      </c>
      <c r="AQ162" s="382">
        <v>2.4689999999999999</v>
      </c>
      <c r="AR162" s="382">
        <v>3.2000000000000001E-2</v>
      </c>
      <c r="AS162" s="382">
        <v>0.11600000000000001</v>
      </c>
      <c r="AT162" s="382">
        <v>2.4689999999999999</v>
      </c>
      <c r="AU162" s="382">
        <v>2.7E-2</v>
      </c>
      <c r="AV162" s="382">
        <v>0.11600000000000001</v>
      </c>
      <c r="AW162" s="382">
        <v>2.4689999999999999</v>
      </c>
      <c r="AX162" s="382">
        <v>2.5000000000000001E-2</v>
      </c>
      <c r="AY162" s="382">
        <v>0.11600000000000001</v>
      </c>
      <c r="BB162" s="374" t="s">
        <v>437</v>
      </c>
      <c r="BC162" s="373" t="s">
        <v>433</v>
      </c>
      <c r="BD162" s="464" t="s">
        <v>293</v>
      </c>
      <c r="BE162" s="464" t="s">
        <v>293</v>
      </c>
      <c r="BF162" s="464" t="s">
        <v>293</v>
      </c>
      <c r="BG162" s="464" t="s">
        <v>293</v>
      </c>
      <c r="BH162" s="464" t="s">
        <v>293</v>
      </c>
      <c r="BI162" s="464" t="s">
        <v>293</v>
      </c>
      <c r="BJ162" s="464" t="s">
        <v>293</v>
      </c>
      <c r="BK162" s="464" t="s">
        <v>293</v>
      </c>
      <c r="BL162" s="464" t="s">
        <v>293</v>
      </c>
      <c r="BM162" s="464" t="s">
        <v>293</v>
      </c>
      <c r="BN162" s="464" t="s">
        <v>293</v>
      </c>
      <c r="BO162" s="464" t="s">
        <v>293</v>
      </c>
      <c r="BP162" s="371">
        <f t="shared" ref="BP162:BP176" si="82">AQ162+AR162*$I$252/1000+AS162*$I$253/1000</f>
        <v>2.5006360000000001</v>
      </c>
      <c r="BQ162" s="371">
        <f t="shared" ref="BQ162:BQ176" si="83">AT162+AU162*$I$252/1000+AV162*$I$253/1000</f>
        <v>2.5004960000000001</v>
      </c>
      <c r="BR162" s="371">
        <f t="shared" ref="BR162:BR176" si="84">AW162+AX162*$I$252/1000+AY162*$I$253/1000</f>
        <v>2.5004400000000002</v>
      </c>
    </row>
    <row r="163" spans="2:70" ht="16.5" customHeight="1">
      <c r="B163" s="5"/>
      <c r="E163" s="497"/>
      <c r="F163" s="373" t="s">
        <v>434</v>
      </c>
      <c r="G163" s="500" t="s">
        <v>293</v>
      </c>
      <c r="H163" s="500" t="s">
        <v>293</v>
      </c>
      <c r="I163" s="500" t="s">
        <v>293</v>
      </c>
      <c r="J163" s="500" t="s">
        <v>293</v>
      </c>
      <c r="K163" s="500" t="s">
        <v>293</v>
      </c>
      <c r="L163" s="500" t="s">
        <v>293</v>
      </c>
      <c r="M163" s="500" t="s">
        <v>293</v>
      </c>
      <c r="N163" s="500" t="s">
        <v>293</v>
      </c>
      <c r="O163" s="500" t="s">
        <v>293</v>
      </c>
      <c r="P163" s="500" t="s">
        <v>293</v>
      </c>
      <c r="Q163" s="500" t="s">
        <v>293</v>
      </c>
      <c r="R163" s="500" t="s">
        <v>293</v>
      </c>
      <c r="S163" s="500" t="s">
        <v>293</v>
      </c>
      <c r="T163" s="500" t="s">
        <v>293</v>
      </c>
      <c r="U163" s="500" t="s">
        <v>293</v>
      </c>
      <c r="V163" s="500" t="s">
        <v>293</v>
      </c>
      <c r="W163" s="500" t="s">
        <v>293</v>
      </c>
      <c r="X163" s="500" t="s">
        <v>293</v>
      </c>
      <c r="Y163" s="500" t="s">
        <v>293</v>
      </c>
      <c r="Z163" s="500" t="s">
        <v>293</v>
      </c>
      <c r="AA163" s="500" t="s">
        <v>293</v>
      </c>
      <c r="AB163" s="500" t="s">
        <v>293</v>
      </c>
      <c r="AC163" s="500" t="s">
        <v>293</v>
      </c>
      <c r="AD163" s="500" t="s">
        <v>293</v>
      </c>
      <c r="AE163" s="500" t="s">
        <v>293</v>
      </c>
      <c r="AF163" s="500" t="s">
        <v>293</v>
      </c>
      <c r="AG163" s="500" t="s">
        <v>293</v>
      </c>
      <c r="AH163" s="500" t="s">
        <v>293</v>
      </c>
      <c r="AI163" s="500" t="s">
        <v>293</v>
      </c>
      <c r="AJ163" s="500" t="s">
        <v>293</v>
      </c>
      <c r="AK163" s="500" t="s">
        <v>293</v>
      </c>
      <c r="AL163" s="500" t="s">
        <v>293</v>
      </c>
      <c r="AM163" s="500" t="s">
        <v>293</v>
      </c>
      <c r="AN163" s="500" t="s">
        <v>293</v>
      </c>
      <c r="AO163" s="500" t="s">
        <v>293</v>
      </c>
      <c r="AP163" s="500" t="s">
        <v>293</v>
      </c>
      <c r="AQ163" s="382">
        <v>2.4689999999999999</v>
      </c>
      <c r="AR163" s="382">
        <v>1.4999999999999999E-2</v>
      </c>
      <c r="AS163" s="382">
        <v>0.11600000000000001</v>
      </c>
      <c r="AT163" s="382">
        <v>2.4689999999999999</v>
      </c>
      <c r="AU163" s="382">
        <v>1.4E-2</v>
      </c>
      <c r="AV163" s="382">
        <v>0.11600000000000001</v>
      </c>
      <c r="AW163" s="382">
        <v>2.4689999999999999</v>
      </c>
      <c r="AX163" s="382">
        <v>1.2999999999999999E-2</v>
      </c>
      <c r="AY163" s="382">
        <v>0.11600000000000001</v>
      </c>
      <c r="BB163" s="497"/>
      <c r="BC163" s="373" t="s">
        <v>434</v>
      </c>
      <c r="BD163" s="464" t="s">
        <v>293</v>
      </c>
      <c r="BE163" s="464" t="s">
        <v>293</v>
      </c>
      <c r="BF163" s="464" t="s">
        <v>293</v>
      </c>
      <c r="BG163" s="464" t="s">
        <v>293</v>
      </c>
      <c r="BH163" s="464" t="s">
        <v>293</v>
      </c>
      <c r="BI163" s="464" t="s">
        <v>293</v>
      </c>
      <c r="BJ163" s="464" t="s">
        <v>293</v>
      </c>
      <c r="BK163" s="464" t="s">
        <v>293</v>
      </c>
      <c r="BL163" s="464" t="s">
        <v>293</v>
      </c>
      <c r="BM163" s="464" t="s">
        <v>293</v>
      </c>
      <c r="BN163" s="464" t="s">
        <v>293</v>
      </c>
      <c r="BO163" s="464" t="s">
        <v>293</v>
      </c>
      <c r="BP163" s="371">
        <f t="shared" si="82"/>
        <v>2.5001600000000002</v>
      </c>
      <c r="BQ163" s="371">
        <f t="shared" si="83"/>
        <v>2.5001320000000002</v>
      </c>
      <c r="BR163" s="371">
        <f t="shared" si="84"/>
        <v>2.5001039999999999</v>
      </c>
    </row>
    <row r="164" spans="2:70" ht="16.5" customHeight="1">
      <c r="B164" s="5"/>
      <c r="E164" s="498"/>
      <c r="F164" s="373" t="s">
        <v>435</v>
      </c>
      <c r="G164" s="500" t="s">
        <v>293</v>
      </c>
      <c r="H164" s="500" t="s">
        <v>293</v>
      </c>
      <c r="I164" s="500" t="s">
        <v>293</v>
      </c>
      <c r="J164" s="500" t="s">
        <v>293</v>
      </c>
      <c r="K164" s="500" t="s">
        <v>293</v>
      </c>
      <c r="L164" s="500" t="s">
        <v>293</v>
      </c>
      <c r="M164" s="500" t="s">
        <v>293</v>
      </c>
      <c r="N164" s="500" t="s">
        <v>293</v>
      </c>
      <c r="O164" s="500" t="s">
        <v>293</v>
      </c>
      <c r="P164" s="500" t="s">
        <v>293</v>
      </c>
      <c r="Q164" s="500" t="s">
        <v>293</v>
      </c>
      <c r="R164" s="500" t="s">
        <v>293</v>
      </c>
      <c r="S164" s="500" t="s">
        <v>293</v>
      </c>
      <c r="T164" s="500" t="s">
        <v>293</v>
      </c>
      <c r="U164" s="500" t="s">
        <v>293</v>
      </c>
      <c r="V164" s="500" t="s">
        <v>293</v>
      </c>
      <c r="W164" s="500" t="s">
        <v>293</v>
      </c>
      <c r="X164" s="500" t="s">
        <v>293</v>
      </c>
      <c r="Y164" s="500" t="s">
        <v>293</v>
      </c>
      <c r="Z164" s="500" t="s">
        <v>293</v>
      </c>
      <c r="AA164" s="500" t="s">
        <v>293</v>
      </c>
      <c r="AB164" s="500" t="s">
        <v>293</v>
      </c>
      <c r="AC164" s="500" t="s">
        <v>293</v>
      </c>
      <c r="AD164" s="500" t="s">
        <v>293</v>
      </c>
      <c r="AE164" s="500" t="s">
        <v>293</v>
      </c>
      <c r="AF164" s="500" t="s">
        <v>293</v>
      </c>
      <c r="AG164" s="500" t="s">
        <v>293</v>
      </c>
      <c r="AH164" s="500" t="s">
        <v>293</v>
      </c>
      <c r="AI164" s="500" t="s">
        <v>293</v>
      </c>
      <c r="AJ164" s="500" t="s">
        <v>293</v>
      </c>
      <c r="AK164" s="500" t="s">
        <v>293</v>
      </c>
      <c r="AL164" s="500" t="s">
        <v>293</v>
      </c>
      <c r="AM164" s="500" t="s">
        <v>293</v>
      </c>
      <c r="AN164" s="500" t="s">
        <v>293</v>
      </c>
      <c r="AO164" s="500" t="s">
        <v>293</v>
      </c>
      <c r="AP164" s="500" t="s">
        <v>293</v>
      </c>
      <c r="AQ164" s="382">
        <v>2.4689999999999999</v>
      </c>
      <c r="AR164" s="382">
        <v>2.8000000000000001E-2</v>
      </c>
      <c r="AS164" s="382">
        <v>0.114</v>
      </c>
      <c r="AT164" s="382">
        <v>2.4689999999999999</v>
      </c>
      <c r="AU164" s="382">
        <v>2.8000000000000001E-2</v>
      </c>
      <c r="AV164" s="382">
        <v>0.114</v>
      </c>
      <c r="AW164" s="382">
        <v>2.4689999999999999</v>
      </c>
      <c r="AX164" s="382">
        <v>2.8000000000000001E-2</v>
      </c>
      <c r="AY164" s="382">
        <v>0.114</v>
      </c>
      <c r="BB164" s="498"/>
      <c r="BC164" s="373" t="s">
        <v>435</v>
      </c>
      <c r="BD164" s="464" t="s">
        <v>293</v>
      </c>
      <c r="BE164" s="464" t="s">
        <v>293</v>
      </c>
      <c r="BF164" s="464" t="s">
        <v>293</v>
      </c>
      <c r="BG164" s="464" t="s">
        <v>293</v>
      </c>
      <c r="BH164" s="464" t="s">
        <v>293</v>
      </c>
      <c r="BI164" s="464" t="s">
        <v>293</v>
      </c>
      <c r="BJ164" s="464" t="s">
        <v>293</v>
      </c>
      <c r="BK164" s="464" t="s">
        <v>293</v>
      </c>
      <c r="BL164" s="464" t="s">
        <v>293</v>
      </c>
      <c r="BM164" s="464" t="s">
        <v>293</v>
      </c>
      <c r="BN164" s="464" t="s">
        <v>293</v>
      </c>
      <c r="BO164" s="464" t="s">
        <v>293</v>
      </c>
      <c r="BP164" s="371">
        <f t="shared" si="82"/>
        <v>2.4999939999999996</v>
      </c>
      <c r="BQ164" s="371">
        <f t="shared" si="83"/>
        <v>2.4999939999999996</v>
      </c>
      <c r="BR164" s="371">
        <f t="shared" si="84"/>
        <v>2.4999939999999996</v>
      </c>
    </row>
    <row r="165" spans="2:70" ht="16.5" customHeight="1">
      <c r="B165" s="5"/>
      <c r="E165" s="374" t="s">
        <v>438</v>
      </c>
      <c r="F165" s="373" t="s">
        <v>433</v>
      </c>
      <c r="G165" s="500" t="s">
        <v>293</v>
      </c>
      <c r="H165" s="500" t="s">
        <v>293</v>
      </c>
      <c r="I165" s="500" t="s">
        <v>293</v>
      </c>
      <c r="J165" s="500" t="s">
        <v>293</v>
      </c>
      <c r="K165" s="500" t="s">
        <v>293</v>
      </c>
      <c r="L165" s="500" t="s">
        <v>293</v>
      </c>
      <c r="M165" s="500" t="s">
        <v>293</v>
      </c>
      <c r="N165" s="500" t="s">
        <v>293</v>
      </c>
      <c r="O165" s="500" t="s">
        <v>293</v>
      </c>
      <c r="P165" s="500" t="s">
        <v>293</v>
      </c>
      <c r="Q165" s="500" t="s">
        <v>293</v>
      </c>
      <c r="R165" s="500" t="s">
        <v>293</v>
      </c>
      <c r="S165" s="500" t="s">
        <v>293</v>
      </c>
      <c r="T165" s="500" t="s">
        <v>293</v>
      </c>
      <c r="U165" s="500" t="s">
        <v>293</v>
      </c>
      <c r="V165" s="500" t="s">
        <v>293</v>
      </c>
      <c r="W165" s="500" t="s">
        <v>293</v>
      </c>
      <c r="X165" s="500" t="s">
        <v>293</v>
      </c>
      <c r="Y165" s="500" t="s">
        <v>293</v>
      </c>
      <c r="Z165" s="500" t="s">
        <v>293</v>
      </c>
      <c r="AA165" s="500" t="s">
        <v>293</v>
      </c>
      <c r="AB165" s="500" t="s">
        <v>293</v>
      </c>
      <c r="AC165" s="500" t="s">
        <v>293</v>
      </c>
      <c r="AD165" s="500" t="s">
        <v>293</v>
      </c>
      <c r="AE165" s="500" t="s">
        <v>293</v>
      </c>
      <c r="AF165" s="500" t="s">
        <v>293</v>
      </c>
      <c r="AG165" s="500" t="s">
        <v>293</v>
      </c>
      <c r="AH165" s="500" t="s">
        <v>293</v>
      </c>
      <c r="AI165" s="500" t="s">
        <v>293</v>
      </c>
      <c r="AJ165" s="500" t="s">
        <v>293</v>
      </c>
      <c r="AK165" s="500" t="s">
        <v>293</v>
      </c>
      <c r="AL165" s="500" t="s">
        <v>293</v>
      </c>
      <c r="AM165" s="500" t="s">
        <v>293</v>
      </c>
      <c r="AN165" s="500" t="s">
        <v>293</v>
      </c>
      <c r="AO165" s="500" t="s">
        <v>293</v>
      </c>
      <c r="AP165" s="500" t="s">
        <v>293</v>
      </c>
      <c r="AQ165" s="382">
        <v>2.3940000000000001</v>
      </c>
      <c r="AR165" s="382">
        <v>3.2000000000000001E-2</v>
      </c>
      <c r="AS165" s="382">
        <v>0.11600000000000001</v>
      </c>
      <c r="AT165" s="382">
        <v>2.3940000000000001</v>
      </c>
      <c r="AU165" s="382">
        <v>2.7E-2</v>
      </c>
      <c r="AV165" s="382">
        <v>0.11600000000000001</v>
      </c>
      <c r="AW165" s="382">
        <v>2.3940000000000001</v>
      </c>
      <c r="AX165" s="382">
        <v>2.5000000000000001E-2</v>
      </c>
      <c r="AY165" s="382">
        <v>0.11600000000000001</v>
      </c>
      <c r="BB165" s="374" t="s">
        <v>438</v>
      </c>
      <c r="BC165" s="373" t="s">
        <v>433</v>
      </c>
      <c r="BD165" s="464" t="s">
        <v>293</v>
      </c>
      <c r="BE165" s="464" t="s">
        <v>293</v>
      </c>
      <c r="BF165" s="464" t="s">
        <v>293</v>
      </c>
      <c r="BG165" s="464" t="s">
        <v>293</v>
      </c>
      <c r="BH165" s="464" t="s">
        <v>293</v>
      </c>
      <c r="BI165" s="464" t="s">
        <v>293</v>
      </c>
      <c r="BJ165" s="464" t="s">
        <v>293</v>
      </c>
      <c r="BK165" s="464" t="s">
        <v>293</v>
      </c>
      <c r="BL165" s="464" t="s">
        <v>293</v>
      </c>
      <c r="BM165" s="464" t="s">
        <v>293</v>
      </c>
      <c r="BN165" s="464" t="s">
        <v>293</v>
      </c>
      <c r="BO165" s="464" t="s">
        <v>293</v>
      </c>
      <c r="BP165" s="371">
        <f t="shared" si="82"/>
        <v>2.4256360000000003</v>
      </c>
      <c r="BQ165" s="371">
        <f t="shared" si="83"/>
        <v>2.4254960000000003</v>
      </c>
      <c r="BR165" s="371">
        <f t="shared" si="84"/>
        <v>2.4254400000000005</v>
      </c>
    </row>
    <row r="166" spans="2:70" ht="16.5" customHeight="1">
      <c r="B166" s="5"/>
      <c r="E166" s="497"/>
      <c r="F166" s="373" t="s">
        <v>434</v>
      </c>
      <c r="G166" s="500" t="s">
        <v>293</v>
      </c>
      <c r="H166" s="500" t="s">
        <v>293</v>
      </c>
      <c r="I166" s="500" t="s">
        <v>293</v>
      </c>
      <c r="J166" s="500" t="s">
        <v>293</v>
      </c>
      <c r="K166" s="500" t="s">
        <v>293</v>
      </c>
      <c r="L166" s="500" t="s">
        <v>293</v>
      </c>
      <c r="M166" s="500" t="s">
        <v>293</v>
      </c>
      <c r="N166" s="500" t="s">
        <v>293</v>
      </c>
      <c r="O166" s="500" t="s">
        <v>293</v>
      </c>
      <c r="P166" s="500" t="s">
        <v>293</v>
      </c>
      <c r="Q166" s="500" t="s">
        <v>293</v>
      </c>
      <c r="R166" s="500" t="s">
        <v>293</v>
      </c>
      <c r="S166" s="500" t="s">
        <v>293</v>
      </c>
      <c r="T166" s="500" t="s">
        <v>293</v>
      </c>
      <c r="U166" s="500" t="s">
        <v>293</v>
      </c>
      <c r="V166" s="500" t="s">
        <v>293</v>
      </c>
      <c r="W166" s="500" t="s">
        <v>293</v>
      </c>
      <c r="X166" s="500" t="s">
        <v>293</v>
      </c>
      <c r="Y166" s="500" t="s">
        <v>293</v>
      </c>
      <c r="Z166" s="500" t="s">
        <v>293</v>
      </c>
      <c r="AA166" s="500" t="s">
        <v>293</v>
      </c>
      <c r="AB166" s="500" t="s">
        <v>293</v>
      </c>
      <c r="AC166" s="500" t="s">
        <v>293</v>
      </c>
      <c r="AD166" s="500" t="s">
        <v>293</v>
      </c>
      <c r="AE166" s="500" t="s">
        <v>293</v>
      </c>
      <c r="AF166" s="500" t="s">
        <v>293</v>
      </c>
      <c r="AG166" s="500" t="s">
        <v>293</v>
      </c>
      <c r="AH166" s="500" t="s">
        <v>293</v>
      </c>
      <c r="AI166" s="500" t="s">
        <v>293</v>
      </c>
      <c r="AJ166" s="500" t="s">
        <v>293</v>
      </c>
      <c r="AK166" s="500" t="s">
        <v>293</v>
      </c>
      <c r="AL166" s="500" t="s">
        <v>293</v>
      </c>
      <c r="AM166" s="500" t="s">
        <v>293</v>
      </c>
      <c r="AN166" s="500" t="s">
        <v>293</v>
      </c>
      <c r="AO166" s="500" t="s">
        <v>293</v>
      </c>
      <c r="AP166" s="500" t="s">
        <v>293</v>
      </c>
      <c r="AQ166" s="382">
        <v>2.3940000000000001</v>
      </c>
      <c r="AR166" s="382">
        <v>1.4999999999999999E-2</v>
      </c>
      <c r="AS166" s="382">
        <v>0.11600000000000001</v>
      </c>
      <c r="AT166" s="382">
        <v>2.3940000000000001</v>
      </c>
      <c r="AU166" s="382">
        <v>1.4E-2</v>
      </c>
      <c r="AV166" s="382">
        <v>0.11600000000000001</v>
      </c>
      <c r="AW166" s="382">
        <v>2.3940000000000001</v>
      </c>
      <c r="AX166" s="382">
        <v>1.2999999999999999E-2</v>
      </c>
      <c r="AY166" s="382">
        <v>0.11600000000000001</v>
      </c>
      <c r="BB166" s="497"/>
      <c r="BC166" s="373" t="s">
        <v>434</v>
      </c>
      <c r="BD166" s="464" t="s">
        <v>293</v>
      </c>
      <c r="BE166" s="464" t="s">
        <v>293</v>
      </c>
      <c r="BF166" s="464" t="s">
        <v>293</v>
      </c>
      <c r="BG166" s="464" t="s">
        <v>293</v>
      </c>
      <c r="BH166" s="464" t="s">
        <v>293</v>
      </c>
      <c r="BI166" s="464" t="s">
        <v>293</v>
      </c>
      <c r="BJ166" s="464" t="s">
        <v>293</v>
      </c>
      <c r="BK166" s="464" t="s">
        <v>293</v>
      </c>
      <c r="BL166" s="464" t="s">
        <v>293</v>
      </c>
      <c r="BM166" s="464" t="s">
        <v>293</v>
      </c>
      <c r="BN166" s="464" t="s">
        <v>293</v>
      </c>
      <c r="BO166" s="464" t="s">
        <v>293</v>
      </c>
      <c r="BP166" s="371">
        <f t="shared" si="82"/>
        <v>2.4251600000000004</v>
      </c>
      <c r="BQ166" s="371">
        <f t="shared" si="83"/>
        <v>2.4251320000000005</v>
      </c>
      <c r="BR166" s="371">
        <f t="shared" si="84"/>
        <v>2.4251040000000001</v>
      </c>
    </row>
    <row r="167" spans="2:70" ht="16.5" customHeight="1">
      <c r="B167" s="5"/>
      <c r="E167" s="498"/>
      <c r="F167" s="373" t="s">
        <v>435</v>
      </c>
      <c r="G167" s="500" t="s">
        <v>293</v>
      </c>
      <c r="H167" s="500" t="s">
        <v>293</v>
      </c>
      <c r="I167" s="500" t="s">
        <v>293</v>
      </c>
      <c r="J167" s="500" t="s">
        <v>293</v>
      </c>
      <c r="K167" s="500" t="s">
        <v>293</v>
      </c>
      <c r="L167" s="500" t="s">
        <v>293</v>
      </c>
      <c r="M167" s="500" t="s">
        <v>293</v>
      </c>
      <c r="N167" s="500" t="s">
        <v>293</v>
      </c>
      <c r="O167" s="500" t="s">
        <v>293</v>
      </c>
      <c r="P167" s="500" t="s">
        <v>293</v>
      </c>
      <c r="Q167" s="500" t="s">
        <v>293</v>
      </c>
      <c r="R167" s="500" t="s">
        <v>293</v>
      </c>
      <c r="S167" s="500" t="s">
        <v>293</v>
      </c>
      <c r="T167" s="500" t="s">
        <v>293</v>
      </c>
      <c r="U167" s="500" t="s">
        <v>293</v>
      </c>
      <c r="V167" s="500" t="s">
        <v>293</v>
      </c>
      <c r="W167" s="500" t="s">
        <v>293</v>
      </c>
      <c r="X167" s="500" t="s">
        <v>293</v>
      </c>
      <c r="Y167" s="500" t="s">
        <v>293</v>
      </c>
      <c r="Z167" s="500" t="s">
        <v>293</v>
      </c>
      <c r="AA167" s="500" t="s">
        <v>293</v>
      </c>
      <c r="AB167" s="500" t="s">
        <v>293</v>
      </c>
      <c r="AC167" s="500" t="s">
        <v>293</v>
      </c>
      <c r="AD167" s="500" t="s">
        <v>293</v>
      </c>
      <c r="AE167" s="500" t="s">
        <v>293</v>
      </c>
      <c r="AF167" s="500" t="s">
        <v>293</v>
      </c>
      <c r="AG167" s="500" t="s">
        <v>293</v>
      </c>
      <c r="AH167" s="500" t="s">
        <v>293</v>
      </c>
      <c r="AI167" s="500" t="s">
        <v>293</v>
      </c>
      <c r="AJ167" s="500" t="s">
        <v>293</v>
      </c>
      <c r="AK167" s="500" t="s">
        <v>293</v>
      </c>
      <c r="AL167" s="500" t="s">
        <v>293</v>
      </c>
      <c r="AM167" s="500" t="s">
        <v>293</v>
      </c>
      <c r="AN167" s="500" t="s">
        <v>293</v>
      </c>
      <c r="AO167" s="500" t="s">
        <v>293</v>
      </c>
      <c r="AP167" s="500" t="s">
        <v>293</v>
      </c>
      <c r="AQ167" s="382">
        <v>2.3940000000000001</v>
      </c>
      <c r="AR167" s="382">
        <v>2.8000000000000001E-2</v>
      </c>
      <c r="AS167" s="382">
        <v>0.114</v>
      </c>
      <c r="AT167" s="382">
        <v>2.3940000000000001</v>
      </c>
      <c r="AU167" s="382">
        <v>2.8000000000000001E-2</v>
      </c>
      <c r="AV167" s="382">
        <v>0.114</v>
      </c>
      <c r="AW167" s="382">
        <v>2.3940000000000001</v>
      </c>
      <c r="AX167" s="382">
        <v>2.8000000000000001E-2</v>
      </c>
      <c r="AY167" s="382">
        <v>0.114</v>
      </c>
      <c r="BB167" s="498"/>
      <c r="BC167" s="373" t="s">
        <v>435</v>
      </c>
      <c r="BD167" s="464" t="s">
        <v>293</v>
      </c>
      <c r="BE167" s="464" t="s">
        <v>293</v>
      </c>
      <c r="BF167" s="464" t="s">
        <v>293</v>
      </c>
      <c r="BG167" s="464" t="s">
        <v>293</v>
      </c>
      <c r="BH167" s="464" t="s">
        <v>293</v>
      </c>
      <c r="BI167" s="464" t="s">
        <v>293</v>
      </c>
      <c r="BJ167" s="464" t="s">
        <v>293</v>
      </c>
      <c r="BK167" s="464" t="s">
        <v>293</v>
      </c>
      <c r="BL167" s="464" t="s">
        <v>293</v>
      </c>
      <c r="BM167" s="464" t="s">
        <v>293</v>
      </c>
      <c r="BN167" s="464" t="s">
        <v>293</v>
      </c>
      <c r="BO167" s="464" t="s">
        <v>293</v>
      </c>
      <c r="BP167" s="371">
        <f t="shared" si="82"/>
        <v>2.4249939999999999</v>
      </c>
      <c r="BQ167" s="371">
        <f t="shared" si="83"/>
        <v>2.4249939999999999</v>
      </c>
      <c r="BR167" s="371">
        <f t="shared" si="84"/>
        <v>2.4249939999999999</v>
      </c>
    </row>
    <row r="168" spans="2:70" ht="16.5" customHeight="1">
      <c r="B168" s="5"/>
      <c r="E168" s="374" t="s">
        <v>439</v>
      </c>
      <c r="F168" s="373" t="s">
        <v>433</v>
      </c>
      <c r="G168" s="500" t="s">
        <v>293</v>
      </c>
      <c r="H168" s="500" t="s">
        <v>293</v>
      </c>
      <c r="I168" s="500" t="s">
        <v>293</v>
      </c>
      <c r="J168" s="500" t="s">
        <v>293</v>
      </c>
      <c r="K168" s="500" t="s">
        <v>293</v>
      </c>
      <c r="L168" s="500" t="s">
        <v>293</v>
      </c>
      <c r="M168" s="500" t="s">
        <v>293</v>
      </c>
      <c r="N168" s="500" t="s">
        <v>293</v>
      </c>
      <c r="O168" s="500" t="s">
        <v>293</v>
      </c>
      <c r="P168" s="500" t="s">
        <v>293</v>
      </c>
      <c r="Q168" s="500" t="s">
        <v>293</v>
      </c>
      <c r="R168" s="500" t="s">
        <v>293</v>
      </c>
      <c r="S168" s="500" t="s">
        <v>293</v>
      </c>
      <c r="T168" s="500" t="s">
        <v>293</v>
      </c>
      <c r="U168" s="500" t="s">
        <v>293</v>
      </c>
      <c r="V168" s="500" t="s">
        <v>293</v>
      </c>
      <c r="W168" s="500" t="s">
        <v>293</v>
      </c>
      <c r="X168" s="500" t="s">
        <v>293</v>
      </c>
      <c r="Y168" s="500" t="s">
        <v>293</v>
      </c>
      <c r="Z168" s="500" t="s">
        <v>293</v>
      </c>
      <c r="AA168" s="500" t="s">
        <v>293</v>
      </c>
      <c r="AB168" s="500" t="s">
        <v>293</v>
      </c>
      <c r="AC168" s="500" t="s">
        <v>293</v>
      </c>
      <c r="AD168" s="500" t="s">
        <v>293</v>
      </c>
      <c r="AE168" s="500" t="s">
        <v>293</v>
      </c>
      <c r="AF168" s="500" t="s">
        <v>293</v>
      </c>
      <c r="AG168" s="500" t="s">
        <v>293</v>
      </c>
      <c r="AH168" s="500" t="s">
        <v>293</v>
      </c>
      <c r="AI168" s="500" t="s">
        <v>293</v>
      </c>
      <c r="AJ168" s="500" t="s">
        <v>293</v>
      </c>
      <c r="AK168" s="500" t="s">
        <v>293</v>
      </c>
      <c r="AL168" s="500" t="s">
        <v>293</v>
      </c>
      <c r="AM168" s="500" t="s">
        <v>293</v>
      </c>
      <c r="AN168" s="500" t="s">
        <v>293</v>
      </c>
      <c r="AO168" s="500" t="s">
        <v>293</v>
      </c>
      <c r="AP168" s="500" t="s">
        <v>293</v>
      </c>
      <c r="AQ168" s="382">
        <v>2.1429999999999998</v>
      </c>
      <c r="AR168" s="382">
        <v>3.2000000000000001E-2</v>
      </c>
      <c r="AS168" s="382">
        <v>0.11600000000000001</v>
      </c>
      <c r="AT168" s="382">
        <v>2.1429999999999998</v>
      </c>
      <c r="AU168" s="382">
        <v>2.7E-2</v>
      </c>
      <c r="AV168" s="382">
        <v>0.11600000000000001</v>
      </c>
      <c r="AW168" s="382">
        <v>2.1429999999999998</v>
      </c>
      <c r="AX168" s="382">
        <v>2.5000000000000001E-2</v>
      </c>
      <c r="AY168" s="382">
        <v>0.11600000000000001</v>
      </c>
      <c r="BB168" s="374" t="s">
        <v>439</v>
      </c>
      <c r="BC168" s="373" t="s">
        <v>433</v>
      </c>
      <c r="BD168" s="464" t="s">
        <v>293</v>
      </c>
      <c r="BE168" s="464" t="s">
        <v>293</v>
      </c>
      <c r="BF168" s="464" t="s">
        <v>293</v>
      </c>
      <c r="BG168" s="464" t="s">
        <v>293</v>
      </c>
      <c r="BH168" s="464" t="s">
        <v>293</v>
      </c>
      <c r="BI168" s="464" t="s">
        <v>293</v>
      </c>
      <c r="BJ168" s="464" t="s">
        <v>293</v>
      </c>
      <c r="BK168" s="464" t="s">
        <v>293</v>
      </c>
      <c r="BL168" s="464" t="s">
        <v>293</v>
      </c>
      <c r="BM168" s="464" t="s">
        <v>293</v>
      </c>
      <c r="BN168" s="464" t="s">
        <v>293</v>
      </c>
      <c r="BO168" s="464" t="s">
        <v>293</v>
      </c>
      <c r="BP168" s="371">
        <f>AQ168+AR168*$I$252/1000+AS168*$I$253/1000</f>
        <v>2.174636</v>
      </c>
      <c r="BQ168" s="371">
        <f t="shared" ref="BQ168:BQ170" si="85">AT168+AU168*$I$252/1000+AV168*$I$253/1000</f>
        <v>2.174496</v>
      </c>
      <c r="BR168" s="371">
        <f t="shared" ref="BR168:BR170" si="86">AW168+AX168*$I$252/1000+AY168*$I$253/1000</f>
        <v>2.1744400000000002</v>
      </c>
    </row>
    <row r="169" spans="2:70" ht="16.5" customHeight="1">
      <c r="B169" s="5"/>
      <c r="E169" s="497"/>
      <c r="F169" s="373" t="s">
        <v>434</v>
      </c>
      <c r="G169" s="500" t="s">
        <v>293</v>
      </c>
      <c r="H169" s="500" t="s">
        <v>293</v>
      </c>
      <c r="I169" s="500" t="s">
        <v>293</v>
      </c>
      <c r="J169" s="500" t="s">
        <v>293</v>
      </c>
      <c r="K169" s="500" t="s">
        <v>293</v>
      </c>
      <c r="L169" s="500" t="s">
        <v>293</v>
      </c>
      <c r="M169" s="500" t="s">
        <v>293</v>
      </c>
      <c r="N169" s="500" t="s">
        <v>293</v>
      </c>
      <c r="O169" s="500" t="s">
        <v>293</v>
      </c>
      <c r="P169" s="500" t="s">
        <v>293</v>
      </c>
      <c r="Q169" s="500" t="s">
        <v>293</v>
      </c>
      <c r="R169" s="500" t="s">
        <v>293</v>
      </c>
      <c r="S169" s="500" t="s">
        <v>293</v>
      </c>
      <c r="T169" s="500" t="s">
        <v>293</v>
      </c>
      <c r="U169" s="500" t="s">
        <v>293</v>
      </c>
      <c r="V169" s="500" t="s">
        <v>293</v>
      </c>
      <c r="W169" s="500" t="s">
        <v>293</v>
      </c>
      <c r="X169" s="500" t="s">
        <v>293</v>
      </c>
      <c r="Y169" s="500" t="s">
        <v>293</v>
      </c>
      <c r="Z169" s="500" t="s">
        <v>293</v>
      </c>
      <c r="AA169" s="500" t="s">
        <v>293</v>
      </c>
      <c r="AB169" s="500" t="s">
        <v>293</v>
      </c>
      <c r="AC169" s="500" t="s">
        <v>293</v>
      </c>
      <c r="AD169" s="500" t="s">
        <v>293</v>
      </c>
      <c r="AE169" s="500" t="s">
        <v>293</v>
      </c>
      <c r="AF169" s="500" t="s">
        <v>293</v>
      </c>
      <c r="AG169" s="500" t="s">
        <v>293</v>
      </c>
      <c r="AH169" s="500" t="s">
        <v>293</v>
      </c>
      <c r="AI169" s="500" t="s">
        <v>293</v>
      </c>
      <c r="AJ169" s="500" t="s">
        <v>293</v>
      </c>
      <c r="AK169" s="500" t="s">
        <v>293</v>
      </c>
      <c r="AL169" s="500" t="s">
        <v>293</v>
      </c>
      <c r="AM169" s="500" t="s">
        <v>293</v>
      </c>
      <c r="AN169" s="500" t="s">
        <v>293</v>
      </c>
      <c r="AO169" s="500" t="s">
        <v>293</v>
      </c>
      <c r="AP169" s="500" t="s">
        <v>293</v>
      </c>
      <c r="AQ169" s="382">
        <v>2.1429999999999998</v>
      </c>
      <c r="AR169" s="382">
        <v>1.4999999999999999E-2</v>
      </c>
      <c r="AS169" s="382">
        <v>0.11600000000000001</v>
      </c>
      <c r="AT169" s="382">
        <v>2.1429999999999998</v>
      </c>
      <c r="AU169" s="382">
        <v>1.4E-2</v>
      </c>
      <c r="AV169" s="382">
        <v>0.11600000000000001</v>
      </c>
      <c r="AW169" s="382">
        <v>2.1429999999999998</v>
      </c>
      <c r="AX169" s="382">
        <v>1.2999999999999999E-2</v>
      </c>
      <c r="AY169" s="382">
        <v>0.11600000000000001</v>
      </c>
      <c r="BB169" s="497"/>
      <c r="BC169" s="373" t="s">
        <v>434</v>
      </c>
      <c r="BD169" s="464" t="s">
        <v>293</v>
      </c>
      <c r="BE169" s="464" t="s">
        <v>293</v>
      </c>
      <c r="BF169" s="464" t="s">
        <v>293</v>
      </c>
      <c r="BG169" s="464" t="s">
        <v>293</v>
      </c>
      <c r="BH169" s="464" t="s">
        <v>293</v>
      </c>
      <c r="BI169" s="464" t="s">
        <v>293</v>
      </c>
      <c r="BJ169" s="464" t="s">
        <v>293</v>
      </c>
      <c r="BK169" s="464" t="s">
        <v>293</v>
      </c>
      <c r="BL169" s="464" t="s">
        <v>293</v>
      </c>
      <c r="BM169" s="464" t="s">
        <v>293</v>
      </c>
      <c r="BN169" s="464" t="s">
        <v>293</v>
      </c>
      <c r="BO169" s="464" t="s">
        <v>293</v>
      </c>
      <c r="BP169" s="371">
        <f t="shared" ref="BP169:BP170" si="87">AQ169+AR169*$I$252/1000+AS169*$I$253/1000</f>
        <v>2.1741600000000001</v>
      </c>
      <c r="BQ169" s="371">
        <f t="shared" si="85"/>
        <v>2.1741320000000002</v>
      </c>
      <c r="BR169" s="371">
        <f t="shared" si="86"/>
        <v>2.1741039999999998</v>
      </c>
    </row>
    <row r="170" spans="2:70" ht="16.5" customHeight="1">
      <c r="B170" s="5"/>
      <c r="E170" s="498"/>
      <c r="F170" s="373" t="s">
        <v>435</v>
      </c>
      <c r="G170" s="500" t="s">
        <v>293</v>
      </c>
      <c r="H170" s="500" t="s">
        <v>293</v>
      </c>
      <c r="I170" s="500" t="s">
        <v>293</v>
      </c>
      <c r="J170" s="500" t="s">
        <v>293</v>
      </c>
      <c r="K170" s="500" t="s">
        <v>293</v>
      </c>
      <c r="L170" s="500" t="s">
        <v>293</v>
      </c>
      <c r="M170" s="500" t="s">
        <v>293</v>
      </c>
      <c r="N170" s="500" t="s">
        <v>293</v>
      </c>
      <c r="O170" s="500" t="s">
        <v>293</v>
      </c>
      <c r="P170" s="500" t="s">
        <v>293</v>
      </c>
      <c r="Q170" s="500" t="s">
        <v>293</v>
      </c>
      <c r="R170" s="500" t="s">
        <v>293</v>
      </c>
      <c r="S170" s="500" t="s">
        <v>293</v>
      </c>
      <c r="T170" s="500" t="s">
        <v>293</v>
      </c>
      <c r="U170" s="500" t="s">
        <v>293</v>
      </c>
      <c r="V170" s="500" t="s">
        <v>293</v>
      </c>
      <c r="W170" s="500" t="s">
        <v>293</v>
      </c>
      <c r="X170" s="500" t="s">
        <v>293</v>
      </c>
      <c r="Y170" s="500" t="s">
        <v>293</v>
      </c>
      <c r="Z170" s="500" t="s">
        <v>293</v>
      </c>
      <c r="AA170" s="500" t="s">
        <v>293</v>
      </c>
      <c r="AB170" s="500" t="s">
        <v>293</v>
      </c>
      <c r="AC170" s="500" t="s">
        <v>293</v>
      </c>
      <c r="AD170" s="500" t="s">
        <v>293</v>
      </c>
      <c r="AE170" s="500" t="s">
        <v>293</v>
      </c>
      <c r="AF170" s="500" t="s">
        <v>293</v>
      </c>
      <c r="AG170" s="500" t="s">
        <v>293</v>
      </c>
      <c r="AH170" s="500" t="s">
        <v>293</v>
      </c>
      <c r="AI170" s="500" t="s">
        <v>293</v>
      </c>
      <c r="AJ170" s="500" t="s">
        <v>293</v>
      </c>
      <c r="AK170" s="500" t="s">
        <v>293</v>
      </c>
      <c r="AL170" s="500" t="s">
        <v>293</v>
      </c>
      <c r="AM170" s="500" t="s">
        <v>293</v>
      </c>
      <c r="AN170" s="500" t="s">
        <v>293</v>
      </c>
      <c r="AO170" s="500" t="s">
        <v>293</v>
      </c>
      <c r="AP170" s="500" t="s">
        <v>293</v>
      </c>
      <c r="AQ170" s="382">
        <v>2.1429999999999998</v>
      </c>
      <c r="AR170" s="382">
        <v>2.8000000000000001E-2</v>
      </c>
      <c r="AS170" s="382">
        <v>0.114</v>
      </c>
      <c r="AT170" s="382">
        <v>2.1429999999999998</v>
      </c>
      <c r="AU170" s="382">
        <v>2.8000000000000001E-2</v>
      </c>
      <c r="AV170" s="382">
        <v>0.114</v>
      </c>
      <c r="AW170" s="382">
        <v>2.1429999999999998</v>
      </c>
      <c r="AX170" s="382">
        <v>2.8000000000000001E-2</v>
      </c>
      <c r="AY170" s="382">
        <v>0.114</v>
      </c>
      <c r="BB170" s="498"/>
      <c r="BC170" s="373" t="s">
        <v>435</v>
      </c>
      <c r="BD170" s="464" t="s">
        <v>293</v>
      </c>
      <c r="BE170" s="464" t="s">
        <v>293</v>
      </c>
      <c r="BF170" s="464" t="s">
        <v>293</v>
      </c>
      <c r="BG170" s="464" t="s">
        <v>293</v>
      </c>
      <c r="BH170" s="464" t="s">
        <v>293</v>
      </c>
      <c r="BI170" s="464" t="s">
        <v>293</v>
      </c>
      <c r="BJ170" s="464" t="s">
        <v>293</v>
      </c>
      <c r="BK170" s="464" t="s">
        <v>293</v>
      </c>
      <c r="BL170" s="464" t="s">
        <v>293</v>
      </c>
      <c r="BM170" s="464" t="s">
        <v>293</v>
      </c>
      <c r="BN170" s="464" t="s">
        <v>293</v>
      </c>
      <c r="BO170" s="464" t="s">
        <v>293</v>
      </c>
      <c r="BP170" s="371">
        <f t="shared" si="87"/>
        <v>2.1739939999999995</v>
      </c>
      <c r="BQ170" s="371">
        <f t="shared" si="85"/>
        <v>2.1739939999999995</v>
      </c>
      <c r="BR170" s="371">
        <f t="shared" si="86"/>
        <v>2.1739939999999995</v>
      </c>
    </row>
    <row r="171" spans="2:70" ht="16.5" customHeight="1">
      <c r="B171" s="5"/>
      <c r="E171" s="374" t="s">
        <v>440</v>
      </c>
      <c r="F171" s="373" t="s">
        <v>433</v>
      </c>
      <c r="G171" s="500" t="s">
        <v>293</v>
      </c>
      <c r="H171" s="500" t="s">
        <v>293</v>
      </c>
      <c r="I171" s="500" t="s">
        <v>293</v>
      </c>
      <c r="J171" s="500" t="s">
        <v>293</v>
      </c>
      <c r="K171" s="500" t="s">
        <v>293</v>
      </c>
      <c r="L171" s="500" t="s">
        <v>293</v>
      </c>
      <c r="M171" s="500" t="s">
        <v>293</v>
      </c>
      <c r="N171" s="500" t="s">
        <v>293</v>
      </c>
      <c r="O171" s="500" t="s">
        <v>293</v>
      </c>
      <c r="P171" s="500" t="s">
        <v>293</v>
      </c>
      <c r="Q171" s="500" t="s">
        <v>293</v>
      </c>
      <c r="R171" s="500" t="s">
        <v>293</v>
      </c>
      <c r="S171" s="500" t="s">
        <v>293</v>
      </c>
      <c r="T171" s="500" t="s">
        <v>293</v>
      </c>
      <c r="U171" s="500" t="s">
        <v>293</v>
      </c>
      <c r="V171" s="500" t="s">
        <v>293</v>
      </c>
      <c r="W171" s="500" t="s">
        <v>293</v>
      </c>
      <c r="X171" s="500" t="s">
        <v>293</v>
      </c>
      <c r="Y171" s="500" t="s">
        <v>293</v>
      </c>
      <c r="Z171" s="500" t="s">
        <v>293</v>
      </c>
      <c r="AA171" s="500" t="s">
        <v>293</v>
      </c>
      <c r="AB171" s="500" t="s">
        <v>293</v>
      </c>
      <c r="AC171" s="500" t="s">
        <v>293</v>
      </c>
      <c r="AD171" s="500" t="s">
        <v>293</v>
      </c>
      <c r="AE171" s="500" t="s">
        <v>293</v>
      </c>
      <c r="AF171" s="500" t="s">
        <v>293</v>
      </c>
      <c r="AG171" s="500" t="s">
        <v>293</v>
      </c>
      <c r="AH171" s="500" t="s">
        <v>293</v>
      </c>
      <c r="AI171" s="500" t="s">
        <v>293</v>
      </c>
      <c r="AJ171" s="500" t="s">
        <v>293</v>
      </c>
      <c r="AK171" s="500" t="s">
        <v>293</v>
      </c>
      <c r="AL171" s="500" t="s">
        <v>293</v>
      </c>
      <c r="AM171" s="500" t="s">
        <v>293</v>
      </c>
      <c r="AN171" s="500" t="s">
        <v>293</v>
      </c>
      <c r="AO171" s="500" t="s">
        <v>293</v>
      </c>
      <c r="AP171" s="500" t="s">
        <v>293</v>
      </c>
      <c r="AQ171" s="382">
        <v>1.8919999999999999</v>
      </c>
      <c r="AR171" s="382">
        <v>3.2000000000000001E-2</v>
      </c>
      <c r="AS171" s="382">
        <v>0.11600000000000001</v>
      </c>
      <c r="AT171" s="382">
        <v>1.8919999999999999</v>
      </c>
      <c r="AU171" s="382">
        <v>2.7E-2</v>
      </c>
      <c r="AV171" s="382">
        <v>0.11600000000000001</v>
      </c>
      <c r="AW171" s="382">
        <v>1.8919999999999999</v>
      </c>
      <c r="AX171" s="382">
        <v>2.5000000000000001E-2</v>
      </c>
      <c r="AY171" s="382">
        <v>0.11600000000000001</v>
      </c>
      <c r="BB171" s="374" t="s">
        <v>440</v>
      </c>
      <c r="BC171" s="373" t="s">
        <v>433</v>
      </c>
      <c r="BD171" s="464" t="s">
        <v>293</v>
      </c>
      <c r="BE171" s="464" t="s">
        <v>293</v>
      </c>
      <c r="BF171" s="464" t="s">
        <v>293</v>
      </c>
      <c r="BG171" s="464" t="s">
        <v>293</v>
      </c>
      <c r="BH171" s="464" t="s">
        <v>293</v>
      </c>
      <c r="BI171" s="464" t="s">
        <v>293</v>
      </c>
      <c r="BJ171" s="464" t="s">
        <v>293</v>
      </c>
      <c r="BK171" s="464" t="s">
        <v>293</v>
      </c>
      <c r="BL171" s="464" t="s">
        <v>293</v>
      </c>
      <c r="BM171" s="464" t="s">
        <v>293</v>
      </c>
      <c r="BN171" s="464" t="s">
        <v>293</v>
      </c>
      <c r="BO171" s="464" t="s">
        <v>293</v>
      </c>
      <c r="BP171" s="371">
        <f t="shared" si="82"/>
        <v>1.9236359999999999</v>
      </c>
      <c r="BQ171" s="371">
        <f t="shared" si="83"/>
        <v>1.9234959999999999</v>
      </c>
      <c r="BR171" s="371">
        <f t="shared" si="84"/>
        <v>1.9234399999999998</v>
      </c>
    </row>
    <row r="172" spans="2:70" ht="16.5" customHeight="1">
      <c r="B172" s="5"/>
      <c r="E172" s="497"/>
      <c r="F172" s="373" t="s">
        <v>434</v>
      </c>
      <c r="G172" s="500" t="s">
        <v>293</v>
      </c>
      <c r="H172" s="500" t="s">
        <v>293</v>
      </c>
      <c r="I172" s="500" t="s">
        <v>293</v>
      </c>
      <c r="J172" s="500" t="s">
        <v>293</v>
      </c>
      <c r="K172" s="500" t="s">
        <v>293</v>
      </c>
      <c r="L172" s="500" t="s">
        <v>293</v>
      </c>
      <c r="M172" s="500" t="s">
        <v>293</v>
      </c>
      <c r="N172" s="500" t="s">
        <v>293</v>
      </c>
      <c r="O172" s="500" t="s">
        <v>293</v>
      </c>
      <c r="P172" s="500" t="s">
        <v>293</v>
      </c>
      <c r="Q172" s="500" t="s">
        <v>293</v>
      </c>
      <c r="R172" s="500" t="s">
        <v>293</v>
      </c>
      <c r="S172" s="500" t="s">
        <v>293</v>
      </c>
      <c r="T172" s="500" t="s">
        <v>293</v>
      </c>
      <c r="U172" s="500" t="s">
        <v>293</v>
      </c>
      <c r="V172" s="500" t="s">
        <v>293</v>
      </c>
      <c r="W172" s="500" t="s">
        <v>293</v>
      </c>
      <c r="X172" s="500" t="s">
        <v>293</v>
      </c>
      <c r="Y172" s="500" t="s">
        <v>293</v>
      </c>
      <c r="Z172" s="500" t="s">
        <v>293</v>
      </c>
      <c r="AA172" s="500" t="s">
        <v>293</v>
      </c>
      <c r="AB172" s="500" t="s">
        <v>293</v>
      </c>
      <c r="AC172" s="500" t="s">
        <v>293</v>
      </c>
      <c r="AD172" s="500" t="s">
        <v>293</v>
      </c>
      <c r="AE172" s="500" t="s">
        <v>293</v>
      </c>
      <c r="AF172" s="500" t="s">
        <v>293</v>
      </c>
      <c r="AG172" s="500" t="s">
        <v>293</v>
      </c>
      <c r="AH172" s="500" t="s">
        <v>293</v>
      </c>
      <c r="AI172" s="500" t="s">
        <v>293</v>
      </c>
      <c r="AJ172" s="500" t="s">
        <v>293</v>
      </c>
      <c r="AK172" s="500" t="s">
        <v>293</v>
      </c>
      <c r="AL172" s="500" t="s">
        <v>293</v>
      </c>
      <c r="AM172" s="500" t="s">
        <v>293</v>
      </c>
      <c r="AN172" s="500" t="s">
        <v>293</v>
      </c>
      <c r="AO172" s="500" t="s">
        <v>293</v>
      </c>
      <c r="AP172" s="500" t="s">
        <v>293</v>
      </c>
      <c r="AQ172" s="382">
        <v>1.8919999999999999</v>
      </c>
      <c r="AR172" s="382">
        <v>1.4999999999999999E-2</v>
      </c>
      <c r="AS172" s="382">
        <v>0.11600000000000001</v>
      </c>
      <c r="AT172" s="382">
        <v>1.8919999999999999</v>
      </c>
      <c r="AU172" s="382">
        <v>1.4E-2</v>
      </c>
      <c r="AV172" s="382">
        <v>0.11600000000000001</v>
      </c>
      <c r="AW172" s="382">
        <v>1.8919999999999999</v>
      </c>
      <c r="AX172" s="382">
        <v>1.2999999999999999E-2</v>
      </c>
      <c r="AY172" s="382">
        <v>0.11600000000000001</v>
      </c>
      <c r="BB172" s="497"/>
      <c r="BC172" s="373" t="s">
        <v>434</v>
      </c>
      <c r="BD172" s="464" t="s">
        <v>293</v>
      </c>
      <c r="BE172" s="464" t="s">
        <v>293</v>
      </c>
      <c r="BF172" s="464" t="s">
        <v>293</v>
      </c>
      <c r="BG172" s="464" t="s">
        <v>293</v>
      </c>
      <c r="BH172" s="464" t="s">
        <v>293</v>
      </c>
      <c r="BI172" s="464" t="s">
        <v>293</v>
      </c>
      <c r="BJ172" s="464" t="s">
        <v>293</v>
      </c>
      <c r="BK172" s="464" t="s">
        <v>293</v>
      </c>
      <c r="BL172" s="464" t="s">
        <v>293</v>
      </c>
      <c r="BM172" s="464" t="s">
        <v>293</v>
      </c>
      <c r="BN172" s="464" t="s">
        <v>293</v>
      </c>
      <c r="BO172" s="464" t="s">
        <v>293</v>
      </c>
      <c r="BP172" s="371">
        <f t="shared" si="82"/>
        <v>1.92316</v>
      </c>
      <c r="BQ172" s="371">
        <f t="shared" si="83"/>
        <v>1.9231319999999998</v>
      </c>
      <c r="BR172" s="371">
        <f t="shared" si="84"/>
        <v>1.9231039999999999</v>
      </c>
    </row>
    <row r="173" spans="2:70" ht="16.5" customHeight="1">
      <c r="B173" s="5"/>
      <c r="E173" s="498"/>
      <c r="F173" s="373" t="s">
        <v>435</v>
      </c>
      <c r="G173" s="500" t="s">
        <v>293</v>
      </c>
      <c r="H173" s="500" t="s">
        <v>293</v>
      </c>
      <c r="I173" s="500" t="s">
        <v>293</v>
      </c>
      <c r="J173" s="500" t="s">
        <v>293</v>
      </c>
      <c r="K173" s="500" t="s">
        <v>293</v>
      </c>
      <c r="L173" s="500" t="s">
        <v>293</v>
      </c>
      <c r="M173" s="500" t="s">
        <v>293</v>
      </c>
      <c r="N173" s="500" t="s">
        <v>293</v>
      </c>
      <c r="O173" s="500" t="s">
        <v>293</v>
      </c>
      <c r="P173" s="500" t="s">
        <v>293</v>
      </c>
      <c r="Q173" s="500" t="s">
        <v>293</v>
      </c>
      <c r="R173" s="500" t="s">
        <v>293</v>
      </c>
      <c r="S173" s="500" t="s">
        <v>293</v>
      </c>
      <c r="T173" s="500" t="s">
        <v>293</v>
      </c>
      <c r="U173" s="500" t="s">
        <v>293</v>
      </c>
      <c r="V173" s="500" t="s">
        <v>293</v>
      </c>
      <c r="W173" s="500" t="s">
        <v>293</v>
      </c>
      <c r="X173" s="500" t="s">
        <v>293</v>
      </c>
      <c r="Y173" s="500" t="s">
        <v>293</v>
      </c>
      <c r="Z173" s="500" t="s">
        <v>293</v>
      </c>
      <c r="AA173" s="500" t="s">
        <v>293</v>
      </c>
      <c r="AB173" s="500" t="s">
        <v>293</v>
      </c>
      <c r="AC173" s="500" t="s">
        <v>293</v>
      </c>
      <c r="AD173" s="500" t="s">
        <v>293</v>
      </c>
      <c r="AE173" s="500" t="s">
        <v>293</v>
      </c>
      <c r="AF173" s="500" t="s">
        <v>293</v>
      </c>
      <c r="AG173" s="500" t="s">
        <v>293</v>
      </c>
      <c r="AH173" s="500" t="s">
        <v>293</v>
      </c>
      <c r="AI173" s="500" t="s">
        <v>293</v>
      </c>
      <c r="AJ173" s="500" t="s">
        <v>293</v>
      </c>
      <c r="AK173" s="500" t="s">
        <v>293</v>
      </c>
      <c r="AL173" s="500" t="s">
        <v>293</v>
      </c>
      <c r="AM173" s="500" t="s">
        <v>293</v>
      </c>
      <c r="AN173" s="500" t="s">
        <v>293</v>
      </c>
      <c r="AO173" s="500" t="s">
        <v>293</v>
      </c>
      <c r="AP173" s="500" t="s">
        <v>293</v>
      </c>
      <c r="AQ173" s="382">
        <v>1.8919999999999999</v>
      </c>
      <c r="AR173" s="382">
        <v>2.8000000000000001E-2</v>
      </c>
      <c r="AS173" s="382">
        <v>0.114</v>
      </c>
      <c r="AT173" s="382">
        <v>1.8919999999999999</v>
      </c>
      <c r="AU173" s="382">
        <v>2.8000000000000001E-2</v>
      </c>
      <c r="AV173" s="382">
        <v>0.114</v>
      </c>
      <c r="AW173" s="382">
        <v>1.8919999999999999</v>
      </c>
      <c r="AX173" s="382">
        <v>2.8000000000000001E-2</v>
      </c>
      <c r="AY173" s="382">
        <v>0.114</v>
      </c>
      <c r="BB173" s="498"/>
      <c r="BC173" s="373" t="s">
        <v>435</v>
      </c>
      <c r="BD173" s="464" t="s">
        <v>293</v>
      </c>
      <c r="BE173" s="464" t="s">
        <v>293</v>
      </c>
      <c r="BF173" s="464" t="s">
        <v>293</v>
      </c>
      <c r="BG173" s="464" t="s">
        <v>293</v>
      </c>
      <c r="BH173" s="464" t="s">
        <v>293</v>
      </c>
      <c r="BI173" s="464" t="s">
        <v>293</v>
      </c>
      <c r="BJ173" s="464" t="s">
        <v>293</v>
      </c>
      <c r="BK173" s="464" t="s">
        <v>293</v>
      </c>
      <c r="BL173" s="464" t="s">
        <v>293</v>
      </c>
      <c r="BM173" s="464" t="s">
        <v>293</v>
      </c>
      <c r="BN173" s="464" t="s">
        <v>293</v>
      </c>
      <c r="BO173" s="464" t="s">
        <v>293</v>
      </c>
      <c r="BP173" s="371">
        <f t="shared" si="82"/>
        <v>1.9229939999999999</v>
      </c>
      <c r="BQ173" s="371">
        <f t="shared" si="83"/>
        <v>1.9229939999999999</v>
      </c>
      <c r="BR173" s="371">
        <f t="shared" si="84"/>
        <v>1.9229939999999999</v>
      </c>
    </row>
    <row r="174" spans="2:70" ht="16.5" customHeight="1">
      <c r="B174" s="5"/>
      <c r="E174" s="374" t="s">
        <v>441</v>
      </c>
      <c r="F174" s="373" t="s">
        <v>433</v>
      </c>
      <c r="G174" s="500" t="s">
        <v>293</v>
      </c>
      <c r="H174" s="500" t="s">
        <v>293</v>
      </c>
      <c r="I174" s="500" t="s">
        <v>293</v>
      </c>
      <c r="J174" s="500" t="s">
        <v>293</v>
      </c>
      <c r="K174" s="500" t="s">
        <v>293</v>
      </c>
      <c r="L174" s="500" t="s">
        <v>293</v>
      </c>
      <c r="M174" s="500" t="s">
        <v>293</v>
      </c>
      <c r="N174" s="500" t="s">
        <v>293</v>
      </c>
      <c r="O174" s="500" t="s">
        <v>293</v>
      </c>
      <c r="P174" s="500" t="s">
        <v>293</v>
      </c>
      <c r="Q174" s="500" t="s">
        <v>293</v>
      </c>
      <c r="R174" s="500" t="s">
        <v>293</v>
      </c>
      <c r="S174" s="500" t="s">
        <v>293</v>
      </c>
      <c r="T174" s="500" t="s">
        <v>293</v>
      </c>
      <c r="U174" s="500" t="s">
        <v>293</v>
      </c>
      <c r="V174" s="500" t="s">
        <v>293</v>
      </c>
      <c r="W174" s="500" t="s">
        <v>293</v>
      </c>
      <c r="X174" s="500" t="s">
        <v>293</v>
      </c>
      <c r="Y174" s="500" t="s">
        <v>293</v>
      </c>
      <c r="Z174" s="500" t="s">
        <v>293</v>
      </c>
      <c r="AA174" s="500" t="s">
        <v>293</v>
      </c>
      <c r="AB174" s="500" t="s">
        <v>293</v>
      </c>
      <c r="AC174" s="500" t="s">
        <v>293</v>
      </c>
      <c r="AD174" s="500" t="s">
        <v>293</v>
      </c>
      <c r="AE174" s="500" t="s">
        <v>293</v>
      </c>
      <c r="AF174" s="500" t="s">
        <v>293</v>
      </c>
      <c r="AG174" s="500" t="s">
        <v>293</v>
      </c>
      <c r="AH174" s="500" t="s">
        <v>293</v>
      </c>
      <c r="AI174" s="500" t="s">
        <v>293</v>
      </c>
      <c r="AJ174" s="500" t="s">
        <v>293</v>
      </c>
      <c r="AK174" s="500" t="s">
        <v>293</v>
      </c>
      <c r="AL174" s="500" t="s">
        <v>293</v>
      </c>
      <c r="AM174" s="500" t="s">
        <v>293</v>
      </c>
      <c r="AN174" s="500" t="s">
        <v>293</v>
      </c>
      <c r="AO174" s="500" t="s">
        <v>293</v>
      </c>
      <c r="AP174" s="500" t="s">
        <v>293</v>
      </c>
      <c r="AQ174" s="382">
        <v>0.13700000000000001</v>
      </c>
      <c r="AR174" s="382">
        <v>3.2000000000000001E-2</v>
      </c>
      <c r="AS174" s="382">
        <v>0.11600000000000001</v>
      </c>
      <c r="AT174" s="382">
        <v>0.13700000000000001</v>
      </c>
      <c r="AU174" s="382">
        <v>2.7E-2</v>
      </c>
      <c r="AV174" s="382">
        <v>0.11600000000000001</v>
      </c>
      <c r="AW174" s="382">
        <v>0.13700000000000001</v>
      </c>
      <c r="AX174" s="382">
        <v>2.5000000000000001E-2</v>
      </c>
      <c r="AY174" s="382">
        <v>0.11600000000000001</v>
      </c>
      <c r="BB174" s="374" t="s">
        <v>441</v>
      </c>
      <c r="BC174" s="373" t="s">
        <v>433</v>
      </c>
      <c r="BD174" s="464" t="s">
        <v>293</v>
      </c>
      <c r="BE174" s="464" t="s">
        <v>293</v>
      </c>
      <c r="BF174" s="464" t="s">
        <v>293</v>
      </c>
      <c r="BG174" s="464" t="s">
        <v>293</v>
      </c>
      <c r="BH174" s="464" t="s">
        <v>293</v>
      </c>
      <c r="BI174" s="464" t="s">
        <v>293</v>
      </c>
      <c r="BJ174" s="464" t="s">
        <v>293</v>
      </c>
      <c r="BK174" s="464" t="s">
        <v>293</v>
      </c>
      <c r="BL174" s="464" t="s">
        <v>293</v>
      </c>
      <c r="BM174" s="464" t="s">
        <v>293</v>
      </c>
      <c r="BN174" s="464" t="s">
        <v>293</v>
      </c>
      <c r="BO174" s="464" t="s">
        <v>293</v>
      </c>
      <c r="BP174" s="371">
        <f t="shared" si="82"/>
        <v>0.16863600000000001</v>
      </c>
      <c r="BQ174" s="371">
        <f t="shared" si="83"/>
        <v>0.16849600000000003</v>
      </c>
      <c r="BR174" s="371">
        <f t="shared" si="84"/>
        <v>0.16844000000000003</v>
      </c>
    </row>
    <row r="175" spans="2:70" ht="16.5" customHeight="1">
      <c r="B175" s="5"/>
      <c r="E175" s="497"/>
      <c r="F175" s="373" t="s">
        <v>434</v>
      </c>
      <c r="G175" s="500" t="s">
        <v>293</v>
      </c>
      <c r="H175" s="500" t="s">
        <v>293</v>
      </c>
      <c r="I175" s="500" t="s">
        <v>293</v>
      </c>
      <c r="J175" s="500" t="s">
        <v>293</v>
      </c>
      <c r="K175" s="500" t="s">
        <v>293</v>
      </c>
      <c r="L175" s="500" t="s">
        <v>293</v>
      </c>
      <c r="M175" s="500" t="s">
        <v>293</v>
      </c>
      <c r="N175" s="500" t="s">
        <v>293</v>
      </c>
      <c r="O175" s="500" t="s">
        <v>293</v>
      </c>
      <c r="P175" s="500" t="s">
        <v>293</v>
      </c>
      <c r="Q175" s="500" t="s">
        <v>293</v>
      </c>
      <c r="R175" s="500" t="s">
        <v>293</v>
      </c>
      <c r="S175" s="500" t="s">
        <v>293</v>
      </c>
      <c r="T175" s="500" t="s">
        <v>293</v>
      </c>
      <c r="U175" s="500" t="s">
        <v>293</v>
      </c>
      <c r="V175" s="500" t="s">
        <v>293</v>
      </c>
      <c r="W175" s="500" t="s">
        <v>293</v>
      </c>
      <c r="X175" s="500" t="s">
        <v>293</v>
      </c>
      <c r="Y175" s="500" t="s">
        <v>293</v>
      </c>
      <c r="Z175" s="500" t="s">
        <v>293</v>
      </c>
      <c r="AA175" s="500" t="s">
        <v>293</v>
      </c>
      <c r="AB175" s="500" t="s">
        <v>293</v>
      </c>
      <c r="AC175" s="500" t="s">
        <v>293</v>
      </c>
      <c r="AD175" s="500" t="s">
        <v>293</v>
      </c>
      <c r="AE175" s="500" t="s">
        <v>293</v>
      </c>
      <c r="AF175" s="500" t="s">
        <v>293</v>
      </c>
      <c r="AG175" s="500" t="s">
        <v>293</v>
      </c>
      <c r="AH175" s="500" t="s">
        <v>293</v>
      </c>
      <c r="AI175" s="500" t="s">
        <v>293</v>
      </c>
      <c r="AJ175" s="500" t="s">
        <v>293</v>
      </c>
      <c r="AK175" s="500" t="s">
        <v>293</v>
      </c>
      <c r="AL175" s="500" t="s">
        <v>293</v>
      </c>
      <c r="AM175" s="500" t="s">
        <v>293</v>
      </c>
      <c r="AN175" s="500" t="s">
        <v>293</v>
      </c>
      <c r="AO175" s="500" t="s">
        <v>293</v>
      </c>
      <c r="AP175" s="500" t="s">
        <v>293</v>
      </c>
      <c r="AQ175" s="382">
        <v>0.13700000000000001</v>
      </c>
      <c r="AR175" s="382">
        <v>1.4999999999999999E-2</v>
      </c>
      <c r="AS175" s="382">
        <v>0.11600000000000001</v>
      </c>
      <c r="AT175" s="382">
        <v>0.13700000000000001</v>
      </c>
      <c r="AU175" s="382">
        <v>1.4E-2</v>
      </c>
      <c r="AV175" s="382">
        <v>0.11600000000000001</v>
      </c>
      <c r="AW175" s="382">
        <v>0.13700000000000001</v>
      </c>
      <c r="AX175" s="382">
        <v>1.2999999999999999E-2</v>
      </c>
      <c r="AY175" s="382">
        <v>0.11600000000000001</v>
      </c>
      <c r="BB175" s="497"/>
      <c r="BC175" s="373" t="s">
        <v>434</v>
      </c>
      <c r="BD175" s="464" t="s">
        <v>293</v>
      </c>
      <c r="BE175" s="464" t="s">
        <v>293</v>
      </c>
      <c r="BF175" s="464" t="s">
        <v>293</v>
      </c>
      <c r="BG175" s="464" t="s">
        <v>293</v>
      </c>
      <c r="BH175" s="464" t="s">
        <v>293</v>
      </c>
      <c r="BI175" s="464" t="s">
        <v>293</v>
      </c>
      <c r="BJ175" s="464" t="s">
        <v>293</v>
      </c>
      <c r="BK175" s="464" t="s">
        <v>293</v>
      </c>
      <c r="BL175" s="464" t="s">
        <v>293</v>
      </c>
      <c r="BM175" s="464" t="s">
        <v>293</v>
      </c>
      <c r="BN175" s="464" t="s">
        <v>293</v>
      </c>
      <c r="BO175" s="464" t="s">
        <v>293</v>
      </c>
      <c r="BP175" s="371">
        <f t="shared" si="82"/>
        <v>0.16816000000000003</v>
      </c>
      <c r="BQ175" s="371">
        <f t="shared" si="83"/>
        <v>0.168132</v>
      </c>
      <c r="BR175" s="371">
        <f t="shared" si="84"/>
        <v>0.16810400000000003</v>
      </c>
    </row>
    <row r="176" spans="2:70" ht="16.5" customHeight="1">
      <c r="B176" s="5"/>
      <c r="E176" s="498"/>
      <c r="F176" s="373" t="s">
        <v>435</v>
      </c>
      <c r="G176" s="500" t="s">
        <v>293</v>
      </c>
      <c r="H176" s="500" t="s">
        <v>293</v>
      </c>
      <c r="I176" s="500" t="s">
        <v>293</v>
      </c>
      <c r="J176" s="500" t="s">
        <v>293</v>
      </c>
      <c r="K176" s="500" t="s">
        <v>293</v>
      </c>
      <c r="L176" s="500" t="s">
        <v>293</v>
      </c>
      <c r="M176" s="500" t="s">
        <v>293</v>
      </c>
      <c r="N176" s="500" t="s">
        <v>293</v>
      </c>
      <c r="O176" s="500" t="s">
        <v>293</v>
      </c>
      <c r="P176" s="500" t="s">
        <v>293</v>
      </c>
      <c r="Q176" s="500" t="s">
        <v>293</v>
      </c>
      <c r="R176" s="500" t="s">
        <v>293</v>
      </c>
      <c r="S176" s="500" t="s">
        <v>293</v>
      </c>
      <c r="T176" s="500" t="s">
        <v>293</v>
      </c>
      <c r="U176" s="500" t="s">
        <v>293</v>
      </c>
      <c r="V176" s="500" t="s">
        <v>293</v>
      </c>
      <c r="W176" s="500" t="s">
        <v>293</v>
      </c>
      <c r="X176" s="500" t="s">
        <v>293</v>
      </c>
      <c r="Y176" s="500" t="s">
        <v>293</v>
      </c>
      <c r="Z176" s="500" t="s">
        <v>293</v>
      </c>
      <c r="AA176" s="500" t="s">
        <v>293</v>
      </c>
      <c r="AB176" s="500" t="s">
        <v>293</v>
      </c>
      <c r="AC176" s="500" t="s">
        <v>293</v>
      </c>
      <c r="AD176" s="500" t="s">
        <v>293</v>
      </c>
      <c r="AE176" s="500" t="s">
        <v>293</v>
      </c>
      <c r="AF176" s="500" t="s">
        <v>293</v>
      </c>
      <c r="AG176" s="500" t="s">
        <v>293</v>
      </c>
      <c r="AH176" s="500" t="s">
        <v>293</v>
      </c>
      <c r="AI176" s="500" t="s">
        <v>293</v>
      </c>
      <c r="AJ176" s="500" t="s">
        <v>293</v>
      </c>
      <c r="AK176" s="500" t="s">
        <v>293</v>
      </c>
      <c r="AL176" s="500" t="s">
        <v>293</v>
      </c>
      <c r="AM176" s="500" t="s">
        <v>293</v>
      </c>
      <c r="AN176" s="500" t="s">
        <v>293</v>
      </c>
      <c r="AO176" s="500" t="s">
        <v>293</v>
      </c>
      <c r="AP176" s="500" t="s">
        <v>293</v>
      </c>
      <c r="AQ176" s="382">
        <v>0.13700000000000001</v>
      </c>
      <c r="AR176" s="382">
        <v>2.8000000000000001E-2</v>
      </c>
      <c r="AS176" s="382">
        <v>0.114</v>
      </c>
      <c r="AT176" s="382">
        <v>0.13700000000000001</v>
      </c>
      <c r="AU176" s="382">
        <v>2.8000000000000001E-2</v>
      </c>
      <c r="AV176" s="382">
        <v>0.114</v>
      </c>
      <c r="AW176" s="382">
        <v>0.13700000000000001</v>
      </c>
      <c r="AX176" s="382">
        <v>2.8000000000000001E-2</v>
      </c>
      <c r="AY176" s="382">
        <v>0.114</v>
      </c>
      <c r="BB176" s="498"/>
      <c r="BC176" s="373" t="s">
        <v>435</v>
      </c>
      <c r="BD176" s="464" t="s">
        <v>293</v>
      </c>
      <c r="BE176" s="464" t="s">
        <v>293</v>
      </c>
      <c r="BF176" s="464" t="s">
        <v>293</v>
      </c>
      <c r="BG176" s="464" t="s">
        <v>293</v>
      </c>
      <c r="BH176" s="464" t="s">
        <v>293</v>
      </c>
      <c r="BI176" s="464" t="s">
        <v>293</v>
      </c>
      <c r="BJ176" s="464" t="s">
        <v>293</v>
      </c>
      <c r="BK176" s="464" t="s">
        <v>293</v>
      </c>
      <c r="BL176" s="464" t="s">
        <v>293</v>
      </c>
      <c r="BM176" s="464" t="s">
        <v>293</v>
      </c>
      <c r="BN176" s="464" t="s">
        <v>293</v>
      </c>
      <c r="BO176" s="464" t="s">
        <v>293</v>
      </c>
      <c r="BP176" s="371">
        <f t="shared" si="82"/>
        <v>0.16799400000000003</v>
      </c>
      <c r="BQ176" s="371">
        <f t="shared" si="83"/>
        <v>0.16799400000000003</v>
      </c>
      <c r="BR176" s="371">
        <f t="shared" si="84"/>
        <v>0.16799400000000003</v>
      </c>
    </row>
    <row r="177" spans="2:70" ht="16.5" customHeight="1">
      <c r="B177" s="5"/>
      <c r="E177" s="499" t="s">
        <v>442</v>
      </c>
      <c r="F177" s="373" t="s">
        <v>434</v>
      </c>
      <c r="G177" s="382">
        <v>2.3820000000000001</v>
      </c>
      <c r="H177" s="382">
        <v>12.744999999999999</v>
      </c>
      <c r="I177" s="382">
        <v>1.2999999999999999E-2</v>
      </c>
      <c r="J177" s="382">
        <v>2.3820000000000001</v>
      </c>
      <c r="K177" s="382">
        <v>12.657</v>
      </c>
      <c r="L177" s="382">
        <v>1.2999999999999999E-2</v>
      </c>
      <c r="M177" s="382">
        <v>2.3820000000000001</v>
      </c>
      <c r="N177" s="382">
        <v>12.374000000000001</v>
      </c>
      <c r="O177" s="382">
        <v>1.2999999999999999E-2</v>
      </c>
      <c r="P177" s="382">
        <v>2.3820000000000001</v>
      </c>
      <c r="Q177" s="382">
        <v>10.548999999999999</v>
      </c>
      <c r="R177" s="382">
        <v>1.4E-2</v>
      </c>
      <c r="S177" s="382">
        <v>2.2890000000000001</v>
      </c>
      <c r="T177" s="382">
        <v>8.7110000000000003</v>
      </c>
      <c r="U177" s="382">
        <v>1.4E-2</v>
      </c>
      <c r="V177" s="382">
        <v>2.2839999999999998</v>
      </c>
      <c r="W177" s="382">
        <v>6.7830000000000004</v>
      </c>
      <c r="X177" s="382">
        <v>1.4999999999999999E-2</v>
      </c>
      <c r="Y177" s="382">
        <v>2.2890000000000001</v>
      </c>
      <c r="Z177" s="382">
        <v>6.7050000000000001</v>
      </c>
      <c r="AA177" s="382">
        <v>1.4999999999999999E-2</v>
      </c>
      <c r="AB177" s="382">
        <v>2.2890000000000001</v>
      </c>
      <c r="AC177" s="382">
        <v>6.6269999999999998</v>
      </c>
      <c r="AD177" s="382">
        <v>1.4999999999999999E-2</v>
      </c>
      <c r="AE177" s="382">
        <v>2.2890000000000001</v>
      </c>
      <c r="AF177" s="382">
        <v>6.548</v>
      </c>
      <c r="AG177" s="382">
        <v>1.4999999999999999E-2</v>
      </c>
      <c r="AH177" s="382">
        <v>2.2789999999999999</v>
      </c>
      <c r="AI177" s="382">
        <v>6.4790000000000001</v>
      </c>
      <c r="AJ177" s="382">
        <v>1.4999999999999999E-2</v>
      </c>
      <c r="AK177" s="382">
        <v>2.2629999999999999</v>
      </c>
      <c r="AL177" s="382">
        <v>6.4089999999999998</v>
      </c>
      <c r="AM177" s="382">
        <v>1.4999999999999999E-2</v>
      </c>
      <c r="AN177" s="382">
        <v>2.2389999999999999</v>
      </c>
      <c r="AO177" s="382">
        <v>6.3449999999999998</v>
      </c>
      <c r="AP177" s="382">
        <v>1.4999999999999999E-2</v>
      </c>
      <c r="AQ177" s="500" t="s">
        <v>293</v>
      </c>
      <c r="AR177" s="500" t="s">
        <v>293</v>
      </c>
      <c r="AS177" s="500" t="s">
        <v>293</v>
      </c>
      <c r="AT177" s="500" t="s">
        <v>293</v>
      </c>
      <c r="AU177" s="500" t="s">
        <v>293</v>
      </c>
      <c r="AV177" s="500" t="s">
        <v>293</v>
      </c>
      <c r="AW177" s="500" t="s">
        <v>293</v>
      </c>
      <c r="AX177" s="500" t="s">
        <v>293</v>
      </c>
      <c r="AY177" s="500" t="s">
        <v>293</v>
      </c>
      <c r="BB177" s="499" t="s">
        <v>442</v>
      </c>
      <c r="BC177" s="373" t="s">
        <v>434</v>
      </c>
      <c r="BD177" s="371">
        <f>G177+H177*$I$252/1000+I177*$I$253/1000</f>
        <v>2.742305</v>
      </c>
      <c r="BE177" s="371">
        <f>J177+K177*$I$252/1000+L177*$I$253/1000</f>
        <v>2.7398410000000002</v>
      </c>
      <c r="BF177" s="371">
        <f>M177+N177*$I$252/1000+O177*$I$253/1000</f>
        <v>2.7319170000000002</v>
      </c>
      <c r="BG177" s="371">
        <f>P177+Q177*$I$252/1000+R177*$I$253/1000</f>
        <v>2.681082</v>
      </c>
      <c r="BH177" s="371">
        <f>S177+T177*$I$252/1000+U177*$I$253/1000</f>
        <v>2.5366179999999998</v>
      </c>
      <c r="BI177" s="371">
        <f>V177+W177*$I$252/1000+X177*$I$253/1000</f>
        <v>2.4778989999999999</v>
      </c>
      <c r="BJ177" s="371">
        <f>Y177+Z177*$I$252/1000+AA177*$I$253/1000</f>
        <v>2.4807150000000004</v>
      </c>
      <c r="BK177" s="371">
        <f>AB177+AC177*$I$252/1000+AD177*$I$253/1000</f>
        <v>2.4785310000000003</v>
      </c>
      <c r="BL177" s="371">
        <f>AE177+AF177*$I$252/1000+AG177*$I$253/1000</f>
        <v>2.4763190000000002</v>
      </c>
      <c r="BM177" s="371">
        <f>AH177+AI177*$I$252/1000+AJ177*$I$253/1000</f>
        <v>2.4643869999999999</v>
      </c>
      <c r="BN177" s="371">
        <f>AK177+AL177*$I$252/1000+AM177*$I$253/1000</f>
        <v>2.4464269999999999</v>
      </c>
      <c r="BO177" s="371">
        <f>AN177+AO177*$I$252/1000+AP177*$I$253/1000</f>
        <v>2.4206349999999999</v>
      </c>
      <c r="BP177" s="464" t="s">
        <v>293</v>
      </c>
      <c r="BQ177" s="464" t="s">
        <v>293</v>
      </c>
      <c r="BR177" s="464" t="s">
        <v>293</v>
      </c>
    </row>
    <row r="178" spans="2:70" ht="16.5" customHeight="1">
      <c r="B178" s="5"/>
      <c r="E178" s="498"/>
      <c r="F178" s="373" t="s">
        <v>435</v>
      </c>
      <c r="G178" s="382">
        <v>2.3820000000000001</v>
      </c>
      <c r="H178" s="382">
        <v>12.744999999999999</v>
      </c>
      <c r="I178" s="382">
        <v>1.2999999999999999E-2</v>
      </c>
      <c r="J178" s="382">
        <v>2.3820000000000001</v>
      </c>
      <c r="K178" s="382">
        <v>12.744999999999999</v>
      </c>
      <c r="L178" s="382">
        <v>1.2999999999999999E-2</v>
      </c>
      <c r="M178" s="382">
        <v>2.3820000000000001</v>
      </c>
      <c r="N178" s="382">
        <v>12.744999999999999</v>
      </c>
      <c r="O178" s="382">
        <v>1.2999999999999999E-2</v>
      </c>
      <c r="P178" s="382">
        <v>2.3820000000000001</v>
      </c>
      <c r="Q178" s="382">
        <v>12.744999999999999</v>
      </c>
      <c r="R178" s="382">
        <v>1.2999999999999999E-2</v>
      </c>
      <c r="S178" s="382">
        <v>2.2890000000000001</v>
      </c>
      <c r="T178" s="382">
        <v>12.744999999999999</v>
      </c>
      <c r="U178" s="382">
        <v>1.2999999999999999E-2</v>
      </c>
      <c r="V178" s="382">
        <v>2.2839999999999998</v>
      </c>
      <c r="W178" s="382">
        <v>12.744999999999999</v>
      </c>
      <c r="X178" s="382">
        <v>1.2999999999999999E-2</v>
      </c>
      <c r="Y178" s="382">
        <v>2.2890000000000001</v>
      </c>
      <c r="Z178" s="382">
        <v>12.744999999999999</v>
      </c>
      <c r="AA178" s="382">
        <v>1.2999999999999999E-2</v>
      </c>
      <c r="AB178" s="382">
        <v>2.2890000000000001</v>
      </c>
      <c r="AC178" s="382">
        <v>12.744999999999999</v>
      </c>
      <c r="AD178" s="382">
        <v>1.2999999999999999E-2</v>
      </c>
      <c r="AE178" s="382">
        <v>2.2890000000000001</v>
      </c>
      <c r="AF178" s="382">
        <v>12.744999999999999</v>
      </c>
      <c r="AG178" s="382">
        <v>1.2999999999999999E-2</v>
      </c>
      <c r="AH178" s="382">
        <v>2.2789999999999999</v>
      </c>
      <c r="AI178" s="382">
        <v>12.744999999999999</v>
      </c>
      <c r="AJ178" s="382">
        <v>1.2999999999999999E-2</v>
      </c>
      <c r="AK178" s="382">
        <v>2.2629999999999999</v>
      </c>
      <c r="AL178" s="382">
        <v>12.744999999999999</v>
      </c>
      <c r="AM178" s="382">
        <v>1.2999999999999999E-2</v>
      </c>
      <c r="AN178" s="382">
        <v>2.2389999999999999</v>
      </c>
      <c r="AO178" s="382">
        <v>12.744999999999999</v>
      </c>
      <c r="AP178" s="382">
        <v>1.2999999999999999E-2</v>
      </c>
      <c r="AQ178" s="500" t="s">
        <v>293</v>
      </c>
      <c r="AR178" s="500" t="s">
        <v>293</v>
      </c>
      <c r="AS178" s="500" t="s">
        <v>293</v>
      </c>
      <c r="AT178" s="500" t="s">
        <v>293</v>
      </c>
      <c r="AU178" s="500" t="s">
        <v>293</v>
      </c>
      <c r="AV178" s="500" t="s">
        <v>293</v>
      </c>
      <c r="AW178" s="500" t="s">
        <v>293</v>
      </c>
      <c r="AX178" s="500" t="s">
        <v>293</v>
      </c>
      <c r="AY178" s="500" t="s">
        <v>293</v>
      </c>
      <c r="BB178" s="498"/>
      <c r="BC178" s="373" t="s">
        <v>435</v>
      </c>
      <c r="BD178" s="371">
        <f>G178+H178*$I$252/1000+I178*$I$253/1000</f>
        <v>2.742305</v>
      </c>
      <c r="BE178" s="371">
        <f>J178+K178*$I$252/1000+L178*$I$253/1000</f>
        <v>2.742305</v>
      </c>
      <c r="BF178" s="371">
        <f>M178+N178*$I$252/1000+O178*$I$253/1000</f>
        <v>2.742305</v>
      </c>
      <c r="BG178" s="371">
        <f>P178+Q178*$I$252/1000+R178*$I$253/1000</f>
        <v>2.742305</v>
      </c>
      <c r="BH178" s="371">
        <f>S178+T178*$I$252/1000+U178*$I$253/1000</f>
        <v>2.649305</v>
      </c>
      <c r="BI178" s="371">
        <f>V178+W178*$I$252/1000+X178*$I$253/1000</f>
        <v>2.6443050000000001</v>
      </c>
      <c r="BJ178" s="371">
        <f>Y178+Z178*$I$252/1000+AA178*$I$253/1000</f>
        <v>2.649305</v>
      </c>
      <c r="BK178" s="371">
        <f>AB178+AC178*$I$252/1000+AD178*$I$253/1000</f>
        <v>2.649305</v>
      </c>
      <c r="BL178" s="371">
        <f>AE178+AF178*$I$252/1000+AG178*$I$253/1000</f>
        <v>2.649305</v>
      </c>
      <c r="BM178" s="371">
        <f>AH178+AI178*$I$252/1000+AJ178*$I$253/1000</f>
        <v>2.6393050000000002</v>
      </c>
      <c r="BN178" s="371">
        <f>AK178+AL178*$I$252/1000+AM178*$I$253/1000</f>
        <v>2.6233050000000002</v>
      </c>
      <c r="BO178" s="371">
        <f>AN178+AO178*$I$252/1000+AP178*$I$253/1000</f>
        <v>2.5993050000000002</v>
      </c>
      <c r="BP178" s="464" t="s">
        <v>293</v>
      </c>
      <c r="BQ178" s="464" t="s">
        <v>293</v>
      </c>
      <c r="BR178" s="464" t="s">
        <v>293</v>
      </c>
    </row>
    <row r="179" spans="2:70" ht="16.5" customHeight="1">
      <c r="B179" s="5"/>
      <c r="E179" s="499" t="s">
        <v>443</v>
      </c>
      <c r="F179" s="373" t="s">
        <v>434</v>
      </c>
      <c r="G179" s="500" t="s">
        <v>293</v>
      </c>
      <c r="H179" s="500" t="s">
        <v>293</v>
      </c>
      <c r="I179" s="500" t="s">
        <v>293</v>
      </c>
      <c r="J179" s="500" t="s">
        <v>293</v>
      </c>
      <c r="K179" s="500" t="s">
        <v>293</v>
      </c>
      <c r="L179" s="500" t="s">
        <v>293</v>
      </c>
      <c r="M179" s="500" t="s">
        <v>293</v>
      </c>
      <c r="N179" s="500" t="s">
        <v>293</v>
      </c>
      <c r="O179" s="500" t="s">
        <v>293</v>
      </c>
      <c r="P179" s="500" t="s">
        <v>293</v>
      </c>
      <c r="Q179" s="500" t="s">
        <v>293</v>
      </c>
      <c r="R179" s="500" t="s">
        <v>293</v>
      </c>
      <c r="S179" s="500" t="s">
        <v>293</v>
      </c>
      <c r="T179" s="500" t="s">
        <v>293</v>
      </c>
      <c r="U179" s="500" t="s">
        <v>293</v>
      </c>
      <c r="V179" s="500" t="s">
        <v>293</v>
      </c>
      <c r="W179" s="500" t="s">
        <v>293</v>
      </c>
      <c r="X179" s="500" t="s">
        <v>293</v>
      </c>
      <c r="Y179" s="500" t="s">
        <v>293</v>
      </c>
      <c r="Z179" s="500" t="s">
        <v>293</v>
      </c>
      <c r="AA179" s="500" t="s">
        <v>293</v>
      </c>
      <c r="AB179" s="500" t="s">
        <v>293</v>
      </c>
      <c r="AC179" s="500" t="s">
        <v>293</v>
      </c>
      <c r="AD179" s="500" t="s">
        <v>293</v>
      </c>
      <c r="AE179" s="500" t="s">
        <v>293</v>
      </c>
      <c r="AF179" s="500" t="s">
        <v>293</v>
      </c>
      <c r="AG179" s="500" t="s">
        <v>293</v>
      </c>
      <c r="AH179" s="500" t="s">
        <v>293</v>
      </c>
      <c r="AI179" s="500" t="s">
        <v>293</v>
      </c>
      <c r="AJ179" s="500" t="s">
        <v>293</v>
      </c>
      <c r="AK179" s="500" t="s">
        <v>293</v>
      </c>
      <c r="AL179" s="500" t="s">
        <v>293</v>
      </c>
      <c r="AM179" s="500" t="s">
        <v>293</v>
      </c>
      <c r="AN179" s="500" t="s">
        <v>293</v>
      </c>
      <c r="AO179" s="500" t="s">
        <v>293</v>
      </c>
      <c r="AP179" s="500" t="s">
        <v>293</v>
      </c>
      <c r="AQ179" s="382">
        <v>2.2629999999999999</v>
      </c>
      <c r="AR179" s="382">
        <v>6.3449999999999998</v>
      </c>
      <c r="AS179" s="382">
        <v>1.4999999999999999E-2</v>
      </c>
      <c r="AT179" s="382">
        <v>2.2629999999999999</v>
      </c>
      <c r="AU179" s="382">
        <v>6.35</v>
      </c>
      <c r="AV179" s="382">
        <v>1.4999999999999999E-2</v>
      </c>
      <c r="AW179" s="382">
        <v>2.2629999999999999</v>
      </c>
      <c r="AX179" s="382">
        <v>6.35</v>
      </c>
      <c r="AY179" s="382">
        <v>1.4999999999999999E-2</v>
      </c>
      <c r="BB179" s="499" t="s">
        <v>443</v>
      </c>
      <c r="BC179" s="373" t="s">
        <v>434</v>
      </c>
      <c r="BD179" s="464" t="s">
        <v>293</v>
      </c>
      <c r="BE179" s="464" t="s">
        <v>293</v>
      </c>
      <c r="BF179" s="464" t="s">
        <v>293</v>
      </c>
      <c r="BG179" s="464" t="s">
        <v>293</v>
      </c>
      <c r="BH179" s="464" t="s">
        <v>293</v>
      </c>
      <c r="BI179" s="464" t="s">
        <v>293</v>
      </c>
      <c r="BJ179" s="464" t="s">
        <v>293</v>
      </c>
      <c r="BK179" s="464" t="s">
        <v>293</v>
      </c>
      <c r="BL179" s="464" t="s">
        <v>293</v>
      </c>
      <c r="BM179" s="464" t="s">
        <v>293</v>
      </c>
      <c r="BN179" s="464" t="s">
        <v>293</v>
      </c>
      <c r="BO179" s="464" t="s">
        <v>293</v>
      </c>
      <c r="BP179" s="371">
        <f t="shared" ref="BP179:BP185" si="88">AQ179+AR179*$I$252/1000+AS179*$I$253/1000</f>
        <v>2.4446349999999999</v>
      </c>
      <c r="BQ179" s="371">
        <f t="shared" ref="BQ179:BQ186" si="89">AT179+AU179*$I$252/1000+AV179*$I$253/1000</f>
        <v>2.4447749999999999</v>
      </c>
      <c r="BR179" s="371">
        <f t="shared" ref="BR179:BR186" si="90">AW179+AX179*$I$252/1000+AY179*$I$253/1000</f>
        <v>2.4447749999999999</v>
      </c>
    </row>
    <row r="180" spans="2:70" ht="16.5" customHeight="1">
      <c r="B180" s="5"/>
      <c r="E180" s="498"/>
      <c r="F180" s="373" t="s">
        <v>435</v>
      </c>
      <c r="G180" s="500" t="s">
        <v>293</v>
      </c>
      <c r="H180" s="500" t="s">
        <v>293</v>
      </c>
      <c r="I180" s="500" t="s">
        <v>293</v>
      </c>
      <c r="J180" s="500" t="s">
        <v>293</v>
      </c>
      <c r="K180" s="500" t="s">
        <v>293</v>
      </c>
      <c r="L180" s="500" t="s">
        <v>293</v>
      </c>
      <c r="M180" s="500" t="s">
        <v>293</v>
      </c>
      <c r="N180" s="500" t="s">
        <v>293</v>
      </c>
      <c r="O180" s="500" t="s">
        <v>293</v>
      </c>
      <c r="P180" s="500" t="s">
        <v>293</v>
      </c>
      <c r="Q180" s="500" t="s">
        <v>293</v>
      </c>
      <c r="R180" s="500" t="s">
        <v>293</v>
      </c>
      <c r="S180" s="500" t="s">
        <v>293</v>
      </c>
      <c r="T180" s="500" t="s">
        <v>293</v>
      </c>
      <c r="U180" s="500" t="s">
        <v>293</v>
      </c>
      <c r="V180" s="500" t="s">
        <v>293</v>
      </c>
      <c r="W180" s="500" t="s">
        <v>293</v>
      </c>
      <c r="X180" s="500" t="s">
        <v>293</v>
      </c>
      <c r="Y180" s="500" t="s">
        <v>293</v>
      </c>
      <c r="Z180" s="500" t="s">
        <v>293</v>
      </c>
      <c r="AA180" s="500" t="s">
        <v>293</v>
      </c>
      <c r="AB180" s="500" t="s">
        <v>293</v>
      </c>
      <c r="AC180" s="500" t="s">
        <v>293</v>
      </c>
      <c r="AD180" s="500" t="s">
        <v>293</v>
      </c>
      <c r="AE180" s="500" t="s">
        <v>293</v>
      </c>
      <c r="AF180" s="500" t="s">
        <v>293</v>
      </c>
      <c r="AG180" s="500" t="s">
        <v>293</v>
      </c>
      <c r="AH180" s="500" t="s">
        <v>293</v>
      </c>
      <c r="AI180" s="500" t="s">
        <v>293</v>
      </c>
      <c r="AJ180" s="500" t="s">
        <v>293</v>
      </c>
      <c r="AK180" s="500" t="s">
        <v>293</v>
      </c>
      <c r="AL180" s="500" t="s">
        <v>293</v>
      </c>
      <c r="AM180" s="500" t="s">
        <v>293</v>
      </c>
      <c r="AN180" s="500" t="s">
        <v>293</v>
      </c>
      <c r="AO180" s="500" t="s">
        <v>293</v>
      </c>
      <c r="AP180" s="500" t="s">
        <v>293</v>
      </c>
      <c r="AQ180" s="382">
        <v>2.2629999999999999</v>
      </c>
      <c r="AR180" s="382">
        <v>12.744999999999999</v>
      </c>
      <c r="AS180" s="382">
        <v>1.2999999999999999E-2</v>
      </c>
      <c r="AT180" s="382">
        <v>2.2629999999999999</v>
      </c>
      <c r="AU180" s="382">
        <v>12.744999999999999</v>
      </c>
      <c r="AV180" s="382">
        <v>1.2999999999999999E-2</v>
      </c>
      <c r="AW180" s="382">
        <v>2.2629999999999999</v>
      </c>
      <c r="AX180" s="382">
        <v>12.744999999999999</v>
      </c>
      <c r="AY180" s="382">
        <v>1.2999999999999999E-2</v>
      </c>
      <c r="BB180" s="498"/>
      <c r="BC180" s="373" t="s">
        <v>435</v>
      </c>
      <c r="BD180" s="464" t="s">
        <v>293</v>
      </c>
      <c r="BE180" s="464" t="s">
        <v>293</v>
      </c>
      <c r="BF180" s="464" t="s">
        <v>293</v>
      </c>
      <c r="BG180" s="464" t="s">
        <v>293</v>
      </c>
      <c r="BH180" s="464" t="s">
        <v>293</v>
      </c>
      <c r="BI180" s="464" t="s">
        <v>293</v>
      </c>
      <c r="BJ180" s="464" t="s">
        <v>293</v>
      </c>
      <c r="BK180" s="464" t="s">
        <v>293</v>
      </c>
      <c r="BL180" s="464" t="s">
        <v>293</v>
      </c>
      <c r="BM180" s="464" t="s">
        <v>293</v>
      </c>
      <c r="BN180" s="464" t="s">
        <v>293</v>
      </c>
      <c r="BO180" s="464" t="s">
        <v>293</v>
      </c>
      <c r="BP180" s="371">
        <f t="shared" si="88"/>
        <v>2.6233050000000002</v>
      </c>
      <c r="BQ180" s="371">
        <f t="shared" si="89"/>
        <v>2.6233050000000002</v>
      </c>
      <c r="BR180" s="371">
        <f t="shared" si="90"/>
        <v>2.6233050000000002</v>
      </c>
    </row>
    <row r="181" spans="2:70" ht="16.5" customHeight="1">
      <c r="B181" s="5"/>
      <c r="E181" s="499" t="s">
        <v>444</v>
      </c>
      <c r="F181" s="373" t="s">
        <v>434</v>
      </c>
      <c r="G181" s="500" t="s">
        <v>293</v>
      </c>
      <c r="H181" s="500" t="s">
        <v>293</v>
      </c>
      <c r="I181" s="500" t="s">
        <v>293</v>
      </c>
      <c r="J181" s="500" t="s">
        <v>293</v>
      </c>
      <c r="K181" s="500" t="s">
        <v>293</v>
      </c>
      <c r="L181" s="500" t="s">
        <v>293</v>
      </c>
      <c r="M181" s="500" t="s">
        <v>293</v>
      </c>
      <c r="N181" s="500" t="s">
        <v>293</v>
      </c>
      <c r="O181" s="500" t="s">
        <v>293</v>
      </c>
      <c r="P181" s="500" t="s">
        <v>293</v>
      </c>
      <c r="Q181" s="500" t="s">
        <v>293</v>
      </c>
      <c r="R181" s="500" t="s">
        <v>293</v>
      </c>
      <c r="S181" s="500" t="s">
        <v>293</v>
      </c>
      <c r="T181" s="500" t="s">
        <v>293</v>
      </c>
      <c r="U181" s="500" t="s">
        <v>293</v>
      </c>
      <c r="V181" s="500" t="s">
        <v>293</v>
      </c>
      <c r="W181" s="500" t="s">
        <v>293</v>
      </c>
      <c r="X181" s="500" t="s">
        <v>293</v>
      </c>
      <c r="Y181" s="500" t="s">
        <v>293</v>
      </c>
      <c r="Z181" s="500" t="s">
        <v>293</v>
      </c>
      <c r="AA181" s="500" t="s">
        <v>293</v>
      </c>
      <c r="AB181" s="500" t="s">
        <v>293</v>
      </c>
      <c r="AC181" s="500" t="s">
        <v>293</v>
      </c>
      <c r="AD181" s="500" t="s">
        <v>293</v>
      </c>
      <c r="AE181" s="500" t="s">
        <v>293</v>
      </c>
      <c r="AF181" s="500" t="s">
        <v>293</v>
      </c>
      <c r="AG181" s="500" t="s">
        <v>293</v>
      </c>
      <c r="AH181" s="500" t="s">
        <v>293</v>
      </c>
      <c r="AI181" s="500" t="s">
        <v>293</v>
      </c>
      <c r="AJ181" s="500" t="s">
        <v>293</v>
      </c>
      <c r="AK181" s="500" t="s">
        <v>293</v>
      </c>
      <c r="AL181" s="500" t="s">
        <v>293</v>
      </c>
      <c r="AM181" s="500" t="s">
        <v>293</v>
      </c>
      <c r="AN181" s="500" t="s">
        <v>293</v>
      </c>
      <c r="AO181" s="500" t="s">
        <v>293</v>
      </c>
      <c r="AP181" s="500" t="s">
        <v>293</v>
      </c>
      <c r="AQ181" s="382">
        <v>2.1440000000000001</v>
      </c>
      <c r="AR181" s="382">
        <v>6.3449999999999998</v>
      </c>
      <c r="AS181" s="382">
        <v>1.4999999999999999E-2</v>
      </c>
      <c r="AT181" s="382">
        <v>2.1440000000000001</v>
      </c>
      <c r="AU181" s="382">
        <v>6.35</v>
      </c>
      <c r="AV181" s="382">
        <v>1.4999999999999999E-2</v>
      </c>
      <c r="AW181" s="382">
        <v>2.1440000000000001</v>
      </c>
      <c r="AX181" s="382">
        <v>6.35</v>
      </c>
      <c r="AY181" s="382">
        <v>1.4999999999999999E-2</v>
      </c>
      <c r="BB181" s="499" t="s">
        <v>444</v>
      </c>
      <c r="BC181" s="373" t="s">
        <v>434</v>
      </c>
      <c r="BD181" s="464" t="s">
        <v>293</v>
      </c>
      <c r="BE181" s="464" t="s">
        <v>293</v>
      </c>
      <c r="BF181" s="464" t="s">
        <v>293</v>
      </c>
      <c r="BG181" s="464" t="s">
        <v>293</v>
      </c>
      <c r="BH181" s="464" t="s">
        <v>293</v>
      </c>
      <c r="BI181" s="464" t="s">
        <v>293</v>
      </c>
      <c r="BJ181" s="464" t="s">
        <v>293</v>
      </c>
      <c r="BK181" s="464" t="s">
        <v>293</v>
      </c>
      <c r="BL181" s="464" t="s">
        <v>293</v>
      </c>
      <c r="BM181" s="464" t="s">
        <v>293</v>
      </c>
      <c r="BN181" s="464" t="s">
        <v>293</v>
      </c>
      <c r="BO181" s="464" t="s">
        <v>293</v>
      </c>
      <c r="BP181" s="371">
        <f t="shared" si="88"/>
        <v>2.3256350000000001</v>
      </c>
      <c r="BQ181" s="371">
        <f t="shared" si="89"/>
        <v>2.3257750000000001</v>
      </c>
      <c r="BR181" s="371">
        <f t="shared" si="90"/>
        <v>2.3257750000000001</v>
      </c>
    </row>
    <row r="182" spans="2:70" ht="16.5" customHeight="1">
      <c r="B182" s="5"/>
      <c r="E182" s="498"/>
      <c r="F182" s="373" t="s">
        <v>435</v>
      </c>
      <c r="G182" s="500" t="s">
        <v>293</v>
      </c>
      <c r="H182" s="500" t="s">
        <v>293</v>
      </c>
      <c r="I182" s="500" t="s">
        <v>293</v>
      </c>
      <c r="J182" s="500" t="s">
        <v>293</v>
      </c>
      <c r="K182" s="500" t="s">
        <v>293</v>
      </c>
      <c r="L182" s="500" t="s">
        <v>293</v>
      </c>
      <c r="M182" s="500" t="s">
        <v>293</v>
      </c>
      <c r="N182" s="500" t="s">
        <v>293</v>
      </c>
      <c r="O182" s="500" t="s">
        <v>293</v>
      </c>
      <c r="P182" s="500" t="s">
        <v>293</v>
      </c>
      <c r="Q182" s="500" t="s">
        <v>293</v>
      </c>
      <c r="R182" s="500" t="s">
        <v>293</v>
      </c>
      <c r="S182" s="500" t="s">
        <v>293</v>
      </c>
      <c r="T182" s="500" t="s">
        <v>293</v>
      </c>
      <c r="U182" s="500" t="s">
        <v>293</v>
      </c>
      <c r="V182" s="500" t="s">
        <v>293</v>
      </c>
      <c r="W182" s="500" t="s">
        <v>293</v>
      </c>
      <c r="X182" s="500" t="s">
        <v>293</v>
      </c>
      <c r="Y182" s="500" t="s">
        <v>293</v>
      </c>
      <c r="Z182" s="500" t="s">
        <v>293</v>
      </c>
      <c r="AA182" s="500" t="s">
        <v>293</v>
      </c>
      <c r="AB182" s="500" t="s">
        <v>293</v>
      </c>
      <c r="AC182" s="500" t="s">
        <v>293</v>
      </c>
      <c r="AD182" s="500" t="s">
        <v>293</v>
      </c>
      <c r="AE182" s="500" t="s">
        <v>293</v>
      </c>
      <c r="AF182" s="500" t="s">
        <v>293</v>
      </c>
      <c r="AG182" s="500" t="s">
        <v>293</v>
      </c>
      <c r="AH182" s="500" t="s">
        <v>293</v>
      </c>
      <c r="AI182" s="500" t="s">
        <v>293</v>
      </c>
      <c r="AJ182" s="500" t="s">
        <v>293</v>
      </c>
      <c r="AK182" s="500" t="s">
        <v>293</v>
      </c>
      <c r="AL182" s="500" t="s">
        <v>293</v>
      </c>
      <c r="AM182" s="500" t="s">
        <v>293</v>
      </c>
      <c r="AN182" s="500" t="s">
        <v>293</v>
      </c>
      <c r="AO182" s="500" t="s">
        <v>293</v>
      </c>
      <c r="AP182" s="500" t="s">
        <v>293</v>
      </c>
      <c r="AQ182" s="382">
        <v>2.1440000000000001</v>
      </c>
      <c r="AR182" s="382">
        <v>12.744999999999999</v>
      </c>
      <c r="AS182" s="382">
        <v>1.2999999999999999E-2</v>
      </c>
      <c r="AT182" s="382">
        <v>2.1440000000000001</v>
      </c>
      <c r="AU182" s="382">
        <v>12.744999999999999</v>
      </c>
      <c r="AV182" s="382">
        <v>1.2999999999999999E-2</v>
      </c>
      <c r="AW182" s="382">
        <v>2.1440000000000001</v>
      </c>
      <c r="AX182" s="382">
        <v>12.744999999999999</v>
      </c>
      <c r="AY182" s="382">
        <v>1.2999999999999999E-2</v>
      </c>
      <c r="BB182" s="498"/>
      <c r="BC182" s="373" t="s">
        <v>435</v>
      </c>
      <c r="BD182" s="464" t="s">
        <v>293</v>
      </c>
      <c r="BE182" s="464" t="s">
        <v>293</v>
      </c>
      <c r="BF182" s="464" t="s">
        <v>293</v>
      </c>
      <c r="BG182" s="464" t="s">
        <v>293</v>
      </c>
      <c r="BH182" s="464" t="s">
        <v>293</v>
      </c>
      <c r="BI182" s="464" t="s">
        <v>293</v>
      </c>
      <c r="BJ182" s="464" t="s">
        <v>293</v>
      </c>
      <c r="BK182" s="464" t="s">
        <v>293</v>
      </c>
      <c r="BL182" s="464" t="s">
        <v>293</v>
      </c>
      <c r="BM182" s="464" t="s">
        <v>293</v>
      </c>
      <c r="BN182" s="464" t="s">
        <v>293</v>
      </c>
      <c r="BO182" s="464" t="s">
        <v>293</v>
      </c>
      <c r="BP182" s="371">
        <f t="shared" si="88"/>
        <v>2.5043050000000004</v>
      </c>
      <c r="BQ182" s="371">
        <f t="shared" si="89"/>
        <v>2.5043050000000004</v>
      </c>
      <c r="BR182" s="371">
        <f t="shared" si="90"/>
        <v>2.5043050000000004</v>
      </c>
    </row>
    <row r="183" spans="2:70" ht="16.5" customHeight="1">
      <c r="B183" s="5"/>
      <c r="E183" s="499" t="s">
        <v>445</v>
      </c>
      <c r="F183" s="373" t="s">
        <v>434</v>
      </c>
      <c r="G183" s="500" t="s">
        <v>293</v>
      </c>
      <c r="H183" s="500" t="s">
        <v>293</v>
      </c>
      <c r="I183" s="500" t="s">
        <v>293</v>
      </c>
      <c r="J183" s="500" t="s">
        <v>293</v>
      </c>
      <c r="K183" s="500" t="s">
        <v>293</v>
      </c>
      <c r="L183" s="500" t="s">
        <v>293</v>
      </c>
      <c r="M183" s="500" t="s">
        <v>293</v>
      </c>
      <c r="N183" s="500" t="s">
        <v>293</v>
      </c>
      <c r="O183" s="500" t="s">
        <v>293</v>
      </c>
      <c r="P183" s="500" t="s">
        <v>293</v>
      </c>
      <c r="Q183" s="500" t="s">
        <v>293</v>
      </c>
      <c r="R183" s="500" t="s">
        <v>293</v>
      </c>
      <c r="S183" s="500" t="s">
        <v>293</v>
      </c>
      <c r="T183" s="500" t="s">
        <v>293</v>
      </c>
      <c r="U183" s="500" t="s">
        <v>293</v>
      </c>
      <c r="V183" s="500" t="s">
        <v>293</v>
      </c>
      <c r="W183" s="500" t="s">
        <v>293</v>
      </c>
      <c r="X183" s="500" t="s">
        <v>293</v>
      </c>
      <c r="Y183" s="500" t="s">
        <v>293</v>
      </c>
      <c r="Z183" s="500" t="s">
        <v>293</v>
      </c>
      <c r="AA183" s="500" t="s">
        <v>293</v>
      </c>
      <c r="AB183" s="500" t="s">
        <v>293</v>
      </c>
      <c r="AC183" s="500" t="s">
        <v>293</v>
      </c>
      <c r="AD183" s="500" t="s">
        <v>293</v>
      </c>
      <c r="AE183" s="500" t="s">
        <v>293</v>
      </c>
      <c r="AF183" s="500" t="s">
        <v>293</v>
      </c>
      <c r="AG183" s="500" t="s">
        <v>293</v>
      </c>
      <c r="AH183" s="500" t="s">
        <v>293</v>
      </c>
      <c r="AI183" s="500" t="s">
        <v>293</v>
      </c>
      <c r="AJ183" s="500" t="s">
        <v>293</v>
      </c>
      <c r="AK183" s="500" t="s">
        <v>293</v>
      </c>
      <c r="AL183" s="500" t="s">
        <v>293</v>
      </c>
      <c r="AM183" s="500" t="s">
        <v>293</v>
      </c>
      <c r="AN183" s="500" t="s">
        <v>293</v>
      </c>
      <c r="AO183" s="500" t="s">
        <v>293</v>
      </c>
      <c r="AP183" s="500" t="s">
        <v>293</v>
      </c>
      <c r="AQ183" s="382">
        <v>0.35699999999999998</v>
      </c>
      <c r="AR183" s="382">
        <v>6.3449999999999998</v>
      </c>
      <c r="AS183" s="382">
        <v>1.4999999999999999E-2</v>
      </c>
      <c r="AT183" s="382">
        <v>0.35699999999999998</v>
      </c>
      <c r="AU183" s="382">
        <v>6.35</v>
      </c>
      <c r="AV183" s="382">
        <v>1.4999999999999999E-2</v>
      </c>
      <c r="AW183" s="382">
        <v>0.35699999999999998</v>
      </c>
      <c r="AX183" s="382">
        <v>6.35</v>
      </c>
      <c r="AY183" s="382">
        <v>1.4999999999999999E-2</v>
      </c>
      <c r="BB183" s="499" t="s">
        <v>445</v>
      </c>
      <c r="BC183" s="373" t="s">
        <v>434</v>
      </c>
      <c r="BD183" s="464" t="s">
        <v>293</v>
      </c>
      <c r="BE183" s="464" t="s">
        <v>293</v>
      </c>
      <c r="BF183" s="464" t="s">
        <v>293</v>
      </c>
      <c r="BG183" s="464" t="s">
        <v>293</v>
      </c>
      <c r="BH183" s="464" t="s">
        <v>293</v>
      </c>
      <c r="BI183" s="464" t="s">
        <v>293</v>
      </c>
      <c r="BJ183" s="464" t="s">
        <v>293</v>
      </c>
      <c r="BK183" s="464" t="s">
        <v>293</v>
      </c>
      <c r="BL183" s="464" t="s">
        <v>293</v>
      </c>
      <c r="BM183" s="464" t="s">
        <v>293</v>
      </c>
      <c r="BN183" s="464" t="s">
        <v>293</v>
      </c>
      <c r="BO183" s="464" t="s">
        <v>293</v>
      </c>
      <c r="BP183" s="371">
        <f t="shared" si="88"/>
        <v>0.53863499999999986</v>
      </c>
      <c r="BQ183" s="371">
        <f t="shared" si="89"/>
        <v>0.53877499999999989</v>
      </c>
      <c r="BR183" s="371">
        <f t="shared" si="90"/>
        <v>0.53877499999999989</v>
      </c>
    </row>
    <row r="184" spans="2:70" ht="16.5" customHeight="1">
      <c r="B184" s="5"/>
      <c r="E184" s="498"/>
      <c r="F184" s="373" t="s">
        <v>435</v>
      </c>
      <c r="G184" s="500" t="s">
        <v>293</v>
      </c>
      <c r="H184" s="500" t="s">
        <v>293</v>
      </c>
      <c r="I184" s="500" t="s">
        <v>293</v>
      </c>
      <c r="J184" s="500" t="s">
        <v>293</v>
      </c>
      <c r="K184" s="500" t="s">
        <v>293</v>
      </c>
      <c r="L184" s="500" t="s">
        <v>293</v>
      </c>
      <c r="M184" s="500" t="s">
        <v>293</v>
      </c>
      <c r="N184" s="500" t="s">
        <v>293</v>
      </c>
      <c r="O184" s="500" t="s">
        <v>293</v>
      </c>
      <c r="P184" s="500" t="s">
        <v>293</v>
      </c>
      <c r="Q184" s="500" t="s">
        <v>293</v>
      </c>
      <c r="R184" s="500" t="s">
        <v>293</v>
      </c>
      <c r="S184" s="500" t="s">
        <v>293</v>
      </c>
      <c r="T184" s="500" t="s">
        <v>293</v>
      </c>
      <c r="U184" s="500" t="s">
        <v>293</v>
      </c>
      <c r="V184" s="500" t="s">
        <v>293</v>
      </c>
      <c r="W184" s="500" t="s">
        <v>293</v>
      </c>
      <c r="X184" s="500" t="s">
        <v>293</v>
      </c>
      <c r="Y184" s="500" t="s">
        <v>293</v>
      </c>
      <c r="Z184" s="500" t="s">
        <v>293</v>
      </c>
      <c r="AA184" s="500" t="s">
        <v>293</v>
      </c>
      <c r="AB184" s="500" t="s">
        <v>293</v>
      </c>
      <c r="AC184" s="500" t="s">
        <v>293</v>
      </c>
      <c r="AD184" s="500" t="s">
        <v>293</v>
      </c>
      <c r="AE184" s="500" t="s">
        <v>293</v>
      </c>
      <c r="AF184" s="500" t="s">
        <v>293</v>
      </c>
      <c r="AG184" s="500" t="s">
        <v>293</v>
      </c>
      <c r="AH184" s="500" t="s">
        <v>293</v>
      </c>
      <c r="AI184" s="500" t="s">
        <v>293</v>
      </c>
      <c r="AJ184" s="500" t="s">
        <v>293</v>
      </c>
      <c r="AK184" s="500" t="s">
        <v>293</v>
      </c>
      <c r="AL184" s="500" t="s">
        <v>293</v>
      </c>
      <c r="AM184" s="500" t="s">
        <v>293</v>
      </c>
      <c r="AN184" s="500" t="s">
        <v>293</v>
      </c>
      <c r="AO184" s="500" t="s">
        <v>293</v>
      </c>
      <c r="AP184" s="500" t="s">
        <v>293</v>
      </c>
      <c r="AQ184" s="382">
        <v>0.35699999999999998</v>
      </c>
      <c r="AR184" s="382">
        <v>12.744999999999999</v>
      </c>
      <c r="AS184" s="382">
        <v>1.2999999999999999E-2</v>
      </c>
      <c r="AT184" s="382">
        <v>0.35699999999999998</v>
      </c>
      <c r="AU184" s="382">
        <v>12.744999999999999</v>
      </c>
      <c r="AV184" s="382">
        <v>1.2999999999999999E-2</v>
      </c>
      <c r="AW184" s="382">
        <v>0.35699999999999998</v>
      </c>
      <c r="AX184" s="382">
        <v>12.744999999999999</v>
      </c>
      <c r="AY184" s="382">
        <v>1.2999999999999999E-2</v>
      </c>
      <c r="BB184" s="498"/>
      <c r="BC184" s="373" t="s">
        <v>435</v>
      </c>
      <c r="BD184" s="464" t="s">
        <v>293</v>
      </c>
      <c r="BE184" s="464" t="s">
        <v>293</v>
      </c>
      <c r="BF184" s="464" t="s">
        <v>293</v>
      </c>
      <c r="BG184" s="464" t="s">
        <v>293</v>
      </c>
      <c r="BH184" s="464" t="s">
        <v>293</v>
      </c>
      <c r="BI184" s="464" t="s">
        <v>293</v>
      </c>
      <c r="BJ184" s="464" t="s">
        <v>293</v>
      </c>
      <c r="BK184" s="464" t="s">
        <v>293</v>
      </c>
      <c r="BL184" s="464" t="s">
        <v>293</v>
      </c>
      <c r="BM184" s="464" t="s">
        <v>293</v>
      </c>
      <c r="BN184" s="464" t="s">
        <v>293</v>
      </c>
      <c r="BO184" s="464" t="s">
        <v>293</v>
      </c>
      <c r="BP184" s="371">
        <f t="shared" si="88"/>
        <v>0.71730499999999997</v>
      </c>
      <c r="BQ184" s="371">
        <f t="shared" si="89"/>
        <v>0.71730499999999997</v>
      </c>
      <c r="BR184" s="371">
        <f t="shared" si="90"/>
        <v>0.71730499999999997</v>
      </c>
    </row>
    <row r="185" spans="2:70" ht="16.5" customHeight="1">
      <c r="B185" s="5"/>
      <c r="E185" s="499" t="s">
        <v>446</v>
      </c>
      <c r="F185" s="373" t="s">
        <v>434</v>
      </c>
      <c r="G185" s="500" t="s">
        <v>293</v>
      </c>
      <c r="H185" s="500" t="s">
        <v>293</v>
      </c>
      <c r="I185" s="500" t="s">
        <v>293</v>
      </c>
      <c r="J185" s="500" t="s">
        <v>293</v>
      </c>
      <c r="K185" s="500" t="s">
        <v>293</v>
      </c>
      <c r="L185" s="500" t="s">
        <v>293</v>
      </c>
      <c r="M185" s="500" t="s">
        <v>293</v>
      </c>
      <c r="N185" s="500" t="s">
        <v>293</v>
      </c>
      <c r="O185" s="500" t="s">
        <v>293</v>
      </c>
      <c r="P185" s="500" t="s">
        <v>293</v>
      </c>
      <c r="Q185" s="500" t="s">
        <v>293</v>
      </c>
      <c r="R185" s="500" t="s">
        <v>293</v>
      </c>
      <c r="S185" s="500" t="s">
        <v>293</v>
      </c>
      <c r="T185" s="500" t="s">
        <v>293</v>
      </c>
      <c r="U185" s="500" t="s">
        <v>293</v>
      </c>
      <c r="V185" s="500" t="s">
        <v>293</v>
      </c>
      <c r="W185" s="500" t="s">
        <v>293</v>
      </c>
      <c r="X185" s="500" t="s">
        <v>293</v>
      </c>
      <c r="Y185" s="500" t="s">
        <v>293</v>
      </c>
      <c r="Z185" s="500" t="s">
        <v>293</v>
      </c>
      <c r="AA185" s="500" t="s">
        <v>293</v>
      </c>
      <c r="AB185" s="500" t="s">
        <v>293</v>
      </c>
      <c r="AC185" s="500" t="s">
        <v>293</v>
      </c>
      <c r="AD185" s="500" t="s">
        <v>293</v>
      </c>
      <c r="AE185" s="500" t="s">
        <v>293</v>
      </c>
      <c r="AF185" s="500" t="s">
        <v>293</v>
      </c>
      <c r="AG185" s="500" t="s">
        <v>293</v>
      </c>
      <c r="AH185" s="500" t="s">
        <v>293</v>
      </c>
      <c r="AI185" s="500" t="s">
        <v>293</v>
      </c>
      <c r="AJ185" s="500" t="s">
        <v>293</v>
      </c>
      <c r="AK185" s="500" t="s">
        <v>293</v>
      </c>
      <c r="AL185" s="500" t="s">
        <v>293</v>
      </c>
      <c r="AM185" s="500" t="s">
        <v>293</v>
      </c>
      <c r="AN185" s="500" t="s">
        <v>293</v>
      </c>
      <c r="AO185" s="500" t="s">
        <v>293</v>
      </c>
      <c r="AP185" s="500" t="s">
        <v>293</v>
      </c>
      <c r="AQ185" s="382">
        <v>0</v>
      </c>
      <c r="AR185" s="382">
        <v>6.3449999999999998</v>
      </c>
      <c r="AS185" s="382">
        <v>1.4999999999999999E-2</v>
      </c>
      <c r="AT185" s="382">
        <v>0</v>
      </c>
      <c r="AU185" s="382">
        <v>6.35</v>
      </c>
      <c r="AV185" s="382">
        <v>1.4999999999999999E-2</v>
      </c>
      <c r="AW185" s="382">
        <v>0</v>
      </c>
      <c r="AX185" s="382">
        <v>6.35</v>
      </c>
      <c r="AY185" s="382">
        <v>1.4999999999999999E-2</v>
      </c>
      <c r="BB185" s="499" t="s">
        <v>446</v>
      </c>
      <c r="BC185" s="373" t="s">
        <v>434</v>
      </c>
      <c r="BD185" s="464" t="s">
        <v>293</v>
      </c>
      <c r="BE185" s="464" t="s">
        <v>293</v>
      </c>
      <c r="BF185" s="464" t="s">
        <v>293</v>
      </c>
      <c r="BG185" s="464" t="s">
        <v>293</v>
      </c>
      <c r="BH185" s="464" t="s">
        <v>293</v>
      </c>
      <c r="BI185" s="464" t="s">
        <v>293</v>
      </c>
      <c r="BJ185" s="464" t="s">
        <v>293</v>
      </c>
      <c r="BK185" s="464" t="s">
        <v>293</v>
      </c>
      <c r="BL185" s="464" t="s">
        <v>293</v>
      </c>
      <c r="BM185" s="464" t="s">
        <v>293</v>
      </c>
      <c r="BN185" s="464" t="s">
        <v>293</v>
      </c>
      <c r="BO185" s="464" t="s">
        <v>293</v>
      </c>
      <c r="BP185" s="371">
        <f t="shared" si="88"/>
        <v>0.18163499999999999</v>
      </c>
      <c r="BQ185" s="371">
        <f t="shared" si="89"/>
        <v>0.18177499999999999</v>
      </c>
      <c r="BR185" s="371">
        <f t="shared" si="90"/>
        <v>0.18177499999999999</v>
      </c>
    </row>
    <row r="186" spans="2:70" ht="16.5" customHeight="1">
      <c r="B186" s="5"/>
      <c r="E186" s="498"/>
      <c r="F186" s="373" t="s">
        <v>435</v>
      </c>
      <c r="G186" s="500" t="s">
        <v>293</v>
      </c>
      <c r="H186" s="500" t="s">
        <v>293</v>
      </c>
      <c r="I186" s="500" t="s">
        <v>293</v>
      </c>
      <c r="J186" s="500" t="s">
        <v>293</v>
      </c>
      <c r="K186" s="500" t="s">
        <v>293</v>
      </c>
      <c r="L186" s="500" t="s">
        <v>293</v>
      </c>
      <c r="M186" s="500" t="s">
        <v>293</v>
      </c>
      <c r="N186" s="500" t="s">
        <v>293</v>
      </c>
      <c r="O186" s="500" t="s">
        <v>293</v>
      </c>
      <c r="P186" s="500" t="s">
        <v>293</v>
      </c>
      <c r="Q186" s="500" t="s">
        <v>293</v>
      </c>
      <c r="R186" s="500" t="s">
        <v>293</v>
      </c>
      <c r="S186" s="500" t="s">
        <v>293</v>
      </c>
      <c r="T186" s="500" t="s">
        <v>293</v>
      </c>
      <c r="U186" s="500" t="s">
        <v>293</v>
      </c>
      <c r="V186" s="500" t="s">
        <v>293</v>
      </c>
      <c r="W186" s="500" t="s">
        <v>293</v>
      </c>
      <c r="X186" s="500" t="s">
        <v>293</v>
      </c>
      <c r="Y186" s="500" t="s">
        <v>293</v>
      </c>
      <c r="Z186" s="500" t="s">
        <v>293</v>
      </c>
      <c r="AA186" s="500" t="s">
        <v>293</v>
      </c>
      <c r="AB186" s="500" t="s">
        <v>293</v>
      </c>
      <c r="AC186" s="500" t="s">
        <v>293</v>
      </c>
      <c r="AD186" s="500" t="s">
        <v>293</v>
      </c>
      <c r="AE186" s="500" t="s">
        <v>293</v>
      </c>
      <c r="AF186" s="500" t="s">
        <v>293</v>
      </c>
      <c r="AG186" s="500" t="s">
        <v>293</v>
      </c>
      <c r="AH186" s="500" t="s">
        <v>293</v>
      </c>
      <c r="AI186" s="500" t="s">
        <v>293</v>
      </c>
      <c r="AJ186" s="500" t="s">
        <v>293</v>
      </c>
      <c r="AK186" s="500" t="s">
        <v>293</v>
      </c>
      <c r="AL186" s="500" t="s">
        <v>293</v>
      </c>
      <c r="AM186" s="500" t="s">
        <v>293</v>
      </c>
      <c r="AN186" s="500" t="s">
        <v>293</v>
      </c>
      <c r="AO186" s="500" t="s">
        <v>293</v>
      </c>
      <c r="AP186" s="500" t="s">
        <v>293</v>
      </c>
      <c r="AQ186" s="382">
        <v>0</v>
      </c>
      <c r="AR186" s="382">
        <v>12.744999999999999</v>
      </c>
      <c r="AS186" s="382">
        <v>1.2999999999999999E-2</v>
      </c>
      <c r="AT186" s="382">
        <v>0</v>
      </c>
      <c r="AU186" s="382">
        <v>12.744999999999999</v>
      </c>
      <c r="AV186" s="382">
        <v>1.2999999999999999E-2</v>
      </c>
      <c r="AW186" s="382">
        <v>0</v>
      </c>
      <c r="AX186" s="382">
        <v>12.744999999999999</v>
      </c>
      <c r="AY186" s="382">
        <v>1.2999999999999999E-2</v>
      </c>
      <c r="BB186" s="498"/>
      <c r="BC186" s="373" t="s">
        <v>435</v>
      </c>
      <c r="BD186" s="464" t="s">
        <v>293</v>
      </c>
      <c r="BE186" s="464" t="s">
        <v>293</v>
      </c>
      <c r="BF186" s="464" t="s">
        <v>293</v>
      </c>
      <c r="BG186" s="464" t="s">
        <v>293</v>
      </c>
      <c r="BH186" s="464" t="s">
        <v>293</v>
      </c>
      <c r="BI186" s="464" t="s">
        <v>293</v>
      </c>
      <c r="BJ186" s="464" t="s">
        <v>293</v>
      </c>
      <c r="BK186" s="464" t="s">
        <v>293</v>
      </c>
      <c r="BL186" s="464" t="s">
        <v>293</v>
      </c>
      <c r="BM186" s="464" t="s">
        <v>293</v>
      </c>
      <c r="BN186" s="464" t="s">
        <v>293</v>
      </c>
      <c r="BO186" s="464" t="s">
        <v>293</v>
      </c>
      <c r="BP186" s="371">
        <f>AQ186+(AR186*$I$252)/1000+(AS186*$I$253)/1000</f>
        <v>0.36030499999999993</v>
      </c>
      <c r="BQ186" s="371">
        <f t="shared" si="89"/>
        <v>0.36030499999999993</v>
      </c>
      <c r="BR186" s="371">
        <f t="shared" si="90"/>
        <v>0.36030499999999993</v>
      </c>
    </row>
    <row r="187" spans="2:70" ht="16.5" customHeight="1">
      <c r="B187" s="5"/>
      <c r="E187" s="359"/>
      <c r="F187" s="363"/>
      <c r="G187" s="363"/>
      <c r="H187" s="363"/>
      <c r="I187" s="363"/>
      <c r="J187" s="363"/>
      <c r="K187" s="363"/>
      <c r="L187" s="363"/>
      <c r="M187" s="363"/>
      <c r="N187" s="363"/>
      <c r="O187" s="363"/>
      <c r="P187" s="363"/>
      <c r="Q187" s="363"/>
      <c r="R187" s="363"/>
      <c r="S187" s="363"/>
      <c r="T187" s="363"/>
      <c r="U187" s="363"/>
      <c r="V187" s="363"/>
      <c r="W187" s="363"/>
      <c r="X187" s="363"/>
      <c r="Y187" s="363"/>
      <c r="Z187" s="363"/>
    </row>
    <row r="188" spans="2:70" ht="16.5" customHeight="1">
      <c r="B188" s="5"/>
      <c r="E188" s="448" t="s">
        <v>16</v>
      </c>
      <c r="F188" s="451"/>
      <c r="G188" s="451"/>
      <c r="H188" s="451"/>
      <c r="I188" s="451"/>
      <c r="J188" s="451"/>
      <c r="K188" s="451"/>
      <c r="L188" s="451"/>
      <c r="M188" s="451"/>
      <c r="N188" s="451"/>
      <c r="O188" s="451"/>
      <c r="P188" s="451"/>
      <c r="Q188" s="451"/>
      <c r="R188" s="363"/>
      <c r="S188" s="363"/>
      <c r="T188" s="363"/>
      <c r="U188" s="363"/>
      <c r="V188" s="363"/>
      <c r="W188" s="363"/>
      <c r="X188" s="363"/>
      <c r="Y188" s="363"/>
      <c r="Z188" s="363"/>
    </row>
    <row r="189" spans="2:70" ht="16.5" customHeight="1">
      <c r="B189" s="5"/>
      <c r="E189" s="353" t="s">
        <v>447</v>
      </c>
      <c r="F189" s="158"/>
      <c r="G189" s="451"/>
      <c r="H189" s="451"/>
      <c r="I189" s="451"/>
      <c r="J189" s="451"/>
      <c r="K189" s="451"/>
      <c r="L189" s="451"/>
      <c r="M189" s="451"/>
      <c r="N189" s="451"/>
      <c r="O189" s="451"/>
      <c r="P189" s="451"/>
      <c r="Q189" s="451"/>
      <c r="R189" s="363"/>
      <c r="S189" s="363"/>
      <c r="T189" s="363"/>
      <c r="U189" s="363"/>
      <c r="V189" s="363"/>
      <c r="W189" s="363"/>
      <c r="X189" s="363"/>
      <c r="Y189" s="363"/>
      <c r="Z189" s="363"/>
    </row>
    <row r="190" spans="2:70" ht="16.5" customHeight="1">
      <c r="B190" s="5"/>
      <c r="E190" s="644" t="s">
        <v>363</v>
      </c>
      <c r="F190" s="644"/>
      <c r="G190" s="644"/>
      <c r="H190" s="644"/>
      <c r="I190" s="644"/>
      <c r="J190" s="644"/>
      <c r="K190" s="644"/>
      <c r="L190" s="644"/>
      <c r="M190" s="644"/>
      <c r="N190" s="644"/>
      <c r="O190" s="644"/>
      <c r="P190" s="644"/>
      <c r="Q190" s="644"/>
      <c r="R190" s="644"/>
      <c r="S190" s="644"/>
      <c r="T190" s="644"/>
      <c r="U190" s="644"/>
      <c r="V190" s="644"/>
      <c r="W190" s="644"/>
      <c r="X190" s="644"/>
      <c r="Y190" s="644"/>
      <c r="Z190" s="644"/>
      <c r="AA190" s="644"/>
      <c r="AB190" s="644"/>
      <c r="AC190" s="644"/>
      <c r="AD190" s="644"/>
      <c r="AE190" s="644"/>
      <c r="AF190" s="644"/>
      <c r="AG190" s="644"/>
      <c r="AH190" s="644"/>
      <c r="AI190" s="644"/>
      <c r="AJ190" s="644"/>
      <c r="AK190" s="644"/>
      <c r="AL190" s="644"/>
      <c r="AM190" s="644"/>
      <c r="AN190" s="644"/>
      <c r="AO190" s="644"/>
      <c r="AP190" s="644"/>
      <c r="AQ190" s="644"/>
    </row>
    <row r="191" spans="2:70" ht="16.5" customHeight="1">
      <c r="B191" s="5"/>
      <c r="E191" s="644" t="s">
        <v>427</v>
      </c>
      <c r="F191" s="644"/>
      <c r="G191" s="644"/>
      <c r="H191" s="644"/>
      <c r="I191" s="644"/>
      <c r="J191" s="644"/>
      <c r="K191" s="644"/>
      <c r="L191" s="644"/>
      <c r="M191" s="644"/>
      <c r="N191" s="644"/>
      <c r="O191" s="644"/>
      <c r="P191" s="644"/>
      <c r="Q191" s="644"/>
      <c r="R191" s="644"/>
      <c r="S191" s="644"/>
      <c r="T191" s="644"/>
      <c r="U191" s="644"/>
      <c r="V191" s="644"/>
      <c r="W191" s="644"/>
      <c r="X191" s="644"/>
      <c r="Y191" s="644"/>
      <c r="Z191" s="644"/>
      <c r="AA191" s="644"/>
      <c r="AB191" s="644"/>
      <c r="AC191" s="644"/>
      <c r="AD191" s="644"/>
      <c r="AE191" s="644"/>
      <c r="AF191" s="644"/>
      <c r="AG191" s="644"/>
      <c r="AH191" s="644"/>
      <c r="AI191" s="644"/>
      <c r="AJ191" s="644"/>
      <c r="AK191" s="644"/>
      <c r="AL191" s="644"/>
      <c r="AM191" s="644"/>
      <c r="AN191" s="644"/>
      <c r="AO191" s="644"/>
      <c r="AP191" s="644"/>
      <c r="AQ191" s="644"/>
    </row>
    <row r="192" spans="2:70" ht="16.5" customHeight="1">
      <c r="B192" s="5"/>
      <c r="E192" s="350" t="s">
        <v>403</v>
      </c>
      <c r="F192" s="476"/>
      <c r="G192" s="476"/>
      <c r="H192" s="476"/>
      <c r="I192" s="476"/>
      <c r="J192" s="476"/>
      <c r="K192" s="476"/>
      <c r="L192" s="476"/>
      <c r="M192" s="476"/>
      <c r="N192" s="476"/>
      <c r="O192" s="476"/>
      <c r="P192" s="476"/>
      <c r="Q192" s="476"/>
      <c r="R192" s="476"/>
      <c r="S192" s="476"/>
      <c r="T192" s="476"/>
      <c r="U192" s="476"/>
      <c r="V192" s="476"/>
      <c r="W192" s="476"/>
      <c r="X192" s="476"/>
      <c r="Y192" s="476"/>
      <c r="Z192" s="476"/>
      <c r="AA192" s="476"/>
      <c r="AB192" s="476"/>
      <c r="AC192" s="476"/>
      <c r="AD192" s="476"/>
      <c r="AE192" s="476"/>
      <c r="AF192" s="476"/>
      <c r="AG192" s="476"/>
      <c r="AH192" s="476"/>
      <c r="AI192" s="476"/>
      <c r="AJ192" s="476"/>
      <c r="AK192" s="476"/>
      <c r="AL192" s="476"/>
      <c r="AM192" s="476"/>
      <c r="AN192" s="476"/>
      <c r="AO192" s="476"/>
      <c r="AP192" s="476"/>
      <c r="AQ192" s="476"/>
    </row>
    <row r="193" spans="2:70" ht="16.5" customHeight="1">
      <c r="B193" s="5"/>
      <c r="E193" s="448" t="s">
        <v>368</v>
      </c>
      <c r="F193" s="353"/>
      <c r="G193" s="451"/>
      <c r="H193" s="451"/>
      <c r="I193" s="451"/>
      <c r="J193" s="451"/>
      <c r="K193" s="451"/>
      <c r="L193" s="451"/>
      <c r="M193" s="451"/>
      <c r="N193" s="451"/>
      <c r="O193" s="451"/>
      <c r="P193" s="451"/>
      <c r="Q193" s="451"/>
      <c r="R193" s="363"/>
      <c r="S193" s="363"/>
      <c r="T193" s="363"/>
      <c r="U193" s="363"/>
      <c r="V193" s="363"/>
      <c r="W193" s="363"/>
      <c r="X193" s="363"/>
      <c r="Y193" s="363"/>
      <c r="Z193" s="363"/>
    </row>
    <row r="194" spans="2:70" ht="16.5" customHeight="1">
      <c r="B194" s="5"/>
      <c r="E194" s="353" t="s">
        <v>448</v>
      </c>
      <c r="F194" s="158"/>
      <c r="G194" s="451"/>
      <c r="H194" s="451"/>
      <c r="I194" s="451"/>
      <c r="J194" s="451"/>
      <c r="K194" s="451"/>
      <c r="L194" s="451"/>
      <c r="M194" s="451"/>
      <c r="N194" s="451"/>
      <c r="O194" s="451"/>
      <c r="P194" s="451"/>
      <c r="Q194" s="451"/>
      <c r="R194" s="363"/>
      <c r="S194" s="363"/>
      <c r="T194" s="363"/>
      <c r="U194" s="363"/>
      <c r="V194" s="363"/>
      <c r="W194" s="363"/>
      <c r="X194" s="363"/>
      <c r="Y194" s="363"/>
      <c r="Z194" s="363"/>
    </row>
    <row r="195" spans="2:70" ht="16.5" customHeight="1">
      <c r="B195" s="5"/>
      <c r="E195" s="452"/>
      <c r="F195" s="353"/>
      <c r="G195" s="451"/>
      <c r="H195" s="451"/>
      <c r="I195" s="451"/>
      <c r="J195" s="451"/>
      <c r="K195" s="451"/>
      <c r="L195" s="451"/>
      <c r="M195" s="451"/>
      <c r="N195" s="451"/>
      <c r="O195" s="451"/>
      <c r="P195" s="451"/>
      <c r="Q195" s="451"/>
      <c r="R195" s="363"/>
      <c r="S195" s="363"/>
      <c r="T195" s="363"/>
      <c r="U195" s="363"/>
      <c r="V195" s="363"/>
      <c r="W195" s="363"/>
      <c r="X195" s="363"/>
      <c r="Y195" s="363"/>
      <c r="Z195" s="363"/>
    </row>
    <row r="196" spans="2:70" ht="16.5" customHeight="1">
      <c r="B196" s="5"/>
      <c r="D196" s="208" t="s">
        <v>449</v>
      </c>
      <c r="E196" s="208"/>
      <c r="F196" s="208"/>
      <c r="G196" s="208"/>
      <c r="H196" s="208"/>
      <c r="I196" s="208"/>
      <c r="J196" s="208"/>
      <c r="K196" s="208"/>
      <c r="L196" s="208"/>
      <c r="M196" s="208"/>
      <c r="N196" s="208"/>
      <c r="O196" s="208"/>
      <c r="P196" s="208"/>
      <c r="Q196" s="208"/>
      <c r="R196" s="208"/>
      <c r="S196" s="208"/>
      <c r="T196" s="208"/>
      <c r="U196" s="208"/>
      <c r="V196" s="208"/>
      <c r="W196" s="208"/>
      <c r="X196" s="208"/>
      <c r="Y196" s="208"/>
      <c r="Z196" s="208"/>
      <c r="AA196" s="208"/>
      <c r="AB196" s="208"/>
      <c r="AC196" s="208"/>
      <c r="AD196" s="208"/>
      <c r="AE196" s="208"/>
      <c r="AF196" s="208"/>
      <c r="AG196" s="208"/>
      <c r="AH196" s="208"/>
      <c r="AI196" s="208"/>
      <c r="AJ196" s="208"/>
      <c r="AK196" s="208"/>
      <c r="AL196" s="208"/>
      <c r="AM196" s="208"/>
      <c r="AN196" s="208"/>
      <c r="AO196" s="208"/>
      <c r="AP196" s="208"/>
      <c r="AQ196" s="208"/>
      <c r="AR196" s="208"/>
      <c r="AS196" s="208"/>
      <c r="AT196" s="208"/>
      <c r="AU196" s="208"/>
      <c r="AV196" s="208"/>
      <c r="AW196" s="208"/>
      <c r="AX196" s="208"/>
      <c r="AY196" s="208"/>
      <c r="AZ196" s="208"/>
      <c r="BA196" s="208"/>
      <c r="BB196" s="208"/>
      <c r="BC196" s="208"/>
      <c r="BD196" s="208"/>
      <c r="BE196" s="208"/>
      <c r="BF196" s="208"/>
      <c r="BG196" s="208"/>
      <c r="BH196" s="208"/>
      <c r="BI196" s="208"/>
      <c r="BJ196" s="208"/>
      <c r="BK196" s="208"/>
      <c r="BL196" s="208"/>
      <c r="BM196" s="208"/>
      <c r="BN196" s="208"/>
      <c r="BO196" s="208"/>
      <c r="BP196" s="208"/>
      <c r="BQ196" s="208"/>
      <c r="BR196" s="208"/>
    </row>
    <row r="197" spans="2:70" ht="16.5" customHeight="1">
      <c r="B197" s="5"/>
      <c r="E197" s="363"/>
      <c r="F197" s="363"/>
      <c r="G197" s="363"/>
      <c r="H197" s="363"/>
      <c r="I197" s="363"/>
      <c r="J197" s="363"/>
      <c r="K197" s="363"/>
      <c r="L197" s="363"/>
      <c r="M197" s="363"/>
      <c r="N197" s="363"/>
      <c r="O197" s="363"/>
      <c r="P197" s="363"/>
      <c r="Q197" s="363"/>
      <c r="R197" s="363"/>
      <c r="S197" s="363"/>
      <c r="T197" s="363"/>
      <c r="U197" s="363"/>
      <c r="V197" s="363"/>
      <c r="W197" s="363"/>
      <c r="X197" s="363"/>
      <c r="Y197" s="363"/>
      <c r="Z197" s="363"/>
    </row>
    <row r="198" spans="2:70" ht="16.5" customHeight="1">
      <c r="B198" s="5"/>
      <c r="E198" s="359" t="s">
        <v>450</v>
      </c>
      <c r="F198" s="363"/>
      <c r="G198" s="363"/>
      <c r="H198" s="363"/>
      <c r="I198" s="363"/>
      <c r="J198" s="363"/>
      <c r="K198" s="363"/>
      <c r="L198" s="363"/>
      <c r="M198" s="363"/>
      <c r="N198" s="363"/>
      <c r="O198" s="363"/>
      <c r="P198" s="363"/>
      <c r="Q198" s="363"/>
      <c r="R198" s="363"/>
      <c r="S198" s="363"/>
      <c r="T198" s="363"/>
      <c r="U198" s="363"/>
      <c r="V198" s="363"/>
      <c r="W198" s="363"/>
      <c r="X198" s="363"/>
      <c r="Y198" s="363"/>
      <c r="Z198" s="363"/>
    </row>
    <row r="199" spans="2:70" ht="16.5" customHeight="1">
      <c r="B199" s="5"/>
      <c r="E199" s="359"/>
      <c r="F199" s="363"/>
      <c r="G199" s="363"/>
      <c r="H199" s="363"/>
      <c r="I199" s="363"/>
      <c r="J199" s="363"/>
      <c r="K199" s="363"/>
      <c r="L199" s="363"/>
      <c r="M199" s="363"/>
      <c r="N199" s="363"/>
      <c r="O199" s="363"/>
      <c r="P199" s="363"/>
      <c r="Q199" s="363"/>
      <c r="R199" s="363"/>
      <c r="S199" s="363"/>
      <c r="T199" s="363"/>
      <c r="U199" s="363"/>
      <c r="V199" s="363"/>
      <c r="W199" s="363"/>
      <c r="X199" s="363"/>
      <c r="Y199" s="363"/>
      <c r="Z199" s="363"/>
    </row>
    <row r="200" spans="2:70" ht="16.5" customHeight="1">
      <c r="B200" s="5"/>
      <c r="E200" s="459" t="s">
        <v>59</v>
      </c>
      <c r="F200" s="650" t="s">
        <v>221</v>
      </c>
      <c r="G200" s="650"/>
      <c r="H200" s="650"/>
      <c r="I200" s="459" t="s">
        <v>451</v>
      </c>
      <c r="J200" s="363"/>
      <c r="K200" s="363"/>
      <c r="L200" s="363"/>
      <c r="M200" s="363"/>
      <c r="N200" s="363"/>
      <c r="O200" s="363"/>
      <c r="P200" s="363"/>
      <c r="Q200" s="363"/>
      <c r="R200" s="363"/>
      <c r="S200" s="363"/>
      <c r="T200" s="363"/>
      <c r="U200" s="363"/>
      <c r="V200" s="363"/>
      <c r="W200" s="363"/>
      <c r="X200" s="363"/>
      <c r="Y200" s="363"/>
      <c r="Z200" s="363"/>
    </row>
    <row r="201" spans="2:70" ht="16.5" customHeight="1">
      <c r="B201" s="5"/>
      <c r="E201" s="384" t="s">
        <v>452</v>
      </c>
      <c r="F201" s="643" t="s">
        <v>453</v>
      </c>
      <c r="G201" s="643"/>
      <c r="H201" s="643"/>
      <c r="I201" s="385">
        <v>12400</v>
      </c>
      <c r="J201" s="363"/>
      <c r="K201" s="363"/>
      <c r="L201" s="363"/>
      <c r="M201" s="363"/>
      <c r="N201" s="363"/>
      <c r="O201" s="363"/>
      <c r="P201" s="363"/>
      <c r="Q201" s="363"/>
      <c r="R201" s="363"/>
      <c r="S201" s="363"/>
      <c r="T201" s="363"/>
      <c r="U201" s="363"/>
      <c r="V201" s="363"/>
      <c r="W201" s="363"/>
      <c r="X201" s="363"/>
      <c r="Y201" s="363"/>
      <c r="Z201" s="363"/>
    </row>
    <row r="202" spans="2:70" ht="16.5" customHeight="1">
      <c r="B202" s="5"/>
      <c r="E202" s="384" t="s">
        <v>454</v>
      </c>
      <c r="F202" s="643" t="s">
        <v>455</v>
      </c>
      <c r="G202" s="643"/>
      <c r="H202" s="643"/>
      <c r="I202" s="386">
        <v>677</v>
      </c>
      <c r="J202" s="363"/>
      <c r="K202" s="363"/>
      <c r="L202" s="363"/>
      <c r="M202" s="363"/>
      <c r="N202" s="363"/>
      <c r="O202" s="363"/>
      <c r="P202" s="363"/>
      <c r="Q202" s="363"/>
      <c r="R202" s="363"/>
      <c r="S202" s="363"/>
      <c r="T202" s="363"/>
      <c r="U202" s="363"/>
      <c r="V202" s="363"/>
      <c r="W202" s="363"/>
      <c r="X202" s="363"/>
      <c r="Y202" s="363"/>
      <c r="Z202" s="363"/>
    </row>
    <row r="203" spans="2:70" ht="16.5" customHeight="1">
      <c r="B203" s="5"/>
      <c r="E203" s="384" t="s">
        <v>456</v>
      </c>
      <c r="F203" s="643" t="s">
        <v>457</v>
      </c>
      <c r="G203" s="643"/>
      <c r="H203" s="643"/>
      <c r="I203" s="386">
        <v>116</v>
      </c>
      <c r="J203" s="363"/>
      <c r="K203" s="363"/>
      <c r="L203" s="363"/>
      <c r="M203" s="363"/>
      <c r="N203" s="363"/>
      <c r="O203" s="363"/>
      <c r="P203" s="363"/>
      <c r="Q203" s="363"/>
      <c r="R203" s="363"/>
      <c r="S203" s="363"/>
      <c r="T203" s="363"/>
      <c r="U203" s="363"/>
      <c r="V203" s="363"/>
      <c r="W203" s="363"/>
      <c r="X203" s="363"/>
      <c r="Y203" s="363"/>
      <c r="Z203" s="363"/>
    </row>
    <row r="204" spans="2:70" ht="16.5" customHeight="1">
      <c r="B204" s="5"/>
      <c r="E204" s="384" t="s">
        <v>458</v>
      </c>
      <c r="F204" s="643" t="s">
        <v>459</v>
      </c>
      <c r="G204" s="643"/>
      <c r="H204" s="643"/>
      <c r="I204" s="385">
        <v>3170</v>
      </c>
      <c r="J204" s="363"/>
      <c r="K204" s="363"/>
      <c r="L204" s="363"/>
      <c r="M204" s="363"/>
      <c r="N204" s="363"/>
      <c r="O204" s="363"/>
      <c r="P204" s="363"/>
      <c r="Q204" s="363"/>
      <c r="R204" s="363"/>
      <c r="S204" s="363"/>
      <c r="T204" s="363"/>
      <c r="U204" s="363"/>
      <c r="V204" s="363"/>
      <c r="W204" s="363"/>
      <c r="X204" s="363"/>
      <c r="Y204" s="363"/>
      <c r="Z204" s="363"/>
    </row>
    <row r="205" spans="2:70" ht="16.5" customHeight="1">
      <c r="B205" s="5"/>
      <c r="E205" s="384" t="s">
        <v>460</v>
      </c>
      <c r="F205" s="643" t="s">
        <v>461</v>
      </c>
      <c r="G205" s="643"/>
      <c r="H205" s="643"/>
      <c r="I205" s="385">
        <v>1120</v>
      </c>
      <c r="J205" s="363"/>
      <c r="K205" s="363"/>
      <c r="L205" s="363"/>
      <c r="M205" s="363"/>
      <c r="N205" s="363"/>
      <c r="O205" s="363"/>
      <c r="P205" s="363"/>
      <c r="Q205" s="363"/>
      <c r="R205" s="363"/>
      <c r="S205" s="363"/>
      <c r="T205" s="363"/>
      <c r="U205" s="363"/>
      <c r="V205" s="363"/>
      <c r="W205" s="363"/>
      <c r="X205" s="363"/>
      <c r="Y205" s="363"/>
      <c r="Z205" s="363"/>
    </row>
    <row r="206" spans="2:70" ht="16.5" customHeight="1">
      <c r="B206" s="5"/>
      <c r="E206" s="384" t="s">
        <v>462</v>
      </c>
      <c r="F206" s="643" t="s">
        <v>463</v>
      </c>
      <c r="G206" s="643"/>
      <c r="H206" s="643"/>
      <c r="I206" s="385">
        <v>1300</v>
      </c>
      <c r="J206" s="363"/>
      <c r="K206" s="363"/>
      <c r="L206" s="363"/>
      <c r="M206" s="363"/>
      <c r="N206" s="363"/>
      <c r="O206" s="363"/>
      <c r="P206" s="363"/>
      <c r="Q206" s="363"/>
      <c r="R206" s="363"/>
      <c r="S206" s="363"/>
      <c r="T206" s="363"/>
      <c r="U206" s="363"/>
      <c r="V206" s="363"/>
      <c r="W206" s="363"/>
      <c r="X206" s="363"/>
      <c r="Y206" s="363"/>
      <c r="Z206" s="363"/>
    </row>
    <row r="207" spans="2:70" ht="16.5" customHeight="1">
      <c r="B207" s="5"/>
      <c r="E207" s="384" t="s">
        <v>464</v>
      </c>
      <c r="F207" s="643" t="s">
        <v>465</v>
      </c>
      <c r="G207" s="643"/>
      <c r="H207" s="643"/>
      <c r="I207" s="386">
        <v>328</v>
      </c>
      <c r="J207" s="363"/>
      <c r="K207" s="363"/>
      <c r="L207" s="363"/>
      <c r="M207" s="363"/>
      <c r="N207" s="363"/>
      <c r="O207" s="363"/>
      <c r="P207" s="363"/>
      <c r="Q207" s="363"/>
      <c r="R207" s="363"/>
      <c r="S207" s="363"/>
      <c r="T207" s="363"/>
      <c r="U207" s="363"/>
      <c r="V207" s="363"/>
      <c r="W207" s="363"/>
      <c r="X207" s="363"/>
      <c r="Y207" s="363"/>
      <c r="Z207" s="363"/>
    </row>
    <row r="208" spans="2:70" ht="16.5" customHeight="1">
      <c r="B208" s="5"/>
      <c r="E208" s="384" t="s">
        <v>466</v>
      </c>
      <c r="F208" s="643" t="s">
        <v>467</v>
      </c>
      <c r="G208" s="643"/>
      <c r="H208" s="643"/>
      <c r="I208" s="385">
        <v>4800</v>
      </c>
      <c r="J208" s="363"/>
      <c r="K208" s="363"/>
      <c r="L208" s="363"/>
      <c r="M208" s="363"/>
      <c r="N208" s="363"/>
      <c r="O208" s="363"/>
      <c r="P208" s="363"/>
      <c r="Q208" s="363"/>
      <c r="R208" s="363"/>
      <c r="S208" s="363"/>
      <c r="T208" s="363"/>
      <c r="U208" s="363"/>
      <c r="V208" s="363"/>
      <c r="W208" s="363"/>
      <c r="X208" s="363"/>
      <c r="Y208" s="363"/>
      <c r="Z208" s="363"/>
    </row>
    <row r="209" spans="2:26" ht="16.5" customHeight="1">
      <c r="B209" s="5"/>
      <c r="E209" s="384" t="s">
        <v>468</v>
      </c>
      <c r="F209" s="643" t="s">
        <v>469</v>
      </c>
      <c r="G209" s="643"/>
      <c r="H209" s="643"/>
      <c r="I209" s="386">
        <v>16</v>
      </c>
      <c r="J209" s="363"/>
      <c r="K209" s="363"/>
      <c r="L209" s="363"/>
      <c r="M209" s="363"/>
      <c r="N209" s="363"/>
      <c r="O209" s="363"/>
      <c r="P209" s="363"/>
      <c r="Q209" s="363"/>
      <c r="R209" s="363"/>
      <c r="S209" s="363"/>
      <c r="T209" s="363"/>
      <c r="U209" s="363"/>
      <c r="V209" s="363"/>
      <c r="W209" s="363"/>
      <c r="X209" s="363"/>
      <c r="Y209" s="363"/>
      <c r="Z209" s="363"/>
    </row>
    <row r="210" spans="2:26" ht="16.5" customHeight="1">
      <c r="B210" s="5"/>
      <c r="E210" s="384" t="s">
        <v>470</v>
      </c>
      <c r="F210" s="643" t="s">
        <v>471</v>
      </c>
      <c r="G210" s="643"/>
      <c r="H210" s="643"/>
      <c r="I210" s="386">
        <v>138</v>
      </c>
      <c r="J210" s="363"/>
      <c r="K210" s="363"/>
      <c r="L210" s="363"/>
      <c r="M210" s="363"/>
      <c r="N210" s="363"/>
      <c r="O210" s="363"/>
      <c r="P210" s="363"/>
      <c r="Q210" s="363"/>
      <c r="R210" s="363"/>
      <c r="S210" s="363"/>
      <c r="T210" s="363"/>
      <c r="U210" s="363"/>
      <c r="V210" s="363"/>
      <c r="W210" s="363"/>
      <c r="X210" s="363"/>
      <c r="Y210" s="363"/>
      <c r="Z210" s="363"/>
    </row>
    <row r="211" spans="2:26" ht="16.5" customHeight="1">
      <c r="B211" s="5"/>
      <c r="E211" s="384" t="s">
        <v>472</v>
      </c>
      <c r="F211" s="643" t="s">
        <v>473</v>
      </c>
      <c r="G211" s="643"/>
      <c r="H211" s="643"/>
      <c r="I211" s="386">
        <v>4</v>
      </c>
      <c r="J211" s="363"/>
      <c r="K211" s="363"/>
      <c r="L211" s="363"/>
      <c r="M211" s="363"/>
      <c r="N211" s="363"/>
      <c r="O211" s="363"/>
      <c r="P211" s="363"/>
      <c r="Q211" s="363"/>
      <c r="R211" s="363"/>
      <c r="S211" s="363"/>
      <c r="T211" s="363"/>
      <c r="U211" s="363"/>
      <c r="V211" s="363"/>
      <c r="W211" s="363"/>
      <c r="X211" s="363"/>
      <c r="Y211" s="363"/>
      <c r="Z211" s="363"/>
    </row>
    <row r="212" spans="2:26" ht="16.5" customHeight="1">
      <c r="B212" s="5"/>
      <c r="E212" s="384" t="s">
        <v>474</v>
      </c>
      <c r="F212" s="643" t="s">
        <v>475</v>
      </c>
      <c r="G212" s="643"/>
      <c r="H212" s="643"/>
      <c r="I212" s="385">
        <v>3350</v>
      </c>
      <c r="J212" s="363"/>
      <c r="K212" s="363"/>
      <c r="L212" s="363"/>
      <c r="M212" s="363"/>
      <c r="N212" s="363"/>
      <c r="O212" s="363"/>
      <c r="P212" s="363"/>
      <c r="Q212" s="363"/>
      <c r="R212" s="363"/>
      <c r="S212" s="363"/>
      <c r="T212" s="363"/>
      <c r="U212" s="363"/>
      <c r="V212" s="363"/>
      <c r="W212" s="363"/>
      <c r="X212" s="363"/>
      <c r="Y212" s="363"/>
      <c r="Z212" s="363"/>
    </row>
    <row r="213" spans="2:26" ht="16.5" customHeight="1">
      <c r="B213" s="5"/>
      <c r="E213" s="384" t="s">
        <v>476</v>
      </c>
      <c r="F213" s="643" t="s">
        <v>477</v>
      </c>
      <c r="G213" s="643"/>
      <c r="H213" s="643"/>
      <c r="I213" s="385">
        <v>1210</v>
      </c>
      <c r="J213" s="363"/>
      <c r="K213" s="363"/>
      <c r="L213" s="363"/>
      <c r="M213" s="363"/>
      <c r="N213" s="363"/>
      <c r="O213" s="363"/>
      <c r="P213" s="363"/>
      <c r="Q213" s="363"/>
      <c r="R213" s="363"/>
      <c r="S213" s="363"/>
      <c r="T213" s="363"/>
      <c r="U213" s="363"/>
      <c r="V213" s="363"/>
      <c r="W213" s="363"/>
      <c r="X213" s="363"/>
      <c r="Y213" s="363"/>
      <c r="Z213" s="363"/>
    </row>
    <row r="214" spans="2:26" ht="16.5" customHeight="1">
      <c r="B214" s="5"/>
      <c r="E214" s="384" t="s">
        <v>478</v>
      </c>
      <c r="F214" s="643" t="s">
        <v>479</v>
      </c>
      <c r="G214" s="643"/>
      <c r="H214" s="643"/>
      <c r="I214" s="385">
        <v>1330</v>
      </c>
      <c r="J214" s="363"/>
      <c r="K214" s="363"/>
      <c r="L214" s="363"/>
      <c r="M214" s="363"/>
      <c r="N214" s="363"/>
      <c r="O214" s="363"/>
      <c r="P214" s="363"/>
      <c r="Q214" s="363"/>
      <c r="R214" s="363"/>
      <c r="S214" s="363"/>
      <c r="T214" s="363"/>
      <c r="U214" s="363"/>
      <c r="V214" s="363"/>
      <c r="W214" s="363"/>
      <c r="X214" s="363"/>
      <c r="Y214" s="363"/>
      <c r="Z214" s="363"/>
    </row>
    <row r="215" spans="2:26" ht="16.5" customHeight="1">
      <c r="B215" s="5"/>
      <c r="E215" s="384" t="s">
        <v>480</v>
      </c>
      <c r="F215" s="643" t="s">
        <v>481</v>
      </c>
      <c r="G215" s="643"/>
      <c r="H215" s="643"/>
      <c r="I215" s="385">
        <v>8060</v>
      </c>
      <c r="J215" s="363"/>
      <c r="K215" s="363"/>
      <c r="L215" s="363"/>
      <c r="M215" s="363"/>
      <c r="N215" s="363"/>
      <c r="O215" s="363"/>
      <c r="P215" s="363"/>
      <c r="Q215" s="363"/>
      <c r="R215" s="363"/>
      <c r="S215" s="363"/>
      <c r="T215" s="363"/>
      <c r="U215" s="363"/>
      <c r="V215" s="363"/>
      <c r="W215" s="363"/>
      <c r="X215" s="363"/>
      <c r="Y215" s="363"/>
      <c r="Z215" s="363"/>
    </row>
    <row r="216" spans="2:26" ht="16.5" customHeight="1">
      <c r="B216" s="5"/>
      <c r="E216" s="384" t="s">
        <v>482</v>
      </c>
      <c r="F216" s="643" t="s">
        <v>483</v>
      </c>
      <c r="G216" s="643"/>
      <c r="H216" s="643"/>
      <c r="I216" s="386">
        <v>716</v>
      </c>
      <c r="J216" s="363"/>
      <c r="K216" s="363"/>
      <c r="L216" s="363"/>
      <c r="M216" s="363"/>
      <c r="N216" s="363"/>
      <c r="O216" s="363"/>
      <c r="P216" s="363"/>
      <c r="Q216" s="363"/>
      <c r="R216" s="363"/>
      <c r="S216" s="363"/>
      <c r="T216" s="363"/>
      <c r="U216" s="363"/>
      <c r="V216" s="363"/>
      <c r="W216" s="363"/>
      <c r="X216" s="363"/>
      <c r="Y216" s="363"/>
      <c r="Z216" s="363"/>
    </row>
    <row r="217" spans="2:26" ht="16.5" customHeight="1">
      <c r="B217" s="5"/>
      <c r="E217" s="384" t="s">
        <v>484</v>
      </c>
      <c r="F217" s="643" t="s">
        <v>483</v>
      </c>
      <c r="G217" s="643"/>
      <c r="H217" s="643"/>
      <c r="I217" s="386">
        <v>858</v>
      </c>
      <c r="J217" s="363"/>
      <c r="K217" s="363"/>
      <c r="L217" s="363"/>
      <c r="M217" s="363"/>
      <c r="N217" s="363"/>
      <c r="O217" s="363"/>
      <c r="P217" s="363"/>
      <c r="Q217" s="363"/>
      <c r="R217" s="363"/>
      <c r="S217" s="363"/>
      <c r="T217" s="363"/>
      <c r="U217" s="363"/>
      <c r="V217" s="363"/>
      <c r="W217" s="363"/>
      <c r="X217" s="363"/>
      <c r="Y217" s="363"/>
      <c r="Z217" s="363"/>
    </row>
    <row r="218" spans="2:26" ht="16.5" customHeight="1">
      <c r="B218" s="5"/>
      <c r="E218" s="384" t="s">
        <v>485</v>
      </c>
      <c r="F218" s="643" t="s">
        <v>486</v>
      </c>
      <c r="G218" s="643"/>
      <c r="H218" s="643"/>
      <c r="I218" s="386">
        <v>804</v>
      </c>
      <c r="J218" s="363"/>
      <c r="K218" s="363"/>
      <c r="L218" s="363"/>
      <c r="M218" s="363"/>
      <c r="N218" s="363"/>
      <c r="O218" s="363"/>
      <c r="P218" s="363"/>
      <c r="Q218" s="363"/>
      <c r="R218" s="363"/>
      <c r="S218" s="363"/>
      <c r="T218" s="363"/>
      <c r="U218" s="363"/>
      <c r="V218" s="363"/>
      <c r="W218" s="363"/>
      <c r="X218" s="363"/>
      <c r="Y218" s="363"/>
      <c r="Z218" s="363"/>
    </row>
    <row r="219" spans="2:26" ht="16.5" customHeight="1">
      <c r="B219" s="5"/>
      <c r="E219" s="384" t="s">
        <v>487</v>
      </c>
      <c r="F219" s="643" t="s">
        <v>488</v>
      </c>
      <c r="G219" s="643"/>
      <c r="H219" s="643"/>
      <c r="I219" s="385">
        <v>1650</v>
      </c>
      <c r="J219" s="363"/>
      <c r="K219" s="363"/>
      <c r="L219" s="363"/>
      <c r="M219" s="363"/>
      <c r="N219" s="363"/>
      <c r="O219" s="363"/>
      <c r="P219" s="363"/>
      <c r="Q219" s="363"/>
      <c r="R219" s="363"/>
      <c r="S219" s="363"/>
      <c r="T219" s="363"/>
      <c r="U219" s="363"/>
      <c r="V219" s="363"/>
      <c r="W219" s="363"/>
      <c r="X219" s="363"/>
      <c r="Y219" s="363"/>
      <c r="Z219" s="363"/>
    </row>
    <row r="220" spans="2:26" ht="16.5" customHeight="1">
      <c r="B220" s="5"/>
      <c r="E220" s="384" t="s">
        <v>489</v>
      </c>
      <c r="F220" s="643" t="s">
        <v>490</v>
      </c>
      <c r="G220" s="643"/>
      <c r="H220" s="643"/>
      <c r="I220" s="385">
        <v>3942.8</v>
      </c>
      <c r="J220" s="363"/>
      <c r="K220" s="363"/>
      <c r="L220" s="363"/>
      <c r="M220" s="363"/>
      <c r="N220" s="363"/>
      <c r="O220" s="363"/>
      <c r="P220" s="363"/>
      <c r="Q220" s="363"/>
      <c r="R220" s="363"/>
      <c r="S220" s="363"/>
      <c r="T220" s="363"/>
      <c r="U220" s="363"/>
      <c r="V220" s="363"/>
      <c r="W220" s="363"/>
      <c r="X220" s="363"/>
      <c r="Y220" s="363"/>
      <c r="Z220" s="363"/>
    </row>
    <row r="221" spans="2:26" ht="16.5" customHeight="1">
      <c r="B221" s="5"/>
      <c r="E221" s="384" t="s">
        <v>491</v>
      </c>
      <c r="F221" s="643" t="s">
        <v>492</v>
      </c>
      <c r="G221" s="643"/>
      <c r="H221" s="643"/>
      <c r="I221" s="385">
        <v>1923.4</v>
      </c>
      <c r="J221" s="363"/>
      <c r="K221" s="363"/>
      <c r="L221" s="363"/>
      <c r="M221" s="363"/>
      <c r="N221" s="363"/>
      <c r="O221" s="363"/>
      <c r="P221" s="363"/>
      <c r="Q221" s="363"/>
      <c r="R221" s="363"/>
      <c r="S221" s="363"/>
      <c r="T221" s="363"/>
      <c r="U221" s="363"/>
      <c r="V221" s="363"/>
      <c r="W221" s="363"/>
      <c r="X221" s="363"/>
      <c r="Y221" s="363"/>
      <c r="Z221" s="363"/>
    </row>
    <row r="222" spans="2:26" ht="16.5" customHeight="1">
      <c r="B222" s="5"/>
      <c r="E222" s="384" t="s">
        <v>493</v>
      </c>
      <c r="F222" s="643" t="s">
        <v>494</v>
      </c>
      <c r="G222" s="643"/>
      <c r="H222" s="643"/>
      <c r="I222" s="385">
        <v>2546.6999999999998</v>
      </c>
      <c r="J222" s="363"/>
      <c r="K222" s="363"/>
      <c r="L222" s="363"/>
      <c r="M222" s="363"/>
      <c r="N222" s="363"/>
      <c r="O222" s="363"/>
      <c r="P222" s="363"/>
      <c r="Q222" s="363"/>
      <c r="R222" s="363"/>
      <c r="S222" s="363"/>
      <c r="T222" s="363"/>
      <c r="U222" s="363"/>
      <c r="V222" s="363"/>
      <c r="W222" s="363"/>
      <c r="X222" s="363"/>
      <c r="Y222" s="363"/>
      <c r="Z222" s="363"/>
    </row>
    <row r="223" spans="2:26" ht="16.5" customHeight="1">
      <c r="B223" s="5"/>
      <c r="E223" s="384" t="s">
        <v>495</v>
      </c>
      <c r="F223" s="643" t="s">
        <v>496</v>
      </c>
      <c r="G223" s="643"/>
      <c r="H223" s="643"/>
      <c r="I223" s="385">
        <v>1624.21</v>
      </c>
      <c r="J223" s="363"/>
      <c r="K223" s="363"/>
      <c r="L223" s="363"/>
      <c r="M223" s="363"/>
      <c r="N223" s="363"/>
      <c r="O223" s="363"/>
      <c r="P223" s="363"/>
      <c r="Q223" s="363"/>
      <c r="R223" s="363"/>
      <c r="S223" s="363"/>
      <c r="T223" s="363"/>
      <c r="U223" s="363"/>
      <c r="V223" s="363"/>
      <c r="W223" s="363"/>
      <c r="X223" s="363"/>
      <c r="Y223" s="363"/>
      <c r="Z223" s="363"/>
    </row>
    <row r="224" spans="2:26" ht="16.5" customHeight="1">
      <c r="B224" s="5"/>
      <c r="E224" s="384" t="s">
        <v>497</v>
      </c>
      <c r="F224" s="643" t="s">
        <v>498</v>
      </c>
      <c r="G224" s="643"/>
      <c r="H224" s="643"/>
      <c r="I224" s="385">
        <v>1674.1</v>
      </c>
      <c r="J224" s="363"/>
      <c r="K224" s="363"/>
      <c r="L224" s="363"/>
      <c r="M224" s="363"/>
      <c r="N224" s="363"/>
      <c r="O224" s="363"/>
      <c r="P224" s="363"/>
      <c r="Q224" s="363"/>
      <c r="R224" s="363"/>
      <c r="S224" s="363"/>
      <c r="T224" s="363"/>
      <c r="U224" s="363"/>
      <c r="V224" s="363"/>
      <c r="W224" s="363"/>
      <c r="X224" s="363"/>
      <c r="Y224" s="363"/>
      <c r="Z224" s="363"/>
    </row>
    <row r="225" spans="2:26" ht="16.5" customHeight="1">
      <c r="B225" s="5"/>
      <c r="E225" s="384" t="s">
        <v>499</v>
      </c>
      <c r="F225" s="643" t="s">
        <v>500</v>
      </c>
      <c r="G225" s="643"/>
      <c r="H225" s="643"/>
      <c r="I225" s="385">
        <v>1923.5</v>
      </c>
      <c r="J225" s="363"/>
      <c r="K225" s="363"/>
      <c r="L225" s="363"/>
      <c r="M225" s="363"/>
      <c r="N225" s="363"/>
      <c r="O225" s="363"/>
      <c r="P225" s="363"/>
      <c r="Q225" s="363"/>
      <c r="R225" s="363"/>
      <c r="S225" s="363"/>
      <c r="T225" s="363"/>
      <c r="U225" s="363"/>
      <c r="V225" s="363"/>
      <c r="W225" s="363"/>
      <c r="X225" s="363"/>
      <c r="Y225" s="363"/>
      <c r="Z225" s="363"/>
    </row>
    <row r="226" spans="2:26" ht="16.5" customHeight="1">
      <c r="B226" s="5"/>
      <c r="E226" s="384" t="s">
        <v>501</v>
      </c>
      <c r="F226" s="643" t="s">
        <v>502</v>
      </c>
      <c r="G226" s="643"/>
      <c r="H226" s="643"/>
      <c r="I226" s="385">
        <v>2048.15</v>
      </c>
      <c r="J226" s="363"/>
      <c r="K226" s="363"/>
      <c r="L226" s="363"/>
      <c r="M226" s="363"/>
      <c r="N226" s="363"/>
      <c r="O226" s="363"/>
      <c r="P226" s="363"/>
      <c r="Q226" s="363"/>
      <c r="R226" s="363"/>
      <c r="S226" s="363"/>
      <c r="T226" s="363"/>
      <c r="U226" s="363"/>
      <c r="V226" s="363"/>
      <c r="W226" s="363"/>
      <c r="X226" s="363"/>
      <c r="Y226" s="363"/>
      <c r="Z226" s="363"/>
    </row>
    <row r="227" spans="2:26" ht="16.5" customHeight="1">
      <c r="B227" s="5"/>
      <c r="E227" s="384" t="s">
        <v>503</v>
      </c>
      <c r="F227" s="643" t="s">
        <v>504</v>
      </c>
      <c r="G227" s="643"/>
      <c r="H227" s="643"/>
      <c r="I227" s="385">
        <v>1945</v>
      </c>
      <c r="J227" s="363"/>
      <c r="K227" s="363"/>
      <c r="L227" s="363"/>
      <c r="M227" s="363"/>
      <c r="N227" s="363"/>
      <c r="O227" s="363"/>
      <c r="P227" s="363"/>
      <c r="Q227" s="363"/>
      <c r="R227" s="363"/>
      <c r="S227" s="363"/>
      <c r="T227" s="363"/>
      <c r="U227" s="363"/>
      <c r="V227" s="363"/>
      <c r="W227" s="363"/>
      <c r="X227" s="363"/>
      <c r="Y227" s="363"/>
      <c r="Z227" s="363"/>
    </row>
    <row r="228" spans="2:26" ht="16.5" customHeight="1">
      <c r="B228" s="5"/>
      <c r="E228" s="384" t="s">
        <v>505</v>
      </c>
      <c r="F228" s="643" t="s">
        <v>506</v>
      </c>
      <c r="G228" s="643"/>
      <c r="H228" s="643"/>
      <c r="I228" s="385">
        <v>2127.2200000000003</v>
      </c>
      <c r="J228" s="363"/>
      <c r="K228" s="363"/>
      <c r="L228" s="363"/>
      <c r="M228" s="363"/>
      <c r="N228" s="363"/>
      <c r="O228" s="363"/>
      <c r="P228" s="363"/>
      <c r="Q228" s="363"/>
      <c r="R228" s="363"/>
      <c r="S228" s="363"/>
      <c r="T228" s="363"/>
      <c r="U228" s="363"/>
      <c r="V228" s="363"/>
      <c r="W228" s="363"/>
      <c r="X228" s="363"/>
      <c r="Y228" s="363"/>
      <c r="Z228" s="363"/>
    </row>
    <row r="229" spans="2:26" ht="16.5" customHeight="1">
      <c r="B229" s="5"/>
      <c r="E229" s="384" t="s">
        <v>507</v>
      </c>
      <c r="F229" s="643" t="s">
        <v>508</v>
      </c>
      <c r="G229" s="643"/>
      <c r="H229" s="643"/>
      <c r="I229" s="385">
        <v>2741.55</v>
      </c>
      <c r="J229" s="363"/>
      <c r="K229" s="363"/>
      <c r="L229" s="363"/>
      <c r="M229" s="363"/>
      <c r="N229" s="363"/>
      <c r="O229" s="363"/>
      <c r="P229" s="363"/>
      <c r="Q229" s="363"/>
      <c r="R229" s="363"/>
      <c r="S229" s="363"/>
      <c r="T229" s="363"/>
      <c r="U229" s="363"/>
      <c r="V229" s="363"/>
      <c r="W229" s="363"/>
      <c r="X229" s="363"/>
      <c r="Y229" s="363"/>
      <c r="Z229" s="363"/>
    </row>
    <row r="230" spans="2:26" ht="16.5" customHeight="1">
      <c r="B230" s="5"/>
      <c r="E230" s="384" t="s">
        <v>509</v>
      </c>
      <c r="F230" s="643" t="s">
        <v>510</v>
      </c>
      <c r="G230" s="643"/>
      <c r="H230" s="643"/>
      <c r="I230" s="385">
        <v>2847.17</v>
      </c>
      <c r="J230" s="363"/>
      <c r="K230" s="363"/>
      <c r="L230" s="363"/>
      <c r="M230" s="363"/>
      <c r="N230" s="363"/>
      <c r="O230" s="363"/>
      <c r="P230" s="363"/>
      <c r="Q230" s="363"/>
      <c r="R230" s="363"/>
      <c r="S230" s="363"/>
      <c r="T230" s="363"/>
      <c r="U230" s="363"/>
      <c r="V230" s="363"/>
      <c r="W230" s="363"/>
      <c r="X230" s="363"/>
      <c r="Y230" s="363"/>
      <c r="Z230" s="363"/>
    </row>
    <row r="231" spans="2:26" ht="16.5" customHeight="1">
      <c r="B231" s="5"/>
      <c r="E231" s="384" t="s">
        <v>511</v>
      </c>
      <c r="F231" s="643" t="s">
        <v>512</v>
      </c>
      <c r="G231" s="643"/>
      <c r="H231" s="643"/>
      <c r="I231" s="385">
        <v>2473.1699999999996</v>
      </c>
      <c r="J231" s="363"/>
      <c r="K231" s="363"/>
      <c r="L231" s="363"/>
      <c r="M231" s="363"/>
      <c r="N231" s="363"/>
      <c r="O231" s="363"/>
      <c r="P231" s="363"/>
      <c r="Q231" s="363"/>
      <c r="R231" s="363"/>
      <c r="S231" s="363"/>
      <c r="T231" s="363"/>
      <c r="U231" s="363"/>
      <c r="V231" s="363"/>
      <c r="W231" s="363"/>
      <c r="X231" s="363"/>
      <c r="Y231" s="363"/>
      <c r="Z231" s="363"/>
    </row>
    <row r="232" spans="2:26" ht="16.5" customHeight="1">
      <c r="B232" s="5"/>
      <c r="E232" s="384" t="s">
        <v>513</v>
      </c>
      <c r="F232" s="643" t="s">
        <v>514</v>
      </c>
      <c r="G232" s="643"/>
      <c r="H232" s="643"/>
      <c r="I232" s="385">
        <v>2211.85</v>
      </c>
      <c r="J232" s="363"/>
      <c r="K232" s="363"/>
      <c r="L232" s="363"/>
      <c r="M232" s="363"/>
      <c r="N232" s="363"/>
      <c r="O232" s="363"/>
      <c r="P232" s="363"/>
      <c r="Q232" s="363"/>
      <c r="R232" s="363"/>
      <c r="S232" s="363"/>
      <c r="T232" s="363"/>
      <c r="U232" s="363"/>
      <c r="V232" s="363"/>
      <c r="W232" s="363"/>
      <c r="X232" s="363"/>
      <c r="Y232" s="363"/>
      <c r="Z232" s="363"/>
    </row>
    <row r="233" spans="2:26" ht="16.5" customHeight="1">
      <c r="B233" s="5"/>
      <c r="E233" s="384" t="s">
        <v>515</v>
      </c>
      <c r="F233" s="643" t="s">
        <v>516</v>
      </c>
      <c r="G233" s="643"/>
      <c r="H233" s="643"/>
      <c r="I233" s="385">
        <v>1370.67</v>
      </c>
      <c r="J233" s="363"/>
      <c r="K233" s="363"/>
      <c r="L233" s="363"/>
      <c r="M233" s="363"/>
      <c r="N233" s="363"/>
      <c r="O233" s="363"/>
      <c r="P233" s="363"/>
      <c r="Q233" s="363"/>
      <c r="R233" s="363"/>
      <c r="S233" s="363"/>
      <c r="T233" s="363"/>
      <c r="U233" s="363"/>
      <c r="V233" s="363"/>
      <c r="W233" s="363"/>
      <c r="X233" s="363"/>
      <c r="Y233" s="363"/>
      <c r="Z233" s="363"/>
    </row>
    <row r="234" spans="2:26" ht="16.5" customHeight="1">
      <c r="B234" s="5"/>
      <c r="E234" s="384" t="s">
        <v>517</v>
      </c>
      <c r="F234" s="643" t="s">
        <v>518</v>
      </c>
      <c r="G234" s="643"/>
      <c r="H234" s="643"/>
      <c r="I234" s="385">
        <v>2024.05</v>
      </c>
      <c r="J234" s="363"/>
      <c r="K234" s="363"/>
      <c r="L234" s="363"/>
      <c r="M234" s="363"/>
      <c r="N234" s="363"/>
      <c r="O234" s="363"/>
      <c r="P234" s="363"/>
      <c r="Q234" s="363"/>
      <c r="R234" s="363"/>
      <c r="S234" s="363"/>
      <c r="T234" s="363"/>
      <c r="U234" s="363"/>
      <c r="V234" s="363"/>
      <c r="W234" s="363"/>
      <c r="X234" s="363"/>
      <c r="Y234" s="363"/>
      <c r="Z234" s="363"/>
    </row>
    <row r="235" spans="2:26" ht="16.5" customHeight="1">
      <c r="B235" s="5"/>
      <c r="E235" s="384" t="s">
        <v>519</v>
      </c>
      <c r="F235" s="643" t="s">
        <v>520</v>
      </c>
      <c r="G235" s="643"/>
      <c r="H235" s="643"/>
      <c r="I235" s="385">
        <v>3416.75</v>
      </c>
      <c r="J235" s="363"/>
      <c r="K235" s="363"/>
      <c r="L235" s="363"/>
      <c r="M235" s="363"/>
      <c r="N235" s="363"/>
      <c r="O235" s="363"/>
      <c r="P235" s="363"/>
      <c r="Q235" s="363"/>
      <c r="R235" s="363"/>
      <c r="S235" s="363"/>
      <c r="T235" s="363"/>
      <c r="U235" s="363"/>
      <c r="V235" s="363"/>
      <c r="W235" s="363"/>
      <c r="X235" s="363"/>
      <c r="Y235" s="363"/>
      <c r="Z235" s="363"/>
    </row>
    <row r="236" spans="2:26" ht="16.5" customHeight="1">
      <c r="B236" s="5"/>
      <c r="E236" s="384" t="s">
        <v>521</v>
      </c>
      <c r="F236" s="643" t="s">
        <v>522</v>
      </c>
      <c r="G236" s="643"/>
      <c r="H236" s="643"/>
      <c r="I236" s="385">
        <v>3075.44</v>
      </c>
      <c r="J236" s="363"/>
      <c r="K236" s="363"/>
      <c r="L236" s="363"/>
      <c r="M236" s="363"/>
      <c r="N236" s="363"/>
      <c r="O236" s="363"/>
      <c r="P236" s="363"/>
      <c r="Q236" s="363"/>
      <c r="R236" s="363"/>
      <c r="S236" s="363"/>
      <c r="T236" s="363"/>
      <c r="U236" s="363"/>
      <c r="V236" s="363"/>
      <c r="W236" s="363"/>
      <c r="X236" s="363"/>
      <c r="Y236" s="363"/>
      <c r="Z236" s="363"/>
    </row>
    <row r="237" spans="2:26" ht="16.5" customHeight="1">
      <c r="B237" s="5"/>
      <c r="E237" s="384" t="s">
        <v>523</v>
      </c>
      <c r="F237" s="643" t="s">
        <v>524</v>
      </c>
      <c r="G237" s="643"/>
      <c r="H237" s="643"/>
      <c r="I237" s="385">
        <v>1638.65</v>
      </c>
      <c r="J237" s="363"/>
      <c r="K237" s="363"/>
      <c r="L237" s="363"/>
      <c r="M237" s="363"/>
      <c r="N237" s="363"/>
      <c r="O237" s="363"/>
      <c r="P237" s="363"/>
      <c r="Q237" s="363"/>
      <c r="R237" s="363"/>
      <c r="S237" s="363"/>
      <c r="T237" s="363"/>
      <c r="U237" s="363"/>
      <c r="V237" s="363"/>
      <c r="W237" s="363"/>
      <c r="X237" s="363"/>
      <c r="Y237" s="363"/>
      <c r="Z237" s="363"/>
    </row>
    <row r="238" spans="2:26" ht="16.5" customHeight="1">
      <c r="B238" s="5"/>
      <c r="E238" s="384" t="s">
        <v>525</v>
      </c>
      <c r="F238" s="643" t="s">
        <v>526</v>
      </c>
      <c r="G238" s="643"/>
      <c r="H238" s="643"/>
      <c r="I238" s="385">
        <v>2058.645</v>
      </c>
      <c r="J238" s="363"/>
      <c r="K238" s="363"/>
      <c r="L238" s="363"/>
      <c r="M238" s="363"/>
      <c r="N238" s="363"/>
      <c r="O238" s="363"/>
      <c r="P238" s="363"/>
      <c r="Q238" s="363"/>
      <c r="R238" s="363"/>
      <c r="S238" s="363"/>
      <c r="T238" s="363"/>
      <c r="U238" s="363"/>
      <c r="V238" s="363"/>
      <c r="W238" s="363"/>
      <c r="X238" s="363"/>
      <c r="Y238" s="363"/>
      <c r="Z238" s="363"/>
    </row>
    <row r="239" spans="2:26" ht="16.5" customHeight="1">
      <c r="B239" s="5"/>
      <c r="E239" s="384" t="s">
        <v>527</v>
      </c>
      <c r="F239" s="643" t="s">
        <v>528</v>
      </c>
      <c r="G239" s="643"/>
      <c r="H239" s="643"/>
      <c r="I239" s="385">
        <v>1754.2100000000003</v>
      </c>
      <c r="J239" s="363"/>
      <c r="K239" s="363"/>
      <c r="L239" s="363"/>
      <c r="M239" s="363"/>
      <c r="N239" s="363"/>
      <c r="O239" s="363"/>
      <c r="P239" s="363"/>
      <c r="Q239" s="363"/>
      <c r="R239" s="363"/>
      <c r="S239" s="363"/>
      <c r="T239" s="363"/>
      <c r="U239" s="363"/>
      <c r="V239" s="363"/>
      <c r="W239" s="363"/>
      <c r="X239" s="363"/>
      <c r="Y239" s="363"/>
      <c r="Z239" s="363"/>
    </row>
    <row r="240" spans="2:26" ht="16.5" customHeight="1">
      <c r="B240" s="5"/>
      <c r="E240" s="384" t="s">
        <v>529</v>
      </c>
      <c r="F240" s="643" t="s">
        <v>530</v>
      </c>
      <c r="G240" s="643"/>
      <c r="H240" s="643"/>
      <c r="I240" s="385">
        <v>1281.6010000000001</v>
      </c>
      <c r="J240" s="363"/>
      <c r="K240" s="363"/>
      <c r="L240" s="363"/>
      <c r="M240" s="363"/>
      <c r="N240" s="363"/>
      <c r="O240" s="363"/>
      <c r="P240" s="363"/>
      <c r="Q240" s="363"/>
      <c r="R240" s="363"/>
      <c r="S240" s="363"/>
      <c r="T240" s="363"/>
      <c r="U240" s="363"/>
      <c r="V240" s="363"/>
      <c r="W240" s="363"/>
      <c r="X240" s="363"/>
      <c r="Y240" s="363"/>
      <c r="Z240" s="363"/>
    </row>
    <row r="241" spans="2:26" ht="16.5" customHeight="1">
      <c r="B241" s="5"/>
      <c r="E241" s="384" t="s">
        <v>531</v>
      </c>
      <c r="F241" s="643" t="s">
        <v>532</v>
      </c>
      <c r="G241" s="643"/>
      <c r="H241" s="643"/>
      <c r="I241" s="385">
        <v>1945</v>
      </c>
      <c r="J241" s="363"/>
      <c r="K241" s="363"/>
      <c r="L241" s="363"/>
      <c r="M241" s="363"/>
      <c r="N241" s="363"/>
      <c r="O241" s="363"/>
      <c r="P241" s="363"/>
      <c r="Q241" s="363"/>
      <c r="R241" s="363"/>
      <c r="S241" s="363"/>
      <c r="T241" s="363"/>
      <c r="U241" s="363"/>
      <c r="V241" s="363"/>
      <c r="W241" s="363"/>
      <c r="X241" s="363"/>
      <c r="Y241" s="363"/>
      <c r="Z241" s="363"/>
    </row>
    <row r="242" spans="2:26" ht="16.5" customHeight="1">
      <c r="B242" s="5"/>
      <c r="E242" s="384" t="s">
        <v>533</v>
      </c>
      <c r="F242" s="643" t="s">
        <v>534</v>
      </c>
      <c r="G242" s="643"/>
      <c r="H242" s="643"/>
      <c r="I242" s="385">
        <v>1636</v>
      </c>
      <c r="J242" s="363"/>
      <c r="K242" s="363"/>
      <c r="L242" s="363"/>
      <c r="M242" s="363"/>
      <c r="N242" s="363"/>
      <c r="O242" s="363"/>
      <c r="P242" s="363"/>
      <c r="Q242" s="363"/>
      <c r="R242" s="363"/>
      <c r="S242" s="363"/>
      <c r="T242" s="363"/>
      <c r="U242" s="363"/>
      <c r="V242" s="363"/>
      <c r="W242" s="363"/>
      <c r="X242" s="363"/>
      <c r="Y242" s="363"/>
      <c r="Z242" s="363"/>
    </row>
    <row r="243" spans="2:26" ht="16.5" customHeight="1">
      <c r="B243" s="5"/>
      <c r="E243" s="384" t="s">
        <v>535</v>
      </c>
      <c r="F243" s="643" t="s">
        <v>536</v>
      </c>
      <c r="G243" s="643"/>
      <c r="H243" s="643"/>
      <c r="I243" s="385">
        <v>3985</v>
      </c>
      <c r="J243" s="363"/>
      <c r="K243" s="363"/>
      <c r="L243" s="363"/>
      <c r="M243" s="363"/>
      <c r="N243" s="363"/>
      <c r="O243" s="363"/>
      <c r="P243" s="363"/>
      <c r="Q243" s="363"/>
      <c r="R243" s="363"/>
      <c r="S243" s="363"/>
      <c r="T243" s="363"/>
      <c r="U243" s="363"/>
      <c r="V243" s="363"/>
      <c r="W243" s="363"/>
      <c r="X243" s="363"/>
      <c r="Y243" s="363"/>
      <c r="Z243" s="363"/>
    </row>
    <row r="244" spans="2:26" ht="16.5" customHeight="1">
      <c r="B244" s="5"/>
      <c r="E244" s="384" t="s">
        <v>537</v>
      </c>
      <c r="F244" s="643" t="s">
        <v>537</v>
      </c>
      <c r="G244" s="643"/>
      <c r="H244" s="643"/>
      <c r="I244" s="386" t="s">
        <v>293</v>
      </c>
      <c r="J244" s="363"/>
      <c r="K244" s="363"/>
      <c r="L244" s="363"/>
      <c r="M244" s="363"/>
      <c r="N244" s="363"/>
      <c r="O244" s="363"/>
      <c r="P244" s="363"/>
      <c r="Q244" s="363"/>
      <c r="R244" s="363"/>
      <c r="S244" s="363"/>
      <c r="T244" s="363"/>
      <c r="U244" s="363"/>
      <c r="V244" s="363"/>
      <c r="W244" s="363"/>
      <c r="X244" s="363"/>
      <c r="Y244" s="363"/>
      <c r="Z244" s="363"/>
    </row>
    <row r="245" spans="2:26" ht="16.5" customHeight="1">
      <c r="B245" s="5"/>
      <c r="E245" s="359"/>
      <c r="F245" s="363"/>
      <c r="G245" s="363"/>
      <c r="H245" s="363"/>
      <c r="I245" s="363"/>
      <c r="J245" s="363"/>
      <c r="K245" s="363"/>
      <c r="L245" s="363"/>
      <c r="M245" s="363"/>
      <c r="N245" s="363"/>
      <c r="O245" s="363"/>
      <c r="P245" s="363"/>
      <c r="Q245" s="363"/>
      <c r="R245" s="363"/>
      <c r="S245" s="363"/>
      <c r="T245" s="363"/>
      <c r="U245" s="363"/>
      <c r="V245" s="363"/>
      <c r="W245" s="363"/>
      <c r="X245" s="363"/>
      <c r="Y245" s="363"/>
      <c r="Z245" s="363"/>
    </row>
    <row r="246" spans="2:26" ht="16.5" customHeight="1">
      <c r="B246" s="5"/>
      <c r="E246" s="644" t="s">
        <v>538</v>
      </c>
      <c r="F246" s="644"/>
      <c r="G246" s="644"/>
      <c r="H246" s="644"/>
      <c r="I246" s="644"/>
      <c r="J246" s="644"/>
      <c r="K246" s="644"/>
      <c r="L246" s="644"/>
      <c r="M246" s="644"/>
      <c r="N246" s="644"/>
      <c r="O246" s="644"/>
      <c r="P246" s="644"/>
      <c r="Q246" s="644"/>
      <c r="R246" s="644"/>
      <c r="S246" s="363"/>
      <c r="T246" s="363"/>
      <c r="U246" s="363"/>
      <c r="V246" s="363"/>
      <c r="W246" s="363"/>
      <c r="X246" s="363"/>
      <c r="Y246" s="363"/>
      <c r="Z246" s="363"/>
    </row>
    <row r="247" spans="2:26" ht="16.5" customHeight="1">
      <c r="B247" s="5"/>
      <c r="E247" s="359"/>
      <c r="F247" s="363"/>
      <c r="G247" s="363"/>
      <c r="H247" s="363"/>
      <c r="I247" s="363"/>
      <c r="J247" s="363"/>
      <c r="K247" s="363"/>
      <c r="L247" s="363"/>
      <c r="M247" s="363"/>
      <c r="N247" s="363"/>
      <c r="O247" s="363"/>
      <c r="P247" s="363"/>
      <c r="Q247" s="363"/>
      <c r="R247" s="363"/>
      <c r="S247" s="363"/>
      <c r="T247" s="363"/>
      <c r="U247" s="363"/>
      <c r="V247" s="363"/>
      <c r="W247" s="363"/>
      <c r="X247" s="363"/>
      <c r="Y247" s="363"/>
      <c r="Z247" s="363"/>
    </row>
    <row r="248" spans="2:26" ht="16.5" customHeight="1">
      <c r="B248" s="5"/>
      <c r="E248" s="359" t="s">
        <v>539</v>
      </c>
      <c r="F248" s="363"/>
      <c r="G248" s="363"/>
      <c r="H248" s="363"/>
      <c r="I248" s="363"/>
      <c r="J248" s="363"/>
      <c r="K248" s="363"/>
      <c r="L248" s="363"/>
      <c r="M248" s="363"/>
      <c r="N248" s="363"/>
      <c r="O248" s="363"/>
      <c r="P248" s="363"/>
      <c r="Q248" s="363"/>
      <c r="R248" s="363"/>
      <c r="S248" s="363"/>
      <c r="T248" s="363"/>
      <c r="U248" s="363"/>
      <c r="V248" s="363"/>
      <c r="W248" s="363"/>
      <c r="X248" s="363"/>
      <c r="Y248" s="363"/>
      <c r="Z248" s="363"/>
    </row>
    <row r="249" spans="2:26" ht="16.5" customHeight="1">
      <c r="B249" s="5"/>
      <c r="E249" s="359"/>
      <c r="F249" s="363"/>
      <c r="G249" s="363"/>
      <c r="H249" s="363"/>
      <c r="I249" s="363"/>
      <c r="J249" s="363"/>
      <c r="K249" s="363"/>
      <c r="L249" s="363"/>
      <c r="M249" s="363"/>
      <c r="N249" s="363"/>
      <c r="O249" s="363"/>
      <c r="P249" s="363"/>
      <c r="Q249" s="363"/>
      <c r="R249" s="363"/>
      <c r="S249" s="363"/>
      <c r="T249" s="363"/>
      <c r="U249" s="363"/>
      <c r="V249" s="363"/>
      <c r="W249" s="363"/>
      <c r="X249" s="363"/>
      <c r="Y249" s="363"/>
      <c r="Z249" s="363"/>
    </row>
    <row r="250" spans="2:26" ht="16.5" customHeight="1">
      <c r="B250" s="5"/>
      <c r="E250" s="655" t="s">
        <v>540</v>
      </c>
      <c r="F250" s="655"/>
      <c r="G250" s="650" t="s">
        <v>59</v>
      </c>
      <c r="H250" s="650"/>
      <c r="I250" s="459" t="s">
        <v>541</v>
      </c>
      <c r="M250" s="363"/>
      <c r="N250" s="363"/>
      <c r="O250" s="363"/>
      <c r="P250" s="363"/>
      <c r="Q250" s="363"/>
      <c r="R250" s="363"/>
      <c r="S250" s="363"/>
      <c r="T250" s="363"/>
      <c r="U250" s="363"/>
      <c r="V250" s="363"/>
      <c r="W250" s="363"/>
      <c r="X250" s="363"/>
      <c r="Y250" s="363"/>
      <c r="Z250" s="363"/>
    </row>
    <row r="251" spans="2:26" ht="16.5" customHeight="1">
      <c r="B251" s="5"/>
      <c r="E251" s="656" t="s">
        <v>542</v>
      </c>
      <c r="F251" s="656"/>
      <c r="G251" s="656" t="s">
        <v>543</v>
      </c>
      <c r="H251" s="656"/>
      <c r="I251" s="386">
        <v>1</v>
      </c>
      <c r="M251" s="363"/>
      <c r="N251" s="363"/>
      <c r="O251" s="363"/>
      <c r="P251" s="363"/>
      <c r="Q251" s="363"/>
      <c r="R251" s="363"/>
      <c r="S251" s="363"/>
      <c r="T251" s="363"/>
      <c r="U251" s="363"/>
      <c r="V251" s="363"/>
      <c r="W251" s="363"/>
      <c r="X251" s="363"/>
      <c r="Y251" s="363"/>
      <c r="Z251" s="363"/>
    </row>
    <row r="252" spans="2:26" ht="16.5" customHeight="1">
      <c r="B252" s="5"/>
      <c r="E252" s="656" t="s">
        <v>544</v>
      </c>
      <c r="F252" s="656"/>
      <c r="G252" s="656" t="s">
        <v>545</v>
      </c>
      <c r="H252" s="656"/>
      <c r="I252" s="386">
        <v>28</v>
      </c>
      <c r="M252" s="363"/>
      <c r="N252" s="363"/>
      <c r="O252" s="363"/>
      <c r="P252" s="363"/>
      <c r="Q252" s="363"/>
      <c r="R252" s="363"/>
      <c r="S252" s="363"/>
      <c r="T252" s="363"/>
      <c r="U252" s="363"/>
      <c r="V252" s="363"/>
      <c r="W252" s="363"/>
      <c r="X252" s="363"/>
      <c r="Y252" s="363"/>
      <c r="Z252" s="363"/>
    </row>
    <row r="253" spans="2:26" ht="16.5" customHeight="1">
      <c r="B253" s="5"/>
      <c r="E253" s="656" t="s">
        <v>546</v>
      </c>
      <c r="F253" s="656"/>
      <c r="G253" s="656" t="s">
        <v>547</v>
      </c>
      <c r="H253" s="656"/>
      <c r="I253" s="386">
        <v>265</v>
      </c>
      <c r="M253" s="363"/>
      <c r="N253" s="363"/>
      <c r="O253" s="363"/>
      <c r="P253" s="363"/>
      <c r="Q253" s="363"/>
      <c r="R253" s="363"/>
      <c r="S253" s="363"/>
      <c r="T253" s="363"/>
      <c r="U253" s="363"/>
      <c r="V253" s="363"/>
      <c r="W253" s="363"/>
      <c r="X253" s="363"/>
      <c r="Y253" s="363"/>
      <c r="Z253" s="363"/>
    </row>
    <row r="254" spans="2:26" ht="16.5" customHeight="1">
      <c r="B254" s="5"/>
      <c r="E254" s="656" t="s">
        <v>548</v>
      </c>
      <c r="F254" s="656"/>
      <c r="G254" s="656" t="s">
        <v>549</v>
      </c>
      <c r="H254" s="656"/>
      <c r="I254" s="385">
        <v>23500</v>
      </c>
      <c r="M254" s="363"/>
      <c r="N254" s="363"/>
      <c r="O254" s="363"/>
      <c r="P254" s="363"/>
      <c r="Q254" s="363"/>
      <c r="R254" s="363"/>
      <c r="S254" s="363"/>
      <c r="T254" s="363"/>
      <c r="U254" s="363"/>
      <c r="V254" s="363"/>
      <c r="W254" s="363"/>
      <c r="X254" s="363"/>
      <c r="Y254" s="363"/>
      <c r="Z254" s="363"/>
    </row>
    <row r="255" spans="2:26" ht="16.5" customHeight="1">
      <c r="B255" s="5"/>
      <c r="E255" s="656" t="s">
        <v>550</v>
      </c>
      <c r="F255" s="656"/>
      <c r="G255" s="656" t="s">
        <v>551</v>
      </c>
      <c r="H255" s="656"/>
      <c r="I255" s="387">
        <v>16100</v>
      </c>
      <c r="M255" s="363"/>
      <c r="N255" s="363"/>
      <c r="O255" s="363"/>
      <c r="P255" s="363"/>
      <c r="Q255" s="363"/>
      <c r="R255" s="363"/>
      <c r="S255" s="363"/>
      <c r="T255" s="363"/>
      <c r="U255" s="363"/>
      <c r="V255" s="363"/>
      <c r="W255" s="363"/>
      <c r="X255" s="363"/>
      <c r="Y255" s="363"/>
      <c r="Z255" s="363"/>
    </row>
    <row r="256" spans="2:26" ht="16.5" customHeight="1">
      <c r="B256" s="5"/>
      <c r="E256" s="656" t="s">
        <v>552</v>
      </c>
      <c r="F256" s="656"/>
      <c r="G256" s="656" t="s">
        <v>553</v>
      </c>
      <c r="H256" s="656"/>
      <c r="I256" s="388">
        <v>491</v>
      </c>
      <c r="M256" s="363"/>
      <c r="N256" s="363"/>
      <c r="O256" s="363"/>
      <c r="P256" s="363"/>
      <c r="Q256" s="363"/>
      <c r="R256" s="363"/>
      <c r="S256" s="363"/>
      <c r="T256" s="363"/>
      <c r="U256" s="363"/>
      <c r="V256" s="363"/>
      <c r="W256" s="363"/>
      <c r="X256" s="363"/>
      <c r="Y256" s="363"/>
      <c r="Z256" s="363"/>
    </row>
    <row r="257" spans="1:93" ht="16.5" customHeight="1">
      <c r="B257" s="5"/>
      <c r="E257" s="656" t="s">
        <v>554</v>
      </c>
      <c r="F257" s="656"/>
      <c r="G257" s="656" t="s">
        <v>555</v>
      </c>
      <c r="H257" s="656"/>
      <c r="I257" s="389">
        <v>1790</v>
      </c>
      <c r="M257" s="363"/>
      <c r="N257" s="363"/>
      <c r="O257" s="363"/>
      <c r="P257" s="363"/>
      <c r="Q257" s="363"/>
      <c r="R257" s="363"/>
      <c r="S257" s="363"/>
      <c r="T257" s="363"/>
      <c r="U257" s="363"/>
      <c r="V257" s="363"/>
      <c r="W257" s="363"/>
      <c r="X257" s="363"/>
      <c r="Y257" s="363"/>
      <c r="Z257" s="363"/>
    </row>
    <row r="258" spans="1:93" ht="16.5" customHeight="1">
      <c r="B258" s="5"/>
      <c r="E258" s="656" t="s">
        <v>556</v>
      </c>
      <c r="F258" s="656"/>
      <c r="G258" s="656" t="s">
        <v>557</v>
      </c>
      <c r="H258" s="656"/>
      <c r="I258" s="388">
        <v>216</v>
      </c>
      <c r="M258" s="363"/>
      <c r="N258" s="363"/>
      <c r="O258" s="363"/>
      <c r="P258" s="363"/>
      <c r="Q258" s="363"/>
      <c r="R258" s="363"/>
      <c r="S258" s="363"/>
      <c r="T258" s="363"/>
      <c r="U258" s="363"/>
      <c r="V258" s="363"/>
      <c r="W258" s="363"/>
      <c r="X258" s="363"/>
      <c r="Y258" s="363"/>
      <c r="Z258" s="363"/>
    </row>
    <row r="259" spans="1:93" ht="16.5" customHeight="1">
      <c r="B259" s="5"/>
      <c r="E259" s="656" t="s">
        <v>558</v>
      </c>
      <c r="F259" s="656"/>
      <c r="G259" s="656" t="s">
        <v>559</v>
      </c>
      <c r="H259" s="656"/>
      <c r="I259" s="389">
        <v>11100</v>
      </c>
      <c r="M259" s="363"/>
      <c r="N259" s="363"/>
      <c r="O259" s="363"/>
      <c r="P259" s="363"/>
      <c r="Q259" s="363"/>
      <c r="R259" s="363"/>
      <c r="S259" s="363"/>
      <c r="T259" s="363"/>
      <c r="U259" s="363"/>
      <c r="V259" s="363"/>
      <c r="W259" s="363"/>
      <c r="X259" s="363"/>
      <c r="Y259" s="363"/>
      <c r="Z259" s="363"/>
    </row>
    <row r="260" spans="1:93" ht="16.5" customHeight="1">
      <c r="B260" s="5"/>
      <c r="E260" s="656" t="s">
        <v>560</v>
      </c>
      <c r="F260" s="656"/>
      <c r="G260" s="656" t="s">
        <v>561</v>
      </c>
      <c r="H260" s="656"/>
      <c r="I260" s="389">
        <v>8900</v>
      </c>
      <c r="M260" s="363"/>
      <c r="N260" s="363"/>
      <c r="O260" s="363"/>
      <c r="P260" s="363"/>
      <c r="Q260" s="363"/>
      <c r="R260" s="363"/>
      <c r="S260" s="363"/>
      <c r="T260" s="363"/>
      <c r="U260" s="363"/>
      <c r="V260" s="363"/>
      <c r="W260" s="363"/>
      <c r="X260" s="363"/>
      <c r="Y260" s="363"/>
      <c r="Z260" s="363"/>
    </row>
    <row r="261" spans="1:93" ht="16.5" customHeight="1">
      <c r="B261" s="5"/>
      <c r="E261" s="656" t="s">
        <v>537</v>
      </c>
      <c r="F261" s="656"/>
      <c r="G261" s="656" t="s">
        <v>293</v>
      </c>
      <c r="H261" s="656"/>
      <c r="I261" s="386" t="s">
        <v>293</v>
      </c>
      <c r="M261" s="363"/>
      <c r="N261" s="363"/>
      <c r="O261" s="363"/>
      <c r="P261" s="363"/>
      <c r="Q261" s="363"/>
      <c r="R261" s="363"/>
      <c r="S261" s="363"/>
      <c r="T261" s="363"/>
      <c r="U261" s="363"/>
      <c r="V261" s="363"/>
      <c r="W261" s="363"/>
      <c r="X261" s="363"/>
      <c r="Y261" s="363"/>
      <c r="Z261" s="363"/>
    </row>
    <row r="262" spans="1:93" ht="16.5" customHeight="1">
      <c r="B262" s="5"/>
      <c r="E262" s="359"/>
      <c r="F262" s="363"/>
      <c r="G262" s="363"/>
      <c r="H262" s="363"/>
      <c r="I262" s="363"/>
      <c r="J262" s="363"/>
      <c r="K262" s="363"/>
      <c r="L262" s="363"/>
      <c r="M262" s="363"/>
      <c r="N262" s="363"/>
      <c r="O262" s="363"/>
      <c r="P262" s="363"/>
      <c r="Q262" s="363"/>
      <c r="R262" s="363"/>
      <c r="S262" s="363"/>
      <c r="T262" s="363"/>
      <c r="U262" s="363"/>
      <c r="V262" s="363"/>
      <c r="W262" s="363"/>
      <c r="X262" s="363"/>
      <c r="Y262" s="363"/>
      <c r="Z262" s="363"/>
    </row>
    <row r="263" spans="1:93" ht="16.5" customHeight="1">
      <c r="B263" s="5"/>
      <c r="E263" s="644" t="s">
        <v>538</v>
      </c>
      <c r="F263" s="644"/>
      <c r="G263" s="644"/>
      <c r="H263" s="644"/>
      <c r="I263" s="644"/>
      <c r="J263" s="644"/>
      <c r="K263" s="644"/>
      <c r="L263" s="644"/>
      <c r="M263" s="644"/>
      <c r="N263" s="644"/>
      <c r="O263" s="644"/>
      <c r="P263" s="644"/>
      <c r="Q263" s="644"/>
      <c r="R263" s="644"/>
      <c r="S263" s="363"/>
      <c r="T263" s="363"/>
      <c r="U263" s="363"/>
      <c r="V263" s="363"/>
      <c r="W263" s="363"/>
      <c r="X263" s="363"/>
      <c r="Y263" s="363"/>
      <c r="Z263" s="363"/>
    </row>
    <row r="264" spans="1:93" ht="16.5" customHeight="1">
      <c r="B264" s="5"/>
      <c r="E264" s="359"/>
      <c r="F264" s="363"/>
      <c r="G264" s="363"/>
      <c r="H264" s="363"/>
      <c r="I264" s="363"/>
      <c r="J264" s="363"/>
      <c r="K264" s="363"/>
      <c r="L264" s="363"/>
      <c r="M264" s="363"/>
      <c r="N264" s="363"/>
      <c r="O264" s="363"/>
      <c r="P264" s="363"/>
      <c r="Q264" s="363"/>
      <c r="R264" s="363"/>
      <c r="S264" s="363"/>
      <c r="T264" s="363"/>
      <c r="U264" s="363"/>
      <c r="V264" s="363"/>
      <c r="W264" s="363"/>
      <c r="X264" s="363"/>
      <c r="Y264" s="363"/>
      <c r="Z264" s="363"/>
    </row>
    <row r="265" spans="1:93" ht="16.5" customHeight="1">
      <c r="B265" s="5"/>
      <c r="D265" s="208" t="s">
        <v>562</v>
      </c>
      <c r="E265" s="208"/>
      <c r="F265" s="208"/>
      <c r="G265" s="208"/>
      <c r="H265" s="208"/>
      <c r="I265" s="208"/>
      <c r="J265" s="208"/>
      <c r="K265" s="208"/>
      <c r="L265" s="208"/>
      <c r="M265" s="208"/>
      <c r="N265" s="208"/>
      <c r="O265" s="208"/>
      <c r="P265" s="208"/>
      <c r="Q265" s="208"/>
      <c r="R265" s="208"/>
      <c r="S265" s="208"/>
      <c r="T265" s="208"/>
      <c r="U265" s="208"/>
      <c r="V265" s="208"/>
      <c r="W265" s="208"/>
      <c r="X265" s="208"/>
      <c r="Y265" s="208"/>
      <c r="Z265" s="208"/>
      <c r="AA265" s="208"/>
      <c r="AB265" s="208"/>
      <c r="AC265" s="208"/>
      <c r="AD265" s="208"/>
      <c r="AE265" s="208"/>
      <c r="AF265" s="208"/>
      <c r="AG265" s="208"/>
      <c r="AH265" s="208"/>
      <c r="AI265" s="208"/>
      <c r="AJ265" s="208"/>
      <c r="AK265" s="208"/>
      <c r="AL265" s="208"/>
      <c r="AM265" s="208"/>
      <c r="AN265" s="208"/>
      <c r="AO265" s="208"/>
      <c r="AP265" s="208"/>
      <c r="AQ265" s="208"/>
      <c r="AR265" s="208"/>
      <c r="AS265" s="208"/>
      <c r="AT265" s="208"/>
      <c r="AU265" s="208"/>
      <c r="AV265" s="208"/>
      <c r="AW265" s="208"/>
      <c r="AX265" s="208"/>
      <c r="AY265" s="208"/>
      <c r="AZ265" s="208"/>
      <c r="BA265" s="208"/>
      <c r="BB265" s="208"/>
      <c r="BC265" s="208"/>
      <c r="BD265" s="208"/>
      <c r="BE265" s="208"/>
      <c r="BF265" s="208"/>
      <c r="BG265" s="208"/>
      <c r="BH265" s="208"/>
      <c r="BI265" s="208"/>
      <c r="BJ265" s="208"/>
      <c r="BK265" s="208"/>
      <c r="BL265" s="208"/>
      <c r="BM265" s="208"/>
      <c r="BN265" s="208"/>
      <c r="BO265" s="208"/>
      <c r="BP265" s="208"/>
      <c r="BQ265" s="208"/>
      <c r="BR265" s="208"/>
      <c r="BS265" s="208"/>
      <c r="BT265" s="208"/>
      <c r="BU265" s="208"/>
      <c r="BV265" s="208"/>
      <c r="BW265" s="208"/>
      <c r="BX265" s="208"/>
      <c r="BY265" s="208"/>
      <c r="BZ265" s="208"/>
      <c r="CA265" s="208"/>
      <c r="CB265" s="208"/>
      <c r="CC265" s="208"/>
      <c r="CD265" s="208"/>
      <c r="CE265" s="208"/>
      <c r="CF265" s="208"/>
      <c r="CG265" s="208"/>
      <c r="CH265" s="208"/>
      <c r="CI265" s="208"/>
      <c r="CJ265" s="208"/>
      <c r="CK265" s="208"/>
      <c r="CL265" s="208"/>
      <c r="CM265" s="208"/>
      <c r="CN265" s="208"/>
      <c r="CO265" s="208"/>
    </row>
    <row r="266" spans="1:93" s="8" customFormat="1" ht="16.5" customHeight="1">
      <c r="A266" s="362"/>
      <c r="B266" s="7"/>
      <c r="C266" s="2"/>
      <c r="D266" s="1"/>
      <c r="E266" s="1"/>
      <c r="F266" s="1"/>
      <c r="G266" s="1"/>
      <c r="H266" s="1"/>
      <c r="I266" s="1"/>
      <c r="J266" s="1"/>
      <c r="K266" s="1"/>
      <c r="L266" s="1"/>
      <c r="M266" s="1"/>
      <c r="N266" s="1"/>
      <c r="O266" s="1"/>
      <c r="P266" s="1"/>
      <c r="Q266" s="1"/>
      <c r="R266" s="1"/>
    </row>
    <row r="267" spans="1:93" ht="18.75">
      <c r="E267" s="396">
        <v>2021</v>
      </c>
      <c r="F267" s="394"/>
      <c r="G267" s="394"/>
      <c r="H267" s="96"/>
      <c r="I267" s="136"/>
      <c r="K267" s="396">
        <v>2020</v>
      </c>
      <c r="L267" s="394"/>
      <c r="M267" s="394"/>
      <c r="N267" s="96"/>
      <c r="O267" s="136"/>
      <c r="Q267" s="335">
        <v>2019</v>
      </c>
      <c r="S267" s="335"/>
      <c r="U267" s="106"/>
      <c r="W267" s="396">
        <v>2018</v>
      </c>
      <c r="X267" s="396"/>
      <c r="Y267" s="96"/>
      <c r="AC267" s="335">
        <v>2017</v>
      </c>
      <c r="AD267" s="335"/>
      <c r="AE267" s="335"/>
      <c r="AG267" s="106"/>
      <c r="AI267" s="651">
        <v>2016</v>
      </c>
      <c r="AJ267" s="651"/>
      <c r="AK267" s="96"/>
      <c r="AL267" s="136"/>
      <c r="AM267" s="96"/>
      <c r="AO267" s="395">
        <v>2015</v>
      </c>
      <c r="AP267" s="395"/>
      <c r="AR267" s="106"/>
      <c r="AU267" s="395">
        <v>2014</v>
      </c>
      <c r="AV267" s="395"/>
      <c r="BA267" s="335">
        <v>2013</v>
      </c>
      <c r="BB267" s="335"/>
      <c r="BC267" s="113"/>
      <c r="BD267" s="113"/>
      <c r="BG267" s="329">
        <v>2012</v>
      </c>
      <c r="BH267" s="329"/>
      <c r="BM267" s="335">
        <v>2011</v>
      </c>
      <c r="BN267" s="335"/>
      <c r="BO267" s="113"/>
      <c r="BP267" s="113"/>
      <c r="BS267" s="396">
        <v>2010</v>
      </c>
      <c r="BT267" s="396"/>
      <c r="BU267" s="353"/>
      <c r="BV267" s="353"/>
      <c r="BW267" s="158"/>
      <c r="BX267" s="158"/>
      <c r="BY267" s="396">
        <v>2009</v>
      </c>
      <c r="BZ267" s="396"/>
      <c r="CA267" s="353"/>
      <c r="CB267" s="353"/>
      <c r="CC267" s="158"/>
      <c r="CD267" s="158"/>
      <c r="CE267" s="396">
        <v>2008</v>
      </c>
      <c r="CF267" s="396"/>
      <c r="CG267" s="113"/>
      <c r="CH267" s="113"/>
      <c r="CK267" s="396">
        <v>2007</v>
      </c>
      <c r="CL267" s="335"/>
      <c r="CM267" s="113"/>
      <c r="CN267" s="113"/>
    </row>
    <row r="268" spans="1:93" ht="16.5" customHeight="1">
      <c r="E268" s="113"/>
      <c r="F268" s="113"/>
      <c r="G268" s="181" t="s">
        <v>563</v>
      </c>
      <c r="H268" s="447">
        <v>0.25900000000000001</v>
      </c>
      <c r="I268" s="391" t="s">
        <v>564</v>
      </c>
      <c r="K268" s="113"/>
      <c r="L268" s="113"/>
      <c r="M268" s="181" t="s">
        <v>563</v>
      </c>
      <c r="N268" s="390">
        <v>0.25</v>
      </c>
      <c r="O268" s="391" t="s">
        <v>565</v>
      </c>
      <c r="S268" s="178" t="s">
        <v>563</v>
      </c>
      <c r="T268" s="390">
        <v>0.31000000238418579</v>
      </c>
      <c r="U268" s="391" t="s">
        <v>565</v>
      </c>
      <c r="W268" s="113"/>
      <c r="Y268" s="181" t="s">
        <v>563</v>
      </c>
      <c r="Z268" s="390">
        <v>0.41</v>
      </c>
      <c r="AA268" s="391" t="s">
        <v>565</v>
      </c>
      <c r="AE268" s="181" t="s">
        <v>563</v>
      </c>
      <c r="AF268" s="390">
        <v>0.43</v>
      </c>
      <c r="AG268" s="391" t="s">
        <v>565</v>
      </c>
      <c r="AI268" s="113"/>
      <c r="AJ268" s="181"/>
      <c r="AK268" s="181" t="s">
        <v>563</v>
      </c>
      <c r="AL268" s="390">
        <v>0.36</v>
      </c>
      <c r="AM268" s="391" t="s">
        <v>565</v>
      </c>
      <c r="AQ268" s="181" t="s">
        <v>563</v>
      </c>
      <c r="AR268" s="390">
        <v>0.4</v>
      </c>
      <c r="AS268" s="391" t="s">
        <v>565</v>
      </c>
      <c r="AU268" s="113"/>
      <c r="AW268" s="181" t="s">
        <v>563</v>
      </c>
      <c r="AX268" s="390">
        <v>0.37</v>
      </c>
      <c r="AY268" s="391" t="s">
        <v>565</v>
      </c>
      <c r="BC268" s="181" t="s">
        <v>563</v>
      </c>
      <c r="BD268" s="390">
        <v>0.36</v>
      </c>
      <c r="BE268" s="391" t="s">
        <v>565</v>
      </c>
      <c r="BG268" s="113"/>
      <c r="BI268" s="181" t="s">
        <v>563</v>
      </c>
      <c r="BJ268" s="390">
        <v>0.4</v>
      </c>
      <c r="BK268" s="391" t="s">
        <v>565</v>
      </c>
      <c r="BO268" s="181" t="s">
        <v>563</v>
      </c>
      <c r="BP268" s="390">
        <v>0.36</v>
      </c>
      <c r="BQ268" s="391" t="s">
        <v>565</v>
      </c>
      <c r="BU268" s="181" t="s">
        <v>563</v>
      </c>
      <c r="BV268" s="390">
        <v>0.31</v>
      </c>
      <c r="BW268" s="391" t="s">
        <v>565</v>
      </c>
      <c r="CA268" s="181" t="s">
        <v>563</v>
      </c>
      <c r="CB268" s="390">
        <v>0.33</v>
      </c>
      <c r="CC268" s="391" t="s">
        <v>565</v>
      </c>
      <c r="CG268" s="181" t="s">
        <v>563</v>
      </c>
      <c r="CH268" s="390">
        <v>0.42</v>
      </c>
      <c r="CI268" s="391" t="s">
        <v>565</v>
      </c>
      <c r="CM268" s="181" t="s">
        <v>563</v>
      </c>
      <c r="CN268" s="390">
        <v>0.45</v>
      </c>
      <c r="CO268" s="391" t="s">
        <v>565</v>
      </c>
    </row>
    <row r="269" spans="1:93" ht="4.5" customHeight="1">
      <c r="E269" s="113"/>
      <c r="F269" s="113"/>
      <c r="G269" s="179"/>
      <c r="H269" s="440"/>
      <c r="I269" s="392"/>
      <c r="K269" s="113"/>
      <c r="L269" s="113"/>
      <c r="M269" s="179"/>
      <c r="N269" s="392"/>
      <c r="O269" s="392"/>
      <c r="R269" s="112"/>
      <c r="S269" s="113"/>
      <c r="T269" s="25"/>
      <c r="U269" s="25"/>
      <c r="V269" s="113"/>
      <c r="W269" s="113"/>
      <c r="Y269" s="179"/>
      <c r="Z269" s="392"/>
      <c r="AA269" s="25"/>
      <c r="AE269" s="179"/>
      <c r="AF269" s="25"/>
      <c r="AG269" s="25"/>
      <c r="AI269" s="113"/>
      <c r="AJ269" s="179"/>
      <c r="AK269" s="179"/>
      <c r="AL269" s="392"/>
      <c r="AM269" s="392"/>
      <c r="AP269" s="112"/>
      <c r="AQ269" s="179"/>
      <c r="AR269" s="25"/>
      <c r="AS269" s="25"/>
      <c r="AU269" s="113"/>
      <c r="AW269" s="179"/>
      <c r="AX269" s="392"/>
      <c r="AY269" s="392"/>
      <c r="BB269" s="112"/>
      <c r="BC269" s="179"/>
      <c r="BD269" s="25"/>
      <c r="BE269" s="25"/>
      <c r="BG269" s="113"/>
      <c r="BI269" s="179"/>
      <c r="BJ269" s="392"/>
      <c r="BK269" s="392"/>
      <c r="BN269" s="112"/>
      <c r="BO269" s="179"/>
      <c r="BP269" s="25"/>
      <c r="BQ269" s="25"/>
      <c r="BT269" s="112"/>
      <c r="BU269" s="179"/>
      <c r="BV269" s="25"/>
      <c r="BW269" s="25"/>
      <c r="BZ269" s="112"/>
      <c r="CA269" s="179"/>
      <c r="CB269" s="25"/>
      <c r="CC269" s="25"/>
      <c r="CF269" s="112"/>
      <c r="CG269" s="179"/>
      <c r="CH269" s="25"/>
      <c r="CI269" s="25"/>
      <c r="CL269" s="112"/>
      <c r="CM269" s="179"/>
      <c r="CN269" s="25"/>
      <c r="CO269" s="25"/>
    </row>
    <row r="270" spans="1:93" ht="16.5" customHeight="1">
      <c r="E270" s="113"/>
      <c r="F270" s="113"/>
      <c r="G270" s="181" t="s">
        <v>566</v>
      </c>
      <c r="H270" s="447">
        <v>0</v>
      </c>
      <c r="I270" s="391" t="s">
        <v>565</v>
      </c>
      <c r="K270" s="113"/>
      <c r="L270" s="113"/>
      <c r="M270" s="181" t="s">
        <v>566</v>
      </c>
      <c r="N270" s="390">
        <v>0</v>
      </c>
      <c r="O270" s="391" t="s">
        <v>565</v>
      </c>
      <c r="R270" s="113"/>
      <c r="S270" s="181" t="s">
        <v>566</v>
      </c>
      <c r="T270" s="390">
        <v>0</v>
      </c>
      <c r="U270" s="391" t="s">
        <v>565</v>
      </c>
      <c r="W270" s="113"/>
      <c r="Y270" s="181" t="s">
        <v>566</v>
      </c>
      <c r="Z270" s="390">
        <v>0</v>
      </c>
      <c r="AA270" s="391" t="s">
        <v>565</v>
      </c>
      <c r="AE270" s="181" t="s">
        <v>566</v>
      </c>
      <c r="AF270" s="390">
        <v>0</v>
      </c>
      <c r="AG270" s="391" t="s">
        <v>565</v>
      </c>
      <c r="AI270" s="113"/>
      <c r="AJ270" s="181"/>
      <c r="AK270" s="181" t="s">
        <v>566</v>
      </c>
      <c r="AL270" s="390">
        <v>0</v>
      </c>
      <c r="AM270" s="391" t="s">
        <v>565</v>
      </c>
      <c r="AP270" s="113"/>
      <c r="AQ270" s="181" t="s">
        <v>566</v>
      </c>
      <c r="AR270" s="390">
        <v>0</v>
      </c>
      <c r="AS270" s="391" t="s">
        <v>565</v>
      </c>
      <c r="AU270" s="113"/>
      <c r="AW270" s="181" t="s">
        <v>566</v>
      </c>
      <c r="AX270" s="390">
        <v>0</v>
      </c>
      <c r="AY270" s="391" t="s">
        <v>565</v>
      </c>
      <c r="BB270" s="113"/>
      <c r="BC270" s="181" t="s">
        <v>566</v>
      </c>
      <c r="BD270" s="390">
        <v>0</v>
      </c>
      <c r="BE270" s="391" t="s">
        <v>565</v>
      </c>
      <c r="BG270" s="113"/>
      <c r="BI270" s="181" t="s">
        <v>566</v>
      </c>
      <c r="BJ270" s="390">
        <v>0</v>
      </c>
      <c r="BK270" s="391" t="s">
        <v>565</v>
      </c>
      <c r="BN270" s="113"/>
      <c r="BO270" s="181" t="s">
        <v>566</v>
      </c>
      <c r="BP270" s="390">
        <v>0</v>
      </c>
      <c r="BQ270" s="391" t="s">
        <v>565</v>
      </c>
      <c r="BT270" s="113"/>
      <c r="BU270" s="181" t="s">
        <v>566</v>
      </c>
      <c r="BV270" s="390">
        <v>0</v>
      </c>
      <c r="BW270" s="391" t="s">
        <v>565</v>
      </c>
      <c r="BZ270" s="113"/>
      <c r="CA270" s="181" t="s">
        <v>566</v>
      </c>
      <c r="CB270" s="390">
        <v>0</v>
      </c>
      <c r="CC270" s="391" t="s">
        <v>565</v>
      </c>
      <c r="CF270" s="113"/>
      <c r="CG270" s="181" t="s">
        <v>566</v>
      </c>
      <c r="CH270" s="390">
        <v>0</v>
      </c>
      <c r="CI270" s="391" t="s">
        <v>565</v>
      </c>
      <c r="CL270" s="113"/>
      <c r="CM270" s="181" t="s">
        <v>566</v>
      </c>
      <c r="CN270" s="390">
        <v>0</v>
      </c>
      <c r="CO270" s="391" t="s">
        <v>565</v>
      </c>
    </row>
    <row r="271" spans="1:93" ht="4.5" customHeight="1">
      <c r="E271" s="113"/>
      <c r="F271" s="113"/>
      <c r="G271" s="180"/>
      <c r="H271" s="441"/>
      <c r="I271" s="97"/>
      <c r="K271" s="113"/>
      <c r="L271" s="113"/>
      <c r="M271" s="180"/>
      <c r="N271" s="97"/>
      <c r="O271" s="97"/>
      <c r="R271" s="113"/>
      <c r="S271" s="180"/>
      <c r="T271" s="97"/>
      <c r="U271" s="97"/>
      <c r="V271" s="96"/>
      <c r="W271" s="113"/>
      <c r="Y271" s="180"/>
      <c r="Z271" s="97"/>
      <c r="AA271" s="97"/>
      <c r="AE271" s="180"/>
      <c r="AF271" s="97"/>
      <c r="AG271" s="97"/>
      <c r="AI271" s="113"/>
      <c r="AJ271" s="180"/>
      <c r="AK271" s="180"/>
      <c r="AL271" s="97"/>
      <c r="AM271" s="97"/>
      <c r="AP271" s="113"/>
      <c r="AQ271" s="180"/>
      <c r="AR271" s="97"/>
      <c r="AS271" s="97"/>
      <c r="AU271" s="113"/>
      <c r="AW271" s="180"/>
      <c r="AX271" s="97"/>
      <c r="AY271" s="97"/>
      <c r="BB271" s="113"/>
      <c r="BC271" s="180"/>
      <c r="BD271" s="97"/>
      <c r="BE271" s="97"/>
      <c r="BG271" s="113"/>
      <c r="BI271" s="180"/>
      <c r="BJ271" s="97"/>
      <c r="BK271" s="97"/>
      <c r="BN271" s="113"/>
      <c r="BO271" s="180"/>
      <c r="BP271" s="97"/>
      <c r="BQ271" s="97"/>
      <c r="BT271" s="113"/>
      <c r="BU271" s="180"/>
      <c r="BV271" s="97"/>
      <c r="BW271" s="97"/>
      <c r="BZ271" s="113"/>
      <c r="CA271" s="180"/>
      <c r="CB271" s="97"/>
      <c r="CC271" s="97"/>
      <c r="CF271" s="113"/>
      <c r="CG271" s="180"/>
      <c r="CH271" s="97"/>
      <c r="CI271" s="97"/>
      <c r="CL271" s="113"/>
      <c r="CM271" s="180"/>
      <c r="CN271" s="97"/>
      <c r="CO271" s="97"/>
    </row>
    <row r="272" spans="1:93" ht="16.5" customHeight="1">
      <c r="E272" s="113"/>
      <c r="F272" s="113"/>
      <c r="G272" s="178" t="s">
        <v>567</v>
      </c>
      <c r="H272" s="447">
        <v>0.30199999999999999</v>
      </c>
      <c r="I272" s="391" t="s">
        <v>565</v>
      </c>
      <c r="K272" s="113"/>
      <c r="L272" s="113"/>
      <c r="M272" s="178" t="s">
        <v>567</v>
      </c>
      <c r="N272" s="390">
        <v>0.30199999999999999</v>
      </c>
      <c r="O272" s="391" t="s">
        <v>565</v>
      </c>
      <c r="R272" s="113"/>
      <c r="S272" s="178" t="s">
        <v>567</v>
      </c>
      <c r="T272" s="393">
        <v>0.30199999999999999</v>
      </c>
      <c r="U272" s="391" t="s">
        <v>565</v>
      </c>
      <c r="W272" s="113"/>
      <c r="Y272" s="178" t="s">
        <v>567</v>
      </c>
      <c r="Z272" s="393">
        <v>0.30199999999999999</v>
      </c>
      <c r="AA272" s="391" t="s">
        <v>565</v>
      </c>
      <c r="AE272" s="178" t="s">
        <v>567</v>
      </c>
      <c r="AF272" s="393">
        <v>0.30199999999999999</v>
      </c>
      <c r="AG272" s="391" t="s">
        <v>565</v>
      </c>
      <c r="AI272" s="113"/>
      <c r="AJ272" s="178"/>
      <c r="AK272" s="178" t="s">
        <v>567</v>
      </c>
      <c r="AL272" s="393">
        <v>0.30199999999999999</v>
      </c>
      <c r="AM272" s="391" t="s">
        <v>565</v>
      </c>
      <c r="AP272" s="113"/>
      <c r="AQ272" s="178" t="s">
        <v>567</v>
      </c>
      <c r="AR272" s="393">
        <v>0.30199999999999999</v>
      </c>
      <c r="AS272" s="391" t="s">
        <v>565</v>
      </c>
      <c r="AU272" s="113"/>
      <c r="AW272" s="178" t="s">
        <v>567</v>
      </c>
      <c r="AX272" s="393">
        <v>0.30199999999999999</v>
      </c>
      <c r="AY272" s="391" t="s">
        <v>565</v>
      </c>
      <c r="BB272" s="113"/>
      <c r="BC272" s="178" t="s">
        <v>567</v>
      </c>
      <c r="BD272" s="393">
        <v>0.30199999999999999</v>
      </c>
      <c r="BE272" s="391" t="s">
        <v>565</v>
      </c>
      <c r="BG272" s="113"/>
      <c r="BI272" s="178" t="s">
        <v>567</v>
      </c>
      <c r="BJ272" s="393">
        <v>0.30199999999999999</v>
      </c>
      <c r="BK272" s="391" t="s">
        <v>565</v>
      </c>
      <c r="BN272" s="113"/>
      <c r="BO272" s="178" t="s">
        <v>567</v>
      </c>
      <c r="BP272" s="393">
        <v>0.30199999999999999</v>
      </c>
      <c r="BQ272" s="391" t="s">
        <v>565</v>
      </c>
      <c r="BT272" s="113"/>
      <c r="BU272" s="178" t="s">
        <v>567</v>
      </c>
      <c r="BV272" s="393">
        <v>0.30199999999999999</v>
      </c>
      <c r="BW272" s="391" t="s">
        <v>565</v>
      </c>
      <c r="BZ272" s="113"/>
      <c r="CA272" s="178" t="s">
        <v>567</v>
      </c>
      <c r="CB272" s="393">
        <v>0.30199999999999999</v>
      </c>
      <c r="CC272" s="391" t="s">
        <v>565</v>
      </c>
      <c r="CF272" s="113"/>
      <c r="CG272" s="178" t="s">
        <v>567</v>
      </c>
      <c r="CH272" s="393">
        <v>0.30199999999999999</v>
      </c>
      <c r="CI272" s="391" t="s">
        <v>565</v>
      </c>
      <c r="CL272" s="113"/>
      <c r="CM272" s="178" t="s">
        <v>567</v>
      </c>
      <c r="CN272" s="393">
        <v>0.30199999999999999</v>
      </c>
      <c r="CO272" s="391" t="s">
        <v>565</v>
      </c>
    </row>
    <row r="273" spans="5:93" ht="3.75" customHeight="1">
      <c r="E273" s="112"/>
      <c r="F273" s="112"/>
      <c r="G273" s="113"/>
      <c r="H273" s="113"/>
      <c r="I273" s="113"/>
      <c r="K273" s="112"/>
      <c r="L273" s="112"/>
      <c r="M273" s="113"/>
      <c r="N273" s="113"/>
      <c r="O273" s="113"/>
      <c r="V273" s="113"/>
      <c r="W273" s="137"/>
      <c r="X273" s="96"/>
      <c r="Y273" s="96"/>
      <c r="AI273" s="137">
        <v>0.36</v>
      </c>
      <c r="AJ273" s="96"/>
      <c r="AK273" s="96"/>
      <c r="AM273" s="96"/>
      <c r="AU273" s="112"/>
      <c r="AV273" s="113"/>
      <c r="AZ273" s="112"/>
      <c r="BA273" s="112"/>
      <c r="BB273" s="113"/>
      <c r="BC273" s="113"/>
      <c r="BD273" s="113"/>
      <c r="BG273" s="112"/>
      <c r="BH273" s="113"/>
      <c r="BL273" s="112"/>
      <c r="BM273" s="112"/>
      <c r="BN273" s="113"/>
      <c r="BO273" s="113"/>
      <c r="BP273" s="113"/>
      <c r="BS273" s="112"/>
      <c r="BT273" s="113"/>
      <c r="BU273" s="113"/>
      <c r="BV273" s="113"/>
      <c r="BY273" s="112"/>
      <c r="BZ273" s="113"/>
      <c r="CA273" s="113"/>
      <c r="CB273" s="113"/>
      <c r="CE273" s="112"/>
      <c r="CF273" s="113"/>
      <c r="CG273" s="113"/>
      <c r="CH273" s="113"/>
      <c r="CK273" s="112"/>
      <c r="CL273" s="113"/>
      <c r="CM273" s="113"/>
      <c r="CN273" s="113"/>
    </row>
    <row r="275" spans="5:93">
      <c r="E275" s="112" t="s">
        <v>568</v>
      </c>
      <c r="K275" s="112" t="s">
        <v>569</v>
      </c>
      <c r="Q275" s="112" t="s">
        <v>569</v>
      </c>
      <c r="W275" s="112" t="s">
        <v>569</v>
      </c>
      <c r="AC275" s="112" t="s">
        <v>569</v>
      </c>
      <c r="AI275" s="112" t="s">
        <v>569</v>
      </c>
      <c r="AO275" s="112" t="s">
        <v>569</v>
      </c>
      <c r="AU275" s="112" t="s">
        <v>569</v>
      </c>
      <c r="BA275" s="112" t="s">
        <v>569</v>
      </c>
      <c r="BG275" s="112" t="s">
        <v>569</v>
      </c>
      <c r="BM275" s="112" t="s">
        <v>569</v>
      </c>
      <c r="BS275" s="112" t="s">
        <v>569</v>
      </c>
      <c r="BY275" s="112" t="s">
        <v>569</v>
      </c>
      <c r="CE275" s="112" t="s">
        <v>569</v>
      </c>
      <c r="CK275" s="112" t="s">
        <v>569</v>
      </c>
    </row>
    <row r="276" spans="5:93">
      <c r="E276" s="640" t="s">
        <v>570</v>
      </c>
      <c r="F276" s="641"/>
      <c r="G276" s="641"/>
      <c r="H276" s="642"/>
      <c r="I276" s="858" t="s">
        <v>571</v>
      </c>
      <c r="K276" s="640" t="s">
        <v>570</v>
      </c>
      <c r="L276" s="641"/>
      <c r="M276" s="641"/>
      <c r="N276" s="642"/>
      <c r="O276" s="858" t="s">
        <v>572</v>
      </c>
      <c r="Q276" s="640" t="s">
        <v>570</v>
      </c>
      <c r="R276" s="641"/>
      <c r="S276" s="641"/>
      <c r="T276" s="642"/>
      <c r="U276" s="858" t="s">
        <v>572</v>
      </c>
      <c r="W276" s="640" t="s">
        <v>570</v>
      </c>
      <c r="X276" s="641"/>
      <c r="Y276" s="641"/>
      <c r="Z276" s="642"/>
      <c r="AA276" s="858" t="s">
        <v>572</v>
      </c>
      <c r="AC276" s="640" t="s">
        <v>570</v>
      </c>
      <c r="AD276" s="641"/>
      <c r="AE276" s="641"/>
      <c r="AF276" s="642"/>
      <c r="AG276" s="858" t="s">
        <v>572</v>
      </c>
      <c r="AI276" s="640" t="s">
        <v>570</v>
      </c>
      <c r="AJ276" s="641"/>
      <c r="AK276" s="641"/>
      <c r="AL276" s="642"/>
      <c r="AM276" s="858" t="s">
        <v>572</v>
      </c>
      <c r="AO276" s="640" t="s">
        <v>570</v>
      </c>
      <c r="AP276" s="641"/>
      <c r="AQ276" s="641"/>
      <c r="AR276" s="642"/>
      <c r="AS276" s="858" t="s">
        <v>572</v>
      </c>
      <c r="AU276" s="640" t="s">
        <v>570</v>
      </c>
      <c r="AV276" s="641"/>
      <c r="AW276" s="641"/>
      <c r="AX276" s="642"/>
      <c r="AY276" s="858" t="s">
        <v>572</v>
      </c>
      <c r="BA276" s="640" t="s">
        <v>570</v>
      </c>
      <c r="BB276" s="641"/>
      <c r="BC276" s="641"/>
      <c r="BD276" s="642"/>
      <c r="BE276" s="858" t="s">
        <v>572</v>
      </c>
      <c r="BG276" s="640" t="s">
        <v>570</v>
      </c>
      <c r="BH276" s="641"/>
      <c r="BI276" s="641"/>
      <c r="BJ276" s="642"/>
      <c r="BK276" s="858" t="s">
        <v>572</v>
      </c>
      <c r="BL276" s="112"/>
      <c r="BM276" s="640" t="s">
        <v>570</v>
      </c>
      <c r="BN276" s="641"/>
      <c r="BO276" s="641"/>
      <c r="BP276" s="642"/>
      <c r="BQ276" s="858" t="s">
        <v>572</v>
      </c>
      <c r="BS276" s="640" t="s">
        <v>570</v>
      </c>
      <c r="BT276" s="641"/>
      <c r="BU276" s="641"/>
      <c r="BV276" s="642"/>
      <c r="BW276" s="858" t="s">
        <v>572</v>
      </c>
      <c r="BY276" s="640" t="s">
        <v>570</v>
      </c>
      <c r="BZ276" s="641"/>
      <c r="CA276" s="641"/>
      <c r="CB276" s="642"/>
      <c r="CC276" s="858" t="s">
        <v>572</v>
      </c>
      <c r="CE276" s="640" t="s">
        <v>570</v>
      </c>
      <c r="CF276" s="641"/>
      <c r="CG276" s="641"/>
      <c r="CH276" s="642"/>
      <c r="CI276" s="858" t="s">
        <v>572</v>
      </c>
      <c r="CK276" s="640" t="s">
        <v>570</v>
      </c>
      <c r="CL276" s="641"/>
      <c r="CM276" s="641"/>
      <c r="CN276" s="642"/>
      <c r="CO276" s="858" t="s">
        <v>572</v>
      </c>
    </row>
    <row r="277" spans="5:93">
      <c r="E277" s="186" t="s">
        <v>573</v>
      </c>
      <c r="F277" s="143"/>
      <c r="G277" s="143"/>
      <c r="H277" s="184"/>
      <c r="I277" s="859">
        <v>0</v>
      </c>
      <c r="K277" s="186" t="s">
        <v>574</v>
      </c>
      <c r="L277" s="143"/>
      <c r="M277" s="143"/>
      <c r="N277" s="184"/>
      <c r="O277" s="860">
        <v>0</v>
      </c>
      <c r="Q277" s="336" t="s">
        <v>575</v>
      </c>
      <c r="R277" s="337"/>
      <c r="S277" s="143"/>
      <c r="T277" s="144"/>
      <c r="U277" s="861">
        <v>0</v>
      </c>
      <c r="W277" s="336" t="s">
        <v>576</v>
      </c>
      <c r="X277" s="337"/>
      <c r="Y277" s="337"/>
      <c r="Z277" s="337"/>
      <c r="AA277" s="861">
        <v>0</v>
      </c>
      <c r="AC277" s="336" t="s">
        <v>577</v>
      </c>
      <c r="AD277" s="337"/>
      <c r="AE277" s="337"/>
      <c r="AF277" s="108"/>
      <c r="AG277" s="862">
        <v>0.34000000357627869</v>
      </c>
      <c r="AI277" s="336" t="s">
        <v>574</v>
      </c>
      <c r="AJ277" s="337"/>
      <c r="AK277" s="337"/>
      <c r="AL277" s="337"/>
      <c r="AM277" s="862">
        <v>0</v>
      </c>
      <c r="AO277" s="336" t="s">
        <v>574</v>
      </c>
      <c r="AP277" s="336"/>
      <c r="AQ277" s="108"/>
      <c r="AR277" s="109"/>
      <c r="AS277" s="862">
        <v>0</v>
      </c>
      <c r="AU277" s="336" t="s">
        <v>574</v>
      </c>
      <c r="AV277" s="337"/>
      <c r="AW277" s="337"/>
      <c r="AX277" s="337"/>
      <c r="AY277" s="862">
        <v>0</v>
      </c>
      <c r="BA277" s="336" t="s">
        <v>574</v>
      </c>
      <c r="BB277" s="337"/>
      <c r="BC277" s="337"/>
      <c r="BD277" s="121"/>
      <c r="BE277" s="862">
        <v>0</v>
      </c>
      <c r="BG277" s="119" t="s">
        <v>574</v>
      </c>
      <c r="BH277" s="120"/>
      <c r="BI277" s="120"/>
      <c r="BJ277" s="120"/>
      <c r="BK277" s="862">
        <v>0</v>
      </c>
      <c r="BL277" s="112"/>
      <c r="BM277" s="119" t="s">
        <v>574</v>
      </c>
      <c r="BN277" s="120"/>
      <c r="BO277" s="120"/>
      <c r="BP277" s="121"/>
      <c r="BQ277" s="862">
        <v>0</v>
      </c>
      <c r="BS277" s="119" t="s">
        <v>574</v>
      </c>
      <c r="BT277" s="120"/>
      <c r="BU277" s="120"/>
      <c r="BV277" s="121"/>
      <c r="BW277" s="862">
        <v>0</v>
      </c>
      <c r="BY277" s="119" t="s">
        <v>574</v>
      </c>
      <c r="BZ277" s="120"/>
      <c r="CA277" s="120"/>
      <c r="CB277" s="121"/>
      <c r="CC277" s="862">
        <v>0</v>
      </c>
      <c r="CE277" s="119" t="s">
        <v>574</v>
      </c>
      <c r="CF277" s="120"/>
      <c r="CG277" s="120"/>
      <c r="CH277" s="121"/>
      <c r="CI277" s="862">
        <v>0</v>
      </c>
      <c r="CK277" s="119" t="s">
        <v>574</v>
      </c>
      <c r="CL277" s="120"/>
      <c r="CM277" s="120"/>
      <c r="CN277" s="121"/>
      <c r="CO277" s="862">
        <v>0</v>
      </c>
    </row>
    <row r="278" spans="5:93">
      <c r="E278" s="186" t="s">
        <v>578</v>
      </c>
      <c r="F278" s="143"/>
      <c r="G278" s="143"/>
      <c r="H278" s="184"/>
      <c r="I278" s="859">
        <v>0.25900000000000001</v>
      </c>
      <c r="K278" s="186" t="s">
        <v>575</v>
      </c>
      <c r="L278" s="143"/>
      <c r="M278" s="143"/>
      <c r="N278" s="184"/>
      <c r="O278" s="860">
        <v>0</v>
      </c>
      <c r="Q278" s="336" t="s">
        <v>574</v>
      </c>
      <c r="R278" s="337"/>
      <c r="S278" s="143"/>
      <c r="T278" s="144"/>
      <c r="U278" s="861">
        <v>0</v>
      </c>
      <c r="W278" s="336" t="s">
        <v>574</v>
      </c>
      <c r="X278" s="337"/>
      <c r="Y278" s="337"/>
      <c r="Z278" s="337"/>
      <c r="AA278" s="861">
        <v>0</v>
      </c>
      <c r="AC278" s="336" t="s">
        <v>574</v>
      </c>
      <c r="AD278" s="337"/>
      <c r="AE278" s="337"/>
      <c r="AF278" s="108"/>
      <c r="AG278" s="862">
        <v>0</v>
      </c>
      <c r="AI278" s="336" t="s">
        <v>575</v>
      </c>
      <c r="AJ278" s="337"/>
      <c r="AK278" s="337"/>
      <c r="AL278" s="337"/>
      <c r="AM278" s="862">
        <v>0</v>
      </c>
      <c r="AO278" s="336" t="s">
        <v>579</v>
      </c>
      <c r="AP278" s="336"/>
      <c r="AQ278" s="108"/>
      <c r="AR278" s="109"/>
      <c r="AS278" s="862">
        <v>0.40000000596046448</v>
      </c>
      <c r="AU278" s="336" t="s">
        <v>580</v>
      </c>
      <c r="AV278" s="337"/>
      <c r="AW278" s="337"/>
      <c r="AX278" s="337"/>
      <c r="AY278" s="862">
        <v>0.37000000476837158</v>
      </c>
      <c r="BA278" s="336" t="s">
        <v>581</v>
      </c>
      <c r="BB278" s="337"/>
      <c r="BC278" s="337"/>
      <c r="BD278" s="121"/>
      <c r="BE278" s="862">
        <v>0.25</v>
      </c>
      <c r="BG278" s="119" t="s">
        <v>581</v>
      </c>
      <c r="BH278" s="119"/>
      <c r="BI278" s="120"/>
      <c r="BJ278" s="120"/>
      <c r="BK278" s="862">
        <v>0.38999998569488525</v>
      </c>
      <c r="BM278" s="336" t="s">
        <v>582</v>
      </c>
      <c r="BN278" s="337"/>
      <c r="BO278" s="337"/>
      <c r="BP278" s="121"/>
      <c r="BQ278" s="862">
        <v>0.36</v>
      </c>
      <c r="BS278" s="336" t="s">
        <v>583</v>
      </c>
      <c r="BT278" s="337"/>
      <c r="BU278" s="337"/>
      <c r="BV278" s="121"/>
      <c r="BW278" s="862">
        <v>0.33</v>
      </c>
      <c r="BY278" s="336" t="s">
        <v>584</v>
      </c>
      <c r="BZ278" s="337"/>
      <c r="CA278" s="337"/>
      <c r="CB278" s="121"/>
      <c r="CC278" s="862">
        <v>0</v>
      </c>
      <c r="CE278" s="336" t="s">
        <v>584</v>
      </c>
      <c r="CF278" s="337"/>
      <c r="CG278" s="337"/>
      <c r="CH278" s="121"/>
      <c r="CI278" s="862">
        <v>0</v>
      </c>
      <c r="CK278" s="119" t="s">
        <v>584</v>
      </c>
      <c r="CL278" s="337"/>
      <c r="CM278" s="337"/>
      <c r="CN278" s="121"/>
      <c r="CO278" s="862">
        <v>0</v>
      </c>
    </row>
    <row r="279" spans="5:93">
      <c r="E279" s="186" t="s">
        <v>585</v>
      </c>
      <c r="F279" s="143"/>
      <c r="G279" s="143"/>
      <c r="H279" s="184"/>
      <c r="I279" s="859">
        <v>0</v>
      </c>
      <c r="K279" s="186" t="s">
        <v>586</v>
      </c>
      <c r="L279" s="143"/>
      <c r="M279" s="143"/>
      <c r="N279" s="184"/>
      <c r="O279" s="860">
        <v>0</v>
      </c>
      <c r="Q279" s="336" t="s">
        <v>586</v>
      </c>
      <c r="R279" s="337"/>
      <c r="S279" s="145"/>
      <c r="T279" s="146"/>
      <c r="U279" s="861">
        <v>0.28999999165534973</v>
      </c>
      <c r="W279" s="336" t="s">
        <v>587</v>
      </c>
      <c r="X279" s="337"/>
      <c r="Y279" s="337"/>
      <c r="Z279" s="337"/>
      <c r="AA279" s="861">
        <v>0</v>
      </c>
      <c r="AC279" s="336" t="s">
        <v>575</v>
      </c>
      <c r="AD279" s="337"/>
      <c r="AE279" s="337"/>
      <c r="AF279" s="108"/>
      <c r="AG279" s="862">
        <v>7.0000000298023224E-2</v>
      </c>
      <c r="AI279" s="336" t="s">
        <v>588</v>
      </c>
      <c r="AJ279" s="337"/>
      <c r="AK279" s="337"/>
      <c r="AL279" s="337"/>
      <c r="AM279" s="862">
        <v>0.33000001311302185</v>
      </c>
      <c r="AO279" s="336" t="s">
        <v>589</v>
      </c>
      <c r="AP279" s="336"/>
      <c r="AQ279" s="108"/>
      <c r="AR279" s="109"/>
      <c r="AS279" s="862">
        <v>0</v>
      </c>
      <c r="AU279" s="336" t="s">
        <v>590</v>
      </c>
      <c r="AV279" s="337"/>
      <c r="AW279" s="337"/>
      <c r="AX279" s="337"/>
      <c r="AY279" s="862">
        <v>0.28999999165534973</v>
      </c>
      <c r="BA279" s="336" t="s">
        <v>591</v>
      </c>
      <c r="BB279" s="337"/>
      <c r="BC279" s="337"/>
      <c r="BD279" s="121"/>
      <c r="BE279" s="862">
        <v>2.9999999329447746E-2</v>
      </c>
      <c r="BG279" s="119" t="s">
        <v>592</v>
      </c>
      <c r="BH279" s="119"/>
      <c r="BI279" s="120"/>
      <c r="BJ279" s="120"/>
      <c r="BK279" s="862">
        <v>0.40000000596046448</v>
      </c>
      <c r="BM279" s="336" t="s">
        <v>581</v>
      </c>
      <c r="BN279" s="337"/>
      <c r="BO279" s="337"/>
      <c r="BP279" s="121"/>
      <c r="BQ279" s="862">
        <v>0.35</v>
      </c>
      <c r="BS279" s="336" t="s">
        <v>593</v>
      </c>
      <c r="BT279" s="337"/>
      <c r="BU279" s="337"/>
      <c r="BV279" s="121"/>
      <c r="BW279" s="862">
        <v>0.13</v>
      </c>
      <c r="BY279" s="336" t="s">
        <v>583</v>
      </c>
      <c r="BZ279" s="337"/>
      <c r="CA279" s="337"/>
      <c r="CB279" s="121"/>
      <c r="CC279" s="862">
        <v>0.34000000357627869</v>
      </c>
      <c r="CE279" s="336" t="s">
        <v>583</v>
      </c>
      <c r="CF279" s="337"/>
      <c r="CG279" s="337"/>
      <c r="CH279" s="121"/>
      <c r="CI279" s="862">
        <v>0.38</v>
      </c>
      <c r="CK279" s="119" t="s">
        <v>583</v>
      </c>
      <c r="CL279" s="337"/>
      <c r="CM279" s="337"/>
      <c r="CN279" s="121"/>
      <c r="CO279" s="862">
        <v>0.38</v>
      </c>
    </row>
    <row r="280" spans="5:93">
      <c r="E280" s="186" t="s">
        <v>594</v>
      </c>
      <c r="F280" s="143"/>
      <c r="G280" s="143"/>
      <c r="H280" s="184"/>
      <c r="I280" s="859">
        <v>0.25900000000000001</v>
      </c>
      <c r="K280" s="186" t="s">
        <v>595</v>
      </c>
      <c r="L280" s="143"/>
      <c r="M280" s="143"/>
      <c r="N280" s="184"/>
      <c r="O280" s="860">
        <v>0</v>
      </c>
      <c r="Q280" s="336" t="s">
        <v>588</v>
      </c>
      <c r="R280" s="337"/>
      <c r="S280" s="145"/>
      <c r="T280" s="146"/>
      <c r="U280" s="861">
        <v>0.11999999731779099</v>
      </c>
      <c r="W280" s="336" t="s">
        <v>596</v>
      </c>
      <c r="X280" s="337"/>
      <c r="Y280" s="337"/>
      <c r="Z280" s="337"/>
      <c r="AA280" s="861">
        <v>0.40999999642372131</v>
      </c>
      <c r="AC280" s="336" t="s">
        <v>586</v>
      </c>
      <c r="AD280" s="337"/>
      <c r="AE280" s="337"/>
      <c r="AF280" s="108"/>
      <c r="AG280" s="862">
        <v>0.43000000715255737</v>
      </c>
      <c r="AI280" s="336" t="s">
        <v>597</v>
      </c>
      <c r="AJ280" s="337"/>
      <c r="AK280" s="337"/>
      <c r="AL280" s="337"/>
      <c r="AM280" s="862">
        <v>0</v>
      </c>
      <c r="AO280" s="336" t="s">
        <v>598</v>
      </c>
      <c r="AP280" s="336"/>
      <c r="AQ280" s="108"/>
      <c r="AR280" s="109"/>
      <c r="AS280" s="862">
        <v>0.40000000596046448</v>
      </c>
      <c r="AU280" s="336" t="s">
        <v>599</v>
      </c>
      <c r="AV280" s="337"/>
      <c r="AW280" s="337"/>
      <c r="AX280" s="337"/>
      <c r="AY280" s="862">
        <v>0</v>
      </c>
      <c r="BA280" s="336" t="s">
        <v>600</v>
      </c>
      <c r="BB280" s="337"/>
      <c r="BC280" s="337"/>
      <c r="BD280" s="121"/>
      <c r="BE280" s="862">
        <v>0</v>
      </c>
      <c r="BG280" s="119" t="s">
        <v>583</v>
      </c>
      <c r="BH280" s="119"/>
      <c r="BI280" s="120"/>
      <c r="BJ280" s="120"/>
      <c r="BK280" s="862">
        <v>0.31000000238418579</v>
      </c>
      <c r="BM280" s="336" t="s">
        <v>592</v>
      </c>
      <c r="BN280" s="337"/>
      <c r="BO280" s="337"/>
      <c r="BP280" s="121"/>
      <c r="BQ280" s="862">
        <v>0.36</v>
      </c>
      <c r="BS280" s="336" t="s">
        <v>601</v>
      </c>
      <c r="BT280" s="337"/>
      <c r="BU280" s="337"/>
      <c r="BV280" s="121"/>
      <c r="BW280" s="862">
        <v>0</v>
      </c>
      <c r="BY280" s="336" t="s">
        <v>593</v>
      </c>
      <c r="BZ280" s="337"/>
      <c r="CA280" s="337"/>
      <c r="CB280" s="121"/>
      <c r="CC280" s="862">
        <v>0.17000000178813934</v>
      </c>
      <c r="CE280" s="336" t="s">
        <v>593</v>
      </c>
      <c r="CF280" s="337"/>
      <c r="CG280" s="337"/>
      <c r="CH280" s="121"/>
      <c r="CI280" s="862">
        <v>0</v>
      </c>
      <c r="CK280" s="119" t="s">
        <v>602</v>
      </c>
      <c r="CL280" s="337"/>
      <c r="CM280" s="337"/>
      <c r="CN280" s="121"/>
      <c r="CO280" s="862">
        <v>0.37</v>
      </c>
    </row>
    <row r="281" spans="5:93">
      <c r="E281" s="186" t="s">
        <v>579</v>
      </c>
      <c r="F281" s="143"/>
      <c r="G281" s="143"/>
      <c r="H281" s="184"/>
      <c r="I281" s="859">
        <v>0</v>
      </c>
      <c r="K281" s="186" t="s">
        <v>588</v>
      </c>
      <c r="L281" s="143"/>
      <c r="M281" s="143"/>
      <c r="N281" s="184"/>
      <c r="O281" s="860">
        <v>0</v>
      </c>
      <c r="Q281" s="336" t="s">
        <v>603</v>
      </c>
      <c r="R281" s="337"/>
      <c r="S281" s="145"/>
      <c r="T281" s="146"/>
      <c r="U281" s="861">
        <v>3.9999999105930328E-2</v>
      </c>
      <c r="W281" s="336" t="s">
        <v>588</v>
      </c>
      <c r="X281" s="337"/>
      <c r="Y281" s="337"/>
      <c r="Z281" s="337"/>
      <c r="AA281" s="861">
        <v>0.31000000238418579</v>
      </c>
      <c r="AC281" s="336" t="s">
        <v>588</v>
      </c>
      <c r="AD281" s="337"/>
      <c r="AE281" s="337"/>
      <c r="AF281" s="108"/>
      <c r="AG281" s="862">
        <v>0.38999998569488525</v>
      </c>
      <c r="AI281" s="336" t="s">
        <v>604</v>
      </c>
      <c r="AJ281" s="337"/>
      <c r="AK281" s="337"/>
      <c r="AL281" s="337"/>
      <c r="AM281" s="862">
        <v>0.30000001192092896</v>
      </c>
      <c r="AO281" s="336" t="s">
        <v>590</v>
      </c>
      <c r="AP281" s="337"/>
      <c r="AQ281" s="337"/>
      <c r="AR281" s="109"/>
      <c r="AS281" s="862">
        <v>0</v>
      </c>
      <c r="AU281" s="336" t="s">
        <v>591</v>
      </c>
      <c r="AV281" s="337"/>
      <c r="AW281" s="337"/>
      <c r="AX281" s="337"/>
      <c r="AY281" s="862">
        <v>0</v>
      </c>
      <c r="BA281" s="336" t="s">
        <v>605</v>
      </c>
      <c r="BB281" s="337"/>
      <c r="BC281" s="337"/>
      <c r="BD281" s="121"/>
      <c r="BE281" s="862">
        <v>0</v>
      </c>
      <c r="BG281" s="119" t="s">
        <v>606</v>
      </c>
      <c r="BH281" s="120"/>
      <c r="BI281" s="120"/>
      <c r="BJ281" s="120"/>
      <c r="BK281" s="862">
        <v>0.30000001192092896</v>
      </c>
      <c r="BM281" s="336" t="s">
        <v>583</v>
      </c>
      <c r="BN281" s="337"/>
      <c r="BO281" s="337"/>
      <c r="BP281" s="121"/>
      <c r="BQ281" s="862">
        <v>0.16</v>
      </c>
      <c r="BS281" s="336" t="s">
        <v>602</v>
      </c>
      <c r="BT281" s="337"/>
      <c r="BU281" s="337"/>
      <c r="BV281" s="121"/>
      <c r="BW281" s="862">
        <v>0.26</v>
      </c>
      <c r="BY281" s="336" t="s">
        <v>601</v>
      </c>
      <c r="BZ281" s="337"/>
      <c r="CA281" s="337"/>
      <c r="CB281" s="121"/>
      <c r="CC281" s="862">
        <v>9.9999997764825821E-3</v>
      </c>
      <c r="CE281" s="336" t="s">
        <v>602</v>
      </c>
      <c r="CF281" s="337"/>
      <c r="CG281" s="337"/>
      <c r="CH281" s="121"/>
      <c r="CI281" s="862">
        <v>0.37</v>
      </c>
      <c r="CK281" s="119" t="s">
        <v>607</v>
      </c>
      <c r="CL281" s="337"/>
      <c r="CM281" s="337"/>
      <c r="CN281" s="121"/>
      <c r="CO281" s="862">
        <v>0.18</v>
      </c>
    </row>
    <row r="282" spans="5:93">
      <c r="E282" s="186" t="s">
        <v>608</v>
      </c>
      <c r="F282" s="143"/>
      <c r="G282" s="143"/>
      <c r="H282" s="184"/>
      <c r="I282" s="859">
        <v>0.25900000000000001</v>
      </c>
      <c r="K282" s="186" t="s">
        <v>603</v>
      </c>
      <c r="L282" s="143"/>
      <c r="M282" s="143"/>
      <c r="N282" s="184"/>
      <c r="O282" s="860">
        <v>0</v>
      </c>
      <c r="Q282" s="336" t="s">
        <v>609</v>
      </c>
      <c r="R282" s="337"/>
      <c r="S282" s="145"/>
      <c r="T282" s="146"/>
      <c r="U282" s="861">
        <v>0</v>
      </c>
      <c r="W282" s="336" t="s">
        <v>610</v>
      </c>
      <c r="X282" s="337"/>
      <c r="Y282" s="337"/>
      <c r="Z282" s="337"/>
      <c r="AA282" s="861">
        <v>0.34999999403953552</v>
      </c>
      <c r="AC282" s="336" t="s">
        <v>580</v>
      </c>
      <c r="AD282" s="337"/>
      <c r="AE282" s="337"/>
      <c r="AF282" s="108"/>
      <c r="AG282" s="862">
        <v>0.41999998688697815</v>
      </c>
      <c r="AI282" s="336" t="s">
        <v>579</v>
      </c>
      <c r="AJ282" s="337"/>
      <c r="AK282" s="337"/>
      <c r="AL282" s="337"/>
      <c r="AM282" s="862">
        <v>0.36000001430511475</v>
      </c>
      <c r="AO282" s="336" t="s">
        <v>599</v>
      </c>
      <c r="AP282" s="337"/>
      <c r="AQ282" s="337"/>
      <c r="AR282" s="109"/>
      <c r="AS282" s="862">
        <v>0.25</v>
      </c>
      <c r="AU282" s="336" t="s">
        <v>611</v>
      </c>
      <c r="AV282" s="337"/>
      <c r="AW282" s="337"/>
      <c r="AX282" s="337"/>
      <c r="AY282" s="862">
        <v>0</v>
      </c>
      <c r="BA282" s="336" t="s">
        <v>592</v>
      </c>
      <c r="BB282" s="337"/>
      <c r="BC282" s="337"/>
      <c r="BD282" s="121"/>
      <c r="BE282" s="862">
        <v>0.34999999403953552</v>
      </c>
      <c r="BG282" s="119" t="s">
        <v>612</v>
      </c>
      <c r="BH282" s="119"/>
      <c r="BI282" s="120"/>
      <c r="BJ282" s="120"/>
      <c r="BK282" s="862">
        <v>0</v>
      </c>
      <c r="BM282" s="336" t="s">
        <v>593</v>
      </c>
      <c r="BN282" s="337"/>
      <c r="BO282" s="337"/>
      <c r="BP282" s="121"/>
      <c r="BQ282" s="862">
        <v>0.21</v>
      </c>
      <c r="BS282" s="336" t="s">
        <v>613</v>
      </c>
      <c r="BT282" s="337"/>
      <c r="BU282" s="337"/>
      <c r="BV282" s="121"/>
      <c r="BW282" s="862">
        <v>0</v>
      </c>
      <c r="BY282" s="336" t="s">
        <v>602</v>
      </c>
      <c r="BZ282" s="337"/>
      <c r="CA282" s="337"/>
      <c r="CB282" s="121"/>
      <c r="CC282" s="862">
        <v>0.2800000011920929</v>
      </c>
      <c r="CE282" s="336" t="s">
        <v>614</v>
      </c>
      <c r="CF282" s="337"/>
      <c r="CG282" s="337"/>
      <c r="CH282" s="121"/>
      <c r="CI282" s="862">
        <v>0.42</v>
      </c>
      <c r="CK282" s="119" t="s">
        <v>614</v>
      </c>
      <c r="CL282" s="337"/>
      <c r="CM282" s="337"/>
      <c r="CN282" s="121"/>
      <c r="CO282" s="862">
        <v>0.22</v>
      </c>
    </row>
    <row r="283" spans="5:93">
      <c r="E283" s="186" t="s">
        <v>615</v>
      </c>
      <c r="F283" s="143"/>
      <c r="G283" s="143"/>
      <c r="H283" s="184"/>
      <c r="I283" s="859">
        <v>0.25800000000000001</v>
      </c>
      <c r="K283" s="186" t="s">
        <v>609</v>
      </c>
      <c r="L283" s="143"/>
      <c r="M283" s="143"/>
      <c r="N283" s="184"/>
      <c r="O283" s="860">
        <v>0</v>
      </c>
      <c r="Q283" s="336" t="s">
        <v>616</v>
      </c>
      <c r="R283" s="337"/>
      <c r="S283" s="145"/>
      <c r="T283" s="146"/>
      <c r="U283" s="861">
        <v>0</v>
      </c>
      <c r="W283" s="336" t="s">
        <v>580</v>
      </c>
      <c r="X283" s="337"/>
      <c r="Y283" s="337"/>
      <c r="Z283" s="337"/>
      <c r="AA283" s="861">
        <v>0.36000001430511475</v>
      </c>
      <c r="AC283" s="336" t="s">
        <v>597</v>
      </c>
      <c r="AD283" s="337"/>
      <c r="AE283" s="337"/>
      <c r="AF283" s="108"/>
      <c r="AG283" s="862">
        <v>0</v>
      </c>
      <c r="AI283" s="336" t="s">
        <v>589</v>
      </c>
      <c r="AJ283" s="337"/>
      <c r="AK283" s="337"/>
      <c r="AL283" s="337"/>
      <c r="AM283" s="862">
        <v>0</v>
      </c>
      <c r="AO283" s="336" t="s">
        <v>591</v>
      </c>
      <c r="AP283" s="337"/>
      <c r="AQ283" s="337"/>
      <c r="AR283" s="109"/>
      <c r="AS283" s="862">
        <v>0</v>
      </c>
      <c r="AU283" s="336" t="s">
        <v>617</v>
      </c>
      <c r="AV283" s="337"/>
      <c r="AW283" s="337"/>
      <c r="AX283" s="337"/>
      <c r="AY283" s="862">
        <v>0.37000000476837158</v>
      </c>
      <c r="BA283" s="336" t="s">
        <v>606</v>
      </c>
      <c r="BB283" s="337"/>
      <c r="BC283" s="337"/>
      <c r="BD283" s="121"/>
      <c r="BE283" s="862">
        <v>0.25</v>
      </c>
      <c r="BG283" s="119" t="s">
        <v>618</v>
      </c>
      <c r="BH283" s="119"/>
      <c r="BI283" s="120"/>
      <c r="BJ283" s="120"/>
      <c r="BK283" s="862">
        <v>0</v>
      </c>
      <c r="BM283" s="336" t="s">
        <v>619</v>
      </c>
      <c r="BN283" s="337"/>
      <c r="BO283" s="337"/>
      <c r="BP283" s="121"/>
      <c r="BQ283" s="862">
        <v>0</v>
      </c>
      <c r="BS283" s="336" t="s">
        <v>620</v>
      </c>
      <c r="BT283" s="337"/>
      <c r="BU283" s="337"/>
      <c r="BV283" s="121"/>
      <c r="BW283" s="862">
        <v>0.21</v>
      </c>
      <c r="BY283" s="336" t="s">
        <v>621</v>
      </c>
      <c r="BZ283" s="337"/>
      <c r="CA283" s="337"/>
      <c r="CB283" s="121"/>
      <c r="CC283" s="862">
        <v>0.25999999046325684</v>
      </c>
      <c r="CE283" s="336" t="s">
        <v>622</v>
      </c>
      <c r="CF283" s="337"/>
      <c r="CG283" s="337"/>
      <c r="CH283" s="121"/>
      <c r="CI283" s="862">
        <v>0.19</v>
      </c>
      <c r="CK283" s="119" t="s">
        <v>622</v>
      </c>
      <c r="CL283" s="337"/>
      <c r="CM283" s="337"/>
      <c r="CN283" s="121"/>
      <c r="CO283" s="862">
        <v>0.21</v>
      </c>
    </row>
    <row r="284" spans="5:93">
      <c r="E284" s="186" t="s">
        <v>623</v>
      </c>
      <c r="F284" s="143"/>
      <c r="G284" s="143"/>
      <c r="H284" s="184"/>
      <c r="I284" s="859">
        <v>0.25900000000000001</v>
      </c>
      <c r="K284" s="186" t="s">
        <v>616</v>
      </c>
      <c r="L284" s="143"/>
      <c r="M284" s="143"/>
      <c r="N284" s="184"/>
      <c r="O284" s="860">
        <v>0</v>
      </c>
      <c r="Q284" s="336" t="s">
        <v>580</v>
      </c>
      <c r="R284" s="337"/>
      <c r="S284" s="143"/>
      <c r="T284" s="144"/>
      <c r="U284" s="861">
        <v>0.27000001072883606</v>
      </c>
      <c r="W284" s="336" t="s">
        <v>597</v>
      </c>
      <c r="X284" s="337"/>
      <c r="Y284" s="337"/>
      <c r="Z284" s="337"/>
      <c r="AA284" s="861">
        <v>0</v>
      </c>
      <c r="AC284" s="336" t="s">
        <v>604</v>
      </c>
      <c r="AD284" s="337"/>
      <c r="AE284" s="337"/>
      <c r="AF284" s="108"/>
      <c r="AG284" s="862">
        <v>0.31999999284744263</v>
      </c>
      <c r="AI284" s="336" t="s">
        <v>624</v>
      </c>
      <c r="AJ284" s="337"/>
      <c r="AK284" s="337"/>
      <c r="AL284" s="337"/>
      <c r="AM284" s="862">
        <v>0</v>
      </c>
      <c r="AO284" s="336" t="s">
        <v>625</v>
      </c>
      <c r="AP284" s="337"/>
      <c r="AQ284" s="337"/>
      <c r="AR284" s="109"/>
      <c r="AS284" s="862">
        <v>0.38999998569488525</v>
      </c>
      <c r="AU284" s="336" t="s">
        <v>605</v>
      </c>
      <c r="AV284" s="337"/>
      <c r="AW284" s="337"/>
      <c r="AX284" s="337"/>
      <c r="AY284" s="862">
        <v>0</v>
      </c>
      <c r="BA284" s="336" t="s">
        <v>626</v>
      </c>
      <c r="BB284" s="337"/>
      <c r="BC284" s="337"/>
      <c r="BD284" s="121"/>
      <c r="BE284" s="862">
        <v>0</v>
      </c>
      <c r="BG284" s="119" t="s">
        <v>627</v>
      </c>
      <c r="BH284" s="119"/>
      <c r="BI284" s="120"/>
      <c r="BJ284" s="120"/>
      <c r="BK284" s="862">
        <v>0.37000000476837158</v>
      </c>
      <c r="BM284" s="336" t="s">
        <v>618</v>
      </c>
      <c r="BN284" s="337"/>
      <c r="BO284" s="337"/>
      <c r="BP284" s="121"/>
      <c r="BQ284" s="862">
        <v>0.19</v>
      </c>
      <c r="BS284" s="336" t="s">
        <v>614</v>
      </c>
      <c r="BT284" s="337"/>
      <c r="BU284" s="337"/>
      <c r="BV284" s="121"/>
      <c r="BW284" s="862">
        <v>0.06</v>
      </c>
      <c r="BY284" s="336" t="s">
        <v>614</v>
      </c>
      <c r="BZ284" s="337"/>
      <c r="CA284" s="337"/>
      <c r="CB284" s="121"/>
      <c r="CC284" s="862">
        <v>0.14000000059604645</v>
      </c>
      <c r="CE284" s="336" t="s">
        <v>628</v>
      </c>
      <c r="CF284" s="337"/>
      <c r="CG284" s="337"/>
      <c r="CH284" s="121"/>
      <c r="CI284" s="862">
        <v>0.34</v>
      </c>
      <c r="CK284" s="119" t="s">
        <v>629</v>
      </c>
      <c r="CL284" s="337"/>
      <c r="CM284" s="337"/>
      <c r="CN284" s="121"/>
      <c r="CO284" s="862">
        <v>0.4</v>
      </c>
    </row>
    <row r="285" spans="5:93">
      <c r="E285" s="186" t="s">
        <v>630</v>
      </c>
      <c r="F285" s="143"/>
      <c r="G285" s="143"/>
      <c r="H285" s="184"/>
      <c r="I285" s="859">
        <v>0.25800000000000001</v>
      </c>
      <c r="K285" s="186" t="s">
        <v>580</v>
      </c>
      <c r="L285" s="143"/>
      <c r="M285" s="143"/>
      <c r="N285" s="184"/>
      <c r="O285" s="860">
        <v>0.18</v>
      </c>
      <c r="Q285" s="336" t="s">
        <v>597</v>
      </c>
      <c r="R285" s="337"/>
      <c r="S285" s="337"/>
      <c r="T285" s="144"/>
      <c r="U285" s="861">
        <v>0</v>
      </c>
      <c r="W285" s="336" t="s">
        <v>631</v>
      </c>
      <c r="X285" s="337"/>
      <c r="Y285" s="337"/>
      <c r="Z285" s="337"/>
      <c r="AA285" s="861">
        <v>0.40999999642372131</v>
      </c>
      <c r="AC285" s="336" t="s">
        <v>579</v>
      </c>
      <c r="AD285" s="337"/>
      <c r="AE285" s="337"/>
      <c r="AF285" s="108"/>
      <c r="AG285" s="862">
        <v>0.41999998688697815</v>
      </c>
      <c r="AI285" s="336" t="s">
        <v>598</v>
      </c>
      <c r="AJ285" s="337"/>
      <c r="AK285" s="337"/>
      <c r="AL285" s="337"/>
      <c r="AM285" s="862">
        <v>0.36000001430511475</v>
      </c>
      <c r="AO285" s="336" t="s">
        <v>611</v>
      </c>
      <c r="AP285" s="337"/>
      <c r="AQ285" s="337"/>
      <c r="AR285" s="109"/>
      <c r="AS285" s="862">
        <v>0</v>
      </c>
      <c r="AU285" s="336" t="s">
        <v>592</v>
      </c>
      <c r="AV285" s="337"/>
      <c r="AW285" s="337"/>
      <c r="AX285" s="337"/>
      <c r="AY285" s="862">
        <v>0.36000001430511475</v>
      </c>
      <c r="BA285" s="336" t="s">
        <v>618</v>
      </c>
      <c r="BB285" s="337"/>
      <c r="BC285" s="337"/>
      <c r="BD285" s="121"/>
      <c r="BE285" s="862">
        <v>0</v>
      </c>
      <c r="BG285" s="119" t="s">
        <v>613</v>
      </c>
      <c r="BH285" s="119"/>
      <c r="BI285" s="120"/>
      <c r="BJ285" s="120"/>
      <c r="BK285" s="862">
        <v>0</v>
      </c>
      <c r="BM285" s="336" t="s">
        <v>602</v>
      </c>
      <c r="BN285" s="337"/>
      <c r="BO285" s="337"/>
      <c r="BP285" s="121"/>
      <c r="BQ285" s="862">
        <v>0.33</v>
      </c>
      <c r="BS285" s="336" t="s">
        <v>622</v>
      </c>
      <c r="BT285" s="337"/>
      <c r="BU285" s="337"/>
      <c r="BV285" s="121"/>
      <c r="BW285" s="862">
        <v>0.05</v>
      </c>
      <c r="BY285" s="336" t="s">
        <v>622</v>
      </c>
      <c r="BZ285" s="337"/>
      <c r="CA285" s="337"/>
      <c r="CB285" s="121"/>
      <c r="CC285" s="862">
        <v>0.14000000059604645</v>
      </c>
      <c r="CE285" s="336" t="s">
        <v>632</v>
      </c>
      <c r="CF285" s="337"/>
      <c r="CG285" s="337"/>
      <c r="CH285" s="121"/>
      <c r="CI285" s="862">
        <v>0.04</v>
      </c>
      <c r="CK285" s="119" t="s">
        <v>628</v>
      </c>
      <c r="CL285" s="337"/>
      <c r="CM285" s="337"/>
      <c r="CN285" s="121"/>
      <c r="CO285" s="862">
        <v>0.35</v>
      </c>
    </row>
    <row r="286" spans="5:93">
      <c r="E286" s="186" t="s">
        <v>633</v>
      </c>
      <c r="F286" s="143"/>
      <c r="G286" s="143"/>
      <c r="H286" s="184"/>
      <c r="I286" s="859">
        <v>0</v>
      </c>
      <c r="K286" s="186" t="s">
        <v>597</v>
      </c>
      <c r="L286" s="143"/>
      <c r="M286" s="143"/>
      <c r="N286" s="184"/>
      <c r="O286" s="860">
        <v>0</v>
      </c>
      <c r="Q286" s="336" t="s">
        <v>631</v>
      </c>
      <c r="R286" s="337"/>
      <c r="S286" s="337"/>
      <c r="T286" s="109"/>
      <c r="U286" s="861">
        <v>0.31000000238418579</v>
      </c>
      <c r="W286" s="336" t="s">
        <v>634</v>
      </c>
      <c r="X286" s="337"/>
      <c r="Y286" s="337"/>
      <c r="Z286" s="337"/>
      <c r="AA286" s="861">
        <v>0.30000001192092896</v>
      </c>
      <c r="AC286" s="336" t="s">
        <v>581</v>
      </c>
      <c r="AD286" s="337"/>
      <c r="AE286" s="337"/>
      <c r="AF286" s="108"/>
      <c r="AG286" s="862">
        <v>5.9999998658895493E-2</v>
      </c>
      <c r="AI286" s="336" t="s">
        <v>590</v>
      </c>
      <c r="AJ286" s="337"/>
      <c r="AK286" s="337"/>
      <c r="AL286" s="337"/>
      <c r="AM286" s="862">
        <v>0</v>
      </c>
      <c r="AO286" s="336" t="s">
        <v>605</v>
      </c>
      <c r="AP286" s="337"/>
      <c r="AQ286" s="337"/>
      <c r="AR286" s="109"/>
      <c r="AS286" s="862">
        <v>0</v>
      </c>
      <c r="AU286" s="336" t="s">
        <v>635</v>
      </c>
      <c r="AV286" s="337"/>
      <c r="AW286" s="337"/>
      <c r="AX286" s="337"/>
      <c r="AY286" s="862">
        <v>0</v>
      </c>
      <c r="BA286" s="336" t="s">
        <v>627</v>
      </c>
      <c r="BB286" s="337"/>
      <c r="BC286" s="337"/>
      <c r="BD286" s="121"/>
      <c r="BE286" s="862">
        <v>0.31000000238418579</v>
      </c>
      <c r="BG286" s="119" t="s">
        <v>621</v>
      </c>
      <c r="BH286" s="119"/>
      <c r="BI286" s="120"/>
      <c r="BJ286" s="120"/>
      <c r="BK286" s="862">
        <v>0.25</v>
      </c>
      <c r="BM286" s="336" t="s">
        <v>613</v>
      </c>
      <c r="BN286" s="337"/>
      <c r="BO286" s="337"/>
      <c r="BP286" s="121"/>
      <c r="BQ286" s="862">
        <v>0</v>
      </c>
      <c r="BS286" s="336" t="s">
        <v>636</v>
      </c>
      <c r="BT286" s="337"/>
      <c r="BU286" s="337"/>
      <c r="BV286" s="121"/>
      <c r="BW286" s="862">
        <v>0</v>
      </c>
      <c r="BY286" s="336" t="s">
        <v>637</v>
      </c>
      <c r="BZ286" s="337"/>
      <c r="CA286" s="337"/>
      <c r="CB286" s="121"/>
      <c r="CC286" s="862">
        <v>0.27000001072883606</v>
      </c>
      <c r="CE286" s="336" t="s">
        <v>638</v>
      </c>
      <c r="CF286" s="337"/>
      <c r="CG286" s="337"/>
      <c r="CH286" s="121"/>
      <c r="CI286" s="862">
        <v>0.35</v>
      </c>
      <c r="CK286" s="119" t="s">
        <v>632</v>
      </c>
      <c r="CL286" s="337"/>
      <c r="CM286" s="337"/>
      <c r="CN286" s="121"/>
      <c r="CO286" s="862">
        <v>0</v>
      </c>
    </row>
    <row r="287" spans="5:93">
      <c r="E287" s="186" t="s">
        <v>639</v>
      </c>
      <c r="F287" s="143"/>
      <c r="G287" s="143"/>
      <c r="H287" s="184"/>
      <c r="I287" s="859">
        <v>0.20699999999999999</v>
      </c>
      <c r="K287" s="186" t="s">
        <v>631</v>
      </c>
      <c r="L287" s="143"/>
      <c r="M287" s="143"/>
      <c r="N287" s="184"/>
      <c r="O287" s="860">
        <v>0.25</v>
      </c>
      <c r="Q287" s="336" t="s">
        <v>640</v>
      </c>
      <c r="R287" s="337"/>
      <c r="S287" s="337"/>
      <c r="T287" s="109"/>
      <c r="U287" s="861">
        <v>0</v>
      </c>
      <c r="W287" s="336" t="s">
        <v>579</v>
      </c>
      <c r="X287" s="337"/>
      <c r="Y287" s="337"/>
      <c r="Z287" s="337"/>
      <c r="AA287" s="861">
        <v>0.40000000596046448</v>
      </c>
      <c r="AC287" s="336" t="s">
        <v>589</v>
      </c>
      <c r="AD287" s="337"/>
      <c r="AE287" s="337"/>
      <c r="AF287" s="108"/>
      <c r="AG287" s="862">
        <v>1.9999999552965164E-2</v>
      </c>
      <c r="AI287" s="336" t="s">
        <v>599</v>
      </c>
      <c r="AJ287" s="337"/>
      <c r="AK287" s="337"/>
      <c r="AL287" s="337"/>
      <c r="AM287" s="862">
        <v>0.15000000596046448</v>
      </c>
      <c r="AO287" s="336" t="s">
        <v>592</v>
      </c>
      <c r="AP287" s="337"/>
      <c r="AQ287" s="337"/>
      <c r="AR287" s="109"/>
      <c r="AS287" s="862">
        <v>0.40000000596046448</v>
      </c>
      <c r="AU287" s="336" t="s">
        <v>606</v>
      </c>
      <c r="AV287" s="337"/>
      <c r="AW287" s="337"/>
      <c r="AX287" s="337"/>
      <c r="AY287" s="862">
        <v>0.27000001072883606</v>
      </c>
      <c r="BA287" s="336" t="s">
        <v>641</v>
      </c>
      <c r="BB287" s="337"/>
      <c r="BC287" s="337"/>
      <c r="BD287" s="121"/>
      <c r="BE287" s="862">
        <v>0.2800000011920929</v>
      </c>
      <c r="BG287" s="119" t="s">
        <v>614</v>
      </c>
      <c r="BH287" s="119"/>
      <c r="BI287" s="120"/>
      <c r="BJ287" s="120"/>
      <c r="BK287" s="862">
        <v>0.14000000059604645</v>
      </c>
      <c r="BM287" s="336" t="s">
        <v>620</v>
      </c>
      <c r="BN287" s="337"/>
      <c r="BO287" s="337"/>
      <c r="BP287" s="121"/>
      <c r="BQ287" s="862">
        <v>0.23</v>
      </c>
      <c r="BS287" s="336" t="s">
        <v>628</v>
      </c>
      <c r="BT287" s="337"/>
      <c r="BU287" s="337"/>
      <c r="BV287" s="121"/>
      <c r="BW287" s="862">
        <v>0.21</v>
      </c>
      <c r="BY287" s="336" t="s">
        <v>636</v>
      </c>
      <c r="BZ287" s="337"/>
      <c r="CA287" s="337"/>
      <c r="CB287" s="121"/>
      <c r="CC287" s="862">
        <v>0</v>
      </c>
      <c r="CE287" s="336" t="s">
        <v>642</v>
      </c>
      <c r="CF287" s="337"/>
      <c r="CG287" s="337"/>
      <c r="CH287" s="121"/>
      <c r="CI287" s="862">
        <v>0.36</v>
      </c>
      <c r="CK287" s="119" t="s">
        <v>638</v>
      </c>
      <c r="CL287" s="337"/>
      <c r="CM287" s="337"/>
      <c r="CN287" s="121"/>
      <c r="CO287" s="862">
        <v>0.35</v>
      </c>
    </row>
    <row r="288" spans="5:93">
      <c r="E288" s="186" t="s">
        <v>643</v>
      </c>
      <c r="F288" s="143"/>
      <c r="G288" s="143"/>
      <c r="H288" s="184"/>
      <c r="I288" s="859">
        <v>0.16800000000000001</v>
      </c>
      <c r="K288" s="186" t="s">
        <v>640</v>
      </c>
      <c r="L288" s="143"/>
      <c r="M288" s="143"/>
      <c r="N288" s="184"/>
      <c r="O288" s="860">
        <v>0</v>
      </c>
      <c r="Q288" s="336" t="s">
        <v>644</v>
      </c>
      <c r="R288" s="337"/>
      <c r="S288" s="337"/>
      <c r="T288" s="109"/>
      <c r="U288" s="861">
        <v>0.31000000238418579</v>
      </c>
      <c r="W288" s="336" t="s">
        <v>645</v>
      </c>
      <c r="X288" s="337"/>
      <c r="Y288" s="337"/>
      <c r="Z288" s="337"/>
      <c r="AA288" s="861">
        <v>0</v>
      </c>
      <c r="AC288" s="336" t="s">
        <v>646</v>
      </c>
      <c r="AD288" s="337"/>
      <c r="AE288" s="337"/>
      <c r="AF288" s="108"/>
      <c r="AG288" s="862">
        <v>0</v>
      </c>
      <c r="AI288" s="336" t="s">
        <v>591</v>
      </c>
      <c r="AJ288" s="337"/>
      <c r="AK288" s="337"/>
      <c r="AL288" s="337"/>
      <c r="AM288" s="862">
        <v>0</v>
      </c>
      <c r="AO288" s="336" t="s">
        <v>647</v>
      </c>
      <c r="AP288" s="336"/>
      <c r="AQ288" s="108"/>
      <c r="AR288" s="109"/>
      <c r="AS288" s="862">
        <v>0.40000000596046448</v>
      </c>
      <c r="AU288" s="336" t="s">
        <v>626</v>
      </c>
      <c r="AV288" s="337"/>
      <c r="AW288" s="337"/>
      <c r="AX288" s="337"/>
      <c r="AY288" s="862">
        <v>0.25999999046325684</v>
      </c>
      <c r="BA288" s="336" t="s">
        <v>648</v>
      </c>
      <c r="BB288" s="337"/>
      <c r="BC288" s="337"/>
      <c r="BD288" s="121"/>
      <c r="BE288" s="862">
        <v>0.36000001430511475</v>
      </c>
      <c r="BG288" s="119" t="s">
        <v>622</v>
      </c>
      <c r="BH288" s="119"/>
      <c r="BI288" s="120"/>
      <c r="BJ288" s="120"/>
      <c r="BK288" s="862">
        <v>0.12999999523162842</v>
      </c>
      <c r="BM288" s="336" t="s">
        <v>614</v>
      </c>
      <c r="BN288" s="337"/>
      <c r="BO288" s="337"/>
      <c r="BP288" s="121"/>
      <c r="BQ288" s="862">
        <v>0.08</v>
      </c>
      <c r="BS288" s="336" t="s">
        <v>649</v>
      </c>
      <c r="BT288" s="337"/>
      <c r="BU288" s="337"/>
      <c r="BV288" s="121"/>
      <c r="BW288" s="862">
        <v>0.28000000000000003</v>
      </c>
      <c r="BY288" s="336" t="s">
        <v>628</v>
      </c>
      <c r="BZ288" s="337"/>
      <c r="CA288" s="337"/>
      <c r="CB288" s="121"/>
      <c r="CC288" s="862">
        <v>0.23999999463558197</v>
      </c>
      <c r="CE288" s="70" t="s">
        <v>650</v>
      </c>
      <c r="CK288" s="119" t="s">
        <v>651</v>
      </c>
      <c r="CL288" s="337"/>
      <c r="CM288" s="337"/>
      <c r="CN288" s="121"/>
      <c r="CO288" s="862">
        <v>0.4</v>
      </c>
    </row>
    <row r="289" spans="5:93">
      <c r="E289" s="186" t="s">
        <v>652</v>
      </c>
      <c r="F289" s="143"/>
      <c r="G289" s="143"/>
      <c r="H289" s="184"/>
      <c r="I289" s="859">
        <v>0.25800000000000001</v>
      </c>
      <c r="K289" s="186" t="s">
        <v>644</v>
      </c>
      <c r="L289" s="143"/>
      <c r="M289" s="143"/>
      <c r="N289" s="184"/>
      <c r="O289" s="860">
        <v>0.22</v>
      </c>
      <c r="Q289" s="336" t="s">
        <v>604</v>
      </c>
      <c r="R289" s="337"/>
      <c r="S289" s="337"/>
      <c r="T289" s="109"/>
      <c r="U289" s="861">
        <v>0</v>
      </c>
      <c r="W289" s="336" t="s">
        <v>653</v>
      </c>
      <c r="X289" s="337"/>
      <c r="Y289" s="337"/>
      <c r="Z289" s="337"/>
      <c r="AA289" s="861">
        <v>0.11999999731779099</v>
      </c>
      <c r="AC289" s="336" t="s">
        <v>624</v>
      </c>
      <c r="AD289" s="337"/>
      <c r="AE289" s="337"/>
      <c r="AF289" s="108"/>
      <c r="AG289" s="862">
        <v>0</v>
      </c>
      <c r="AI289" s="336" t="s">
        <v>625</v>
      </c>
      <c r="AJ289" s="337"/>
      <c r="AK289" s="337"/>
      <c r="AL289" s="337"/>
      <c r="AM289" s="862">
        <v>0</v>
      </c>
      <c r="AO289" s="336" t="s">
        <v>654</v>
      </c>
      <c r="AP289" s="336"/>
      <c r="AQ289" s="108"/>
      <c r="AR289" s="109"/>
      <c r="AS289" s="862">
        <v>0</v>
      </c>
      <c r="AU289" s="336" t="s">
        <v>618</v>
      </c>
      <c r="AV289" s="337"/>
      <c r="AW289" s="337"/>
      <c r="AX289" s="337"/>
      <c r="AY289" s="862">
        <v>0</v>
      </c>
      <c r="BA289" s="336" t="s">
        <v>655</v>
      </c>
      <c r="BB289" s="337"/>
      <c r="BC289" s="337"/>
      <c r="BD289" s="121"/>
      <c r="BE289" s="862">
        <v>0.31999999284744263</v>
      </c>
      <c r="BG289" s="119" t="s">
        <v>656</v>
      </c>
      <c r="BH289" s="119"/>
      <c r="BI289" s="120"/>
      <c r="BJ289" s="120"/>
      <c r="BK289" s="862">
        <v>9.9999997764825821E-3</v>
      </c>
      <c r="BM289" s="336" t="s">
        <v>622</v>
      </c>
      <c r="BN289" s="337"/>
      <c r="BO289" s="337"/>
      <c r="BP289" s="121"/>
      <c r="BQ289" s="862">
        <v>0.08</v>
      </c>
      <c r="BS289" s="336" t="s">
        <v>657</v>
      </c>
      <c r="BT289" s="337"/>
      <c r="BU289" s="337"/>
      <c r="BV289" s="121"/>
      <c r="BW289" s="862">
        <v>0</v>
      </c>
      <c r="BY289" s="336" t="s">
        <v>658</v>
      </c>
      <c r="BZ289" s="337"/>
      <c r="CA289" s="337"/>
      <c r="CB289" s="121"/>
      <c r="CC289" s="862">
        <v>0.12999999523162842</v>
      </c>
      <c r="CK289" s="119" t="s">
        <v>642</v>
      </c>
      <c r="CL289" s="337"/>
      <c r="CM289" s="337"/>
      <c r="CN289" s="121"/>
      <c r="CO289" s="862">
        <v>0.31</v>
      </c>
    </row>
    <row r="290" spans="5:93">
      <c r="E290" s="186" t="s">
        <v>659</v>
      </c>
      <c r="F290" s="143"/>
      <c r="G290" s="143"/>
      <c r="H290" s="184"/>
      <c r="I290" s="859">
        <v>0</v>
      </c>
      <c r="K290" s="186" t="s">
        <v>660</v>
      </c>
      <c r="L290" s="143"/>
      <c r="M290" s="143"/>
      <c r="N290" s="184"/>
      <c r="O290" s="860">
        <v>0</v>
      </c>
      <c r="Q290" s="336" t="s">
        <v>579</v>
      </c>
      <c r="R290" s="337"/>
      <c r="S290" s="337"/>
      <c r="T290" s="109"/>
      <c r="U290" s="861">
        <v>0.30000001192092896</v>
      </c>
      <c r="W290" s="336" t="s">
        <v>589</v>
      </c>
      <c r="X290" s="337"/>
      <c r="Y290" s="337"/>
      <c r="Z290" s="337"/>
      <c r="AA290" s="861">
        <v>0.34999999403953552</v>
      </c>
      <c r="AC290" s="336" t="s">
        <v>661</v>
      </c>
      <c r="AD290" s="337"/>
      <c r="AE290" s="337"/>
      <c r="AF290" s="108"/>
      <c r="AG290" s="862">
        <v>0</v>
      </c>
      <c r="AI290" s="336" t="s">
        <v>662</v>
      </c>
      <c r="AJ290" s="337"/>
      <c r="AK290" s="337"/>
      <c r="AL290" s="337"/>
      <c r="AM290" s="862">
        <v>0</v>
      </c>
      <c r="AO290" s="336" t="s">
        <v>663</v>
      </c>
      <c r="AP290" s="336"/>
      <c r="AQ290" s="108"/>
      <c r="AR290" s="109"/>
      <c r="AS290" s="862">
        <v>0</v>
      </c>
      <c r="AU290" s="336" t="s">
        <v>627</v>
      </c>
      <c r="AV290" s="337"/>
      <c r="AW290" s="337"/>
      <c r="AX290" s="337"/>
      <c r="AY290" s="862">
        <v>0.33000001311302185</v>
      </c>
      <c r="BA290" s="336" t="s">
        <v>613</v>
      </c>
      <c r="BB290" s="337"/>
      <c r="BC290" s="337"/>
      <c r="BD290" s="121"/>
      <c r="BE290" s="862">
        <v>0</v>
      </c>
      <c r="BG290" s="119" t="s">
        <v>664</v>
      </c>
      <c r="BH290" s="120"/>
      <c r="BI290" s="120"/>
      <c r="BJ290" s="120"/>
      <c r="BK290" s="862">
        <v>0</v>
      </c>
      <c r="BM290" s="336" t="s">
        <v>656</v>
      </c>
      <c r="BN290" s="337"/>
      <c r="BO290" s="337"/>
      <c r="BP290" s="121"/>
      <c r="BQ290" s="862">
        <v>0</v>
      </c>
      <c r="BS290" s="336" t="s">
        <v>658</v>
      </c>
      <c r="BT290" s="337"/>
      <c r="BU290" s="337"/>
      <c r="BV290" s="121"/>
      <c r="BW290" s="862">
        <v>0.1</v>
      </c>
      <c r="BY290" s="336" t="s">
        <v>638</v>
      </c>
      <c r="BZ290" s="337"/>
      <c r="CA290" s="337"/>
      <c r="CB290" s="121"/>
      <c r="CC290" s="862">
        <v>0.28999999165534973</v>
      </c>
      <c r="CK290" s="70" t="s">
        <v>665</v>
      </c>
    </row>
    <row r="291" spans="5:93">
      <c r="E291" s="186" t="s">
        <v>666</v>
      </c>
      <c r="F291" s="143"/>
      <c r="G291" s="143"/>
      <c r="H291" s="184"/>
      <c r="I291" s="859">
        <v>0.13100000000000001</v>
      </c>
      <c r="K291" s="186" t="s">
        <v>667</v>
      </c>
      <c r="L291" s="143"/>
      <c r="M291" s="143"/>
      <c r="N291" s="184"/>
      <c r="O291" s="860">
        <v>0</v>
      </c>
      <c r="Q291" s="336" t="s">
        <v>668</v>
      </c>
      <c r="R291" s="337"/>
      <c r="S291" s="337"/>
      <c r="T291" s="109"/>
      <c r="U291" s="861">
        <v>0</v>
      </c>
      <c r="W291" s="336" t="s">
        <v>624</v>
      </c>
      <c r="X291" s="337"/>
      <c r="Y291" s="337"/>
      <c r="Z291" s="337"/>
      <c r="AA291" s="861">
        <v>0</v>
      </c>
      <c r="AC291" s="336" t="s">
        <v>598</v>
      </c>
      <c r="AD291" s="337"/>
      <c r="AE291" s="337"/>
      <c r="AF291" s="108"/>
      <c r="AG291" s="862">
        <v>0.40999999642372131</v>
      </c>
      <c r="AI291" s="336" t="s">
        <v>669</v>
      </c>
      <c r="AJ291" s="337"/>
      <c r="AK291" s="337"/>
      <c r="AL291" s="337"/>
      <c r="AM291" s="862">
        <v>0.18000000715255737</v>
      </c>
      <c r="AO291" s="336" t="s">
        <v>635</v>
      </c>
      <c r="AP291" s="337"/>
      <c r="AQ291" s="337"/>
      <c r="AR291" s="109"/>
      <c r="AS291" s="862">
        <v>2.9999999329447746E-2</v>
      </c>
      <c r="AU291" s="336" t="s">
        <v>641</v>
      </c>
      <c r="AV291" s="337"/>
      <c r="AW291" s="337"/>
      <c r="AX291" s="337"/>
      <c r="AY291" s="862">
        <v>0</v>
      </c>
      <c r="BA291" s="336" t="s">
        <v>621</v>
      </c>
      <c r="BB291" s="337"/>
      <c r="BC291" s="337"/>
      <c r="BD291" s="121"/>
      <c r="BE291" s="862">
        <v>0.23999999463558197</v>
      </c>
      <c r="BG291" s="119" t="s">
        <v>636</v>
      </c>
      <c r="BH291" s="120"/>
      <c r="BI291" s="120"/>
      <c r="BJ291" s="120"/>
      <c r="BK291" s="862">
        <v>0</v>
      </c>
      <c r="BM291" s="336" t="s">
        <v>636</v>
      </c>
      <c r="BN291" s="337"/>
      <c r="BO291" s="337"/>
      <c r="BP291" s="121"/>
      <c r="BQ291" s="862">
        <v>0</v>
      </c>
      <c r="BS291" s="336" t="s">
        <v>638</v>
      </c>
      <c r="BT291" s="337"/>
      <c r="BU291" s="337"/>
      <c r="BV291" s="121"/>
      <c r="BW291" s="862">
        <v>0.23</v>
      </c>
      <c r="BY291" s="336" t="s">
        <v>651</v>
      </c>
      <c r="BZ291" s="337"/>
      <c r="CA291" s="337"/>
      <c r="CB291" s="121"/>
      <c r="CC291" s="862">
        <v>0.27000001072883606</v>
      </c>
    </row>
    <row r="292" spans="5:93">
      <c r="E292" s="186" t="s">
        <v>670</v>
      </c>
      <c r="F292" s="143"/>
      <c r="G292" s="143"/>
      <c r="H292" s="184"/>
      <c r="I292" s="859">
        <v>0.25900000000000001</v>
      </c>
      <c r="K292" s="186" t="s">
        <v>604</v>
      </c>
      <c r="L292" s="143"/>
      <c r="M292" s="143"/>
      <c r="N292" s="184"/>
      <c r="O292" s="860">
        <v>0</v>
      </c>
      <c r="Q292" s="336" t="s">
        <v>581</v>
      </c>
      <c r="R292" s="337"/>
      <c r="S292" s="337"/>
      <c r="T292" s="109"/>
      <c r="U292" s="861">
        <v>0.18000000715255737</v>
      </c>
      <c r="W292" s="336" t="s">
        <v>671</v>
      </c>
      <c r="X292" s="337"/>
      <c r="Y292" s="337"/>
      <c r="Z292" s="337"/>
      <c r="AA292" s="861">
        <v>0</v>
      </c>
      <c r="AC292" s="336" t="s">
        <v>590</v>
      </c>
      <c r="AD292" s="337"/>
      <c r="AE292" s="337"/>
      <c r="AF292" s="108"/>
      <c r="AG292" s="862">
        <v>0</v>
      </c>
      <c r="AI292" s="336" t="s">
        <v>611</v>
      </c>
      <c r="AJ292" s="337"/>
      <c r="AK292" s="337"/>
      <c r="AL292" s="337"/>
      <c r="AM292" s="862">
        <v>0</v>
      </c>
      <c r="AO292" s="336" t="s">
        <v>672</v>
      </c>
      <c r="AP292" s="337"/>
      <c r="AQ292" s="337"/>
      <c r="AR292" s="109"/>
      <c r="AS292" s="862">
        <v>1.9999999552965164E-2</v>
      </c>
      <c r="AU292" s="336" t="s">
        <v>673</v>
      </c>
      <c r="AV292" s="337"/>
      <c r="AW292" s="337"/>
      <c r="AX292" s="337"/>
      <c r="AY292" s="862">
        <v>0</v>
      </c>
      <c r="BA292" s="336" t="s">
        <v>674</v>
      </c>
      <c r="BB292" s="337"/>
      <c r="BC292" s="337"/>
      <c r="BD292" s="121"/>
      <c r="BE292" s="862">
        <v>0.34999999403953552</v>
      </c>
      <c r="BG292" s="119" t="s">
        <v>675</v>
      </c>
      <c r="BH292" s="120"/>
      <c r="BI292" s="120"/>
      <c r="BJ292" s="120"/>
      <c r="BK292" s="862">
        <v>0.23999999463558197</v>
      </c>
      <c r="BM292" s="336" t="s">
        <v>628</v>
      </c>
      <c r="BN292" s="337"/>
      <c r="BO292" s="337"/>
      <c r="BP292" s="121"/>
      <c r="BQ292" s="862">
        <v>0.23</v>
      </c>
      <c r="BS292" s="336" t="s">
        <v>651</v>
      </c>
      <c r="BT292" s="337"/>
      <c r="BU292" s="337"/>
      <c r="BV292" s="121"/>
      <c r="BW292" s="862">
        <v>0.28000000000000003</v>
      </c>
      <c r="BY292" s="336" t="s">
        <v>642</v>
      </c>
      <c r="BZ292" s="337"/>
      <c r="CA292" s="337"/>
      <c r="CB292" s="121"/>
      <c r="CC292" s="862">
        <v>0.30000001192092896</v>
      </c>
    </row>
    <row r="293" spans="5:93">
      <c r="E293" s="186" t="s">
        <v>676</v>
      </c>
      <c r="F293" s="143"/>
      <c r="G293" s="143"/>
      <c r="H293" s="184"/>
      <c r="I293" s="859">
        <v>0.25600000000000001</v>
      </c>
      <c r="K293" s="186" t="s">
        <v>579</v>
      </c>
      <c r="L293" s="143"/>
      <c r="M293" s="143"/>
      <c r="N293" s="184"/>
      <c r="O293" s="860">
        <v>0</v>
      </c>
      <c r="Q293" s="336" t="s">
        <v>589</v>
      </c>
      <c r="R293" s="337"/>
      <c r="S293" s="337"/>
      <c r="T293" s="109"/>
      <c r="U293" s="861">
        <v>0</v>
      </c>
      <c r="W293" s="336" t="s">
        <v>598</v>
      </c>
      <c r="X293" s="337"/>
      <c r="Y293" s="337"/>
      <c r="Z293" s="337"/>
      <c r="AA293" s="861">
        <v>0.28999999165534973</v>
      </c>
      <c r="AC293" s="336" t="s">
        <v>677</v>
      </c>
      <c r="AD293" s="337"/>
      <c r="AE293" s="337"/>
      <c r="AF293" s="108"/>
      <c r="AG293" s="862">
        <v>0</v>
      </c>
      <c r="AI293" s="336" t="s">
        <v>605</v>
      </c>
      <c r="AJ293" s="337"/>
      <c r="AK293" s="337"/>
      <c r="AL293" s="337"/>
      <c r="AM293" s="862">
        <v>0</v>
      </c>
      <c r="AO293" s="336" t="s">
        <v>606</v>
      </c>
      <c r="AP293" s="337"/>
      <c r="AQ293" s="337"/>
      <c r="AR293" s="109"/>
      <c r="AS293" s="862">
        <v>0.34000000357627869</v>
      </c>
      <c r="AU293" s="336" t="s">
        <v>648</v>
      </c>
      <c r="AV293" s="337"/>
      <c r="AW293" s="337"/>
      <c r="AX293" s="337"/>
      <c r="AY293" s="862">
        <v>0.31000000238418579</v>
      </c>
      <c r="BA293" s="336" t="s">
        <v>614</v>
      </c>
      <c r="BB293" s="337"/>
      <c r="BC293" s="337"/>
      <c r="BD293" s="121"/>
      <c r="BE293" s="862">
        <v>0.23000000417232513</v>
      </c>
      <c r="BG293" s="119" t="s">
        <v>649</v>
      </c>
      <c r="BH293" s="120"/>
      <c r="BI293" s="120"/>
      <c r="BJ293" s="120"/>
      <c r="BK293" s="862">
        <v>0</v>
      </c>
      <c r="BM293" s="336" t="s">
        <v>649</v>
      </c>
      <c r="BN293" s="337"/>
      <c r="BO293" s="337"/>
      <c r="BP293" s="121"/>
      <c r="BQ293" s="862">
        <v>0.33</v>
      </c>
      <c r="BS293" s="336" t="s">
        <v>678</v>
      </c>
      <c r="BT293" s="337"/>
      <c r="BU293" s="337"/>
      <c r="BV293" s="121"/>
      <c r="BW293" s="862">
        <v>0</v>
      </c>
      <c r="BY293" s="70" t="s">
        <v>679</v>
      </c>
    </row>
    <row r="294" spans="5:93">
      <c r="E294" s="186" t="s">
        <v>680</v>
      </c>
      <c r="F294" s="143"/>
      <c r="G294" s="143"/>
      <c r="H294" s="184"/>
      <c r="I294" s="859">
        <v>0</v>
      </c>
      <c r="K294" s="186" t="s">
        <v>681</v>
      </c>
      <c r="L294" s="143"/>
      <c r="M294" s="143"/>
      <c r="N294" s="184"/>
      <c r="O294" s="860">
        <v>0</v>
      </c>
      <c r="Q294" s="336" t="s">
        <v>624</v>
      </c>
      <c r="R294" s="337"/>
      <c r="S294" s="337"/>
      <c r="T294" s="109"/>
      <c r="U294" s="861">
        <v>0</v>
      </c>
      <c r="W294" s="336" t="s">
        <v>590</v>
      </c>
      <c r="X294" s="337"/>
      <c r="Y294" s="337"/>
      <c r="Z294" s="337"/>
      <c r="AA294" s="861">
        <v>0</v>
      </c>
      <c r="AC294" s="336" t="s">
        <v>599</v>
      </c>
      <c r="AD294" s="337"/>
      <c r="AE294" s="337"/>
      <c r="AF294" s="108"/>
      <c r="AG294" s="862">
        <v>0.10999999940395355</v>
      </c>
      <c r="AI294" s="336" t="s">
        <v>682</v>
      </c>
      <c r="AJ294" s="337"/>
      <c r="AK294" s="337"/>
      <c r="AL294" s="337"/>
      <c r="AM294" s="862">
        <v>0</v>
      </c>
      <c r="AO294" s="336" t="s">
        <v>683</v>
      </c>
      <c r="AP294" s="108"/>
      <c r="AQ294" s="108"/>
      <c r="AR294" s="109"/>
      <c r="AS294" s="862">
        <v>0</v>
      </c>
      <c r="AU294" s="336" t="s">
        <v>613</v>
      </c>
      <c r="AV294" s="337"/>
      <c r="AW294" s="337"/>
      <c r="AX294" s="337"/>
      <c r="AY294" s="862">
        <v>0</v>
      </c>
      <c r="BA294" s="336" t="s">
        <v>622</v>
      </c>
      <c r="BB294" s="337"/>
      <c r="BC294" s="337"/>
      <c r="BD294" s="121"/>
      <c r="BE294" s="862">
        <v>0.23000000417232513</v>
      </c>
      <c r="BG294" s="119" t="s">
        <v>658</v>
      </c>
      <c r="BH294" s="120"/>
      <c r="BI294" s="120"/>
      <c r="BJ294" s="120"/>
      <c r="BK294" s="862">
        <v>0.23999999463558197</v>
      </c>
      <c r="BM294" s="336" t="s">
        <v>658</v>
      </c>
      <c r="BN294" s="337"/>
      <c r="BO294" s="337"/>
      <c r="BP294" s="121"/>
      <c r="BQ294" s="862">
        <v>0.17</v>
      </c>
      <c r="BS294" s="336" t="s">
        <v>642</v>
      </c>
      <c r="BT294" s="337"/>
      <c r="BU294" s="337"/>
      <c r="BV294" s="121"/>
      <c r="BW294" s="862">
        <v>0.26</v>
      </c>
    </row>
    <row r="295" spans="5:93">
      <c r="E295" s="186" t="s">
        <v>684</v>
      </c>
      <c r="F295" s="143"/>
      <c r="G295" s="143"/>
      <c r="H295" s="184"/>
      <c r="I295" s="859">
        <v>0.254</v>
      </c>
      <c r="K295" s="336" t="s">
        <v>581</v>
      </c>
      <c r="L295" s="337"/>
      <c r="M295" s="184"/>
      <c r="N295" s="184"/>
      <c r="O295" s="860">
        <v>0.14000000000000001</v>
      </c>
      <c r="Q295" s="336" t="s">
        <v>661</v>
      </c>
      <c r="R295" s="337"/>
      <c r="S295" s="337"/>
      <c r="T295" s="109"/>
      <c r="U295" s="861">
        <v>0</v>
      </c>
      <c r="W295" s="336" t="s">
        <v>677</v>
      </c>
      <c r="X295" s="337"/>
      <c r="Y295" s="337"/>
      <c r="Z295" s="337"/>
      <c r="AA295" s="861">
        <v>0</v>
      </c>
      <c r="AC295" s="336" t="s">
        <v>591</v>
      </c>
      <c r="AD295" s="337"/>
      <c r="AE295" s="337"/>
      <c r="AF295" s="108"/>
      <c r="AG295" s="862">
        <v>0</v>
      </c>
      <c r="AI295" s="336" t="s">
        <v>592</v>
      </c>
      <c r="AJ295" s="337"/>
      <c r="AK295" s="337"/>
      <c r="AL295" s="337"/>
      <c r="AM295" s="862">
        <v>5.000000074505806E-2</v>
      </c>
      <c r="AO295" s="336" t="s">
        <v>685</v>
      </c>
      <c r="AP295" s="108"/>
      <c r="AQ295" s="108"/>
      <c r="AR295" s="109"/>
      <c r="AS295" s="862">
        <v>0</v>
      </c>
      <c r="AU295" s="336" t="s">
        <v>621</v>
      </c>
      <c r="AV295" s="337"/>
      <c r="AW295" s="337"/>
      <c r="AX295" s="337"/>
      <c r="AY295" s="862">
        <v>0.27000001072883606</v>
      </c>
      <c r="BA295" s="336" t="s">
        <v>656</v>
      </c>
      <c r="BB295" s="337"/>
      <c r="BC295" s="337"/>
      <c r="BD295" s="121"/>
      <c r="BE295" s="862">
        <v>0.31999999284744263</v>
      </c>
      <c r="BG295" s="119" t="s">
        <v>686</v>
      </c>
      <c r="BH295" s="120"/>
      <c r="BI295" s="120"/>
      <c r="BJ295" s="120"/>
      <c r="BK295" s="862">
        <v>0.34999999403953552</v>
      </c>
      <c r="BM295" s="336" t="s">
        <v>638</v>
      </c>
      <c r="BN295" s="337"/>
      <c r="BO295" s="337"/>
      <c r="BP295" s="121"/>
      <c r="BQ295" s="862">
        <v>0.26</v>
      </c>
      <c r="BS295" s="70" t="s">
        <v>687</v>
      </c>
    </row>
    <row r="296" spans="5:93">
      <c r="E296" s="186" t="s">
        <v>688</v>
      </c>
      <c r="F296" s="143"/>
      <c r="G296" s="143"/>
      <c r="H296" s="184"/>
      <c r="I296" s="859">
        <v>0.25900000000000001</v>
      </c>
      <c r="K296" s="336" t="s">
        <v>689</v>
      </c>
      <c r="L296" s="337"/>
      <c r="M296" s="184"/>
      <c r="N296" s="184"/>
      <c r="O296" s="860">
        <v>0</v>
      </c>
      <c r="Q296" s="336" t="s">
        <v>690</v>
      </c>
      <c r="R296" s="337"/>
      <c r="S296" s="337"/>
      <c r="T296" s="109"/>
      <c r="U296" s="861">
        <v>0.2800000011920929</v>
      </c>
      <c r="W296" s="336" t="s">
        <v>599</v>
      </c>
      <c r="X296" s="337"/>
      <c r="Y296" s="337"/>
      <c r="Z296" s="337"/>
      <c r="AA296" s="861">
        <v>0.25</v>
      </c>
      <c r="AC296" s="336" t="s">
        <v>625</v>
      </c>
      <c r="AD296" s="337"/>
      <c r="AE296" s="337"/>
      <c r="AF296" s="108"/>
      <c r="AG296" s="862">
        <v>0</v>
      </c>
      <c r="AI296" s="336" t="s">
        <v>654</v>
      </c>
      <c r="AJ296" s="337"/>
      <c r="AK296" s="337"/>
      <c r="AL296" s="337"/>
      <c r="AM296" s="862">
        <v>0</v>
      </c>
      <c r="AO296" s="336" t="s">
        <v>626</v>
      </c>
      <c r="AP296" s="108"/>
      <c r="AQ296" s="108"/>
      <c r="AR296" s="109"/>
      <c r="AS296" s="862">
        <v>0.33000001311302185</v>
      </c>
      <c r="AU296" s="336" t="s">
        <v>674</v>
      </c>
      <c r="AV296" s="337"/>
      <c r="AW296" s="337"/>
      <c r="AX296" s="337"/>
      <c r="AY296" s="862">
        <v>0.31999999284744263</v>
      </c>
      <c r="BA296" s="336" t="s">
        <v>664</v>
      </c>
      <c r="BB296" s="337"/>
      <c r="BC296" s="337"/>
      <c r="BD296" s="121"/>
      <c r="BE296" s="862">
        <v>0</v>
      </c>
      <c r="BG296" s="119" t="s">
        <v>691</v>
      </c>
      <c r="BH296" s="120"/>
      <c r="BI296" s="120"/>
      <c r="BJ296" s="120"/>
      <c r="BK296" s="862">
        <v>0.25</v>
      </c>
      <c r="BM296" s="336" t="s">
        <v>651</v>
      </c>
      <c r="BN296" s="337"/>
      <c r="BO296" s="337"/>
      <c r="BP296" s="121"/>
      <c r="BQ296" s="862">
        <v>0.36</v>
      </c>
    </row>
    <row r="297" spans="5:93">
      <c r="E297" s="186" t="s">
        <v>692</v>
      </c>
      <c r="F297" s="143"/>
      <c r="G297" s="143"/>
      <c r="H297" s="184"/>
      <c r="I297" s="859">
        <v>0.253</v>
      </c>
      <c r="K297" s="336" t="s">
        <v>589</v>
      </c>
      <c r="L297" s="337"/>
      <c r="M297" s="184"/>
      <c r="N297" s="184"/>
      <c r="O297" s="860">
        <v>0</v>
      </c>
      <c r="Q297" s="336" t="s">
        <v>598</v>
      </c>
      <c r="R297" s="337"/>
      <c r="S297" s="337"/>
      <c r="T297" s="109"/>
      <c r="U297" s="861">
        <v>0</v>
      </c>
      <c r="W297" s="336" t="s">
        <v>591</v>
      </c>
      <c r="X297" s="337"/>
      <c r="Y297" s="337"/>
      <c r="Z297" s="337"/>
      <c r="AA297" s="861">
        <v>0</v>
      </c>
      <c r="AC297" s="336" t="s">
        <v>611</v>
      </c>
      <c r="AD297" s="337"/>
      <c r="AE297" s="337"/>
      <c r="AF297" s="108"/>
      <c r="AG297" s="862">
        <v>0</v>
      </c>
      <c r="AI297" s="336" t="s">
        <v>693</v>
      </c>
      <c r="AJ297" s="337"/>
      <c r="AK297" s="337"/>
      <c r="AL297" s="337"/>
      <c r="AM297" s="862">
        <v>1.9999999552965164E-2</v>
      </c>
      <c r="AO297" s="336" t="s">
        <v>694</v>
      </c>
      <c r="AP297" s="108"/>
      <c r="AQ297" s="108"/>
      <c r="AR297" s="109"/>
      <c r="AS297" s="862">
        <v>0</v>
      </c>
      <c r="AU297" s="336" t="s">
        <v>614</v>
      </c>
      <c r="AV297" s="337"/>
      <c r="AW297" s="337"/>
      <c r="AX297" s="337"/>
      <c r="AY297" s="862">
        <v>0.28999999165534973</v>
      </c>
      <c r="BA297" s="336" t="s">
        <v>636</v>
      </c>
      <c r="BB297" s="337"/>
      <c r="BC297" s="337"/>
      <c r="BD297" s="121"/>
      <c r="BE297" s="862">
        <v>0</v>
      </c>
      <c r="BG297" s="119" t="s">
        <v>695</v>
      </c>
      <c r="BH297" s="120"/>
      <c r="BI297" s="120"/>
      <c r="BJ297" s="120"/>
      <c r="BK297" s="862">
        <v>0.30000001192092896</v>
      </c>
      <c r="BM297" s="336" t="s">
        <v>678</v>
      </c>
      <c r="BN297" s="337"/>
      <c r="BO297" s="337"/>
      <c r="BP297" s="121"/>
      <c r="BQ297" s="862">
        <v>0</v>
      </c>
    </row>
    <row r="298" spans="5:93">
      <c r="E298" s="186" t="s">
        <v>696</v>
      </c>
      <c r="F298" s="143"/>
      <c r="G298" s="143"/>
      <c r="H298" s="184"/>
      <c r="I298" s="859">
        <v>0.25900000000000001</v>
      </c>
      <c r="K298" s="336" t="s">
        <v>624</v>
      </c>
      <c r="L298" s="337"/>
      <c r="M298" s="184"/>
      <c r="N298" s="184"/>
      <c r="O298" s="860">
        <v>0</v>
      </c>
      <c r="Q298" s="336" t="s">
        <v>590</v>
      </c>
      <c r="R298" s="337"/>
      <c r="S298" s="337"/>
      <c r="T298" s="109"/>
      <c r="U298" s="861">
        <v>0</v>
      </c>
      <c r="W298" s="336" t="s">
        <v>625</v>
      </c>
      <c r="X298" s="337"/>
      <c r="Y298" s="337"/>
      <c r="Z298" s="337"/>
      <c r="AA298" s="861">
        <v>0</v>
      </c>
      <c r="AC298" s="336" t="s">
        <v>605</v>
      </c>
      <c r="AD298" s="337"/>
      <c r="AE298" s="337"/>
      <c r="AF298" s="108"/>
      <c r="AG298" s="862">
        <v>0</v>
      </c>
      <c r="AI298" s="336" t="s">
        <v>697</v>
      </c>
      <c r="AJ298" s="337"/>
      <c r="AK298" s="337"/>
      <c r="AL298" s="337"/>
      <c r="AM298" s="862">
        <v>0</v>
      </c>
      <c r="AO298" s="336" t="s">
        <v>698</v>
      </c>
      <c r="AP298" s="108"/>
      <c r="AQ298" s="108"/>
      <c r="AR298" s="109"/>
      <c r="AS298" s="862">
        <v>0</v>
      </c>
      <c r="AU298" s="336" t="s">
        <v>622</v>
      </c>
      <c r="AV298" s="337"/>
      <c r="AW298" s="337"/>
      <c r="AX298" s="337"/>
      <c r="AY298" s="862">
        <v>0.28999999165534973</v>
      </c>
      <c r="BA298" s="336" t="s">
        <v>699</v>
      </c>
      <c r="BB298" s="337"/>
      <c r="BC298" s="337"/>
      <c r="BD298" s="121"/>
      <c r="BE298" s="862">
        <v>0</v>
      </c>
      <c r="BG298" s="119" t="s">
        <v>678</v>
      </c>
      <c r="BH298" s="120"/>
      <c r="BI298" s="120"/>
      <c r="BJ298" s="120"/>
      <c r="BK298" s="862">
        <v>9.9999997764825821E-3</v>
      </c>
      <c r="BM298" s="336" t="s">
        <v>700</v>
      </c>
      <c r="BN298" s="337"/>
      <c r="BO298" s="337"/>
      <c r="BP298" s="121"/>
      <c r="BQ298" s="862">
        <v>0</v>
      </c>
    </row>
    <row r="299" spans="5:93">
      <c r="E299" s="186" t="s">
        <v>701</v>
      </c>
      <c r="F299" s="143"/>
      <c r="G299" s="143"/>
      <c r="H299" s="184"/>
      <c r="I299" s="859">
        <v>0.25800000000000001</v>
      </c>
      <c r="K299" s="336" t="s">
        <v>702</v>
      </c>
      <c r="L299" s="337"/>
      <c r="M299" s="184"/>
      <c r="N299" s="184"/>
      <c r="O299" s="860">
        <v>0.24</v>
      </c>
      <c r="Q299" s="336" t="s">
        <v>677</v>
      </c>
      <c r="R299" s="337"/>
      <c r="S299" s="337"/>
      <c r="T299" s="109"/>
      <c r="U299" s="861">
        <v>0</v>
      </c>
      <c r="W299" s="336" t="s">
        <v>703</v>
      </c>
      <c r="X299" s="337"/>
      <c r="Y299" s="337"/>
      <c r="Z299" s="337"/>
      <c r="AA299" s="861">
        <v>0.40000000596046448</v>
      </c>
      <c r="AC299" s="336" t="s">
        <v>704</v>
      </c>
      <c r="AD299" s="337"/>
      <c r="AE299" s="337"/>
      <c r="AF299" s="108"/>
      <c r="AG299" s="862">
        <v>0</v>
      </c>
      <c r="AI299" s="336" t="s">
        <v>705</v>
      </c>
      <c r="AJ299" s="337"/>
      <c r="AK299" s="337"/>
      <c r="AL299" s="337"/>
      <c r="AM299" s="862">
        <v>0</v>
      </c>
      <c r="AO299" s="336" t="s">
        <v>706</v>
      </c>
      <c r="AP299" s="108"/>
      <c r="AQ299" s="108"/>
      <c r="AR299" s="109"/>
      <c r="AS299" s="862">
        <v>0.20999999344348907</v>
      </c>
      <c r="AU299" s="336" t="s">
        <v>707</v>
      </c>
      <c r="AV299" s="337"/>
      <c r="AW299" s="337"/>
      <c r="AX299" s="337"/>
      <c r="AY299" s="862">
        <v>0.34000000357627869</v>
      </c>
      <c r="BA299" s="336" t="s">
        <v>675</v>
      </c>
      <c r="BB299" s="337"/>
      <c r="BC299" s="337"/>
      <c r="BD299" s="121"/>
      <c r="BE299" s="862">
        <v>0.17000000178813934</v>
      </c>
      <c r="BG299" s="119" t="s">
        <v>700</v>
      </c>
      <c r="BH299" s="120"/>
      <c r="BI299" s="120"/>
      <c r="BJ299" s="120"/>
      <c r="BK299" s="862">
        <v>0</v>
      </c>
      <c r="BM299" s="336" t="s">
        <v>642</v>
      </c>
      <c r="BN299" s="337"/>
      <c r="BO299" s="337"/>
      <c r="BP299" s="121"/>
      <c r="BQ299" s="862">
        <v>0.33</v>
      </c>
    </row>
    <row r="300" spans="5:93">
      <c r="E300" s="186" t="s">
        <v>708</v>
      </c>
      <c r="F300" s="143"/>
      <c r="G300" s="143"/>
      <c r="H300" s="184"/>
      <c r="I300" s="859">
        <v>0.247</v>
      </c>
      <c r="K300" s="336" t="s">
        <v>709</v>
      </c>
      <c r="L300" s="337"/>
      <c r="M300" s="184"/>
      <c r="N300" s="184"/>
      <c r="O300" s="860">
        <v>0.25</v>
      </c>
      <c r="Q300" s="336" t="s">
        <v>599</v>
      </c>
      <c r="R300" s="337"/>
      <c r="S300" s="337"/>
      <c r="T300" s="337"/>
      <c r="U300" s="861">
        <v>0.18999999761581421</v>
      </c>
      <c r="W300" s="336" t="s">
        <v>669</v>
      </c>
      <c r="X300" s="337"/>
      <c r="Y300" s="337"/>
      <c r="Z300" s="337"/>
      <c r="AA300" s="861">
        <v>0.37999999523162842</v>
      </c>
      <c r="AC300" s="336" t="s">
        <v>710</v>
      </c>
      <c r="AD300" s="337"/>
      <c r="AE300" s="337"/>
      <c r="AF300" s="108"/>
      <c r="AG300" s="862">
        <v>0</v>
      </c>
      <c r="AI300" s="336" t="s">
        <v>711</v>
      </c>
      <c r="AJ300" s="337"/>
      <c r="AK300" s="337"/>
      <c r="AL300" s="337"/>
      <c r="AM300" s="862">
        <v>0</v>
      </c>
      <c r="AO300" s="336" t="s">
        <v>712</v>
      </c>
      <c r="AP300" s="108"/>
      <c r="AQ300" s="108"/>
      <c r="AR300" s="109"/>
      <c r="AS300" s="862">
        <v>0</v>
      </c>
      <c r="AU300" s="336" t="s">
        <v>664</v>
      </c>
      <c r="AV300" s="337"/>
      <c r="AW300" s="337"/>
      <c r="AX300" s="337"/>
      <c r="AY300" s="862">
        <v>0</v>
      </c>
      <c r="BA300" s="336" t="s">
        <v>713</v>
      </c>
      <c r="BB300" s="337"/>
      <c r="BC300" s="337"/>
      <c r="BD300" s="121"/>
      <c r="BE300" s="862">
        <v>0.14000000059604645</v>
      </c>
      <c r="BG300" s="119" t="s">
        <v>642</v>
      </c>
      <c r="BH300" s="120"/>
      <c r="BI300" s="120"/>
      <c r="BJ300" s="120"/>
      <c r="BK300" s="862">
        <v>0.38999998569488525</v>
      </c>
      <c r="BM300" s="70" t="s">
        <v>714</v>
      </c>
    </row>
    <row r="301" spans="5:93">
      <c r="E301" s="186" t="s">
        <v>715</v>
      </c>
      <c r="F301" s="143"/>
      <c r="G301" s="143"/>
      <c r="H301" s="184"/>
      <c r="I301" s="859">
        <v>0.255</v>
      </c>
      <c r="K301" s="336" t="s">
        <v>661</v>
      </c>
      <c r="L301" s="337"/>
      <c r="M301" s="184"/>
      <c r="N301" s="184"/>
      <c r="O301" s="860">
        <v>0</v>
      </c>
      <c r="Q301" s="336" t="s">
        <v>591</v>
      </c>
      <c r="R301" s="337"/>
      <c r="S301" s="337"/>
      <c r="T301" s="337"/>
      <c r="U301" s="861">
        <v>0</v>
      </c>
      <c r="W301" s="336" t="s">
        <v>716</v>
      </c>
      <c r="X301" s="337"/>
      <c r="Y301" s="337"/>
      <c r="Z301" s="337"/>
      <c r="AA301" s="861">
        <v>0</v>
      </c>
      <c r="AC301" s="336" t="s">
        <v>592</v>
      </c>
      <c r="AD301" s="337"/>
      <c r="AE301" s="337"/>
      <c r="AF301" s="108"/>
      <c r="AG301" s="862">
        <v>0</v>
      </c>
      <c r="AI301" s="336" t="s">
        <v>717</v>
      </c>
      <c r="AJ301" s="337"/>
      <c r="AK301" s="337"/>
      <c r="AL301" s="337"/>
      <c r="AM301" s="862">
        <v>0</v>
      </c>
      <c r="AO301" s="336" t="s">
        <v>618</v>
      </c>
      <c r="AP301" s="108"/>
      <c r="AQ301" s="108"/>
      <c r="AR301" s="109"/>
      <c r="AS301" s="862">
        <v>0</v>
      </c>
      <c r="AU301" s="336" t="s">
        <v>636</v>
      </c>
      <c r="AV301" s="337"/>
      <c r="AW301" s="337"/>
      <c r="AX301" s="337"/>
      <c r="AY301" s="862">
        <v>0</v>
      </c>
      <c r="BA301" s="336" t="s">
        <v>649</v>
      </c>
      <c r="BB301" s="337"/>
      <c r="BC301" s="337"/>
      <c r="BD301" s="121"/>
      <c r="BE301" s="862">
        <v>0</v>
      </c>
      <c r="BG301" s="119" t="s">
        <v>718</v>
      </c>
      <c r="BH301" s="119"/>
      <c r="BI301" s="120"/>
      <c r="BJ301" s="120"/>
      <c r="BK301" s="862">
        <v>0</v>
      </c>
    </row>
    <row r="302" spans="5:93">
      <c r="E302" s="186" t="s">
        <v>719</v>
      </c>
      <c r="F302" s="143"/>
      <c r="G302" s="143"/>
      <c r="H302" s="184"/>
      <c r="I302" s="859">
        <v>0.249</v>
      </c>
      <c r="K302" s="336" t="s">
        <v>720</v>
      </c>
      <c r="L302" s="337"/>
      <c r="M302" s="184"/>
      <c r="N302" s="184"/>
      <c r="O302" s="860">
        <v>0</v>
      </c>
      <c r="Q302" s="336" t="s">
        <v>625</v>
      </c>
      <c r="R302" s="337"/>
      <c r="S302" s="337"/>
      <c r="T302" s="337"/>
      <c r="U302" s="861">
        <v>0</v>
      </c>
      <c r="W302" s="336" t="s">
        <v>611</v>
      </c>
      <c r="X302" s="337"/>
      <c r="Y302" s="337"/>
      <c r="Z302" s="337"/>
      <c r="AA302" s="861">
        <v>0</v>
      </c>
      <c r="AC302" s="336" t="s">
        <v>654</v>
      </c>
      <c r="AD302" s="337"/>
      <c r="AE302" s="337"/>
      <c r="AF302" s="108"/>
      <c r="AG302" s="862">
        <v>0</v>
      </c>
      <c r="AI302" s="336" t="s">
        <v>635</v>
      </c>
      <c r="AJ302" s="337"/>
      <c r="AK302" s="337"/>
      <c r="AL302" s="337"/>
      <c r="AM302" s="862">
        <v>0</v>
      </c>
      <c r="AO302" s="336" t="s">
        <v>627</v>
      </c>
      <c r="AP302" s="108"/>
      <c r="AQ302" s="108"/>
      <c r="AR302" s="109"/>
      <c r="AS302" s="862">
        <v>0.37999999523162842</v>
      </c>
      <c r="AU302" s="336" t="s">
        <v>699</v>
      </c>
      <c r="AV302" s="337"/>
      <c r="AW302" s="337"/>
      <c r="AX302" s="337"/>
      <c r="AY302" s="862">
        <v>0</v>
      </c>
      <c r="BA302" s="336" t="s">
        <v>658</v>
      </c>
      <c r="BB302" s="337"/>
      <c r="BC302" s="337"/>
      <c r="BD302" s="121"/>
      <c r="BE302" s="862">
        <v>0.15999999642372131</v>
      </c>
      <c r="BG302" s="70" t="s">
        <v>721</v>
      </c>
    </row>
    <row r="303" spans="5:93">
      <c r="E303" s="186" t="s">
        <v>722</v>
      </c>
      <c r="F303" s="143"/>
      <c r="G303" s="143"/>
      <c r="H303" s="184"/>
      <c r="I303" s="859">
        <v>0.25900000000000001</v>
      </c>
      <c r="K303" s="336" t="s">
        <v>690</v>
      </c>
      <c r="L303" s="337"/>
      <c r="M303" s="184"/>
      <c r="N303" s="184"/>
      <c r="O303" s="860">
        <v>0.21</v>
      </c>
      <c r="Q303" s="336" t="s">
        <v>723</v>
      </c>
      <c r="R303" s="337"/>
      <c r="S303" s="337"/>
      <c r="T303" s="337"/>
      <c r="U303" s="861">
        <v>0</v>
      </c>
      <c r="W303" s="336" t="s">
        <v>724</v>
      </c>
      <c r="X303" s="337"/>
      <c r="Y303" s="337"/>
      <c r="Z303" s="337"/>
      <c r="AA303" s="861">
        <v>0</v>
      </c>
      <c r="AC303" s="336" t="s">
        <v>697</v>
      </c>
      <c r="AD303" s="337"/>
      <c r="AE303" s="337"/>
      <c r="AF303" s="108"/>
      <c r="AG303" s="862">
        <v>0</v>
      </c>
      <c r="AI303" s="336" t="s">
        <v>725</v>
      </c>
      <c r="AJ303" s="337"/>
      <c r="AK303" s="337"/>
      <c r="AL303" s="337"/>
      <c r="AM303" s="862">
        <v>0.36000001430511475</v>
      </c>
      <c r="AO303" s="336" t="s">
        <v>648</v>
      </c>
      <c r="AP303" s="108"/>
      <c r="AQ303" s="108"/>
      <c r="AR303" s="109"/>
      <c r="AS303" s="862">
        <v>0.33000001311302185</v>
      </c>
      <c r="AU303" s="336" t="s">
        <v>675</v>
      </c>
      <c r="AV303" s="337"/>
      <c r="AW303" s="337"/>
      <c r="AX303" s="337"/>
      <c r="AY303" s="862">
        <v>0.18999999761581421</v>
      </c>
      <c r="BA303" s="336" t="s">
        <v>686</v>
      </c>
      <c r="BB303" s="337"/>
      <c r="BC303" s="337"/>
      <c r="BD303" s="121"/>
      <c r="BE303" s="862">
        <v>0</v>
      </c>
    </row>
    <row r="304" spans="5:93">
      <c r="E304" s="186" t="s">
        <v>726</v>
      </c>
      <c r="F304" s="143"/>
      <c r="G304" s="143"/>
      <c r="H304" s="184"/>
      <c r="I304" s="859">
        <v>0.23400000000000001</v>
      </c>
      <c r="K304" s="336" t="s">
        <v>598</v>
      </c>
      <c r="L304" s="337"/>
      <c r="M304" s="184"/>
      <c r="N304" s="184"/>
      <c r="O304" s="860">
        <v>0</v>
      </c>
      <c r="Q304" s="336" t="s">
        <v>727</v>
      </c>
      <c r="R304" s="337"/>
      <c r="S304" s="337"/>
      <c r="T304" s="337"/>
      <c r="U304" s="861">
        <v>0.28999999165534973</v>
      </c>
      <c r="W304" s="336" t="s">
        <v>605</v>
      </c>
      <c r="X304" s="337"/>
      <c r="Y304" s="337"/>
      <c r="Z304" s="337"/>
      <c r="AA304" s="861">
        <v>0</v>
      </c>
      <c r="AC304" s="336" t="s">
        <v>705</v>
      </c>
      <c r="AD304" s="337"/>
      <c r="AE304" s="337"/>
      <c r="AF304" s="108"/>
      <c r="AG304" s="862">
        <v>0</v>
      </c>
      <c r="AI304" s="336" t="s">
        <v>672</v>
      </c>
      <c r="AJ304" s="337"/>
      <c r="AK304" s="337"/>
      <c r="AL304" s="337"/>
      <c r="AM304" s="862">
        <v>0</v>
      </c>
      <c r="AO304" s="336" t="s">
        <v>728</v>
      </c>
      <c r="AP304" s="108"/>
      <c r="AQ304" s="108"/>
      <c r="AR304" s="109"/>
      <c r="AS304" s="862">
        <v>0.40000000596046448</v>
      </c>
      <c r="AU304" s="336" t="s">
        <v>713</v>
      </c>
      <c r="AV304" s="337"/>
      <c r="AW304" s="337"/>
      <c r="AX304" s="337"/>
      <c r="AY304" s="862">
        <v>0.14000000059604645</v>
      </c>
      <c r="BA304" s="336" t="s">
        <v>691</v>
      </c>
      <c r="BB304" s="337"/>
      <c r="BC304" s="337"/>
      <c r="BD304" s="121"/>
      <c r="BE304" s="862">
        <v>0.20999999344348907</v>
      </c>
    </row>
    <row r="305" spans="5:57">
      <c r="E305" s="186" t="s">
        <v>729</v>
      </c>
      <c r="F305" s="143"/>
      <c r="G305" s="143"/>
      <c r="H305" s="184"/>
      <c r="I305" s="859">
        <v>0</v>
      </c>
      <c r="K305" s="336" t="s">
        <v>590</v>
      </c>
      <c r="L305" s="337"/>
      <c r="M305" s="184"/>
      <c r="N305" s="184"/>
      <c r="O305" s="860">
        <v>0</v>
      </c>
      <c r="Q305" s="336" t="s">
        <v>730</v>
      </c>
      <c r="R305" s="337"/>
      <c r="S305" s="337"/>
      <c r="T305" s="337"/>
      <c r="U305" s="861">
        <v>0</v>
      </c>
      <c r="W305" s="336" t="s">
        <v>731</v>
      </c>
      <c r="X305" s="337"/>
      <c r="Y305" s="337"/>
      <c r="Z305" s="337"/>
      <c r="AA305" s="861">
        <v>0</v>
      </c>
      <c r="AC305" s="336" t="s">
        <v>711</v>
      </c>
      <c r="AD305" s="337"/>
      <c r="AE305" s="337"/>
      <c r="AF305" s="108"/>
      <c r="AG305" s="862">
        <v>0</v>
      </c>
      <c r="AI305" s="336" t="s">
        <v>732</v>
      </c>
      <c r="AJ305" s="337"/>
      <c r="AK305" s="337"/>
      <c r="AL305" s="337"/>
      <c r="AM305" s="862">
        <v>0</v>
      </c>
      <c r="AO305" s="336" t="s">
        <v>733</v>
      </c>
      <c r="AP305" s="108"/>
      <c r="AQ305" s="108"/>
      <c r="AR305" s="109"/>
      <c r="AS305" s="862">
        <v>0</v>
      </c>
      <c r="AU305" s="336" t="s">
        <v>649</v>
      </c>
      <c r="AV305" s="337"/>
      <c r="AW305" s="337"/>
      <c r="AX305" s="337"/>
      <c r="AY305" s="862">
        <v>0</v>
      </c>
      <c r="BA305" s="336" t="s">
        <v>695</v>
      </c>
      <c r="BB305" s="337"/>
      <c r="BC305" s="337"/>
      <c r="BD305" s="121"/>
      <c r="BE305" s="862">
        <v>0.11999999731779099</v>
      </c>
    </row>
    <row r="306" spans="5:57">
      <c r="E306" s="186" t="s">
        <v>734</v>
      </c>
      <c r="F306" s="143"/>
      <c r="G306" s="143"/>
      <c r="H306" s="184"/>
      <c r="I306" s="859">
        <v>0.25800000000000001</v>
      </c>
      <c r="K306" s="336" t="s">
        <v>677</v>
      </c>
      <c r="L306" s="337"/>
      <c r="M306" s="184"/>
      <c r="N306" s="184"/>
      <c r="O306" s="860">
        <v>0</v>
      </c>
      <c r="Q306" s="336" t="s">
        <v>703</v>
      </c>
      <c r="R306" s="337"/>
      <c r="S306" s="337"/>
      <c r="T306" s="337"/>
      <c r="U306" s="861">
        <v>0</v>
      </c>
      <c r="W306" s="336" t="s">
        <v>735</v>
      </c>
      <c r="X306" s="337"/>
      <c r="Y306" s="337"/>
      <c r="Z306" s="337"/>
      <c r="AA306" s="861">
        <v>0</v>
      </c>
      <c r="AC306" s="336" t="s">
        <v>717</v>
      </c>
      <c r="AD306" s="337"/>
      <c r="AE306" s="337"/>
      <c r="AF306" s="108"/>
      <c r="AG306" s="862">
        <v>0</v>
      </c>
      <c r="AI306" s="336" t="s">
        <v>736</v>
      </c>
      <c r="AJ306" s="337"/>
      <c r="AK306" s="337"/>
      <c r="AL306" s="337"/>
      <c r="AM306" s="862">
        <v>0.23999999463558197</v>
      </c>
      <c r="AO306" s="336" t="s">
        <v>737</v>
      </c>
      <c r="AP306" s="108"/>
      <c r="AQ306" s="108"/>
      <c r="AR306" s="109"/>
      <c r="AS306" s="862">
        <v>9.9999997764825821E-3</v>
      </c>
      <c r="AU306" s="336" t="s">
        <v>738</v>
      </c>
      <c r="AV306" s="337"/>
      <c r="AW306" s="337"/>
      <c r="AX306" s="337"/>
      <c r="AY306" s="862">
        <v>0.119999997317791</v>
      </c>
      <c r="BA306" s="336" t="s">
        <v>678</v>
      </c>
      <c r="BB306" s="337"/>
      <c r="BC306" s="337"/>
      <c r="BD306" s="121"/>
      <c r="BE306" s="862">
        <v>0</v>
      </c>
    </row>
    <row r="307" spans="5:57">
      <c r="E307" s="186" t="s">
        <v>739</v>
      </c>
      <c r="F307" s="143"/>
      <c r="G307" s="143"/>
      <c r="H307" s="184"/>
      <c r="I307" s="859">
        <v>0.255</v>
      </c>
      <c r="K307" s="336" t="s">
        <v>599</v>
      </c>
      <c r="L307" s="337"/>
      <c r="M307" s="184"/>
      <c r="N307" s="184"/>
      <c r="O307" s="860">
        <v>0.2</v>
      </c>
      <c r="Q307" s="336" t="s">
        <v>740</v>
      </c>
      <c r="R307" s="337"/>
      <c r="S307" s="337"/>
      <c r="T307" s="337"/>
      <c r="U307" s="861">
        <v>0</v>
      </c>
      <c r="W307" s="336" t="s">
        <v>741</v>
      </c>
      <c r="X307" s="337"/>
      <c r="Y307" s="337"/>
      <c r="Z307" s="337"/>
      <c r="AA307" s="861">
        <v>0</v>
      </c>
      <c r="AC307" s="336" t="s">
        <v>742</v>
      </c>
      <c r="AD307" s="337"/>
      <c r="AE307" s="337"/>
      <c r="AF307" s="108"/>
      <c r="AG307" s="862">
        <v>0</v>
      </c>
      <c r="AI307" s="336" t="s">
        <v>743</v>
      </c>
      <c r="AJ307" s="337"/>
      <c r="AK307" s="337"/>
      <c r="AL307" s="337"/>
      <c r="AM307" s="862">
        <v>0.23999999463558197</v>
      </c>
      <c r="AO307" s="336" t="s">
        <v>613</v>
      </c>
      <c r="AP307" s="108"/>
      <c r="AQ307" s="108"/>
      <c r="AR307" s="109"/>
      <c r="AS307" s="862">
        <v>0</v>
      </c>
      <c r="AU307" s="336" t="s">
        <v>686</v>
      </c>
      <c r="AV307" s="337"/>
      <c r="AW307" s="337"/>
      <c r="AX307" s="337"/>
      <c r="AY307" s="862">
        <v>3.9999999105930328E-2</v>
      </c>
      <c r="BA307" s="336" t="s">
        <v>744</v>
      </c>
      <c r="BB307" s="337"/>
      <c r="BC307" s="337"/>
      <c r="BD307" s="121"/>
      <c r="BE307" s="862">
        <v>0.34000000357627869</v>
      </c>
    </row>
    <row r="308" spans="5:57">
      <c r="E308" s="186" t="s">
        <v>745</v>
      </c>
      <c r="F308" s="143"/>
      <c r="G308" s="143"/>
      <c r="H308" s="184"/>
      <c r="I308" s="859">
        <v>0.25900000000000001</v>
      </c>
      <c r="K308" s="336" t="s">
        <v>591</v>
      </c>
      <c r="L308" s="337"/>
      <c r="M308" s="184"/>
      <c r="N308" s="184"/>
      <c r="O308" s="860">
        <v>0</v>
      </c>
      <c r="Q308" s="336" t="s">
        <v>611</v>
      </c>
      <c r="R308" s="337"/>
      <c r="S308" s="337"/>
      <c r="T308" s="337"/>
      <c r="U308" s="861">
        <v>0</v>
      </c>
      <c r="W308" s="336" t="s">
        <v>710</v>
      </c>
      <c r="X308" s="337"/>
      <c r="Y308" s="337"/>
      <c r="Z308" s="337"/>
      <c r="AA308" s="861">
        <v>0</v>
      </c>
      <c r="AC308" s="336" t="s">
        <v>746</v>
      </c>
      <c r="AD308" s="337"/>
      <c r="AE308" s="337"/>
      <c r="AF308" s="108"/>
      <c r="AG308" s="862">
        <v>0</v>
      </c>
      <c r="AI308" s="336" t="s">
        <v>747</v>
      </c>
      <c r="AJ308" s="337"/>
      <c r="AK308" s="337"/>
      <c r="AL308" s="337"/>
      <c r="AM308" s="862">
        <v>0</v>
      </c>
      <c r="AO308" s="336" t="s">
        <v>621</v>
      </c>
      <c r="AP308" s="108"/>
      <c r="AQ308" s="108"/>
      <c r="AR308" s="109"/>
      <c r="AS308" s="862">
        <v>0.31000000238418579</v>
      </c>
      <c r="AU308" s="336" t="s">
        <v>691</v>
      </c>
      <c r="AV308" s="337"/>
      <c r="AW308" s="337"/>
      <c r="AX308" s="337"/>
      <c r="AY308" s="862">
        <v>0.20000000298023224</v>
      </c>
      <c r="BA308" s="336" t="s">
        <v>700</v>
      </c>
      <c r="BB308" s="337"/>
      <c r="BC308" s="337"/>
      <c r="BD308" s="121"/>
      <c r="BE308" s="862">
        <v>0</v>
      </c>
    </row>
    <row r="309" spans="5:57">
      <c r="E309" s="186" t="s">
        <v>748</v>
      </c>
      <c r="F309" s="143"/>
      <c r="G309" s="143"/>
      <c r="H309" s="184"/>
      <c r="I309" s="859">
        <v>0.23699999999999999</v>
      </c>
      <c r="K309" s="336" t="s">
        <v>625</v>
      </c>
      <c r="L309" s="337"/>
      <c r="M309" s="184"/>
      <c r="N309" s="184"/>
      <c r="O309" s="860">
        <v>0</v>
      </c>
      <c r="Q309" s="336" t="s">
        <v>617</v>
      </c>
      <c r="R309" s="337"/>
      <c r="S309" s="337"/>
      <c r="T309" s="337"/>
      <c r="U309" s="861">
        <v>0.31000000238418579</v>
      </c>
      <c r="W309" s="336" t="s">
        <v>592</v>
      </c>
      <c r="X309" s="337"/>
      <c r="Y309" s="337"/>
      <c r="Z309" s="337"/>
      <c r="AA309" s="861">
        <v>0</v>
      </c>
      <c r="AC309" s="336" t="s">
        <v>635</v>
      </c>
      <c r="AD309" s="337"/>
      <c r="AE309" s="337"/>
      <c r="AF309" s="108"/>
      <c r="AG309" s="862">
        <v>0</v>
      </c>
      <c r="AI309" s="336" t="s">
        <v>749</v>
      </c>
      <c r="AJ309" s="337"/>
      <c r="AK309" s="337"/>
      <c r="AL309" s="337"/>
      <c r="AM309" s="862">
        <v>0</v>
      </c>
      <c r="AO309" s="336" t="s">
        <v>674</v>
      </c>
      <c r="AP309" s="108"/>
      <c r="AQ309" s="108"/>
      <c r="AR309" s="109"/>
      <c r="AS309" s="862">
        <v>0.36000001430511475</v>
      </c>
      <c r="AU309" s="336" t="s">
        <v>695</v>
      </c>
      <c r="AV309" s="337"/>
      <c r="AW309" s="337"/>
      <c r="AX309" s="337"/>
      <c r="AY309" s="862">
        <v>0.12999999523162842</v>
      </c>
      <c r="BA309" s="336" t="s">
        <v>750</v>
      </c>
      <c r="BB309" s="337"/>
      <c r="BC309" s="337"/>
      <c r="BD309" s="121"/>
      <c r="BE309" s="862">
        <v>0</v>
      </c>
    </row>
    <row r="310" spans="5:57">
      <c r="E310" s="186" t="s">
        <v>751</v>
      </c>
      <c r="F310" s="143"/>
      <c r="G310" s="143"/>
      <c r="H310" s="184"/>
      <c r="I310" s="859">
        <v>0.11899999999999999</v>
      </c>
      <c r="K310" s="336" t="s">
        <v>723</v>
      </c>
      <c r="L310" s="337"/>
      <c r="M310" s="184"/>
      <c r="N310" s="184"/>
      <c r="O310" s="860">
        <v>0</v>
      </c>
      <c r="Q310" s="336" t="s">
        <v>605</v>
      </c>
      <c r="R310" s="337"/>
      <c r="S310" s="337"/>
      <c r="T310" s="337"/>
      <c r="U310" s="861">
        <v>0</v>
      </c>
      <c r="W310" s="336" t="s">
        <v>752</v>
      </c>
      <c r="X310" s="337"/>
      <c r="Y310" s="337"/>
      <c r="Z310" s="337"/>
      <c r="AA310" s="861">
        <v>0</v>
      </c>
      <c r="AC310" s="336" t="s">
        <v>725</v>
      </c>
      <c r="AD310" s="337"/>
      <c r="AE310" s="337"/>
      <c r="AF310" s="108"/>
      <c r="AG310" s="862">
        <v>0</v>
      </c>
      <c r="AI310" s="336" t="s">
        <v>753</v>
      </c>
      <c r="AJ310" s="337"/>
      <c r="AK310" s="337"/>
      <c r="AL310" s="337"/>
      <c r="AM310" s="862">
        <v>0</v>
      </c>
      <c r="AO310" s="336" t="s">
        <v>614</v>
      </c>
      <c r="AP310" s="108"/>
      <c r="AQ310" s="108"/>
      <c r="AR310" s="109"/>
      <c r="AS310" s="862">
        <v>0.34999999403953552</v>
      </c>
      <c r="AU310" s="336" t="s">
        <v>678</v>
      </c>
      <c r="AV310" s="337"/>
      <c r="AW310" s="337"/>
      <c r="AX310" s="337"/>
      <c r="AY310" s="862">
        <v>0</v>
      </c>
      <c r="BA310" s="336" t="s">
        <v>642</v>
      </c>
      <c r="BB310" s="337"/>
      <c r="BC310" s="337"/>
      <c r="BD310" s="121"/>
      <c r="BE310" s="862">
        <v>0.36000001430511475</v>
      </c>
    </row>
    <row r="311" spans="5:57">
      <c r="E311" s="186" t="s">
        <v>754</v>
      </c>
      <c r="F311" s="143"/>
      <c r="G311" s="143"/>
      <c r="H311" s="184"/>
      <c r="I311" s="859">
        <v>0.25900000000000001</v>
      </c>
      <c r="K311" s="336" t="s">
        <v>652</v>
      </c>
      <c r="L311" s="337"/>
      <c r="M311" s="184"/>
      <c r="N311" s="184"/>
      <c r="O311" s="860">
        <v>0.24</v>
      </c>
      <c r="Q311" s="336" t="s">
        <v>731</v>
      </c>
      <c r="R311" s="337"/>
      <c r="S311" s="337"/>
      <c r="T311" s="337"/>
      <c r="U311" s="861">
        <v>0</v>
      </c>
      <c r="W311" s="336" t="s">
        <v>663</v>
      </c>
      <c r="X311" s="337"/>
      <c r="Y311" s="337"/>
      <c r="Z311" s="337"/>
      <c r="AA311" s="861">
        <v>0</v>
      </c>
      <c r="AC311" s="336" t="s">
        <v>755</v>
      </c>
      <c r="AD311" s="337"/>
      <c r="AE311" s="337"/>
      <c r="AF311" s="108"/>
      <c r="AG311" s="862">
        <v>0</v>
      </c>
      <c r="AI311" s="336" t="s">
        <v>756</v>
      </c>
      <c r="AJ311" s="337"/>
      <c r="AK311" s="337"/>
      <c r="AL311" s="337"/>
      <c r="AM311" s="862">
        <v>0</v>
      </c>
      <c r="AO311" s="336" t="s">
        <v>622</v>
      </c>
      <c r="AP311" s="108"/>
      <c r="AQ311" s="108"/>
      <c r="AR311" s="109"/>
      <c r="AS311" s="862">
        <v>0.36000001430511475</v>
      </c>
      <c r="AU311" s="336" t="s">
        <v>744</v>
      </c>
      <c r="AV311" s="337"/>
      <c r="AW311" s="337"/>
      <c r="AX311" s="337"/>
      <c r="AY311" s="862">
        <v>0.34000000357627869</v>
      </c>
      <c r="BA311" s="336" t="s">
        <v>718</v>
      </c>
      <c r="BB311" s="337"/>
      <c r="BC311" s="337"/>
      <c r="BD311" s="183"/>
      <c r="BE311" s="862">
        <v>0</v>
      </c>
    </row>
    <row r="312" spans="5:57">
      <c r="E312" s="186" t="s">
        <v>757</v>
      </c>
      <c r="F312" s="143"/>
      <c r="G312" s="143"/>
      <c r="H312" s="184"/>
      <c r="I312" s="859">
        <v>0</v>
      </c>
      <c r="K312" s="336" t="s">
        <v>758</v>
      </c>
      <c r="L312" s="337"/>
      <c r="M312" s="184"/>
      <c r="N312" s="184"/>
      <c r="O312" s="860">
        <v>0</v>
      </c>
      <c r="Q312" s="336" t="s">
        <v>741</v>
      </c>
      <c r="R312" s="337"/>
      <c r="S312" s="337"/>
      <c r="T312" s="337"/>
      <c r="U312" s="861">
        <v>0</v>
      </c>
      <c r="W312" s="336" t="s">
        <v>705</v>
      </c>
      <c r="X312" s="337"/>
      <c r="Y312" s="337"/>
      <c r="Z312" s="337"/>
      <c r="AA312" s="861">
        <v>0</v>
      </c>
      <c r="AC312" s="336" t="s">
        <v>672</v>
      </c>
      <c r="AD312" s="337"/>
      <c r="AE312" s="337"/>
      <c r="AF312" s="108"/>
      <c r="AG312" s="862">
        <v>0.25999999046325684</v>
      </c>
      <c r="AI312" s="336" t="s">
        <v>759</v>
      </c>
      <c r="AJ312" s="337"/>
      <c r="AK312" s="337"/>
      <c r="AL312" s="337"/>
      <c r="AM312" s="862">
        <v>2.9999999329447746E-2</v>
      </c>
      <c r="AO312" s="336" t="s">
        <v>707</v>
      </c>
      <c r="AP312" s="108"/>
      <c r="AQ312" s="108"/>
      <c r="AR312" s="109"/>
      <c r="AS312" s="862">
        <v>0.34999999403953552</v>
      </c>
      <c r="AU312" s="336" t="s">
        <v>760</v>
      </c>
      <c r="AV312" s="337"/>
      <c r="AW312" s="337"/>
      <c r="AX312" s="337"/>
      <c r="AY312" s="862">
        <v>0.37000000476837158</v>
      </c>
      <c r="BA312" s="70" t="s">
        <v>761</v>
      </c>
    </row>
    <row r="313" spans="5:57">
      <c r="E313" s="186" t="s">
        <v>762</v>
      </c>
      <c r="F313" s="143"/>
      <c r="G313" s="143"/>
      <c r="H313" s="184"/>
      <c r="I313" s="859">
        <v>0.25800000000000001</v>
      </c>
      <c r="K313" s="336" t="s">
        <v>763</v>
      </c>
      <c r="L313" s="337"/>
      <c r="M313" s="184"/>
      <c r="N313" s="184"/>
      <c r="O313" s="860">
        <v>0</v>
      </c>
      <c r="Q313" s="336" t="s">
        <v>764</v>
      </c>
      <c r="R313" s="337"/>
      <c r="S313" s="337"/>
      <c r="T313" s="337"/>
      <c r="U313" s="861">
        <v>0.31000000238418579</v>
      </c>
      <c r="W313" s="336" t="s">
        <v>711</v>
      </c>
      <c r="X313" s="337"/>
      <c r="Y313" s="337"/>
      <c r="Z313" s="337"/>
      <c r="AA313" s="861">
        <v>0</v>
      </c>
      <c r="AC313" s="336" t="s">
        <v>732</v>
      </c>
      <c r="AD313" s="337"/>
      <c r="AE313" s="337"/>
      <c r="AF313" s="108"/>
      <c r="AG313" s="862">
        <v>1.9999999552965164E-2</v>
      </c>
      <c r="AI313" s="336" t="s">
        <v>765</v>
      </c>
      <c r="AJ313" s="337"/>
      <c r="AK313" s="337"/>
      <c r="AL313" s="337"/>
      <c r="AM313" s="862">
        <v>0</v>
      </c>
      <c r="AO313" s="336" t="s">
        <v>664</v>
      </c>
      <c r="AP313" s="108"/>
      <c r="AQ313" s="108"/>
      <c r="AR313" s="109"/>
      <c r="AS313" s="862">
        <v>0.14000000059604645</v>
      </c>
      <c r="AU313" s="336" t="s">
        <v>700</v>
      </c>
      <c r="AV313" s="337"/>
      <c r="AW313" s="337"/>
      <c r="AX313" s="337"/>
      <c r="AY313" s="862">
        <v>0</v>
      </c>
    </row>
    <row r="314" spans="5:57">
      <c r="E314" s="186" t="s">
        <v>766</v>
      </c>
      <c r="F314" s="143"/>
      <c r="G314" s="143"/>
      <c r="H314" s="184"/>
      <c r="I314" s="859">
        <v>0.25800000000000001</v>
      </c>
      <c r="K314" s="336" t="s">
        <v>767</v>
      </c>
      <c r="L314" s="337"/>
      <c r="M314" s="184"/>
      <c r="N314" s="184"/>
      <c r="O314" s="860">
        <v>0</v>
      </c>
      <c r="Q314" s="336" t="s">
        <v>710</v>
      </c>
      <c r="R314" s="337"/>
      <c r="S314" s="337"/>
      <c r="T314" s="337"/>
      <c r="U314" s="861">
        <v>7.0000000298023224E-2</v>
      </c>
      <c r="W314" s="336" t="s">
        <v>717</v>
      </c>
      <c r="X314" s="337"/>
      <c r="Y314" s="337"/>
      <c r="Z314" s="337"/>
      <c r="AA314" s="861">
        <v>0</v>
      </c>
      <c r="AC314" s="336" t="s">
        <v>768</v>
      </c>
      <c r="AD314" s="337"/>
      <c r="AE314" s="337"/>
      <c r="AF314" s="108"/>
      <c r="AG314" s="862">
        <v>0</v>
      </c>
      <c r="AI314" s="336" t="s">
        <v>769</v>
      </c>
      <c r="AJ314" s="337"/>
      <c r="AK314" s="337"/>
      <c r="AL314" s="337"/>
      <c r="AM314" s="862">
        <v>0</v>
      </c>
      <c r="AO314" s="336" t="s">
        <v>636</v>
      </c>
      <c r="AP314" s="108"/>
      <c r="AQ314" s="108"/>
      <c r="AR314" s="109"/>
      <c r="AS314" s="862">
        <v>0</v>
      </c>
      <c r="AU314" s="336" t="s">
        <v>770</v>
      </c>
      <c r="AV314" s="337"/>
      <c r="AW314" s="337"/>
      <c r="AX314" s="337"/>
      <c r="AY314" s="862">
        <v>0</v>
      </c>
    </row>
    <row r="315" spans="5:57">
      <c r="E315" s="186" t="s">
        <v>771</v>
      </c>
      <c r="F315" s="143"/>
      <c r="G315" s="143"/>
      <c r="H315" s="184"/>
      <c r="I315" s="859">
        <v>0.255</v>
      </c>
      <c r="K315" s="336" t="s">
        <v>703</v>
      </c>
      <c r="L315" s="337"/>
      <c r="M315" s="184"/>
      <c r="N315" s="184"/>
      <c r="O315" s="860">
        <v>0</v>
      </c>
      <c r="Q315" s="336" t="s">
        <v>772</v>
      </c>
      <c r="R315" s="337"/>
      <c r="S315" s="337"/>
      <c r="T315" s="337"/>
      <c r="U315" s="861">
        <v>0</v>
      </c>
      <c r="W315" s="336" t="s">
        <v>742</v>
      </c>
      <c r="X315" s="337"/>
      <c r="Y315" s="337"/>
      <c r="Z315" s="337"/>
      <c r="AA315" s="861">
        <v>0</v>
      </c>
      <c r="AC315" s="336" t="s">
        <v>736</v>
      </c>
      <c r="AD315" s="337"/>
      <c r="AE315" s="337"/>
      <c r="AF315" s="108"/>
      <c r="AG315" s="862">
        <v>0.25999999046325684</v>
      </c>
      <c r="AI315" s="336" t="s">
        <v>773</v>
      </c>
      <c r="AJ315" s="337"/>
      <c r="AK315" s="337"/>
      <c r="AL315" s="337"/>
      <c r="AM315" s="862">
        <v>0</v>
      </c>
      <c r="AO315" s="336" t="s">
        <v>774</v>
      </c>
      <c r="AP315" s="108"/>
      <c r="AQ315" s="108"/>
      <c r="AR315" s="109"/>
      <c r="AS315" s="862">
        <v>0</v>
      </c>
      <c r="AU315" s="336" t="s">
        <v>775</v>
      </c>
      <c r="AV315" s="337"/>
      <c r="AW315" s="337"/>
      <c r="AX315" s="337"/>
      <c r="AY315" s="862">
        <v>0</v>
      </c>
    </row>
    <row r="316" spans="5:57">
      <c r="E316" s="186" t="s">
        <v>776</v>
      </c>
      <c r="F316" s="143"/>
      <c r="G316" s="143"/>
      <c r="H316" s="184"/>
      <c r="I316" s="859">
        <v>0.22500000000000001</v>
      </c>
      <c r="K316" s="336" t="s">
        <v>716</v>
      </c>
      <c r="L316" s="337"/>
      <c r="M316" s="184"/>
      <c r="N316" s="184"/>
      <c r="O316" s="860">
        <v>0</v>
      </c>
      <c r="Q316" s="336" t="s">
        <v>592</v>
      </c>
      <c r="R316" s="337"/>
      <c r="S316" s="337"/>
      <c r="T316" s="337"/>
      <c r="U316" s="861">
        <v>9.9999997764825821E-3</v>
      </c>
      <c r="W316" s="336" t="s">
        <v>777</v>
      </c>
      <c r="X316" s="337"/>
      <c r="Y316" s="337"/>
      <c r="Z316" s="337"/>
      <c r="AA316" s="861">
        <v>0</v>
      </c>
      <c r="AC316" s="336" t="s">
        <v>778</v>
      </c>
      <c r="AD316" s="337"/>
      <c r="AE316" s="337"/>
      <c r="AF316" s="108"/>
      <c r="AG316" s="862">
        <v>0.25</v>
      </c>
      <c r="AI316" s="336" t="s">
        <v>779</v>
      </c>
      <c r="AJ316" s="337"/>
      <c r="AK316" s="337"/>
      <c r="AL316" s="337"/>
      <c r="AM316" s="862">
        <v>0</v>
      </c>
      <c r="AO316" s="336" t="s">
        <v>699</v>
      </c>
      <c r="AP316" s="108"/>
      <c r="AQ316" s="108"/>
      <c r="AR316" s="109"/>
      <c r="AS316" s="862">
        <v>9.9999997764825821E-3</v>
      </c>
      <c r="AU316" s="336" t="s">
        <v>780</v>
      </c>
      <c r="AV316" s="337"/>
      <c r="AW316" s="337"/>
      <c r="AX316" s="337"/>
      <c r="AY316" s="862">
        <v>1.9999999552965164E-2</v>
      </c>
    </row>
    <row r="317" spans="5:57">
      <c r="E317" s="186" t="s">
        <v>781</v>
      </c>
      <c r="F317" s="143"/>
      <c r="G317" s="143"/>
      <c r="H317" s="184"/>
      <c r="I317" s="859">
        <v>0.25900000000000001</v>
      </c>
      <c r="K317" s="336" t="s">
        <v>611</v>
      </c>
      <c r="L317" s="337"/>
      <c r="M317" s="184"/>
      <c r="N317" s="184"/>
      <c r="O317" s="860">
        <v>0</v>
      </c>
      <c r="Q317" s="336" t="s">
        <v>654</v>
      </c>
      <c r="R317" s="337"/>
      <c r="S317" s="337"/>
      <c r="T317" s="337"/>
      <c r="U317" s="861">
        <v>0</v>
      </c>
      <c r="W317" s="336" t="s">
        <v>782</v>
      </c>
      <c r="X317" s="337"/>
      <c r="Y317" s="337"/>
      <c r="Z317" s="337"/>
      <c r="AA317" s="861">
        <v>9.9999997764825821E-3</v>
      </c>
      <c r="AC317" s="336" t="s">
        <v>747</v>
      </c>
      <c r="AD317" s="337"/>
      <c r="AE317" s="337"/>
      <c r="AF317" s="108"/>
      <c r="AG317" s="862">
        <v>0</v>
      </c>
      <c r="AI317" s="336" t="s">
        <v>783</v>
      </c>
      <c r="AJ317" s="337"/>
      <c r="AK317" s="337"/>
      <c r="AL317" s="337"/>
      <c r="AM317" s="862">
        <v>0</v>
      </c>
      <c r="AO317" s="336" t="s">
        <v>675</v>
      </c>
      <c r="AP317" s="108"/>
      <c r="AQ317" s="108"/>
      <c r="AR317" s="109"/>
      <c r="AS317" s="862">
        <v>0.23000000417232513</v>
      </c>
      <c r="AU317" s="336" t="s">
        <v>718</v>
      </c>
      <c r="AV317" s="337"/>
      <c r="AW317" s="337"/>
      <c r="AX317" s="337"/>
      <c r="AY317" s="862">
        <v>0.15999999642372131</v>
      </c>
    </row>
    <row r="318" spans="5:57">
      <c r="E318" s="186" t="s">
        <v>784</v>
      </c>
      <c r="F318" s="143"/>
      <c r="G318" s="143"/>
      <c r="H318" s="184"/>
      <c r="I318" s="859">
        <v>0.251</v>
      </c>
      <c r="K318" s="336" t="s">
        <v>724</v>
      </c>
      <c r="L318" s="337"/>
      <c r="M318" s="184"/>
      <c r="N318" s="184"/>
      <c r="O318" s="860">
        <v>0.25</v>
      </c>
      <c r="Q318" s="336" t="s">
        <v>705</v>
      </c>
      <c r="R318" s="337"/>
      <c r="S318" s="337"/>
      <c r="T318" s="337"/>
      <c r="U318" s="861">
        <v>0</v>
      </c>
      <c r="W318" s="336" t="s">
        <v>725</v>
      </c>
      <c r="X318" s="337"/>
      <c r="Y318" s="337"/>
      <c r="Z318" s="337"/>
      <c r="AA318" s="861">
        <v>0</v>
      </c>
      <c r="AC318" s="336" t="s">
        <v>785</v>
      </c>
      <c r="AD318" s="337"/>
      <c r="AE318" s="337"/>
      <c r="AF318" s="108"/>
      <c r="AG318" s="862">
        <v>0</v>
      </c>
      <c r="AI318" s="336" t="s">
        <v>786</v>
      </c>
      <c r="AJ318" s="337"/>
      <c r="AK318" s="337"/>
      <c r="AL318" s="337"/>
      <c r="AM318" s="862">
        <v>0</v>
      </c>
      <c r="AO318" s="336" t="s">
        <v>713</v>
      </c>
      <c r="AP318" s="108"/>
      <c r="AQ318" s="108"/>
      <c r="AR318" s="109"/>
      <c r="AS318" s="862">
        <v>0.30000001192092896</v>
      </c>
      <c r="AU318" s="70" t="s">
        <v>787</v>
      </c>
    </row>
    <row r="319" spans="5:57">
      <c r="E319" s="186" t="s">
        <v>621</v>
      </c>
      <c r="F319" s="143"/>
      <c r="G319" s="143"/>
      <c r="H319" s="184"/>
      <c r="I319" s="859">
        <v>0.215</v>
      </c>
      <c r="K319" s="336" t="s">
        <v>617</v>
      </c>
      <c r="L319" s="337"/>
      <c r="M319" s="184"/>
      <c r="N319" s="184"/>
      <c r="O319" s="860">
        <v>0.25</v>
      </c>
      <c r="Q319" s="336" t="s">
        <v>711</v>
      </c>
      <c r="R319" s="337"/>
      <c r="S319" s="337"/>
      <c r="T319" s="337"/>
      <c r="U319" s="861">
        <v>9.9999997764825821E-3</v>
      </c>
      <c r="W319" s="336" t="s">
        <v>788</v>
      </c>
      <c r="X319" s="337"/>
      <c r="Y319" s="337"/>
      <c r="Z319" s="337"/>
      <c r="AA319" s="861">
        <v>0</v>
      </c>
      <c r="AC319" s="336" t="s">
        <v>749</v>
      </c>
      <c r="AD319" s="337"/>
      <c r="AE319" s="337"/>
      <c r="AF319" s="108"/>
      <c r="AG319" s="862">
        <v>0</v>
      </c>
      <c r="AI319" s="336" t="s">
        <v>694</v>
      </c>
      <c r="AJ319" s="337"/>
      <c r="AK319" s="337"/>
      <c r="AL319" s="337"/>
      <c r="AM319" s="862">
        <v>0</v>
      </c>
      <c r="AO319" s="336" t="s">
        <v>649</v>
      </c>
      <c r="AP319" s="108"/>
      <c r="AQ319" s="108"/>
      <c r="AR319" s="109"/>
      <c r="AS319" s="862">
        <v>0</v>
      </c>
    </row>
    <row r="320" spans="5:57">
      <c r="E320" s="186" t="s">
        <v>789</v>
      </c>
      <c r="F320" s="143"/>
      <c r="G320" s="143"/>
      <c r="H320" s="184"/>
      <c r="I320" s="859">
        <v>0</v>
      </c>
      <c r="K320" s="336" t="s">
        <v>731</v>
      </c>
      <c r="L320" s="337"/>
      <c r="M320" s="184"/>
      <c r="N320" s="184"/>
      <c r="O320" s="860">
        <v>0</v>
      </c>
      <c r="Q320" s="336" t="s">
        <v>663</v>
      </c>
      <c r="R320" s="337"/>
      <c r="S320" s="337"/>
      <c r="T320" s="337"/>
      <c r="U320" s="861">
        <v>0</v>
      </c>
      <c r="W320" s="336" t="s">
        <v>672</v>
      </c>
      <c r="X320" s="337"/>
      <c r="Y320" s="337"/>
      <c r="Z320" s="337"/>
      <c r="AA320" s="861">
        <v>0.40000000596046448</v>
      </c>
      <c r="AC320" s="336" t="s">
        <v>753</v>
      </c>
      <c r="AD320" s="337"/>
      <c r="AE320" s="337"/>
      <c r="AF320" s="108"/>
      <c r="AG320" s="862">
        <v>0</v>
      </c>
      <c r="AI320" s="336" t="s">
        <v>698</v>
      </c>
      <c r="AJ320" s="337"/>
      <c r="AK320" s="337"/>
      <c r="AL320" s="337"/>
      <c r="AM320" s="862">
        <v>0</v>
      </c>
      <c r="AO320" s="336" t="s">
        <v>738</v>
      </c>
      <c r="AP320" s="108"/>
      <c r="AQ320" s="108"/>
      <c r="AR320" s="109"/>
      <c r="AS320" s="862">
        <v>0.20999999344348907</v>
      </c>
    </row>
    <row r="321" spans="5:45">
      <c r="E321" s="186" t="s">
        <v>790</v>
      </c>
      <c r="F321" s="143"/>
      <c r="G321" s="143"/>
      <c r="H321" s="184"/>
      <c r="I321" s="859">
        <v>0.24099999999999999</v>
      </c>
      <c r="K321" s="336" t="s">
        <v>735</v>
      </c>
      <c r="L321" s="337"/>
      <c r="M321" s="184"/>
      <c r="N321" s="184"/>
      <c r="O321" s="860">
        <v>0</v>
      </c>
      <c r="Q321" s="336" t="s">
        <v>717</v>
      </c>
      <c r="R321" s="337"/>
      <c r="S321" s="337"/>
      <c r="T321" s="337"/>
      <c r="U321" s="861">
        <v>0</v>
      </c>
      <c r="W321" s="336" t="s">
        <v>732</v>
      </c>
      <c r="X321" s="337"/>
      <c r="Y321" s="337"/>
      <c r="Z321" s="337"/>
      <c r="AA321" s="861">
        <v>0</v>
      </c>
      <c r="AC321" s="336" t="s">
        <v>759</v>
      </c>
      <c r="AD321" s="337"/>
      <c r="AE321" s="337"/>
      <c r="AF321" s="108"/>
      <c r="AG321" s="862">
        <v>0</v>
      </c>
      <c r="AI321" s="336" t="s">
        <v>706</v>
      </c>
      <c r="AJ321" s="337"/>
      <c r="AK321" s="337"/>
      <c r="AL321" s="337"/>
      <c r="AM321" s="862">
        <v>3.9999999105930328E-2</v>
      </c>
      <c r="AO321" s="336" t="s">
        <v>791</v>
      </c>
      <c r="AP321" s="108"/>
      <c r="AQ321" s="108"/>
      <c r="AR321" s="109"/>
      <c r="AS321" s="862">
        <v>0.10000000149011612</v>
      </c>
    </row>
    <row r="322" spans="5:45">
      <c r="E322" s="186" t="s">
        <v>792</v>
      </c>
      <c r="F322" s="143"/>
      <c r="G322" s="143"/>
      <c r="H322" s="184"/>
      <c r="I322" s="859">
        <v>0.25900000000000001</v>
      </c>
      <c r="K322" s="336" t="s">
        <v>682</v>
      </c>
      <c r="L322" s="337"/>
      <c r="M322" s="184"/>
      <c r="N322" s="184"/>
      <c r="O322" s="860">
        <v>0</v>
      </c>
      <c r="Q322" s="336" t="s">
        <v>742</v>
      </c>
      <c r="R322" s="337"/>
      <c r="S322" s="337"/>
      <c r="T322" s="337"/>
      <c r="U322" s="861">
        <v>0</v>
      </c>
      <c r="W322" s="336" t="s">
        <v>793</v>
      </c>
      <c r="X322" s="337"/>
      <c r="Y322" s="337"/>
      <c r="Z322" s="337"/>
      <c r="AA322" s="861">
        <v>0.40000000596046448</v>
      </c>
      <c r="AC322" s="336" t="s">
        <v>765</v>
      </c>
      <c r="AD322" s="337"/>
      <c r="AE322" s="337"/>
      <c r="AF322" s="108"/>
      <c r="AG322" s="862">
        <v>0</v>
      </c>
      <c r="AI322" s="336" t="s">
        <v>794</v>
      </c>
      <c r="AJ322" s="337"/>
      <c r="AK322" s="337"/>
      <c r="AL322" s="337"/>
      <c r="AM322" s="862">
        <v>0</v>
      </c>
      <c r="AO322" s="336" t="s">
        <v>795</v>
      </c>
      <c r="AP322" s="108"/>
      <c r="AQ322" s="108"/>
      <c r="AR322" s="109"/>
      <c r="AS322" s="862">
        <v>0</v>
      </c>
    </row>
    <row r="323" spans="5:45">
      <c r="E323" s="186" t="s">
        <v>796</v>
      </c>
      <c r="F323" s="143"/>
      <c r="G323" s="143"/>
      <c r="H323" s="184"/>
      <c r="I323" s="859">
        <v>0.25600000000000001</v>
      </c>
      <c r="K323" s="336" t="s">
        <v>797</v>
      </c>
      <c r="L323" s="337"/>
      <c r="M323" s="184"/>
      <c r="N323" s="184"/>
      <c r="O323" s="860">
        <v>0</v>
      </c>
      <c r="Q323" s="336" t="s">
        <v>746</v>
      </c>
      <c r="R323" s="337"/>
      <c r="S323" s="337"/>
      <c r="T323" s="337"/>
      <c r="U323" s="861">
        <v>0</v>
      </c>
      <c r="W323" s="336" t="s">
        <v>768</v>
      </c>
      <c r="X323" s="337"/>
      <c r="Y323" s="337"/>
      <c r="Z323" s="337"/>
      <c r="AA323" s="861">
        <v>0.15000000596046448</v>
      </c>
      <c r="AC323" s="336" t="s">
        <v>769</v>
      </c>
      <c r="AD323" s="337"/>
      <c r="AE323" s="337"/>
      <c r="AF323" s="108"/>
      <c r="AG323" s="862">
        <v>0</v>
      </c>
      <c r="AI323" s="336" t="s">
        <v>798</v>
      </c>
      <c r="AJ323" s="337"/>
      <c r="AK323" s="337"/>
      <c r="AL323" s="337"/>
      <c r="AM323" s="862">
        <v>0</v>
      </c>
      <c r="AO323" s="336" t="s">
        <v>686</v>
      </c>
      <c r="AP323" s="108"/>
      <c r="AQ323" s="108"/>
      <c r="AR323" s="109"/>
      <c r="AS323" s="862">
        <v>0</v>
      </c>
    </row>
    <row r="324" spans="5:45">
      <c r="E324" s="186" t="s">
        <v>799</v>
      </c>
      <c r="F324" s="143"/>
      <c r="G324" s="143"/>
      <c r="H324" s="184"/>
      <c r="I324" s="859">
        <v>0.254</v>
      </c>
      <c r="K324" s="336" t="s">
        <v>710</v>
      </c>
      <c r="L324" s="337"/>
      <c r="M324" s="184"/>
      <c r="N324" s="184"/>
      <c r="O324" s="860">
        <v>0</v>
      </c>
      <c r="Q324" s="336" t="s">
        <v>635</v>
      </c>
      <c r="R324" s="337"/>
      <c r="S324" s="337"/>
      <c r="T324" s="337"/>
      <c r="U324" s="861">
        <v>0</v>
      </c>
      <c r="W324" s="336" t="s">
        <v>800</v>
      </c>
      <c r="X324" s="337"/>
      <c r="Y324" s="337"/>
      <c r="Z324" s="337"/>
      <c r="AA324" s="861">
        <v>0</v>
      </c>
      <c r="AC324" s="336" t="s">
        <v>801</v>
      </c>
      <c r="AD324" s="337"/>
      <c r="AE324" s="337"/>
      <c r="AF324" s="108"/>
      <c r="AG324" s="862">
        <v>0.30000001192092896</v>
      </c>
      <c r="AI324" s="336" t="s">
        <v>712</v>
      </c>
      <c r="AJ324" s="337"/>
      <c r="AK324" s="337"/>
      <c r="AL324" s="337"/>
      <c r="AM324" s="862">
        <v>0</v>
      </c>
      <c r="AO324" s="336" t="s">
        <v>802</v>
      </c>
      <c r="AP324" s="108"/>
      <c r="AQ324" s="108"/>
      <c r="AR324" s="109"/>
      <c r="AS324" s="862">
        <v>0</v>
      </c>
    </row>
    <row r="325" spans="5:45">
      <c r="E325" s="186" t="s">
        <v>803</v>
      </c>
      <c r="F325" s="143"/>
      <c r="G325" s="143"/>
      <c r="H325" s="184"/>
      <c r="I325" s="859">
        <v>0.25900000000000001</v>
      </c>
      <c r="K325" s="336" t="s">
        <v>772</v>
      </c>
      <c r="L325" s="337"/>
      <c r="M325" s="184"/>
      <c r="N325" s="184"/>
      <c r="O325" s="860">
        <v>0</v>
      </c>
      <c r="Q325" s="336" t="s">
        <v>725</v>
      </c>
      <c r="R325" s="337"/>
      <c r="S325" s="337"/>
      <c r="T325" s="337"/>
      <c r="U325" s="861">
        <v>0</v>
      </c>
      <c r="W325" s="336" t="s">
        <v>736</v>
      </c>
      <c r="X325" s="337"/>
      <c r="Y325" s="337"/>
      <c r="Z325" s="337"/>
      <c r="AA325" s="861">
        <v>0.23000000417232513</v>
      </c>
      <c r="AC325" s="336" t="s">
        <v>773</v>
      </c>
      <c r="AD325" s="337"/>
      <c r="AE325" s="337"/>
      <c r="AF325" s="108"/>
      <c r="AG325" s="862">
        <v>5.9999998658895493E-2</v>
      </c>
      <c r="AI325" s="336" t="s">
        <v>618</v>
      </c>
      <c r="AJ325" s="337"/>
      <c r="AK325" s="337"/>
      <c r="AL325" s="337"/>
      <c r="AM325" s="862">
        <v>0</v>
      </c>
      <c r="AO325" s="336" t="s">
        <v>804</v>
      </c>
      <c r="AP325" s="108"/>
      <c r="AQ325" s="108"/>
      <c r="AR325" s="109"/>
      <c r="AS325" s="862">
        <v>0.17000000178813934</v>
      </c>
    </row>
    <row r="326" spans="5:45">
      <c r="E326" s="186" t="s">
        <v>805</v>
      </c>
      <c r="F326" s="143"/>
      <c r="G326" s="143"/>
      <c r="H326" s="184"/>
      <c r="I326" s="859">
        <v>0</v>
      </c>
      <c r="K326" s="336" t="s">
        <v>592</v>
      </c>
      <c r="L326" s="337"/>
      <c r="M326" s="184"/>
      <c r="N326" s="184"/>
      <c r="O326" s="860">
        <v>0</v>
      </c>
      <c r="Q326" s="336" t="s">
        <v>755</v>
      </c>
      <c r="R326" s="337"/>
      <c r="S326" s="337"/>
      <c r="T326" s="337"/>
      <c r="U326" s="861">
        <v>0</v>
      </c>
      <c r="W326" s="336" t="s">
        <v>778</v>
      </c>
      <c r="X326" s="337"/>
      <c r="Y326" s="337"/>
      <c r="Z326" s="337"/>
      <c r="AA326" s="861">
        <v>0.23000000417232513</v>
      </c>
      <c r="AC326" s="336" t="s">
        <v>779</v>
      </c>
      <c r="AD326" s="337"/>
      <c r="AE326" s="337"/>
      <c r="AF326" s="108"/>
      <c r="AG326" s="862">
        <v>0</v>
      </c>
      <c r="AI326" s="336" t="s">
        <v>627</v>
      </c>
      <c r="AJ326" s="337"/>
      <c r="AK326" s="337"/>
      <c r="AL326" s="337"/>
      <c r="AM326" s="862">
        <v>0.34000000357627869</v>
      </c>
      <c r="AO326" s="336" t="s">
        <v>691</v>
      </c>
      <c r="AP326" s="108"/>
      <c r="AQ326" s="108"/>
      <c r="AR326" s="109"/>
      <c r="AS326" s="862">
        <v>0.23000000417232513</v>
      </c>
    </row>
    <row r="327" spans="5:45">
      <c r="E327" s="186" t="s">
        <v>806</v>
      </c>
      <c r="F327" s="143"/>
      <c r="G327" s="143"/>
      <c r="H327" s="184"/>
      <c r="I327" s="859">
        <v>0</v>
      </c>
      <c r="K327" s="336" t="s">
        <v>807</v>
      </c>
      <c r="L327" s="337"/>
      <c r="M327" s="184"/>
      <c r="N327" s="184"/>
      <c r="O327" s="860">
        <v>0</v>
      </c>
      <c r="Q327" s="336" t="s">
        <v>672</v>
      </c>
      <c r="R327" s="337"/>
      <c r="S327" s="337"/>
      <c r="T327" s="337"/>
      <c r="U327" s="861">
        <v>0.2800000011920929</v>
      </c>
      <c r="W327" s="336" t="s">
        <v>747</v>
      </c>
      <c r="X327" s="337"/>
      <c r="Y327" s="337"/>
      <c r="Z327" s="337"/>
      <c r="AA327" s="861">
        <v>0.34999999403953552</v>
      </c>
      <c r="AC327" s="336" t="s">
        <v>694</v>
      </c>
      <c r="AD327" s="337"/>
      <c r="AE327" s="337"/>
      <c r="AF327" s="108"/>
      <c r="AG327" s="862">
        <v>0</v>
      </c>
      <c r="AI327" s="336" t="s">
        <v>648</v>
      </c>
      <c r="AJ327" s="337"/>
      <c r="AK327" s="337"/>
      <c r="AL327" s="337"/>
      <c r="AM327" s="862">
        <v>0.30000001192092896</v>
      </c>
      <c r="AO327" s="336" t="s">
        <v>695</v>
      </c>
      <c r="AP327" s="108"/>
      <c r="AQ327" s="108"/>
      <c r="AR327" s="109"/>
      <c r="AS327" s="862">
        <v>0.11999999731779099</v>
      </c>
    </row>
    <row r="328" spans="5:45">
      <c r="E328" s="186" t="s">
        <v>808</v>
      </c>
      <c r="F328" s="143"/>
      <c r="G328" s="143"/>
      <c r="H328" s="184"/>
      <c r="I328" s="859">
        <v>0.25900000000000001</v>
      </c>
      <c r="K328" s="336" t="s">
        <v>654</v>
      </c>
      <c r="L328" s="337"/>
      <c r="M328" s="184"/>
      <c r="N328" s="184"/>
      <c r="O328" s="860">
        <v>0</v>
      </c>
      <c r="Q328" s="336" t="s">
        <v>732</v>
      </c>
      <c r="R328" s="337"/>
      <c r="S328" s="337"/>
      <c r="T328" s="337"/>
      <c r="U328" s="861">
        <v>0.23000000417232513</v>
      </c>
      <c r="W328" s="336" t="s">
        <v>809</v>
      </c>
      <c r="X328" s="337"/>
      <c r="Y328" s="337"/>
      <c r="Z328" s="337"/>
      <c r="AA328" s="861">
        <v>0.40999999642372131</v>
      </c>
      <c r="AC328" s="336" t="s">
        <v>698</v>
      </c>
      <c r="AD328" s="337"/>
      <c r="AE328" s="337"/>
      <c r="AF328" s="108"/>
      <c r="AG328" s="862">
        <v>0</v>
      </c>
      <c r="AI328" s="336" t="s">
        <v>810</v>
      </c>
      <c r="AJ328" s="337"/>
      <c r="AK328" s="337"/>
      <c r="AL328" s="337"/>
      <c r="AM328" s="862">
        <v>0</v>
      </c>
      <c r="AO328" s="336" t="s">
        <v>678</v>
      </c>
      <c r="AP328" s="108"/>
      <c r="AQ328" s="108"/>
      <c r="AR328" s="109"/>
      <c r="AS328" s="862">
        <v>1.9999999552965164E-2</v>
      </c>
    </row>
    <row r="329" spans="5:45">
      <c r="E329" s="186" t="s">
        <v>811</v>
      </c>
      <c r="F329" s="143"/>
      <c r="G329" s="143"/>
      <c r="H329" s="184"/>
      <c r="I329" s="859">
        <v>0</v>
      </c>
      <c r="K329" s="336" t="s">
        <v>812</v>
      </c>
      <c r="L329" s="337"/>
      <c r="M329" s="184"/>
      <c r="N329" s="184"/>
      <c r="O329" s="860">
        <v>0</v>
      </c>
      <c r="Q329" s="336" t="s">
        <v>793</v>
      </c>
      <c r="R329" s="337"/>
      <c r="S329" s="337"/>
      <c r="T329" s="337"/>
      <c r="U329" s="861">
        <v>0.15999999642372131</v>
      </c>
      <c r="W329" s="336" t="s">
        <v>813</v>
      </c>
      <c r="X329" s="337"/>
      <c r="Y329" s="337"/>
      <c r="Z329" s="337"/>
      <c r="AA329" s="861">
        <v>0</v>
      </c>
      <c r="AC329" s="336" t="s">
        <v>706</v>
      </c>
      <c r="AD329" s="337"/>
      <c r="AE329" s="337"/>
      <c r="AF329" s="108"/>
      <c r="AG329" s="862">
        <v>5.9999998658895493E-2</v>
      </c>
      <c r="AI329" s="336" t="s">
        <v>814</v>
      </c>
      <c r="AJ329" s="337"/>
      <c r="AK329" s="337"/>
      <c r="AL329" s="337"/>
      <c r="AM329" s="862">
        <v>0</v>
      </c>
      <c r="AO329" s="336" t="s">
        <v>760</v>
      </c>
      <c r="AP329" s="108"/>
      <c r="AQ329" s="108"/>
      <c r="AR329" s="109"/>
      <c r="AS329" s="862">
        <v>3.9999999105930328E-2</v>
      </c>
    </row>
    <row r="330" spans="5:45">
      <c r="E330" s="186" t="s">
        <v>815</v>
      </c>
      <c r="F330" s="143"/>
      <c r="G330" s="143"/>
      <c r="H330" s="184"/>
      <c r="I330" s="859">
        <v>0</v>
      </c>
      <c r="K330" s="336" t="s">
        <v>697</v>
      </c>
      <c r="L330" s="337"/>
      <c r="M330" s="184"/>
      <c r="N330" s="184"/>
      <c r="O330" s="860">
        <v>0</v>
      </c>
      <c r="Q330" s="336" t="s">
        <v>768</v>
      </c>
      <c r="R330" s="337"/>
      <c r="S330" s="337"/>
      <c r="T330" s="337"/>
      <c r="U330" s="861">
        <v>0.30000001192092896</v>
      </c>
      <c r="W330" s="336" t="s">
        <v>816</v>
      </c>
      <c r="X330" s="337"/>
      <c r="Y330" s="337"/>
      <c r="Z330" s="337"/>
      <c r="AA330" s="861">
        <v>0.40999999642372131</v>
      </c>
      <c r="AC330" s="336" t="s">
        <v>712</v>
      </c>
      <c r="AD330" s="337"/>
      <c r="AE330" s="337"/>
      <c r="AF330" s="108"/>
      <c r="AG330" s="862">
        <v>0</v>
      </c>
      <c r="AI330" s="336" t="s">
        <v>728</v>
      </c>
      <c r="AJ330" s="337"/>
      <c r="AK330" s="337"/>
      <c r="AL330" s="337"/>
      <c r="AM330" s="862">
        <v>0.31999999284744263</v>
      </c>
      <c r="AO330" s="336" t="s">
        <v>817</v>
      </c>
      <c r="AP330" s="108"/>
      <c r="AQ330" s="108"/>
      <c r="AR330" s="109"/>
      <c r="AS330" s="862">
        <v>0</v>
      </c>
    </row>
    <row r="331" spans="5:45">
      <c r="E331" s="186" t="s">
        <v>738</v>
      </c>
      <c r="F331" s="143"/>
      <c r="G331" s="143"/>
      <c r="H331" s="184"/>
      <c r="I331" s="859">
        <v>0.23200000000000001</v>
      </c>
      <c r="K331" s="336" t="s">
        <v>705</v>
      </c>
      <c r="L331" s="337"/>
      <c r="M331" s="184"/>
      <c r="N331" s="184"/>
      <c r="O331" s="860">
        <v>0</v>
      </c>
      <c r="Q331" s="336" t="s">
        <v>800</v>
      </c>
      <c r="R331" s="337"/>
      <c r="S331" s="337"/>
      <c r="T331" s="337"/>
      <c r="U331" s="861">
        <v>0</v>
      </c>
      <c r="W331" s="336" t="s">
        <v>818</v>
      </c>
      <c r="X331" s="337"/>
      <c r="Y331" s="337"/>
      <c r="Z331" s="337"/>
      <c r="AA331" s="861">
        <v>0</v>
      </c>
      <c r="AC331" s="336" t="s">
        <v>819</v>
      </c>
      <c r="AD331" s="337"/>
      <c r="AE331" s="337"/>
      <c r="AF331" s="108"/>
      <c r="AG331" s="862">
        <v>0.41999998688697815</v>
      </c>
      <c r="AI331" s="336" t="s">
        <v>820</v>
      </c>
      <c r="AJ331" s="337"/>
      <c r="AK331" s="337"/>
      <c r="AL331" s="337"/>
      <c r="AM331" s="862">
        <v>0.34000000357627869</v>
      </c>
      <c r="AO331" s="336" t="s">
        <v>821</v>
      </c>
      <c r="AP331" s="108"/>
      <c r="AQ331" s="108"/>
      <c r="AR331" s="109"/>
      <c r="AS331" s="862">
        <v>0</v>
      </c>
    </row>
    <row r="332" spans="5:45">
      <c r="E332" s="186" t="s">
        <v>822</v>
      </c>
      <c r="F332" s="143"/>
      <c r="G332" s="143"/>
      <c r="H332" s="184"/>
      <c r="I332" s="859">
        <v>0</v>
      </c>
      <c r="K332" s="336" t="s">
        <v>711</v>
      </c>
      <c r="L332" s="337"/>
      <c r="M332" s="184"/>
      <c r="N332" s="184"/>
      <c r="O332" s="860">
        <v>0</v>
      </c>
      <c r="Q332" s="336" t="s">
        <v>736</v>
      </c>
      <c r="R332" s="337"/>
      <c r="S332" s="337"/>
      <c r="T332" s="337"/>
      <c r="U332" s="861">
        <v>0.23000000417232513</v>
      </c>
      <c r="W332" s="336" t="s">
        <v>823</v>
      </c>
      <c r="X332" s="337"/>
      <c r="Y332" s="337"/>
      <c r="Z332" s="337"/>
      <c r="AA332" s="861">
        <v>0.37000000476837158</v>
      </c>
      <c r="AC332" s="336" t="s">
        <v>618</v>
      </c>
      <c r="AD332" s="337"/>
      <c r="AE332" s="337"/>
      <c r="AF332" s="108"/>
      <c r="AG332" s="862">
        <v>0</v>
      </c>
      <c r="AI332" s="336" t="s">
        <v>733</v>
      </c>
      <c r="AJ332" s="337"/>
      <c r="AK332" s="337"/>
      <c r="AL332" s="337"/>
      <c r="AM332" s="862">
        <v>0</v>
      </c>
      <c r="AO332" s="336" t="s">
        <v>824</v>
      </c>
      <c r="AP332" s="108"/>
      <c r="AQ332" s="108"/>
      <c r="AR332" s="109"/>
      <c r="AS332" s="862">
        <v>0.31000000238418579</v>
      </c>
    </row>
    <row r="333" spans="5:45">
      <c r="E333" s="186" t="s">
        <v>825</v>
      </c>
      <c r="F333" s="143"/>
      <c r="G333" s="143"/>
      <c r="H333" s="184"/>
      <c r="I333" s="859">
        <v>0.251</v>
      </c>
      <c r="K333" s="336" t="s">
        <v>717</v>
      </c>
      <c r="L333" s="337"/>
      <c r="M333" s="184"/>
      <c r="N333" s="184"/>
      <c r="O333" s="860">
        <v>0</v>
      </c>
      <c r="Q333" s="336" t="s">
        <v>826</v>
      </c>
      <c r="R333" s="337"/>
      <c r="S333" s="337"/>
      <c r="T333" s="337"/>
      <c r="U333" s="861">
        <v>0.11999999731779099</v>
      </c>
      <c r="W333" s="336" t="s">
        <v>827</v>
      </c>
      <c r="X333" s="337"/>
      <c r="Y333" s="337"/>
      <c r="Z333" s="337"/>
      <c r="AA333" s="861">
        <v>0.40999999642372131</v>
      </c>
      <c r="AC333" s="336" t="s">
        <v>627</v>
      </c>
      <c r="AD333" s="337"/>
      <c r="AE333" s="337"/>
      <c r="AF333" s="108"/>
      <c r="AG333" s="862">
        <v>0.38999998569488525</v>
      </c>
      <c r="AI333" s="336" t="s">
        <v>828</v>
      </c>
      <c r="AJ333" s="337"/>
      <c r="AK333" s="337"/>
      <c r="AL333" s="337"/>
      <c r="AM333" s="862">
        <v>0.36000001430511475</v>
      </c>
      <c r="AO333" s="336" t="s">
        <v>700</v>
      </c>
      <c r="AP333" s="108"/>
      <c r="AQ333" s="108"/>
      <c r="AR333" s="109"/>
      <c r="AS333" s="862">
        <v>0</v>
      </c>
    </row>
    <row r="334" spans="5:45">
      <c r="E334" s="186" t="s">
        <v>829</v>
      </c>
      <c r="F334" s="143"/>
      <c r="G334" s="143"/>
      <c r="H334" s="184"/>
      <c r="I334" s="859">
        <v>0.25900000000000001</v>
      </c>
      <c r="K334" s="336" t="s">
        <v>742</v>
      </c>
      <c r="L334" s="337"/>
      <c r="M334" s="184"/>
      <c r="N334" s="184"/>
      <c r="O334" s="860">
        <v>0</v>
      </c>
      <c r="Q334" s="336" t="s">
        <v>747</v>
      </c>
      <c r="R334" s="337"/>
      <c r="S334" s="337"/>
      <c r="T334" s="337"/>
      <c r="U334" s="861">
        <v>0</v>
      </c>
      <c r="W334" s="336" t="s">
        <v>830</v>
      </c>
      <c r="X334" s="337"/>
      <c r="Y334" s="337"/>
      <c r="Z334" s="337"/>
      <c r="AA334" s="861">
        <v>0</v>
      </c>
      <c r="AC334" s="336" t="s">
        <v>648</v>
      </c>
      <c r="AD334" s="337"/>
      <c r="AE334" s="337"/>
      <c r="AF334" s="108"/>
      <c r="AG334" s="862">
        <v>0</v>
      </c>
      <c r="AI334" s="336" t="s">
        <v>737</v>
      </c>
      <c r="AJ334" s="337"/>
      <c r="AK334" s="337"/>
      <c r="AL334" s="337"/>
      <c r="AM334" s="862">
        <v>0</v>
      </c>
      <c r="AO334" s="336" t="s">
        <v>831</v>
      </c>
      <c r="AP334" s="108"/>
      <c r="AQ334" s="108"/>
      <c r="AR334" s="109"/>
      <c r="AS334" s="862">
        <v>0</v>
      </c>
    </row>
    <row r="335" spans="5:45">
      <c r="E335" s="186" t="s">
        <v>832</v>
      </c>
      <c r="F335" s="143"/>
      <c r="G335" s="143"/>
      <c r="H335" s="184"/>
      <c r="I335" s="859">
        <v>0.21099999999999999</v>
      </c>
      <c r="K335" s="336" t="s">
        <v>833</v>
      </c>
      <c r="L335" s="337"/>
      <c r="M335" s="184"/>
      <c r="N335" s="184"/>
      <c r="O335" s="860">
        <v>0.19</v>
      </c>
      <c r="Q335" s="336" t="s">
        <v>834</v>
      </c>
      <c r="R335" s="337"/>
      <c r="S335" s="337"/>
      <c r="T335" s="337"/>
      <c r="U335" s="861">
        <v>0</v>
      </c>
      <c r="W335" s="336" t="s">
        <v>835</v>
      </c>
      <c r="X335" s="337"/>
      <c r="Y335" s="337"/>
      <c r="Z335" s="337"/>
      <c r="AA335" s="861">
        <v>0</v>
      </c>
      <c r="AC335" s="336" t="s">
        <v>810</v>
      </c>
      <c r="AD335" s="337"/>
      <c r="AE335" s="337"/>
      <c r="AF335" s="108"/>
      <c r="AG335" s="862">
        <v>0</v>
      </c>
      <c r="AI335" s="336" t="s">
        <v>836</v>
      </c>
      <c r="AJ335" s="337"/>
      <c r="AK335" s="337"/>
      <c r="AL335" s="337"/>
      <c r="AM335" s="862">
        <v>0.34000000357627869</v>
      </c>
      <c r="AO335" s="336" t="s">
        <v>837</v>
      </c>
      <c r="AP335" s="108"/>
      <c r="AQ335" s="108"/>
      <c r="AR335" s="109"/>
      <c r="AS335" s="862">
        <v>0</v>
      </c>
    </row>
    <row r="336" spans="5:45">
      <c r="E336" s="186" t="s">
        <v>838</v>
      </c>
      <c r="F336" s="143"/>
      <c r="G336" s="143"/>
      <c r="H336" s="184"/>
      <c r="I336" s="859">
        <v>0</v>
      </c>
      <c r="K336" s="336" t="s">
        <v>839</v>
      </c>
      <c r="L336" s="337"/>
      <c r="M336" s="184"/>
      <c r="N336" s="184"/>
      <c r="O336" s="860">
        <v>0.28999999999999998</v>
      </c>
      <c r="Q336" s="336" t="s">
        <v>785</v>
      </c>
      <c r="R336" s="337"/>
      <c r="S336" s="337"/>
      <c r="T336" s="337"/>
      <c r="U336" s="861">
        <v>0</v>
      </c>
      <c r="W336" s="336" t="s">
        <v>683</v>
      </c>
      <c r="X336" s="337"/>
      <c r="Y336" s="337"/>
      <c r="Z336" s="337"/>
      <c r="AA336" s="861">
        <v>0</v>
      </c>
      <c r="AC336" s="336" t="s">
        <v>728</v>
      </c>
      <c r="AD336" s="337"/>
      <c r="AE336" s="337"/>
      <c r="AF336" s="108"/>
      <c r="AG336" s="862">
        <v>0.37000000476837158</v>
      </c>
      <c r="AI336" s="336" t="s">
        <v>613</v>
      </c>
      <c r="AJ336" s="337"/>
      <c r="AK336" s="337"/>
      <c r="AL336" s="337"/>
      <c r="AM336" s="862">
        <v>0</v>
      </c>
      <c r="AO336" s="336" t="s">
        <v>840</v>
      </c>
      <c r="AP336" s="108"/>
      <c r="AQ336" s="108"/>
      <c r="AR336" s="109"/>
      <c r="AS336" s="862">
        <v>5.000000074505806E-2</v>
      </c>
    </row>
    <row r="337" spans="5:45">
      <c r="E337" s="186" t="s">
        <v>841</v>
      </c>
      <c r="F337" s="143"/>
      <c r="G337" s="143"/>
      <c r="H337" s="184"/>
      <c r="I337" s="859">
        <v>0.25900000000000001</v>
      </c>
      <c r="K337" s="336" t="s">
        <v>842</v>
      </c>
      <c r="L337" s="337"/>
      <c r="M337" s="184"/>
      <c r="N337" s="184"/>
      <c r="O337" s="860">
        <v>0</v>
      </c>
      <c r="Q337" s="336" t="s">
        <v>749</v>
      </c>
      <c r="R337" s="337"/>
      <c r="S337" s="337"/>
      <c r="T337" s="337"/>
      <c r="U337" s="861">
        <v>0</v>
      </c>
      <c r="W337" s="336" t="s">
        <v>685</v>
      </c>
      <c r="X337" s="337"/>
      <c r="Y337" s="337"/>
      <c r="Z337" s="337"/>
      <c r="AA337" s="861">
        <v>0</v>
      </c>
      <c r="AC337" s="336" t="s">
        <v>733</v>
      </c>
      <c r="AD337" s="337"/>
      <c r="AE337" s="337"/>
      <c r="AF337" s="108"/>
      <c r="AG337" s="862">
        <v>0</v>
      </c>
      <c r="AI337" s="336" t="s">
        <v>843</v>
      </c>
      <c r="AJ337" s="337"/>
      <c r="AK337" s="337"/>
      <c r="AL337" s="337"/>
      <c r="AM337" s="862">
        <v>0</v>
      </c>
      <c r="AO337" s="336" t="s">
        <v>770</v>
      </c>
      <c r="AP337" s="108"/>
      <c r="AQ337" s="108"/>
      <c r="AR337" s="109"/>
      <c r="AS337" s="862">
        <v>0</v>
      </c>
    </row>
    <row r="338" spans="5:45">
      <c r="E338" s="186" t="s">
        <v>844</v>
      </c>
      <c r="F338" s="143"/>
      <c r="G338" s="143"/>
      <c r="H338" s="184"/>
      <c r="I338" s="859">
        <v>0.25900000000000001</v>
      </c>
      <c r="K338" s="336" t="s">
        <v>635</v>
      </c>
      <c r="L338" s="337"/>
      <c r="M338" s="184"/>
      <c r="N338" s="184"/>
      <c r="O338" s="860">
        <v>0</v>
      </c>
      <c r="Q338" s="336" t="s">
        <v>845</v>
      </c>
      <c r="R338" s="337"/>
      <c r="S338" s="337"/>
      <c r="T338" s="337"/>
      <c r="U338" s="861">
        <v>0</v>
      </c>
      <c r="W338" s="336" t="s">
        <v>846</v>
      </c>
      <c r="X338" s="337"/>
      <c r="Y338" s="337"/>
      <c r="Z338" s="337"/>
      <c r="AA338" s="861">
        <v>0.34999999403953552</v>
      </c>
      <c r="AC338" s="336" t="s">
        <v>828</v>
      </c>
      <c r="AD338" s="337"/>
      <c r="AE338" s="337"/>
      <c r="AF338" s="108"/>
      <c r="AG338" s="862">
        <v>0.43000000715255737</v>
      </c>
      <c r="AI338" s="336" t="s">
        <v>847</v>
      </c>
      <c r="AJ338" s="337"/>
      <c r="AK338" s="337"/>
      <c r="AL338" s="337"/>
      <c r="AM338" s="862">
        <v>0</v>
      </c>
      <c r="AO338" s="336" t="s">
        <v>775</v>
      </c>
      <c r="AP338" s="108"/>
      <c r="AQ338" s="108"/>
      <c r="AR338" s="109"/>
      <c r="AS338" s="862">
        <v>0</v>
      </c>
    </row>
    <row r="339" spans="5:45">
      <c r="E339" s="186" t="s">
        <v>848</v>
      </c>
      <c r="F339" s="143"/>
      <c r="G339" s="143"/>
      <c r="H339" s="184"/>
      <c r="I339" s="859">
        <v>0.254</v>
      </c>
      <c r="K339" s="336" t="s">
        <v>725</v>
      </c>
      <c r="L339" s="337"/>
      <c r="M339" s="184"/>
      <c r="N339" s="184"/>
      <c r="O339" s="860">
        <v>0</v>
      </c>
      <c r="Q339" s="336" t="s">
        <v>827</v>
      </c>
      <c r="R339" s="337"/>
      <c r="S339" s="337"/>
      <c r="T339" s="337"/>
      <c r="U339" s="861">
        <v>0.28999999165534973</v>
      </c>
      <c r="W339" s="336" t="s">
        <v>849</v>
      </c>
      <c r="X339" s="337"/>
      <c r="Y339" s="337"/>
      <c r="Z339" s="337"/>
      <c r="AA339" s="861">
        <v>0</v>
      </c>
      <c r="AC339" s="336" t="s">
        <v>737</v>
      </c>
      <c r="AD339" s="337"/>
      <c r="AE339" s="337"/>
      <c r="AF339" s="108"/>
      <c r="AG339" s="862">
        <v>0.33000001311302185</v>
      </c>
      <c r="AI339" s="336" t="s">
        <v>781</v>
      </c>
      <c r="AJ339" s="337"/>
      <c r="AK339" s="337"/>
      <c r="AL339" s="337"/>
      <c r="AM339" s="862">
        <v>0.2800000011920929</v>
      </c>
      <c r="AO339" s="336" t="s">
        <v>780</v>
      </c>
      <c r="AP339" s="108"/>
      <c r="AQ339" s="108"/>
      <c r="AR339" s="109"/>
      <c r="AS339" s="862">
        <v>0</v>
      </c>
    </row>
    <row r="340" spans="5:45">
      <c r="E340" s="186" t="s">
        <v>850</v>
      </c>
      <c r="F340" s="143"/>
      <c r="G340" s="143"/>
      <c r="H340" s="184"/>
      <c r="I340" s="859">
        <v>0</v>
      </c>
      <c r="K340" s="336" t="s">
        <v>755</v>
      </c>
      <c r="L340" s="337"/>
      <c r="M340" s="184"/>
      <c r="N340" s="184"/>
      <c r="O340" s="860">
        <v>0</v>
      </c>
      <c r="Q340" s="336" t="s">
        <v>830</v>
      </c>
      <c r="R340" s="337"/>
      <c r="S340" s="337"/>
      <c r="T340" s="337"/>
      <c r="U340" s="861">
        <v>0</v>
      </c>
      <c r="W340" s="336" t="s">
        <v>719</v>
      </c>
      <c r="X340" s="337"/>
      <c r="Y340" s="337"/>
      <c r="Z340" s="337"/>
      <c r="AA340" s="861">
        <v>0.38999998569488525</v>
      </c>
      <c r="AC340" s="336" t="s">
        <v>836</v>
      </c>
      <c r="AD340" s="337"/>
      <c r="AE340" s="337"/>
      <c r="AF340" s="108"/>
      <c r="AG340" s="862">
        <v>0.37999999523162842</v>
      </c>
      <c r="AI340" s="336" t="s">
        <v>851</v>
      </c>
      <c r="AJ340" s="337"/>
      <c r="AK340" s="337"/>
      <c r="AL340" s="337"/>
      <c r="AM340" s="862">
        <v>0</v>
      </c>
      <c r="AO340" s="336" t="s">
        <v>852</v>
      </c>
      <c r="AP340" s="108"/>
      <c r="AQ340" s="108"/>
      <c r="AR340" s="109"/>
      <c r="AS340" s="862">
        <v>0</v>
      </c>
    </row>
    <row r="341" spans="5:45">
      <c r="E341" s="186" t="s">
        <v>853</v>
      </c>
      <c r="F341" s="143"/>
      <c r="G341" s="143"/>
      <c r="H341" s="184"/>
      <c r="I341" s="859">
        <v>0.25600000000000001</v>
      </c>
      <c r="K341" s="336" t="s">
        <v>854</v>
      </c>
      <c r="L341" s="337"/>
      <c r="M341" s="184"/>
      <c r="N341" s="184"/>
      <c r="O341" s="860">
        <v>0</v>
      </c>
      <c r="Q341" s="336" t="s">
        <v>835</v>
      </c>
      <c r="R341" s="337"/>
      <c r="S341" s="337"/>
      <c r="T341" s="337"/>
      <c r="U341" s="861">
        <v>0</v>
      </c>
      <c r="W341" s="336" t="s">
        <v>626</v>
      </c>
      <c r="X341" s="337"/>
      <c r="Y341" s="337"/>
      <c r="Z341" s="337"/>
      <c r="AA341" s="861">
        <v>0</v>
      </c>
      <c r="AC341" s="336" t="s">
        <v>613</v>
      </c>
      <c r="AD341" s="337"/>
      <c r="AE341" s="337"/>
      <c r="AF341" s="108"/>
      <c r="AG341" s="862">
        <v>0</v>
      </c>
      <c r="AI341" s="336" t="s">
        <v>621</v>
      </c>
      <c r="AJ341" s="337"/>
      <c r="AK341" s="337"/>
      <c r="AL341" s="337"/>
      <c r="AM341" s="862">
        <v>0.28999999165534973</v>
      </c>
      <c r="AO341" s="336" t="s">
        <v>718</v>
      </c>
      <c r="AP341" s="110"/>
      <c r="AQ341" s="110"/>
      <c r="AR341" s="109"/>
      <c r="AS341" s="862">
        <v>0</v>
      </c>
    </row>
    <row r="342" spans="5:45">
      <c r="E342" s="186" t="s">
        <v>855</v>
      </c>
      <c r="F342" s="143"/>
      <c r="G342" s="143"/>
      <c r="H342" s="184"/>
      <c r="I342" s="859">
        <v>0.18</v>
      </c>
      <c r="K342" s="336" t="s">
        <v>672</v>
      </c>
      <c r="L342" s="337"/>
      <c r="M342" s="184"/>
      <c r="N342" s="184"/>
      <c r="O342" s="860">
        <v>0.21</v>
      </c>
      <c r="Q342" s="336" t="s">
        <v>683</v>
      </c>
      <c r="R342" s="337"/>
      <c r="S342" s="337"/>
      <c r="T342" s="337"/>
      <c r="U342" s="861">
        <v>0</v>
      </c>
      <c r="W342" s="336" t="s">
        <v>856</v>
      </c>
      <c r="X342" s="337"/>
      <c r="Y342" s="337"/>
      <c r="Z342" s="337"/>
      <c r="AA342" s="861">
        <v>0</v>
      </c>
      <c r="AC342" s="336" t="s">
        <v>847</v>
      </c>
      <c r="AD342" s="337"/>
      <c r="AE342" s="337"/>
      <c r="AF342" s="108"/>
      <c r="AG342" s="862">
        <v>0</v>
      </c>
      <c r="AI342" s="336" t="s">
        <v>674</v>
      </c>
      <c r="AJ342" s="337"/>
      <c r="AK342" s="337"/>
      <c r="AL342" s="337"/>
      <c r="AM342" s="862">
        <v>0</v>
      </c>
      <c r="AO342" s="70" t="s">
        <v>857</v>
      </c>
    </row>
    <row r="343" spans="5:45">
      <c r="E343" s="186" t="s">
        <v>858</v>
      </c>
      <c r="F343" s="143"/>
      <c r="G343" s="143"/>
      <c r="H343" s="184"/>
      <c r="I343" s="859">
        <v>0.25900000000000001</v>
      </c>
      <c r="K343" s="336" t="s">
        <v>732</v>
      </c>
      <c r="L343" s="337"/>
      <c r="M343" s="184"/>
      <c r="N343" s="184"/>
      <c r="O343" s="860">
        <v>0</v>
      </c>
      <c r="Q343" s="336" t="s">
        <v>685</v>
      </c>
      <c r="R343" s="337"/>
      <c r="S343" s="337"/>
      <c r="T343" s="337"/>
      <c r="U343" s="861">
        <v>0</v>
      </c>
      <c r="W343" s="336" t="s">
        <v>694</v>
      </c>
      <c r="X343" s="337"/>
      <c r="Y343" s="337"/>
      <c r="Z343" s="337"/>
      <c r="AA343" s="861">
        <v>0</v>
      </c>
      <c r="AC343" s="336" t="s">
        <v>781</v>
      </c>
      <c r="AD343" s="337"/>
      <c r="AE343" s="337"/>
      <c r="AF343" s="108"/>
      <c r="AG343" s="862">
        <v>0.31999999284744263</v>
      </c>
      <c r="AI343" s="336" t="s">
        <v>859</v>
      </c>
      <c r="AJ343" s="337"/>
      <c r="AK343" s="337"/>
      <c r="AL343" s="337"/>
      <c r="AM343" s="862">
        <v>0</v>
      </c>
    </row>
    <row r="344" spans="5:45">
      <c r="E344" s="186" t="s">
        <v>860</v>
      </c>
      <c r="F344" s="143"/>
      <c r="G344" s="143"/>
      <c r="H344" s="184"/>
      <c r="I344" s="859">
        <v>0.25900000000000001</v>
      </c>
      <c r="K344" s="336" t="s">
        <v>861</v>
      </c>
      <c r="L344" s="337"/>
      <c r="M344" s="184"/>
      <c r="N344" s="184"/>
      <c r="O344" s="860">
        <v>0</v>
      </c>
      <c r="Q344" s="336" t="s">
        <v>862</v>
      </c>
      <c r="R344" s="337"/>
      <c r="S344" s="337"/>
      <c r="T344" s="337"/>
      <c r="U344" s="861">
        <v>0.18000000715255737</v>
      </c>
      <c r="W344" s="336" t="s">
        <v>698</v>
      </c>
      <c r="X344" s="337"/>
      <c r="Y344" s="337"/>
      <c r="Z344" s="337"/>
      <c r="AA344" s="861">
        <v>0</v>
      </c>
      <c r="AC344" s="336" t="s">
        <v>621</v>
      </c>
      <c r="AD344" s="337"/>
      <c r="AE344" s="337"/>
      <c r="AF344" s="108"/>
      <c r="AG344" s="862">
        <v>0.31999999284744263</v>
      </c>
      <c r="AI344" s="336" t="s">
        <v>863</v>
      </c>
      <c r="AJ344" s="337"/>
      <c r="AK344" s="337"/>
      <c r="AL344" s="337"/>
      <c r="AM344" s="862">
        <v>0.36000001430511475</v>
      </c>
    </row>
    <row r="345" spans="5:45">
      <c r="E345" s="186" t="s">
        <v>864</v>
      </c>
      <c r="F345" s="143"/>
      <c r="G345" s="143"/>
      <c r="H345" s="184"/>
      <c r="I345" s="859">
        <v>0.25900000000000001</v>
      </c>
      <c r="K345" s="336" t="s">
        <v>793</v>
      </c>
      <c r="L345" s="337"/>
      <c r="M345" s="184"/>
      <c r="N345" s="184"/>
      <c r="O345" s="860">
        <v>0.24</v>
      </c>
      <c r="Q345" s="336" t="s">
        <v>694</v>
      </c>
      <c r="R345" s="337"/>
      <c r="S345" s="337"/>
      <c r="T345" s="337"/>
      <c r="U345" s="861">
        <v>0</v>
      </c>
      <c r="W345" s="336" t="s">
        <v>706</v>
      </c>
      <c r="X345" s="337"/>
      <c r="Y345" s="337"/>
      <c r="Z345" s="337"/>
      <c r="AA345" s="861">
        <v>0</v>
      </c>
      <c r="AC345" s="336" t="s">
        <v>674</v>
      </c>
      <c r="AD345" s="337"/>
      <c r="AE345" s="337"/>
      <c r="AF345" s="108"/>
      <c r="AG345" s="862">
        <v>0</v>
      </c>
      <c r="AI345" s="336" t="s">
        <v>865</v>
      </c>
      <c r="AJ345" s="337"/>
      <c r="AK345" s="337"/>
      <c r="AL345" s="337"/>
      <c r="AM345" s="862">
        <v>0</v>
      </c>
    </row>
    <row r="346" spans="5:45">
      <c r="E346" s="186" t="s">
        <v>866</v>
      </c>
      <c r="F346" s="143"/>
      <c r="G346" s="143"/>
      <c r="H346" s="184"/>
      <c r="I346" s="859">
        <v>0.25900000000000001</v>
      </c>
      <c r="K346" s="336" t="s">
        <v>768</v>
      </c>
      <c r="L346" s="337"/>
      <c r="M346" s="184"/>
      <c r="N346" s="184"/>
      <c r="O346" s="860">
        <v>0.25</v>
      </c>
      <c r="Q346" s="336" t="s">
        <v>698</v>
      </c>
      <c r="R346" s="337"/>
      <c r="S346" s="337"/>
      <c r="T346" s="337"/>
      <c r="U346" s="861">
        <v>0</v>
      </c>
      <c r="W346" s="336" t="s">
        <v>798</v>
      </c>
      <c r="X346" s="337"/>
      <c r="Y346" s="337"/>
      <c r="Z346" s="337"/>
      <c r="AA346" s="861">
        <v>0.37000000476837158</v>
      </c>
      <c r="AC346" s="336" t="s">
        <v>863</v>
      </c>
      <c r="AD346" s="337"/>
      <c r="AE346" s="337"/>
      <c r="AF346" s="108"/>
      <c r="AG346" s="862">
        <v>0.36000001430511475</v>
      </c>
      <c r="AI346" s="336" t="s">
        <v>867</v>
      </c>
      <c r="AJ346" s="337"/>
      <c r="AK346" s="337"/>
      <c r="AL346" s="337"/>
      <c r="AM346" s="862">
        <v>0.34000000357627869</v>
      </c>
    </row>
    <row r="347" spans="5:45">
      <c r="E347" s="186" t="s">
        <v>868</v>
      </c>
      <c r="F347" s="143"/>
      <c r="G347" s="143"/>
      <c r="H347" s="184"/>
      <c r="I347" s="859">
        <v>0</v>
      </c>
      <c r="K347" s="336" t="s">
        <v>800</v>
      </c>
      <c r="L347" s="337"/>
      <c r="M347" s="184"/>
      <c r="N347" s="184"/>
      <c r="O347" s="860">
        <v>0</v>
      </c>
      <c r="Q347" s="336" t="s">
        <v>719</v>
      </c>
      <c r="R347" s="337"/>
      <c r="S347" s="337"/>
      <c r="T347" s="337"/>
      <c r="U347" s="861">
        <v>0.28999999165534973</v>
      </c>
      <c r="W347" s="336" t="s">
        <v>712</v>
      </c>
      <c r="X347" s="337"/>
      <c r="Y347" s="337"/>
      <c r="Z347" s="337"/>
      <c r="AA347" s="861">
        <v>0</v>
      </c>
      <c r="AC347" s="336" t="s">
        <v>869</v>
      </c>
      <c r="AD347" s="337"/>
      <c r="AE347" s="337"/>
      <c r="AF347" s="108"/>
      <c r="AG347" s="862">
        <v>0.40999999642372131</v>
      </c>
      <c r="AI347" s="336" t="s">
        <v>614</v>
      </c>
      <c r="AJ347" s="337"/>
      <c r="AK347" s="337"/>
      <c r="AL347" s="337"/>
      <c r="AM347" s="862">
        <v>0.28999999165534973</v>
      </c>
    </row>
    <row r="348" spans="5:45">
      <c r="E348" s="186" t="s">
        <v>870</v>
      </c>
      <c r="F348" s="143"/>
      <c r="G348" s="143"/>
      <c r="H348" s="184"/>
      <c r="I348" s="859">
        <v>0.25900000000000001</v>
      </c>
      <c r="K348" s="336" t="s">
        <v>692</v>
      </c>
      <c r="L348" s="337"/>
      <c r="M348" s="184"/>
      <c r="N348" s="184"/>
      <c r="O348" s="860">
        <v>0.12</v>
      </c>
      <c r="Q348" s="336" t="s">
        <v>626</v>
      </c>
      <c r="R348" s="337"/>
      <c r="S348" s="337"/>
      <c r="T348" s="337"/>
      <c r="U348" s="861">
        <v>0</v>
      </c>
      <c r="W348" s="336" t="s">
        <v>726</v>
      </c>
      <c r="X348" s="337"/>
      <c r="Y348" s="337"/>
      <c r="Z348" s="337"/>
      <c r="AA348" s="861">
        <v>0.40999999642372131</v>
      </c>
      <c r="AC348" s="336" t="s">
        <v>867</v>
      </c>
      <c r="AD348" s="337"/>
      <c r="AE348" s="337"/>
      <c r="AF348" s="108"/>
      <c r="AG348" s="862">
        <v>0</v>
      </c>
      <c r="AI348" s="336" t="s">
        <v>622</v>
      </c>
      <c r="AJ348" s="337"/>
      <c r="AK348" s="337"/>
      <c r="AL348" s="337"/>
      <c r="AM348" s="862">
        <v>0.28999999165534973</v>
      </c>
    </row>
    <row r="349" spans="5:45">
      <c r="E349" s="186" t="s">
        <v>871</v>
      </c>
      <c r="F349" s="143"/>
      <c r="G349" s="143"/>
      <c r="H349" s="184"/>
      <c r="I349" s="859">
        <v>0.25900000000000001</v>
      </c>
      <c r="K349" s="336" t="s">
        <v>736</v>
      </c>
      <c r="L349" s="337"/>
      <c r="M349" s="184"/>
      <c r="N349" s="184"/>
      <c r="O349" s="860">
        <v>0.21</v>
      </c>
      <c r="Q349" s="336" t="s">
        <v>872</v>
      </c>
      <c r="R349" s="337"/>
      <c r="S349" s="337"/>
      <c r="T349" s="337"/>
      <c r="U349" s="861">
        <v>0</v>
      </c>
      <c r="W349" s="336" t="s">
        <v>618</v>
      </c>
      <c r="X349" s="337"/>
      <c r="Y349" s="337"/>
      <c r="Z349" s="337"/>
      <c r="AA349" s="861">
        <v>0</v>
      </c>
      <c r="AC349" s="336" t="s">
        <v>614</v>
      </c>
      <c r="AD349" s="337"/>
      <c r="AE349" s="337"/>
      <c r="AF349" s="108"/>
      <c r="AG349" s="862">
        <v>0.34999999403953552</v>
      </c>
      <c r="AI349" s="336" t="s">
        <v>873</v>
      </c>
      <c r="AJ349" s="337"/>
      <c r="AK349" s="337"/>
      <c r="AL349" s="337"/>
      <c r="AM349" s="862">
        <v>0</v>
      </c>
    </row>
    <row r="350" spans="5:45">
      <c r="E350" s="186" t="s">
        <v>874</v>
      </c>
      <c r="F350" s="143"/>
      <c r="G350" s="143"/>
      <c r="H350" s="184"/>
      <c r="I350" s="859">
        <v>0.252</v>
      </c>
      <c r="K350" s="336" t="s">
        <v>778</v>
      </c>
      <c r="L350" s="337"/>
      <c r="M350" s="184"/>
      <c r="N350" s="184"/>
      <c r="O350" s="860">
        <v>0.22</v>
      </c>
      <c r="Q350" s="336" t="s">
        <v>875</v>
      </c>
      <c r="R350" s="337"/>
      <c r="S350" s="337"/>
      <c r="T350" s="337"/>
      <c r="U350" s="861">
        <v>0</v>
      </c>
      <c r="W350" s="336" t="s">
        <v>602</v>
      </c>
      <c r="X350" s="337"/>
      <c r="Y350" s="337"/>
      <c r="Z350" s="337"/>
      <c r="AA350" s="861">
        <v>0.37999999523162842</v>
      </c>
      <c r="AC350" s="336" t="s">
        <v>876</v>
      </c>
      <c r="AD350" s="337"/>
      <c r="AE350" s="337"/>
      <c r="AF350" s="108"/>
      <c r="AG350" s="862">
        <v>0</v>
      </c>
      <c r="AI350" s="336" t="s">
        <v>664</v>
      </c>
      <c r="AJ350" s="337"/>
      <c r="AK350" s="337"/>
      <c r="AL350" s="337"/>
      <c r="AM350" s="862">
        <v>0</v>
      </c>
    </row>
    <row r="351" spans="5:45">
      <c r="E351" s="186" t="s">
        <v>877</v>
      </c>
      <c r="F351" s="143"/>
      <c r="G351" s="143"/>
      <c r="H351" s="184"/>
      <c r="I351" s="859">
        <v>0.254</v>
      </c>
      <c r="K351" s="336" t="s">
        <v>747</v>
      </c>
      <c r="L351" s="337"/>
      <c r="M351" s="184"/>
      <c r="N351" s="184"/>
      <c r="O351" s="860">
        <v>0.23</v>
      </c>
      <c r="Q351" s="336" t="s">
        <v>878</v>
      </c>
      <c r="R351" s="337"/>
      <c r="S351" s="337"/>
      <c r="T351" s="337"/>
      <c r="U351" s="861">
        <v>0</v>
      </c>
      <c r="W351" s="336" t="s">
        <v>641</v>
      </c>
      <c r="X351" s="337"/>
      <c r="Y351" s="337"/>
      <c r="Z351" s="337"/>
      <c r="AA351" s="861">
        <v>0</v>
      </c>
      <c r="AC351" s="336" t="s">
        <v>622</v>
      </c>
      <c r="AD351" s="337"/>
      <c r="AE351" s="337"/>
      <c r="AF351" s="108"/>
      <c r="AG351" s="862">
        <v>0.38999998569488525</v>
      </c>
      <c r="AI351" s="336" t="s">
        <v>636</v>
      </c>
      <c r="AJ351" s="337"/>
      <c r="AK351" s="337"/>
      <c r="AL351" s="337"/>
      <c r="AM351" s="862">
        <v>0</v>
      </c>
    </row>
    <row r="352" spans="5:45">
      <c r="E352" s="186" t="s">
        <v>879</v>
      </c>
      <c r="F352" s="143"/>
      <c r="G352" s="143"/>
      <c r="H352" s="184"/>
      <c r="I352" s="859">
        <v>0.25900000000000001</v>
      </c>
      <c r="K352" s="336" t="s">
        <v>834</v>
      </c>
      <c r="L352" s="337"/>
      <c r="M352" s="184"/>
      <c r="N352" s="184"/>
      <c r="O352" s="860">
        <v>0</v>
      </c>
      <c r="Q352" s="336" t="s">
        <v>722</v>
      </c>
      <c r="R352" s="337"/>
      <c r="S352" s="337"/>
      <c r="T352" s="337"/>
      <c r="U352" s="861">
        <v>0</v>
      </c>
      <c r="W352" s="336" t="s">
        <v>648</v>
      </c>
      <c r="X352" s="337"/>
      <c r="Y352" s="337"/>
      <c r="Z352" s="337"/>
      <c r="AA352" s="861">
        <v>0.15999999642372131</v>
      </c>
      <c r="AC352" s="336" t="s">
        <v>873</v>
      </c>
      <c r="AD352" s="337"/>
      <c r="AE352" s="337"/>
      <c r="AF352" s="108"/>
      <c r="AG352" s="862">
        <v>0</v>
      </c>
      <c r="AI352" s="336" t="s">
        <v>880</v>
      </c>
      <c r="AJ352" s="337"/>
      <c r="AK352" s="337"/>
      <c r="AL352" s="337"/>
      <c r="AM352" s="862">
        <v>7.0000000298023224E-2</v>
      </c>
    </row>
    <row r="353" spans="5:39">
      <c r="E353" s="186" t="s">
        <v>881</v>
      </c>
      <c r="F353" s="143"/>
      <c r="G353" s="143"/>
      <c r="H353" s="184"/>
      <c r="I353" s="859">
        <v>0.25900000000000001</v>
      </c>
      <c r="K353" s="336" t="s">
        <v>785</v>
      </c>
      <c r="L353" s="337"/>
      <c r="M353" s="184"/>
      <c r="N353" s="184"/>
      <c r="O353" s="860">
        <v>0</v>
      </c>
      <c r="Q353" s="336" t="s">
        <v>882</v>
      </c>
      <c r="R353" s="337"/>
      <c r="S353" s="337"/>
      <c r="T353" s="337"/>
      <c r="U353" s="861">
        <v>0.23999999463558197</v>
      </c>
      <c r="W353" s="336" t="s">
        <v>810</v>
      </c>
      <c r="X353" s="337"/>
      <c r="Y353" s="337"/>
      <c r="Z353" s="337"/>
      <c r="AA353" s="861">
        <v>0</v>
      </c>
      <c r="AC353" s="336" t="s">
        <v>664</v>
      </c>
      <c r="AD353" s="337"/>
      <c r="AE353" s="337"/>
      <c r="AF353" s="108"/>
      <c r="AG353" s="862">
        <v>0</v>
      </c>
      <c r="AI353" s="336" t="s">
        <v>883</v>
      </c>
      <c r="AJ353" s="337"/>
      <c r="AK353" s="337"/>
      <c r="AL353" s="337"/>
      <c r="AM353" s="862">
        <v>0.31999999284744263</v>
      </c>
    </row>
    <row r="354" spans="5:39">
      <c r="E354" s="186" t="s">
        <v>884</v>
      </c>
      <c r="F354" s="143"/>
      <c r="G354" s="143"/>
      <c r="H354" s="184"/>
      <c r="I354" s="859">
        <v>0.25800000000000001</v>
      </c>
      <c r="K354" s="336" t="s">
        <v>749</v>
      </c>
      <c r="L354" s="337"/>
      <c r="M354" s="184"/>
      <c r="N354" s="184"/>
      <c r="O354" s="860">
        <v>0</v>
      </c>
      <c r="Q354" s="336" t="s">
        <v>885</v>
      </c>
      <c r="R354" s="337"/>
      <c r="S354" s="337"/>
      <c r="T354" s="337"/>
      <c r="U354" s="861">
        <v>0</v>
      </c>
      <c r="W354" s="336" t="s">
        <v>886</v>
      </c>
      <c r="X354" s="337"/>
      <c r="Y354" s="337"/>
      <c r="Z354" s="337"/>
      <c r="AA354" s="861">
        <v>0.25</v>
      </c>
      <c r="AC354" s="336" t="s">
        <v>636</v>
      </c>
      <c r="AD354" s="337"/>
      <c r="AE354" s="337"/>
      <c r="AF354" s="108"/>
      <c r="AG354" s="862">
        <v>0</v>
      </c>
      <c r="AI354" s="336" t="s">
        <v>887</v>
      </c>
      <c r="AJ354" s="337"/>
      <c r="AK354" s="337"/>
      <c r="AL354" s="337"/>
      <c r="AM354" s="862">
        <v>0</v>
      </c>
    </row>
    <row r="355" spans="5:39">
      <c r="E355" s="186" t="s">
        <v>888</v>
      </c>
      <c r="F355" s="143"/>
      <c r="G355" s="143"/>
      <c r="H355" s="184"/>
      <c r="I355" s="859">
        <v>0.20100000000000001</v>
      </c>
      <c r="K355" s="336" t="s">
        <v>845</v>
      </c>
      <c r="L355" s="337"/>
      <c r="M355" s="184"/>
      <c r="N355" s="184"/>
      <c r="O355" s="860">
        <v>0</v>
      </c>
      <c r="Q355" s="336" t="s">
        <v>712</v>
      </c>
      <c r="R355" s="337"/>
      <c r="S355" s="337"/>
      <c r="T355" s="337"/>
      <c r="U355" s="861">
        <v>0</v>
      </c>
      <c r="W355" s="336" t="s">
        <v>728</v>
      </c>
      <c r="X355" s="337"/>
      <c r="Y355" s="337"/>
      <c r="Z355" s="337"/>
      <c r="AA355" s="861">
        <v>0.20000000298023224</v>
      </c>
      <c r="AC355" s="336" t="s">
        <v>880</v>
      </c>
      <c r="AD355" s="337"/>
      <c r="AE355" s="337"/>
      <c r="AF355" s="108"/>
      <c r="AG355" s="862">
        <v>0</v>
      </c>
      <c r="AI355" s="336" t="s">
        <v>699</v>
      </c>
      <c r="AJ355" s="337"/>
      <c r="AK355" s="337"/>
      <c r="AL355" s="337"/>
      <c r="AM355" s="862">
        <v>0</v>
      </c>
    </row>
    <row r="356" spans="5:39">
      <c r="E356" s="186" t="s">
        <v>889</v>
      </c>
      <c r="F356" s="143"/>
      <c r="G356" s="143"/>
      <c r="H356" s="184"/>
      <c r="I356" s="859">
        <v>0</v>
      </c>
      <c r="K356" s="336" t="s">
        <v>827</v>
      </c>
      <c r="L356" s="337"/>
      <c r="M356" s="184"/>
      <c r="N356" s="184"/>
      <c r="O356" s="860">
        <v>0.23</v>
      </c>
      <c r="Q356" s="336" t="s">
        <v>618</v>
      </c>
      <c r="R356" s="337"/>
      <c r="S356" s="337"/>
      <c r="T356" s="337"/>
      <c r="U356" s="861">
        <v>0</v>
      </c>
      <c r="W356" s="336" t="s">
        <v>820</v>
      </c>
      <c r="X356" s="337"/>
      <c r="Y356" s="337"/>
      <c r="Z356" s="337"/>
      <c r="AA356" s="861">
        <v>0.40999999642372131</v>
      </c>
      <c r="AC356" s="336" t="s">
        <v>890</v>
      </c>
      <c r="AD356" s="337"/>
      <c r="AE356" s="337"/>
      <c r="AF356" s="108"/>
      <c r="AG356" s="862">
        <v>0</v>
      </c>
      <c r="AI356" s="336" t="s">
        <v>811</v>
      </c>
      <c r="AJ356" s="337"/>
      <c r="AK356" s="337"/>
      <c r="AL356" s="337"/>
      <c r="AM356" s="862">
        <v>0</v>
      </c>
    </row>
    <row r="357" spans="5:39">
      <c r="E357" s="186" t="s">
        <v>891</v>
      </c>
      <c r="F357" s="143"/>
      <c r="G357" s="143"/>
      <c r="H357" s="184"/>
      <c r="I357" s="859">
        <v>0</v>
      </c>
      <c r="K357" s="336" t="s">
        <v>892</v>
      </c>
      <c r="L357" s="337"/>
      <c r="M357" s="184"/>
      <c r="N357" s="184"/>
      <c r="O357" s="860">
        <v>0</v>
      </c>
      <c r="Q357" s="336" t="s">
        <v>627</v>
      </c>
      <c r="R357" s="337"/>
      <c r="S357" s="337"/>
      <c r="T357" s="337"/>
      <c r="U357" s="861">
        <v>0.27000001072883606</v>
      </c>
      <c r="W357" s="336" t="s">
        <v>893</v>
      </c>
      <c r="X357" s="337"/>
      <c r="Y357" s="337"/>
      <c r="Z357" s="337"/>
      <c r="AA357" s="861">
        <v>0</v>
      </c>
      <c r="AC357" s="336" t="s">
        <v>699</v>
      </c>
      <c r="AD357" s="337"/>
      <c r="AE357" s="337"/>
      <c r="AF357" s="108"/>
      <c r="AG357" s="862">
        <v>0</v>
      </c>
      <c r="AI357" s="336" t="s">
        <v>649</v>
      </c>
      <c r="AJ357" s="337"/>
      <c r="AK357" s="337"/>
      <c r="AL357" s="337"/>
      <c r="AM357" s="862">
        <v>0</v>
      </c>
    </row>
    <row r="358" spans="5:39">
      <c r="E358" s="186" t="s">
        <v>894</v>
      </c>
      <c r="F358" s="143"/>
      <c r="G358" s="143"/>
      <c r="H358" s="184"/>
      <c r="I358" s="859">
        <v>0.25900000000000001</v>
      </c>
      <c r="K358" s="336" t="s">
        <v>753</v>
      </c>
      <c r="L358" s="337"/>
      <c r="M358" s="184"/>
      <c r="N358" s="184"/>
      <c r="O358" s="860">
        <v>0</v>
      </c>
      <c r="Q358" s="336" t="s">
        <v>641</v>
      </c>
      <c r="R358" s="337"/>
      <c r="S358" s="337"/>
      <c r="T358" s="337"/>
      <c r="U358" s="861">
        <v>0.31000000238418579</v>
      </c>
      <c r="W358" s="336" t="s">
        <v>733</v>
      </c>
      <c r="X358" s="337"/>
      <c r="Y358" s="337"/>
      <c r="Z358" s="337"/>
      <c r="AA358" s="861">
        <v>0</v>
      </c>
      <c r="AC358" s="336" t="s">
        <v>811</v>
      </c>
      <c r="AD358" s="337"/>
      <c r="AE358" s="337"/>
      <c r="AF358" s="108"/>
      <c r="AG358" s="862">
        <v>0</v>
      </c>
      <c r="AI358" s="336" t="s">
        <v>738</v>
      </c>
      <c r="AJ358" s="337"/>
      <c r="AK358" s="337"/>
      <c r="AL358" s="337"/>
      <c r="AM358" s="862">
        <v>0.15000000596046448</v>
      </c>
    </row>
    <row r="359" spans="5:39">
      <c r="E359" s="186" t="s">
        <v>895</v>
      </c>
      <c r="F359" s="143"/>
      <c r="G359" s="143"/>
      <c r="H359" s="184"/>
      <c r="I359" s="859">
        <v>0.25900000000000001</v>
      </c>
      <c r="K359" s="336" t="s">
        <v>759</v>
      </c>
      <c r="L359" s="337"/>
      <c r="M359" s="184"/>
      <c r="N359" s="184"/>
      <c r="O359" s="860">
        <v>0</v>
      </c>
      <c r="Q359" s="336" t="s">
        <v>896</v>
      </c>
      <c r="R359" s="337"/>
      <c r="S359" s="337"/>
      <c r="T359" s="337"/>
      <c r="U359" s="861">
        <v>0</v>
      </c>
      <c r="W359" s="336" t="s">
        <v>828</v>
      </c>
      <c r="X359" s="337"/>
      <c r="Y359" s="337"/>
      <c r="Z359" s="337"/>
      <c r="AA359" s="861">
        <v>0.40999999642372131</v>
      </c>
      <c r="AC359" s="336" t="s">
        <v>649</v>
      </c>
      <c r="AD359" s="337"/>
      <c r="AE359" s="337"/>
      <c r="AF359" s="108"/>
      <c r="AG359" s="862">
        <v>0</v>
      </c>
      <c r="AI359" s="336" t="s">
        <v>791</v>
      </c>
      <c r="AJ359" s="337"/>
      <c r="AK359" s="337"/>
      <c r="AL359" s="337"/>
      <c r="AM359" s="862">
        <v>0.10999999940395355</v>
      </c>
    </row>
    <row r="360" spans="5:39">
      <c r="E360" s="186" t="s">
        <v>897</v>
      </c>
      <c r="F360" s="143"/>
      <c r="G360" s="143"/>
      <c r="H360" s="184"/>
      <c r="I360" s="859">
        <v>0.25900000000000001</v>
      </c>
      <c r="K360" s="336" t="s">
        <v>765</v>
      </c>
      <c r="L360" s="337"/>
      <c r="M360" s="184"/>
      <c r="N360" s="184"/>
      <c r="O360" s="860">
        <v>0</v>
      </c>
      <c r="Q360" s="336" t="s">
        <v>898</v>
      </c>
      <c r="R360" s="337"/>
      <c r="S360" s="337"/>
      <c r="T360" s="337"/>
      <c r="U360" s="861">
        <v>0</v>
      </c>
      <c r="W360" s="336" t="s">
        <v>899</v>
      </c>
      <c r="X360" s="337"/>
      <c r="Y360" s="337"/>
      <c r="Z360" s="337"/>
      <c r="AA360" s="861">
        <v>0</v>
      </c>
      <c r="AC360" s="336" t="s">
        <v>738</v>
      </c>
      <c r="AD360" s="337"/>
      <c r="AE360" s="337"/>
      <c r="AF360" s="108"/>
      <c r="AG360" s="862">
        <v>0.2800000011920929</v>
      </c>
      <c r="AI360" s="336" t="s">
        <v>795</v>
      </c>
      <c r="AJ360" s="337"/>
      <c r="AK360" s="337"/>
      <c r="AL360" s="337"/>
      <c r="AM360" s="862">
        <v>0</v>
      </c>
    </row>
    <row r="361" spans="5:39">
      <c r="E361" s="186" t="s">
        <v>900</v>
      </c>
      <c r="F361" s="143"/>
      <c r="G361" s="143"/>
      <c r="H361" s="184"/>
      <c r="I361" s="859">
        <v>0.23300000000000001</v>
      </c>
      <c r="K361" s="336" t="s">
        <v>769</v>
      </c>
      <c r="L361" s="337"/>
      <c r="M361" s="184"/>
      <c r="N361" s="184"/>
      <c r="O361" s="860">
        <v>0</v>
      </c>
      <c r="Q361" s="336" t="s">
        <v>648</v>
      </c>
      <c r="R361" s="337"/>
      <c r="S361" s="337"/>
      <c r="T361" s="337"/>
      <c r="U361" s="861">
        <v>0.25999999046325684</v>
      </c>
      <c r="W361" s="336" t="s">
        <v>901</v>
      </c>
      <c r="X361" s="337"/>
      <c r="Y361" s="337"/>
      <c r="Z361" s="337"/>
      <c r="AA361" s="861">
        <v>0</v>
      </c>
      <c r="AC361" s="336" t="s">
        <v>902</v>
      </c>
      <c r="AD361" s="337"/>
      <c r="AE361" s="337"/>
      <c r="AF361" s="108"/>
      <c r="AG361" s="862">
        <v>0</v>
      </c>
      <c r="AI361" s="336" t="s">
        <v>903</v>
      </c>
      <c r="AJ361" s="337"/>
      <c r="AK361" s="337"/>
      <c r="AL361" s="337"/>
      <c r="AM361" s="862">
        <v>0.36000001430511475</v>
      </c>
    </row>
    <row r="362" spans="5:39">
      <c r="E362" s="186" t="s">
        <v>904</v>
      </c>
      <c r="F362" s="143"/>
      <c r="G362" s="143"/>
      <c r="H362" s="184"/>
      <c r="I362" s="859">
        <v>0</v>
      </c>
      <c r="K362" s="336" t="s">
        <v>905</v>
      </c>
      <c r="L362" s="337"/>
      <c r="M362" s="184"/>
      <c r="N362" s="184"/>
      <c r="O362" s="860">
        <v>0.17</v>
      </c>
      <c r="Q362" s="336" t="s">
        <v>906</v>
      </c>
      <c r="R362" s="337"/>
      <c r="S362" s="337"/>
      <c r="T362" s="337"/>
      <c r="U362" s="861">
        <v>0</v>
      </c>
      <c r="W362" s="336" t="s">
        <v>737</v>
      </c>
      <c r="X362" s="337"/>
      <c r="Y362" s="337"/>
      <c r="Z362" s="337"/>
      <c r="AA362" s="861">
        <v>0.2800000011920929</v>
      </c>
      <c r="AC362" s="336" t="s">
        <v>791</v>
      </c>
      <c r="AD362" s="337"/>
      <c r="AE362" s="337"/>
      <c r="AF362" s="108"/>
      <c r="AG362" s="862">
        <v>0.23000000417232513</v>
      </c>
      <c r="AI362" s="336" t="s">
        <v>686</v>
      </c>
      <c r="AJ362" s="337"/>
      <c r="AK362" s="337"/>
      <c r="AL362" s="337"/>
      <c r="AM362" s="862">
        <v>0</v>
      </c>
    </row>
    <row r="363" spans="5:39">
      <c r="E363" s="186" t="s">
        <v>907</v>
      </c>
      <c r="F363" s="143"/>
      <c r="G363" s="143"/>
      <c r="H363" s="184"/>
      <c r="I363" s="859">
        <v>0.25900000000000001</v>
      </c>
      <c r="K363" s="336" t="s">
        <v>779</v>
      </c>
      <c r="L363" s="337"/>
      <c r="M363" s="184"/>
      <c r="N363" s="184"/>
      <c r="O363" s="860">
        <v>0</v>
      </c>
      <c r="Q363" s="336" t="s">
        <v>733</v>
      </c>
      <c r="R363" s="337"/>
      <c r="S363" s="337"/>
      <c r="T363" s="337"/>
      <c r="U363" s="861">
        <v>0</v>
      </c>
      <c r="W363" s="336" t="s">
        <v>908</v>
      </c>
      <c r="X363" s="337"/>
      <c r="Y363" s="337"/>
      <c r="Z363" s="337"/>
      <c r="AA363" s="861">
        <v>0</v>
      </c>
      <c r="AC363" s="336" t="s">
        <v>795</v>
      </c>
      <c r="AD363" s="337"/>
      <c r="AE363" s="337"/>
      <c r="AF363" s="108"/>
      <c r="AG363" s="862">
        <v>9.9999997764825821E-3</v>
      </c>
      <c r="AI363" s="336" t="s">
        <v>909</v>
      </c>
      <c r="AJ363" s="337"/>
      <c r="AK363" s="337"/>
      <c r="AL363" s="337"/>
      <c r="AM363" s="862">
        <v>0.28999999165534973</v>
      </c>
    </row>
    <row r="364" spans="5:39">
      <c r="E364" s="186" t="s">
        <v>910</v>
      </c>
      <c r="F364" s="143"/>
      <c r="G364" s="143"/>
      <c r="H364" s="184"/>
      <c r="I364" s="859">
        <v>0.25800000000000001</v>
      </c>
      <c r="K364" s="336" t="s">
        <v>911</v>
      </c>
      <c r="L364" s="337"/>
      <c r="M364" s="184"/>
      <c r="N364" s="184"/>
      <c r="O364" s="860">
        <v>0</v>
      </c>
      <c r="Q364" s="336" t="s">
        <v>828</v>
      </c>
      <c r="R364" s="337"/>
      <c r="S364" s="337"/>
      <c r="T364" s="337"/>
      <c r="U364" s="861">
        <v>0.30000001192092896</v>
      </c>
      <c r="W364" s="336" t="s">
        <v>912</v>
      </c>
      <c r="X364" s="337"/>
      <c r="Y364" s="337"/>
      <c r="Z364" s="337"/>
      <c r="AA364" s="861">
        <v>0.34999999403953552</v>
      </c>
      <c r="AC364" s="336" t="s">
        <v>913</v>
      </c>
      <c r="AD364" s="337"/>
      <c r="AE364" s="337"/>
      <c r="AF364" s="108"/>
      <c r="AG364" s="862">
        <v>0.43000000715255737</v>
      </c>
      <c r="AI364" s="336" t="s">
        <v>914</v>
      </c>
      <c r="AJ364" s="337"/>
      <c r="AK364" s="337"/>
      <c r="AL364" s="337"/>
      <c r="AM364" s="862">
        <v>0</v>
      </c>
    </row>
    <row r="365" spans="5:39">
      <c r="E365" s="186" t="s">
        <v>915</v>
      </c>
      <c r="F365" s="143"/>
      <c r="G365" s="143"/>
      <c r="H365" s="184"/>
      <c r="I365" s="859">
        <v>0.25900000000000001</v>
      </c>
      <c r="K365" s="336" t="s">
        <v>916</v>
      </c>
      <c r="L365" s="337"/>
      <c r="M365" s="184"/>
      <c r="N365" s="184"/>
      <c r="O365" s="860">
        <v>0</v>
      </c>
      <c r="Q365" s="336" t="s">
        <v>899</v>
      </c>
      <c r="R365" s="337"/>
      <c r="S365" s="337"/>
      <c r="T365" s="337"/>
      <c r="U365" s="861">
        <v>0</v>
      </c>
      <c r="W365" s="336" t="s">
        <v>776</v>
      </c>
      <c r="X365" s="337"/>
      <c r="Y365" s="337"/>
      <c r="Z365" s="337"/>
      <c r="AA365" s="861">
        <v>0.40000000596046448</v>
      </c>
      <c r="AC365" s="336" t="s">
        <v>903</v>
      </c>
      <c r="AD365" s="337"/>
      <c r="AE365" s="337"/>
      <c r="AF365" s="108"/>
      <c r="AG365" s="862">
        <v>0.43000000715255737</v>
      </c>
      <c r="AI365" s="336" t="s">
        <v>695</v>
      </c>
      <c r="AJ365" s="337"/>
      <c r="AK365" s="337"/>
      <c r="AL365" s="337"/>
      <c r="AM365" s="862">
        <v>1.9999999552965164E-2</v>
      </c>
    </row>
    <row r="366" spans="5:39">
      <c r="E366" s="186" t="s">
        <v>852</v>
      </c>
      <c r="F366" s="143"/>
      <c r="G366" s="143"/>
      <c r="H366" s="184"/>
      <c r="I366" s="859">
        <v>0.25900000000000001</v>
      </c>
      <c r="K366" s="336" t="s">
        <v>722</v>
      </c>
      <c r="L366" s="337"/>
      <c r="M366" s="184"/>
      <c r="N366" s="184"/>
      <c r="O366" s="860">
        <v>0.17</v>
      </c>
      <c r="Q366" s="336" t="s">
        <v>814</v>
      </c>
      <c r="R366" s="337"/>
      <c r="S366" s="337"/>
      <c r="T366" s="337"/>
      <c r="U366" s="861">
        <v>0</v>
      </c>
      <c r="W366" s="336" t="s">
        <v>613</v>
      </c>
      <c r="X366" s="337"/>
      <c r="Y366" s="337"/>
      <c r="Z366" s="337"/>
      <c r="AA366" s="861">
        <v>0.14000000059604645</v>
      </c>
      <c r="AC366" s="336" t="s">
        <v>917</v>
      </c>
      <c r="AD366" s="337"/>
      <c r="AE366" s="337"/>
      <c r="AF366" s="108"/>
      <c r="AG366" s="862">
        <v>0.11999999731779099</v>
      </c>
      <c r="AI366" s="336" t="s">
        <v>678</v>
      </c>
      <c r="AJ366" s="337"/>
      <c r="AK366" s="337"/>
      <c r="AL366" s="337"/>
      <c r="AM366" s="862">
        <v>0</v>
      </c>
    </row>
    <row r="367" spans="5:39">
      <c r="E367" s="186" t="s">
        <v>918</v>
      </c>
      <c r="F367" s="143"/>
      <c r="G367" s="143"/>
      <c r="H367" s="184"/>
      <c r="I367" s="859">
        <v>0.25900000000000001</v>
      </c>
      <c r="K367" s="336" t="s">
        <v>919</v>
      </c>
      <c r="L367" s="337"/>
      <c r="M367" s="184"/>
      <c r="N367" s="184"/>
      <c r="O367" s="860">
        <v>0</v>
      </c>
      <c r="Q367" s="336" t="s">
        <v>920</v>
      </c>
      <c r="R367" s="337"/>
      <c r="S367" s="337"/>
      <c r="T367" s="337"/>
      <c r="U367" s="861">
        <v>0.25999999046325684</v>
      </c>
      <c r="W367" s="336" t="s">
        <v>921</v>
      </c>
      <c r="X367" s="337"/>
      <c r="Y367" s="337"/>
      <c r="Z367" s="337"/>
      <c r="AA367" s="861">
        <v>0</v>
      </c>
      <c r="AC367" s="336" t="s">
        <v>922</v>
      </c>
      <c r="AD367" s="337"/>
      <c r="AE367" s="337"/>
      <c r="AF367" s="108"/>
      <c r="AG367" s="862">
        <v>0</v>
      </c>
      <c r="AI367" s="336" t="s">
        <v>923</v>
      </c>
      <c r="AJ367" s="337"/>
      <c r="AK367" s="337"/>
      <c r="AL367" s="337"/>
      <c r="AM367" s="862">
        <v>0.27000001072883606</v>
      </c>
    </row>
    <row r="368" spans="5:39">
      <c r="E368" s="70" t="s">
        <v>924</v>
      </c>
      <c r="F368" s="363"/>
      <c r="K368" s="336" t="s">
        <v>925</v>
      </c>
      <c r="L368" s="337"/>
      <c r="M368" s="184"/>
      <c r="N368" s="184"/>
      <c r="O368" s="860">
        <v>0.21</v>
      </c>
      <c r="Q368" s="336" t="s">
        <v>926</v>
      </c>
      <c r="R368" s="337"/>
      <c r="S368" s="337"/>
      <c r="T368" s="337"/>
      <c r="U368" s="861">
        <v>0.27000001072883606</v>
      </c>
      <c r="W368" s="336" t="s">
        <v>847</v>
      </c>
      <c r="X368" s="337"/>
      <c r="Y368" s="337"/>
      <c r="Z368" s="337"/>
      <c r="AA368" s="861">
        <v>0</v>
      </c>
      <c r="AC368" s="336" t="s">
        <v>909</v>
      </c>
      <c r="AD368" s="337"/>
      <c r="AE368" s="337"/>
      <c r="AF368" s="108"/>
      <c r="AG368" s="862">
        <v>0.31000000238418579</v>
      </c>
      <c r="AI368" s="336" t="s">
        <v>927</v>
      </c>
      <c r="AJ368" s="337"/>
      <c r="AK368" s="337"/>
      <c r="AL368" s="337"/>
      <c r="AM368" s="862">
        <v>0</v>
      </c>
    </row>
    <row r="369" spans="5:39">
      <c r="K369" s="336" t="s">
        <v>928</v>
      </c>
      <c r="L369" s="337"/>
      <c r="M369" s="184"/>
      <c r="N369" s="184"/>
      <c r="O369" s="860">
        <v>0</v>
      </c>
      <c r="Q369" s="336" t="s">
        <v>728</v>
      </c>
      <c r="R369" s="337"/>
      <c r="S369" s="337"/>
      <c r="T369" s="337"/>
      <c r="U369" s="861">
        <v>0.10000000149011612</v>
      </c>
      <c r="W369" s="336" t="s">
        <v>781</v>
      </c>
      <c r="X369" s="337"/>
      <c r="Y369" s="337"/>
      <c r="Z369" s="337"/>
      <c r="AA369" s="861">
        <v>7.9999998211860657E-2</v>
      </c>
      <c r="AC369" s="336" t="s">
        <v>929</v>
      </c>
      <c r="AD369" s="337"/>
      <c r="AE369" s="337"/>
      <c r="AF369" s="108"/>
      <c r="AG369" s="862">
        <v>0</v>
      </c>
      <c r="AI369" s="336" t="s">
        <v>930</v>
      </c>
      <c r="AJ369" s="337"/>
      <c r="AK369" s="337"/>
      <c r="AL369" s="337"/>
      <c r="AM369" s="862">
        <v>0</v>
      </c>
    </row>
    <row r="370" spans="5:39">
      <c r="E370" s="112" t="s">
        <v>931</v>
      </c>
      <c r="F370" s="363"/>
      <c r="K370" s="336" t="s">
        <v>694</v>
      </c>
      <c r="L370" s="337"/>
      <c r="M370" s="184"/>
      <c r="N370" s="184"/>
      <c r="O370" s="860">
        <v>0</v>
      </c>
      <c r="Q370" s="336" t="s">
        <v>613</v>
      </c>
      <c r="R370" s="337"/>
      <c r="S370" s="337"/>
      <c r="T370" s="337"/>
      <c r="U370" s="861">
        <v>0.17000000178813934</v>
      </c>
      <c r="W370" s="336" t="s">
        <v>932</v>
      </c>
      <c r="X370" s="337"/>
      <c r="Y370" s="337"/>
      <c r="Z370" s="337"/>
      <c r="AA370" s="861">
        <v>0.40000000596046448</v>
      </c>
      <c r="AC370" s="336" t="s">
        <v>933</v>
      </c>
      <c r="AD370" s="337"/>
      <c r="AE370" s="337"/>
      <c r="AF370" s="108"/>
      <c r="AG370" s="862">
        <v>0.34000000357627869</v>
      </c>
      <c r="AI370" s="336" t="s">
        <v>934</v>
      </c>
      <c r="AJ370" s="337"/>
      <c r="AK370" s="337"/>
      <c r="AL370" s="337"/>
      <c r="AM370" s="862">
        <v>0</v>
      </c>
    </row>
    <row r="371" spans="5:39">
      <c r="E371" s="640" t="s">
        <v>570</v>
      </c>
      <c r="F371" s="641"/>
      <c r="G371" s="641"/>
      <c r="H371" s="642"/>
      <c r="I371" s="858" t="s">
        <v>571</v>
      </c>
      <c r="K371" s="336" t="s">
        <v>698</v>
      </c>
      <c r="L371" s="337"/>
      <c r="M371" s="184"/>
      <c r="N371" s="184"/>
      <c r="O371" s="860">
        <v>0</v>
      </c>
      <c r="Q371" s="336" t="s">
        <v>908</v>
      </c>
      <c r="R371" s="337"/>
      <c r="S371" s="337"/>
      <c r="T371" s="337"/>
      <c r="U371" s="861">
        <v>0</v>
      </c>
      <c r="W371" s="336" t="s">
        <v>621</v>
      </c>
      <c r="X371" s="337"/>
      <c r="Y371" s="337"/>
      <c r="Z371" s="337"/>
      <c r="AA371" s="861">
        <v>0.2800000011920929</v>
      </c>
      <c r="AC371" s="336" t="s">
        <v>695</v>
      </c>
      <c r="AD371" s="337"/>
      <c r="AE371" s="337"/>
      <c r="AF371" s="108"/>
      <c r="AG371" s="862">
        <v>0</v>
      </c>
      <c r="AI371" s="336" t="s">
        <v>935</v>
      </c>
      <c r="AJ371" s="337"/>
      <c r="AK371" s="337"/>
      <c r="AL371" s="337"/>
      <c r="AM371" s="862">
        <v>0</v>
      </c>
    </row>
    <row r="372" spans="5:39">
      <c r="E372" s="336" t="s">
        <v>936</v>
      </c>
      <c r="F372" s="337"/>
      <c r="G372" s="184"/>
      <c r="H372" s="184"/>
      <c r="I372" s="859">
        <v>6.8000000000000005E-2</v>
      </c>
      <c r="K372" s="336" t="s">
        <v>712</v>
      </c>
      <c r="L372" s="337"/>
      <c r="M372" s="184"/>
      <c r="N372" s="184"/>
      <c r="O372" s="860">
        <v>0</v>
      </c>
      <c r="Q372" s="336" t="s">
        <v>836</v>
      </c>
      <c r="R372" s="337"/>
      <c r="S372" s="337"/>
      <c r="T372" s="337"/>
      <c r="U372" s="861">
        <v>0.25999999046325684</v>
      </c>
      <c r="W372" s="336" t="s">
        <v>937</v>
      </c>
      <c r="X372" s="337"/>
      <c r="Y372" s="337"/>
      <c r="Z372" s="337"/>
      <c r="AA372" s="861">
        <v>0</v>
      </c>
      <c r="AC372" s="336" t="s">
        <v>923</v>
      </c>
      <c r="AD372" s="337"/>
      <c r="AE372" s="337"/>
      <c r="AF372" s="108"/>
      <c r="AG372" s="862">
        <v>0.40000000596046448</v>
      </c>
      <c r="AI372" s="336" t="s">
        <v>938</v>
      </c>
      <c r="AJ372" s="337"/>
      <c r="AK372" s="337"/>
      <c r="AL372" s="337"/>
      <c r="AM372" s="862">
        <v>0</v>
      </c>
    </row>
    <row r="373" spans="5:39">
      <c r="E373" s="336" t="s">
        <v>586</v>
      </c>
      <c r="F373" s="337"/>
      <c r="G373" s="184"/>
      <c r="H373" s="184"/>
      <c r="I373" s="859">
        <v>0</v>
      </c>
      <c r="K373" s="336" t="s">
        <v>726</v>
      </c>
      <c r="L373" s="337"/>
      <c r="M373" s="184"/>
      <c r="N373" s="184"/>
      <c r="O373" s="860">
        <v>0.25</v>
      </c>
      <c r="Q373" s="336" t="s">
        <v>776</v>
      </c>
      <c r="R373" s="337"/>
      <c r="S373" s="337"/>
      <c r="T373" s="337"/>
      <c r="U373" s="861">
        <v>0.30000001192092896</v>
      </c>
      <c r="W373" s="336" t="s">
        <v>863</v>
      </c>
      <c r="X373" s="337"/>
      <c r="Y373" s="337"/>
      <c r="Z373" s="337"/>
      <c r="AA373" s="861">
        <v>0.36000001430511475</v>
      </c>
      <c r="AC373" s="336" t="s">
        <v>927</v>
      </c>
      <c r="AD373" s="337"/>
      <c r="AE373" s="337"/>
      <c r="AF373" s="108"/>
      <c r="AG373" s="862">
        <v>0</v>
      </c>
      <c r="AI373" s="336" t="s">
        <v>939</v>
      </c>
      <c r="AJ373" s="337"/>
      <c r="AK373" s="337"/>
      <c r="AL373" s="337"/>
      <c r="AM373" s="862">
        <v>0.25999999046325684</v>
      </c>
    </row>
    <row r="374" spans="5:39">
      <c r="E374" s="336" t="s">
        <v>940</v>
      </c>
      <c r="F374" s="337"/>
      <c r="G374" s="184"/>
      <c r="H374" s="184"/>
      <c r="I374" s="859">
        <v>0.16900000000000001</v>
      </c>
      <c r="K374" s="336" t="s">
        <v>618</v>
      </c>
      <c r="L374" s="337"/>
      <c r="M374" s="184"/>
      <c r="N374" s="184"/>
      <c r="O374" s="860">
        <v>0</v>
      </c>
      <c r="Q374" s="336" t="s">
        <v>847</v>
      </c>
      <c r="R374" s="337"/>
      <c r="S374" s="337"/>
      <c r="T374" s="337"/>
      <c r="U374" s="861">
        <v>0</v>
      </c>
      <c r="W374" s="336" t="s">
        <v>941</v>
      </c>
      <c r="X374" s="337"/>
      <c r="Y374" s="337"/>
      <c r="Z374" s="337"/>
      <c r="AA374" s="861">
        <v>9.0000003576278687E-2</v>
      </c>
      <c r="AC374" s="336" t="s">
        <v>930</v>
      </c>
      <c r="AD374" s="337"/>
      <c r="AE374" s="337"/>
      <c r="AF374" s="108"/>
      <c r="AG374" s="862">
        <v>0</v>
      </c>
      <c r="AI374" s="336" t="s">
        <v>942</v>
      </c>
      <c r="AJ374" s="337"/>
      <c r="AK374" s="337"/>
      <c r="AL374" s="337"/>
      <c r="AM374" s="862">
        <v>0</v>
      </c>
    </row>
    <row r="375" spans="5:39">
      <c r="E375" s="336" t="s">
        <v>943</v>
      </c>
      <c r="F375" s="337"/>
      <c r="G375" s="184"/>
      <c r="H375" s="184"/>
      <c r="I375" s="859">
        <v>0</v>
      </c>
      <c r="K375" s="336" t="s">
        <v>627</v>
      </c>
      <c r="L375" s="337"/>
      <c r="M375" s="184"/>
      <c r="N375" s="184"/>
      <c r="O375" s="860">
        <v>0.2</v>
      </c>
      <c r="Q375" s="336" t="s">
        <v>781</v>
      </c>
      <c r="R375" s="337"/>
      <c r="S375" s="337"/>
      <c r="T375" s="337"/>
      <c r="U375" s="861">
        <v>0.17000000178813934</v>
      </c>
      <c r="W375" s="336" t="s">
        <v>865</v>
      </c>
      <c r="X375" s="337"/>
      <c r="Y375" s="337"/>
      <c r="Z375" s="337"/>
      <c r="AA375" s="861">
        <v>0</v>
      </c>
      <c r="AC375" s="336" t="s">
        <v>944</v>
      </c>
      <c r="AD375" s="337"/>
      <c r="AE375" s="337"/>
      <c r="AF375" s="108"/>
      <c r="AG375" s="862">
        <v>0.40000000596046448</v>
      </c>
      <c r="AI375" s="336" t="s">
        <v>817</v>
      </c>
      <c r="AJ375" s="337"/>
      <c r="AK375" s="337"/>
      <c r="AL375" s="337"/>
      <c r="AM375" s="862">
        <v>0</v>
      </c>
    </row>
    <row r="376" spans="5:39">
      <c r="E376" s="336" t="s">
        <v>945</v>
      </c>
      <c r="F376" s="337"/>
      <c r="G376" s="184"/>
      <c r="H376" s="184"/>
      <c r="I376" s="859">
        <v>0</v>
      </c>
      <c r="K376" s="336" t="s">
        <v>729</v>
      </c>
      <c r="L376" s="337"/>
      <c r="M376" s="184"/>
      <c r="N376" s="184"/>
      <c r="O376" s="860">
        <v>0</v>
      </c>
      <c r="Q376" s="336" t="s">
        <v>932</v>
      </c>
      <c r="R376" s="337"/>
      <c r="S376" s="337"/>
      <c r="T376" s="337"/>
      <c r="U376" s="861">
        <v>0.31000000238418579</v>
      </c>
      <c r="W376" s="336" t="s">
        <v>946</v>
      </c>
      <c r="X376" s="337"/>
      <c r="Y376" s="337"/>
      <c r="Z376" s="337"/>
      <c r="AA376" s="861">
        <v>0.34999999403953552</v>
      </c>
      <c r="AC376" s="336" t="s">
        <v>934</v>
      </c>
      <c r="AD376" s="337"/>
      <c r="AE376" s="337"/>
      <c r="AF376" s="108"/>
      <c r="AG376" s="862">
        <v>0</v>
      </c>
      <c r="AI376" s="336" t="s">
        <v>947</v>
      </c>
      <c r="AJ376" s="337"/>
      <c r="AK376" s="337"/>
      <c r="AL376" s="337"/>
      <c r="AM376" s="862">
        <v>0</v>
      </c>
    </row>
    <row r="377" spans="5:39">
      <c r="E377" s="336" t="s">
        <v>948</v>
      </c>
      <c r="F377" s="337"/>
      <c r="G377" s="184"/>
      <c r="H377" s="184"/>
      <c r="I377" s="859">
        <v>0</v>
      </c>
      <c r="K377" s="336" t="s">
        <v>949</v>
      </c>
      <c r="L377" s="337"/>
      <c r="M377" s="184"/>
      <c r="N377" s="184"/>
      <c r="O377" s="860">
        <v>0</v>
      </c>
      <c r="Q377" s="336" t="s">
        <v>621</v>
      </c>
      <c r="R377" s="337"/>
      <c r="S377" s="337"/>
      <c r="T377" s="337"/>
      <c r="U377" s="861">
        <v>0.20999999344348907</v>
      </c>
      <c r="W377" s="336" t="s">
        <v>867</v>
      </c>
      <c r="X377" s="337"/>
      <c r="Y377" s="337"/>
      <c r="Z377" s="337"/>
      <c r="AA377" s="861">
        <v>0</v>
      </c>
      <c r="AC377" s="336" t="s">
        <v>935</v>
      </c>
      <c r="AD377" s="337"/>
      <c r="AE377" s="337"/>
      <c r="AF377" s="108"/>
      <c r="AG377" s="862">
        <v>5.9999998658895493E-2</v>
      </c>
      <c r="AI377" s="336" t="s">
        <v>821</v>
      </c>
      <c r="AJ377" s="337"/>
      <c r="AK377" s="337"/>
      <c r="AL377" s="337"/>
      <c r="AM377" s="862">
        <v>0</v>
      </c>
    </row>
    <row r="378" spans="5:39">
      <c r="E378" s="336" t="s">
        <v>640</v>
      </c>
      <c r="F378" s="337"/>
      <c r="G378" s="184"/>
      <c r="H378" s="184"/>
      <c r="I378" s="859">
        <v>0</v>
      </c>
      <c r="K378" s="336" t="s">
        <v>898</v>
      </c>
      <c r="L378" s="337"/>
      <c r="M378" s="184"/>
      <c r="N378" s="184"/>
      <c r="O378" s="860">
        <v>0</v>
      </c>
      <c r="Q378" s="336" t="s">
        <v>950</v>
      </c>
      <c r="R378" s="337"/>
      <c r="S378" s="337"/>
      <c r="T378" s="337"/>
      <c r="U378" s="861">
        <v>0</v>
      </c>
      <c r="W378" s="336" t="s">
        <v>614</v>
      </c>
      <c r="X378" s="337"/>
      <c r="Y378" s="337"/>
      <c r="Z378" s="337"/>
      <c r="AA378" s="861">
        <v>0.25</v>
      </c>
      <c r="AC378" s="336" t="s">
        <v>938</v>
      </c>
      <c r="AD378" s="337"/>
      <c r="AE378" s="337"/>
      <c r="AF378" s="108"/>
      <c r="AG378" s="862">
        <v>0</v>
      </c>
      <c r="AI378" s="336" t="s">
        <v>951</v>
      </c>
      <c r="AJ378" s="337"/>
      <c r="AK378" s="337"/>
      <c r="AL378" s="337"/>
      <c r="AM378" s="862">
        <v>7.0000000298023224E-2</v>
      </c>
    </row>
    <row r="379" spans="5:39">
      <c r="E379" s="336" t="s">
        <v>660</v>
      </c>
      <c r="F379" s="337"/>
      <c r="G379" s="184"/>
      <c r="H379" s="184"/>
      <c r="I379" s="859">
        <v>0</v>
      </c>
      <c r="K379" s="336" t="s">
        <v>648</v>
      </c>
      <c r="L379" s="337"/>
      <c r="M379" s="184"/>
      <c r="N379" s="184"/>
      <c r="O379" s="860">
        <v>0.21</v>
      </c>
      <c r="Q379" s="336" t="s">
        <v>674</v>
      </c>
      <c r="R379" s="337"/>
      <c r="S379" s="337"/>
      <c r="T379" s="337"/>
      <c r="U379" s="861">
        <v>0</v>
      </c>
      <c r="W379" s="336" t="s">
        <v>876</v>
      </c>
      <c r="X379" s="337"/>
      <c r="Y379" s="337"/>
      <c r="Z379" s="337"/>
      <c r="AA379" s="861">
        <v>0</v>
      </c>
      <c r="AC379" s="336" t="s">
        <v>952</v>
      </c>
      <c r="AD379" s="337"/>
      <c r="AE379" s="337"/>
      <c r="AF379" s="108"/>
      <c r="AG379" s="862">
        <v>0</v>
      </c>
      <c r="AI379" s="336" t="s">
        <v>953</v>
      </c>
      <c r="AJ379" s="337"/>
      <c r="AK379" s="337"/>
      <c r="AL379" s="337"/>
      <c r="AM379" s="862">
        <v>0</v>
      </c>
    </row>
    <row r="380" spans="5:39">
      <c r="E380" s="336" t="s">
        <v>667</v>
      </c>
      <c r="F380" s="337"/>
      <c r="G380" s="184"/>
      <c r="H380" s="184"/>
      <c r="I380" s="859">
        <v>0.25900000000000001</v>
      </c>
      <c r="K380" s="336" t="s">
        <v>954</v>
      </c>
      <c r="L380" s="337"/>
      <c r="M380" s="184"/>
      <c r="N380" s="184"/>
      <c r="O380" s="860">
        <v>0</v>
      </c>
      <c r="Q380" s="336" t="s">
        <v>955</v>
      </c>
      <c r="R380" s="337"/>
      <c r="S380" s="337"/>
      <c r="T380" s="337"/>
      <c r="U380" s="861">
        <v>0.2800000011920929</v>
      </c>
      <c r="W380" s="336" t="s">
        <v>622</v>
      </c>
      <c r="X380" s="337"/>
      <c r="Y380" s="337"/>
      <c r="Z380" s="337"/>
      <c r="AA380" s="861">
        <v>0.40999999642372131</v>
      </c>
      <c r="AC380" s="336" t="s">
        <v>939</v>
      </c>
      <c r="AD380" s="337"/>
      <c r="AE380" s="337"/>
      <c r="AF380" s="108"/>
      <c r="AG380" s="862">
        <v>0.38999998569488525</v>
      </c>
      <c r="AI380" s="336" t="s">
        <v>824</v>
      </c>
      <c r="AJ380" s="337"/>
      <c r="AK380" s="337"/>
      <c r="AL380" s="337"/>
      <c r="AM380" s="862">
        <v>0.30000001192092896</v>
      </c>
    </row>
    <row r="381" spans="5:39">
      <c r="E381" s="336" t="s">
        <v>634</v>
      </c>
      <c r="F381" s="337"/>
      <c r="G381" s="184"/>
      <c r="H381" s="184"/>
      <c r="I381" s="859">
        <v>7.0000000000000001E-3</v>
      </c>
      <c r="K381" s="336" t="s">
        <v>956</v>
      </c>
      <c r="L381" s="337"/>
      <c r="M381" s="184"/>
      <c r="N381" s="184"/>
      <c r="O381" s="860">
        <v>0.03</v>
      </c>
      <c r="Q381" s="336" t="s">
        <v>941</v>
      </c>
      <c r="R381" s="337"/>
      <c r="S381" s="337"/>
      <c r="T381" s="337"/>
      <c r="U381" s="861">
        <v>0</v>
      </c>
      <c r="W381" s="336" t="s">
        <v>873</v>
      </c>
      <c r="X381" s="337"/>
      <c r="Y381" s="337"/>
      <c r="Z381" s="337"/>
      <c r="AA381" s="861">
        <v>0</v>
      </c>
      <c r="AC381" s="336" t="s">
        <v>957</v>
      </c>
      <c r="AD381" s="337"/>
      <c r="AE381" s="337"/>
      <c r="AF381" s="108"/>
      <c r="AG381" s="862">
        <v>0</v>
      </c>
      <c r="AI381" s="336" t="s">
        <v>700</v>
      </c>
      <c r="AJ381" s="337"/>
      <c r="AK381" s="337"/>
      <c r="AL381" s="337"/>
      <c r="AM381" s="862">
        <v>0</v>
      </c>
    </row>
    <row r="382" spans="5:39">
      <c r="E382" s="336" t="s">
        <v>958</v>
      </c>
      <c r="F382" s="337"/>
      <c r="G382" s="184"/>
      <c r="H382" s="184"/>
      <c r="I382" s="859">
        <v>0</v>
      </c>
      <c r="K382" s="336" t="s">
        <v>926</v>
      </c>
      <c r="L382" s="337"/>
      <c r="M382" s="184"/>
      <c r="N382" s="184"/>
      <c r="O382" s="860">
        <v>0</v>
      </c>
      <c r="Q382" s="336" t="s">
        <v>959</v>
      </c>
      <c r="R382" s="337"/>
      <c r="S382" s="337"/>
      <c r="T382" s="337"/>
      <c r="U382" s="861">
        <v>0.31000000238418579</v>
      </c>
      <c r="W382" s="336" t="s">
        <v>664</v>
      </c>
      <c r="X382" s="337"/>
      <c r="Y382" s="337"/>
      <c r="Z382" s="337"/>
      <c r="AA382" s="861">
        <v>0</v>
      </c>
      <c r="AC382" s="336" t="s">
        <v>817</v>
      </c>
      <c r="AD382" s="337"/>
      <c r="AE382" s="337"/>
      <c r="AF382" s="108"/>
      <c r="AG382" s="862">
        <v>0</v>
      </c>
      <c r="AI382" s="336" t="s">
        <v>831</v>
      </c>
      <c r="AJ382" s="337"/>
      <c r="AK382" s="337"/>
      <c r="AL382" s="337"/>
      <c r="AM382" s="862">
        <v>0</v>
      </c>
    </row>
    <row r="383" spans="5:39">
      <c r="E383" s="336" t="s">
        <v>689</v>
      </c>
      <c r="F383" s="337"/>
      <c r="G383" s="184"/>
      <c r="H383" s="184"/>
      <c r="I383" s="859">
        <v>0</v>
      </c>
      <c r="K383" s="336" t="s">
        <v>960</v>
      </c>
      <c r="L383" s="337"/>
      <c r="M383" s="184"/>
      <c r="N383" s="184"/>
      <c r="O383" s="860">
        <v>0</v>
      </c>
      <c r="Q383" s="336" t="s">
        <v>865</v>
      </c>
      <c r="R383" s="337"/>
      <c r="S383" s="337"/>
      <c r="T383" s="337"/>
      <c r="U383" s="861">
        <v>0</v>
      </c>
      <c r="W383" s="336" t="s">
        <v>961</v>
      </c>
      <c r="X383" s="337"/>
      <c r="Y383" s="337"/>
      <c r="Z383" s="337"/>
      <c r="AA383" s="861">
        <v>0</v>
      </c>
      <c r="AC383" s="336" t="s">
        <v>962</v>
      </c>
      <c r="AD383" s="337"/>
      <c r="AE383" s="337"/>
      <c r="AF383" s="108"/>
      <c r="AG383" s="862">
        <v>0</v>
      </c>
      <c r="AI383" s="336" t="s">
        <v>963</v>
      </c>
      <c r="AJ383" s="337"/>
      <c r="AK383" s="337"/>
      <c r="AL383" s="337"/>
      <c r="AM383" s="862">
        <v>0.31000000238418579</v>
      </c>
    </row>
    <row r="384" spans="5:39">
      <c r="E384" s="336" t="s">
        <v>964</v>
      </c>
      <c r="F384" s="337"/>
      <c r="G384" s="184"/>
      <c r="H384" s="184"/>
      <c r="I384" s="859">
        <v>0</v>
      </c>
      <c r="K384" s="336" t="s">
        <v>655</v>
      </c>
      <c r="L384" s="337"/>
      <c r="M384" s="184"/>
      <c r="N384" s="184"/>
      <c r="O384" s="860">
        <v>0.26</v>
      </c>
      <c r="Q384" s="336" t="s">
        <v>965</v>
      </c>
      <c r="R384" s="337"/>
      <c r="S384" s="337"/>
      <c r="T384" s="337"/>
      <c r="U384" s="861">
        <v>0</v>
      </c>
      <c r="W384" s="336" t="s">
        <v>636</v>
      </c>
      <c r="X384" s="337"/>
      <c r="Y384" s="337"/>
      <c r="Z384" s="337"/>
      <c r="AA384" s="861">
        <v>0</v>
      </c>
      <c r="AC384" s="336" t="s">
        <v>821</v>
      </c>
      <c r="AD384" s="337"/>
      <c r="AE384" s="337"/>
      <c r="AF384" s="108"/>
      <c r="AG384" s="862">
        <v>0</v>
      </c>
      <c r="AI384" s="336" t="s">
        <v>837</v>
      </c>
      <c r="AJ384" s="337"/>
      <c r="AK384" s="337"/>
      <c r="AL384" s="337"/>
      <c r="AM384" s="862">
        <v>0</v>
      </c>
    </row>
    <row r="385" spans="5:39">
      <c r="E385" s="336" t="s">
        <v>966</v>
      </c>
      <c r="F385" s="337"/>
      <c r="G385" s="184"/>
      <c r="H385" s="184"/>
      <c r="I385" s="859">
        <v>0.23799999999999999</v>
      </c>
      <c r="K385" s="336" t="s">
        <v>728</v>
      </c>
      <c r="L385" s="337"/>
      <c r="M385" s="184"/>
      <c r="N385" s="184"/>
      <c r="O385" s="860">
        <v>0</v>
      </c>
      <c r="Q385" s="336" t="s">
        <v>869</v>
      </c>
      <c r="R385" s="337"/>
      <c r="S385" s="337"/>
      <c r="T385" s="337"/>
      <c r="U385" s="861">
        <v>0.27000001072883606</v>
      </c>
      <c r="W385" s="336" t="s">
        <v>883</v>
      </c>
      <c r="X385" s="337"/>
      <c r="Y385" s="337"/>
      <c r="Z385" s="337"/>
      <c r="AA385" s="861">
        <v>0</v>
      </c>
      <c r="AC385" s="336" t="s">
        <v>824</v>
      </c>
      <c r="AD385" s="337"/>
      <c r="AE385" s="337"/>
      <c r="AF385" s="108"/>
      <c r="AG385" s="862">
        <v>0.31999999284744263</v>
      </c>
      <c r="AI385" s="336" t="s">
        <v>840</v>
      </c>
      <c r="AJ385" s="337"/>
      <c r="AK385" s="337"/>
      <c r="AL385" s="337"/>
      <c r="AM385" s="862">
        <v>0</v>
      </c>
    </row>
    <row r="386" spans="5:39">
      <c r="E386" s="336" t="s">
        <v>967</v>
      </c>
      <c r="F386" s="337"/>
      <c r="G386" s="184"/>
      <c r="H386" s="184"/>
      <c r="I386" s="859">
        <v>0</v>
      </c>
      <c r="K386" s="336" t="s">
        <v>733</v>
      </c>
      <c r="L386" s="337"/>
      <c r="M386" s="184"/>
      <c r="N386" s="184"/>
      <c r="O386" s="860">
        <v>0</v>
      </c>
      <c r="Q386" s="336" t="s">
        <v>867</v>
      </c>
      <c r="R386" s="337"/>
      <c r="S386" s="337"/>
      <c r="T386" s="337"/>
      <c r="U386" s="861">
        <v>0</v>
      </c>
      <c r="W386" s="336" t="s">
        <v>968</v>
      </c>
      <c r="X386" s="337"/>
      <c r="Y386" s="337"/>
      <c r="Z386" s="337"/>
      <c r="AA386" s="861">
        <v>0</v>
      </c>
      <c r="AC386" s="336" t="s">
        <v>700</v>
      </c>
      <c r="AD386" s="337"/>
      <c r="AE386" s="337"/>
      <c r="AF386" s="108"/>
      <c r="AG386" s="862">
        <v>0</v>
      </c>
      <c r="AI386" s="336" t="s">
        <v>770</v>
      </c>
      <c r="AJ386" s="337"/>
      <c r="AK386" s="337"/>
      <c r="AL386" s="337"/>
      <c r="AM386" s="862">
        <v>0</v>
      </c>
    </row>
    <row r="387" spans="5:39">
      <c r="E387" s="336" t="s">
        <v>969</v>
      </c>
      <c r="F387" s="337"/>
      <c r="G387" s="184"/>
      <c r="H387" s="184"/>
      <c r="I387" s="859">
        <v>0.113</v>
      </c>
      <c r="K387" s="336" t="s">
        <v>970</v>
      </c>
      <c r="L387" s="337"/>
      <c r="M387" s="184"/>
      <c r="N387" s="184"/>
      <c r="O387" s="860">
        <v>0</v>
      </c>
      <c r="Q387" s="336" t="s">
        <v>614</v>
      </c>
      <c r="R387" s="337"/>
      <c r="S387" s="337"/>
      <c r="T387" s="337"/>
      <c r="U387" s="861">
        <v>0.20999999344348907</v>
      </c>
      <c r="W387" s="336" t="s">
        <v>699</v>
      </c>
      <c r="X387" s="337"/>
      <c r="Y387" s="337"/>
      <c r="Z387" s="337"/>
      <c r="AA387" s="861">
        <v>0</v>
      </c>
      <c r="AC387" s="336" t="s">
        <v>971</v>
      </c>
      <c r="AD387" s="337"/>
      <c r="AE387" s="337"/>
      <c r="AF387" s="108"/>
      <c r="AG387" s="862">
        <v>0</v>
      </c>
      <c r="AI387" s="336" t="s">
        <v>972</v>
      </c>
      <c r="AJ387" s="337"/>
      <c r="AK387" s="337"/>
      <c r="AL387" s="337"/>
      <c r="AM387" s="862">
        <v>0</v>
      </c>
    </row>
    <row r="388" spans="5:39">
      <c r="E388" s="336" t="s">
        <v>973</v>
      </c>
      <c r="F388" s="337"/>
      <c r="G388" s="184"/>
      <c r="H388" s="184"/>
      <c r="I388" s="859">
        <v>0</v>
      </c>
      <c r="K388" s="336" t="s">
        <v>828</v>
      </c>
      <c r="L388" s="337"/>
      <c r="M388" s="184"/>
      <c r="N388" s="184"/>
      <c r="O388" s="860">
        <v>0.22</v>
      </c>
      <c r="Q388" s="336" t="s">
        <v>873</v>
      </c>
      <c r="R388" s="337"/>
      <c r="S388" s="337"/>
      <c r="T388" s="337"/>
      <c r="U388" s="861">
        <v>0</v>
      </c>
      <c r="W388" s="336" t="s">
        <v>974</v>
      </c>
      <c r="X388" s="337"/>
      <c r="Y388" s="337"/>
      <c r="Z388" s="337"/>
      <c r="AA388" s="861">
        <v>0.40999999642372131</v>
      </c>
      <c r="AC388" s="336" t="s">
        <v>831</v>
      </c>
      <c r="AD388" s="337"/>
      <c r="AE388" s="337"/>
      <c r="AF388" s="108"/>
      <c r="AG388" s="862">
        <v>0</v>
      </c>
      <c r="AI388" s="336" t="s">
        <v>975</v>
      </c>
      <c r="AJ388" s="337"/>
      <c r="AK388" s="337"/>
      <c r="AL388" s="337"/>
      <c r="AM388" s="862">
        <v>0</v>
      </c>
    </row>
    <row r="389" spans="5:39">
      <c r="E389" s="336" t="s">
        <v>976</v>
      </c>
      <c r="F389" s="337"/>
      <c r="G389" s="184"/>
      <c r="H389" s="184"/>
      <c r="I389" s="859">
        <v>0</v>
      </c>
      <c r="K389" s="336" t="s">
        <v>899</v>
      </c>
      <c r="L389" s="337"/>
      <c r="M389" s="184"/>
      <c r="N389" s="184"/>
      <c r="O389" s="860">
        <v>0</v>
      </c>
      <c r="Q389" s="336" t="s">
        <v>664</v>
      </c>
      <c r="R389" s="337"/>
      <c r="S389" s="337"/>
      <c r="T389" s="337"/>
      <c r="U389" s="861">
        <v>0</v>
      </c>
      <c r="W389" s="336" t="s">
        <v>977</v>
      </c>
      <c r="X389" s="337"/>
      <c r="Y389" s="337"/>
      <c r="Z389" s="337"/>
      <c r="AA389" s="861">
        <v>0</v>
      </c>
      <c r="AC389" s="336" t="s">
        <v>978</v>
      </c>
      <c r="AD389" s="337"/>
      <c r="AE389" s="337"/>
      <c r="AF389" s="108"/>
      <c r="AG389" s="862">
        <v>0.38999998569488525</v>
      </c>
      <c r="AI389" s="336" t="s">
        <v>775</v>
      </c>
      <c r="AJ389" s="337"/>
      <c r="AK389" s="337"/>
      <c r="AL389" s="337"/>
      <c r="AM389" s="862">
        <v>0</v>
      </c>
    </row>
    <row r="390" spans="5:39">
      <c r="E390" s="336" t="s">
        <v>758</v>
      </c>
      <c r="F390" s="337"/>
      <c r="G390" s="184"/>
      <c r="H390" s="184"/>
      <c r="I390" s="859">
        <v>0</v>
      </c>
      <c r="K390" s="336" t="s">
        <v>920</v>
      </c>
      <c r="L390" s="337"/>
      <c r="M390" s="184"/>
      <c r="N390" s="184"/>
      <c r="O390" s="860">
        <v>0.25</v>
      </c>
      <c r="Q390" s="336" t="s">
        <v>961</v>
      </c>
      <c r="R390" s="337"/>
      <c r="S390" s="337"/>
      <c r="T390" s="337"/>
      <c r="U390" s="861">
        <v>0</v>
      </c>
      <c r="W390" s="336" t="s">
        <v>979</v>
      </c>
      <c r="X390" s="337"/>
      <c r="Y390" s="337"/>
      <c r="Z390" s="337"/>
      <c r="AA390" s="861">
        <v>0</v>
      </c>
      <c r="AC390" s="336" t="s">
        <v>837</v>
      </c>
      <c r="AD390" s="337"/>
      <c r="AE390" s="337"/>
      <c r="AF390" s="108"/>
      <c r="AG390" s="862">
        <v>0</v>
      </c>
      <c r="AI390" s="336" t="s">
        <v>980</v>
      </c>
      <c r="AJ390" s="337"/>
      <c r="AK390" s="337"/>
      <c r="AL390" s="337"/>
      <c r="AM390" s="862">
        <v>0.2800000011920929</v>
      </c>
    </row>
    <row r="391" spans="5:39">
      <c r="E391" s="336" t="s">
        <v>981</v>
      </c>
      <c r="F391" s="337"/>
      <c r="G391" s="184"/>
      <c r="H391" s="184"/>
      <c r="I391" s="859">
        <v>0</v>
      </c>
      <c r="K391" s="336" t="s">
        <v>982</v>
      </c>
      <c r="L391" s="337"/>
      <c r="M391" s="184"/>
      <c r="N391" s="184"/>
      <c r="O391" s="860">
        <v>0</v>
      </c>
      <c r="Q391" s="336" t="s">
        <v>636</v>
      </c>
      <c r="R391" s="337"/>
      <c r="S391" s="337"/>
      <c r="T391" s="337"/>
      <c r="U391" s="861">
        <v>0</v>
      </c>
      <c r="W391" s="336" t="s">
        <v>713</v>
      </c>
      <c r="X391" s="337"/>
      <c r="Y391" s="337"/>
      <c r="Z391" s="337"/>
      <c r="AA391" s="861">
        <v>0</v>
      </c>
      <c r="AC391" s="336" t="s">
        <v>840</v>
      </c>
      <c r="AD391" s="337"/>
      <c r="AE391" s="337"/>
      <c r="AF391" s="108"/>
      <c r="AG391" s="862">
        <v>0</v>
      </c>
      <c r="AI391" s="336" t="s">
        <v>983</v>
      </c>
      <c r="AJ391" s="337"/>
      <c r="AK391" s="337"/>
      <c r="AL391" s="337"/>
      <c r="AM391" s="862">
        <v>0.25999999046325684</v>
      </c>
    </row>
    <row r="392" spans="5:39">
      <c r="E392" s="336" t="s">
        <v>767</v>
      </c>
      <c r="F392" s="337"/>
      <c r="G392" s="184"/>
      <c r="H392" s="184"/>
      <c r="I392" s="859">
        <v>0</v>
      </c>
      <c r="K392" s="336" t="s">
        <v>737</v>
      </c>
      <c r="L392" s="337"/>
      <c r="M392" s="184"/>
      <c r="N392" s="184"/>
      <c r="O392" s="860">
        <v>0.23</v>
      </c>
      <c r="Q392" s="336" t="s">
        <v>883</v>
      </c>
      <c r="R392" s="337"/>
      <c r="S392" s="337"/>
      <c r="T392" s="337"/>
      <c r="U392" s="861">
        <v>0</v>
      </c>
      <c r="W392" s="336" t="s">
        <v>649</v>
      </c>
      <c r="X392" s="337"/>
      <c r="Y392" s="337"/>
      <c r="Z392" s="337"/>
      <c r="AA392" s="861">
        <v>0</v>
      </c>
      <c r="AC392" s="336" t="s">
        <v>770</v>
      </c>
      <c r="AD392" s="337"/>
      <c r="AE392" s="337"/>
      <c r="AF392" s="108"/>
      <c r="AG392" s="862">
        <v>0</v>
      </c>
      <c r="AI392" s="336" t="s">
        <v>852</v>
      </c>
      <c r="AJ392" s="337"/>
      <c r="AK392" s="337"/>
      <c r="AL392" s="337"/>
      <c r="AM392" s="862">
        <v>0</v>
      </c>
    </row>
    <row r="393" spans="5:39">
      <c r="E393" s="336" t="s">
        <v>984</v>
      </c>
      <c r="F393" s="337"/>
      <c r="G393" s="184"/>
      <c r="H393" s="184"/>
      <c r="I393" s="859">
        <v>0</v>
      </c>
      <c r="K393" s="336" t="s">
        <v>836</v>
      </c>
      <c r="L393" s="337"/>
      <c r="M393" s="184"/>
      <c r="N393" s="184"/>
      <c r="O393" s="860">
        <v>0.2</v>
      </c>
      <c r="Q393" s="336" t="s">
        <v>808</v>
      </c>
      <c r="R393" s="337"/>
      <c r="S393" s="337"/>
      <c r="T393" s="337"/>
      <c r="U393" s="861">
        <v>0.2199999988079071</v>
      </c>
      <c r="W393" s="336" t="s">
        <v>738</v>
      </c>
      <c r="X393" s="337"/>
      <c r="Y393" s="337"/>
      <c r="Z393" s="337"/>
      <c r="AA393" s="861">
        <v>0.27000001072883606</v>
      </c>
      <c r="AC393" s="336" t="s">
        <v>972</v>
      </c>
      <c r="AD393" s="337"/>
      <c r="AE393" s="337"/>
      <c r="AF393" s="108"/>
      <c r="AG393" s="862">
        <v>0</v>
      </c>
      <c r="AI393" s="336" t="s">
        <v>985</v>
      </c>
      <c r="AJ393" s="337"/>
      <c r="AK393" s="337"/>
      <c r="AL393" s="337"/>
      <c r="AM393" s="862">
        <v>0</v>
      </c>
    </row>
    <row r="394" spans="5:39">
      <c r="E394" s="336" t="s">
        <v>986</v>
      </c>
      <c r="F394" s="337"/>
      <c r="G394" s="184"/>
      <c r="H394" s="184"/>
      <c r="I394" s="859">
        <v>0.25900000000000001</v>
      </c>
      <c r="K394" s="336" t="s">
        <v>776</v>
      </c>
      <c r="L394" s="337"/>
      <c r="M394" s="184"/>
      <c r="N394" s="184"/>
      <c r="O394" s="860">
        <v>0.24</v>
      </c>
      <c r="Q394" s="336" t="s">
        <v>774</v>
      </c>
      <c r="R394" s="337"/>
      <c r="S394" s="337"/>
      <c r="T394" s="337"/>
      <c r="U394" s="861">
        <v>0</v>
      </c>
      <c r="W394" s="336" t="s">
        <v>987</v>
      </c>
      <c r="X394" s="337"/>
      <c r="Y394" s="337"/>
      <c r="Z394" s="337"/>
      <c r="AA394" s="861">
        <v>0</v>
      </c>
      <c r="AC394" s="336" t="s">
        <v>775</v>
      </c>
      <c r="AD394" s="337"/>
      <c r="AE394" s="337"/>
      <c r="AF394" s="108"/>
      <c r="AG394" s="862">
        <v>0</v>
      </c>
      <c r="AI394" s="336" t="s">
        <v>718</v>
      </c>
      <c r="AJ394" s="337"/>
      <c r="AK394" s="337"/>
      <c r="AL394" s="337"/>
      <c r="AM394" s="862">
        <v>0</v>
      </c>
    </row>
    <row r="395" spans="5:39">
      <c r="E395" s="336" t="s">
        <v>988</v>
      </c>
      <c r="F395" s="337"/>
      <c r="G395" s="184"/>
      <c r="H395" s="184"/>
      <c r="I395" s="859">
        <v>0</v>
      </c>
      <c r="K395" s="336" t="s">
        <v>989</v>
      </c>
      <c r="L395" s="337"/>
      <c r="M395" s="184"/>
      <c r="N395" s="184"/>
      <c r="O395" s="860">
        <v>0.2</v>
      </c>
      <c r="Q395" s="336" t="s">
        <v>699</v>
      </c>
      <c r="R395" s="337"/>
      <c r="S395" s="337"/>
      <c r="T395" s="337"/>
      <c r="U395" s="861">
        <v>0</v>
      </c>
      <c r="W395" s="336" t="s">
        <v>822</v>
      </c>
      <c r="X395" s="337"/>
      <c r="Y395" s="337"/>
      <c r="Z395" s="337"/>
      <c r="AA395" s="861">
        <v>0</v>
      </c>
      <c r="AC395" s="336" t="s">
        <v>980</v>
      </c>
      <c r="AD395" s="337"/>
      <c r="AE395" s="337"/>
      <c r="AF395" s="108"/>
      <c r="AG395" s="862">
        <v>0.37000000476837158</v>
      </c>
      <c r="AI395" s="70" t="s">
        <v>990</v>
      </c>
      <c r="AJ395" s="96"/>
      <c r="AK395" s="96"/>
      <c r="AL395" s="96"/>
    </row>
    <row r="396" spans="5:39">
      <c r="E396" s="336" t="s">
        <v>991</v>
      </c>
      <c r="F396" s="337"/>
      <c r="G396" s="184"/>
      <c r="H396" s="184"/>
      <c r="I396" s="859">
        <v>0</v>
      </c>
      <c r="K396" s="336" t="s">
        <v>843</v>
      </c>
      <c r="L396" s="337"/>
      <c r="M396" s="184"/>
      <c r="N396" s="184"/>
      <c r="O396" s="860">
        <v>0</v>
      </c>
      <c r="Q396" s="336" t="s">
        <v>974</v>
      </c>
      <c r="R396" s="337"/>
      <c r="S396" s="337"/>
      <c r="T396" s="337"/>
      <c r="U396" s="861">
        <v>0.31000000238418579</v>
      </c>
      <c r="W396" s="336" t="s">
        <v>992</v>
      </c>
      <c r="X396" s="337"/>
      <c r="Y396" s="337"/>
      <c r="Z396" s="337"/>
      <c r="AA396" s="861">
        <v>0.40999999642372131</v>
      </c>
      <c r="AC396" s="336" t="s">
        <v>993</v>
      </c>
      <c r="AD396" s="337"/>
      <c r="AE396" s="337"/>
      <c r="AF396" s="108"/>
      <c r="AG396" s="862">
        <v>0.31999999284744263</v>
      </c>
    </row>
    <row r="397" spans="5:39">
      <c r="E397" s="336" t="s">
        <v>994</v>
      </c>
      <c r="F397" s="337"/>
      <c r="G397" s="184"/>
      <c r="H397" s="184"/>
      <c r="I397" s="859">
        <v>0</v>
      </c>
      <c r="K397" s="336" t="s">
        <v>847</v>
      </c>
      <c r="L397" s="337"/>
      <c r="M397" s="184"/>
      <c r="N397" s="184"/>
      <c r="O397" s="860">
        <v>0</v>
      </c>
      <c r="Q397" s="336" t="s">
        <v>977</v>
      </c>
      <c r="R397" s="337"/>
      <c r="S397" s="337"/>
      <c r="T397" s="337"/>
      <c r="U397" s="861">
        <v>0</v>
      </c>
      <c r="W397" s="336" t="s">
        <v>902</v>
      </c>
      <c r="X397" s="337"/>
      <c r="Y397" s="337"/>
      <c r="Z397" s="337"/>
      <c r="AA397" s="861">
        <v>0.31000000238418579</v>
      </c>
      <c r="AC397" s="336" t="s">
        <v>852</v>
      </c>
      <c r="AD397" s="337"/>
      <c r="AE397" s="337"/>
      <c r="AF397" s="108"/>
      <c r="AG397" s="862">
        <v>0</v>
      </c>
    </row>
    <row r="398" spans="5:39">
      <c r="E398" s="336" t="s">
        <v>995</v>
      </c>
      <c r="F398" s="337"/>
      <c r="G398" s="184"/>
      <c r="H398" s="184"/>
      <c r="I398" s="859">
        <v>3.0000000000000001E-3</v>
      </c>
      <c r="K398" s="336" t="s">
        <v>781</v>
      </c>
      <c r="L398" s="337"/>
      <c r="M398" s="184"/>
      <c r="N398" s="184"/>
      <c r="O398" s="860">
        <v>0.18</v>
      </c>
      <c r="Q398" s="336" t="s">
        <v>996</v>
      </c>
      <c r="R398" s="337"/>
      <c r="S398" s="337"/>
      <c r="T398" s="337"/>
      <c r="U398" s="861">
        <v>0</v>
      </c>
      <c r="W398" s="336" t="s">
        <v>997</v>
      </c>
      <c r="X398" s="337"/>
      <c r="Y398" s="337"/>
      <c r="Z398" s="337"/>
      <c r="AA398" s="861">
        <v>0.31000000238418579</v>
      </c>
      <c r="AC398" s="336" t="s">
        <v>985</v>
      </c>
      <c r="AD398" s="337"/>
      <c r="AE398" s="337"/>
      <c r="AF398" s="337"/>
      <c r="AG398" s="862">
        <v>0.18000000715255737</v>
      </c>
    </row>
    <row r="399" spans="5:39">
      <c r="E399" s="336" t="s">
        <v>998</v>
      </c>
      <c r="F399" s="337"/>
      <c r="G399" s="184"/>
      <c r="H399" s="184"/>
      <c r="I399" s="859">
        <v>0</v>
      </c>
      <c r="K399" s="336" t="s">
        <v>999</v>
      </c>
      <c r="L399" s="337"/>
      <c r="M399" s="184"/>
      <c r="N399" s="184"/>
      <c r="O399" s="860">
        <v>0</v>
      </c>
      <c r="Q399" s="336" t="s">
        <v>713</v>
      </c>
      <c r="R399" s="337"/>
      <c r="S399" s="337"/>
      <c r="T399" s="337"/>
      <c r="U399" s="861">
        <v>0</v>
      </c>
      <c r="W399" s="336" t="s">
        <v>1000</v>
      </c>
      <c r="X399" s="337"/>
      <c r="Y399" s="337"/>
      <c r="Z399" s="337"/>
      <c r="AA399" s="861">
        <v>0.40999999642372131</v>
      </c>
      <c r="AC399" s="70" t="s">
        <v>1001</v>
      </c>
      <c r="AD399" s="70"/>
    </row>
    <row r="400" spans="5:39">
      <c r="E400" s="336" t="s">
        <v>1002</v>
      </c>
      <c r="F400" s="337"/>
      <c r="G400" s="184"/>
      <c r="H400" s="184"/>
      <c r="I400" s="859">
        <v>0.14099999999999999</v>
      </c>
      <c r="K400" s="336" t="s">
        <v>932</v>
      </c>
      <c r="L400" s="337"/>
      <c r="M400" s="184"/>
      <c r="N400" s="184"/>
      <c r="O400" s="860">
        <v>0.25</v>
      </c>
      <c r="Q400" s="336" t="s">
        <v>649</v>
      </c>
      <c r="R400" s="337"/>
      <c r="S400" s="337"/>
      <c r="T400" s="337"/>
      <c r="U400" s="861">
        <v>0</v>
      </c>
      <c r="W400" s="336" t="s">
        <v>795</v>
      </c>
      <c r="X400" s="337"/>
      <c r="Y400" s="337"/>
      <c r="Z400" s="337"/>
      <c r="AA400" s="861">
        <v>0</v>
      </c>
    </row>
    <row r="401" spans="5:27">
      <c r="E401" s="336" t="s">
        <v>1003</v>
      </c>
      <c r="F401" s="337"/>
      <c r="G401" s="184"/>
      <c r="H401" s="184"/>
      <c r="I401" s="859">
        <v>0</v>
      </c>
      <c r="K401" s="336" t="s">
        <v>621</v>
      </c>
      <c r="L401" s="337"/>
      <c r="M401" s="184"/>
      <c r="N401" s="184"/>
      <c r="O401" s="860">
        <v>0.16</v>
      </c>
      <c r="Q401" s="336" t="s">
        <v>1004</v>
      </c>
      <c r="R401" s="337"/>
      <c r="S401" s="337"/>
      <c r="T401" s="337"/>
      <c r="U401" s="861">
        <v>0</v>
      </c>
      <c r="W401" s="336" t="s">
        <v>1005</v>
      </c>
      <c r="X401" s="337"/>
      <c r="Y401" s="337"/>
      <c r="Z401" s="337"/>
      <c r="AA401" s="861">
        <v>0.40999999642372131</v>
      </c>
    </row>
    <row r="402" spans="5:27">
      <c r="E402" s="336" t="s">
        <v>772</v>
      </c>
      <c r="F402" s="337"/>
      <c r="G402" s="184"/>
      <c r="H402" s="184"/>
      <c r="I402" s="859">
        <v>0</v>
      </c>
      <c r="K402" s="336" t="s">
        <v>1006</v>
      </c>
      <c r="L402" s="337"/>
      <c r="M402" s="184"/>
      <c r="N402" s="184"/>
      <c r="O402" s="860">
        <v>0</v>
      </c>
      <c r="Q402" s="336" t="s">
        <v>738</v>
      </c>
      <c r="R402" s="337"/>
      <c r="S402" s="337"/>
      <c r="T402" s="337"/>
      <c r="U402" s="861">
        <v>0.20000000298023224</v>
      </c>
      <c r="W402" s="336" t="s">
        <v>829</v>
      </c>
      <c r="X402" s="337"/>
      <c r="Y402" s="337"/>
      <c r="Z402" s="337"/>
      <c r="AA402" s="861">
        <v>0.40999999642372131</v>
      </c>
    </row>
    <row r="403" spans="5:27">
      <c r="E403" s="336" t="s">
        <v>1007</v>
      </c>
      <c r="F403" s="337"/>
      <c r="G403" s="184"/>
      <c r="H403" s="184"/>
      <c r="I403" s="859">
        <v>0</v>
      </c>
      <c r="K403" s="336" t="s">
        <v>1008</v>
      </c>
      <c r="L403" s="337"/>
      <c r="M403" s="184"/>
      <c r="N403" s="184"/>
      <c r="O403" s="860">
        <v>0</v>
      </c>
      <c r="Q403" s="336" t="s">
        <v>987</v>
      </c>
      <c r="R403" s="337"/>
      <c r="S403" s="337"/>
      <c r="T403" s="337"/>
      <c r="U403" s="861">
        <v>0</v>
      </c>
      <c r="W403" s="336" t="s">
        <v>917</v>
      </c>
      <c r="X403" s="337"/>
      <c r="Y403" s="337"/>
      <c r="Z403" s="337"/>
      <c r="AA403" s="861">
        <v>9.9999997764825821E-3</v>
      </c>
    </row>
    <row r="404" spans="5:27">
      <c r="E404" s="336" t="s">
        <v>1009</v>
      </c>
      <c r="F404" s="337"/>
      <c r="G404" s="184"/>
      <c r="H404" s="184"/>
      <c r="I404" s="859">
        <v>0</v>
      </c>
      <c r="K404" s="336" t="s">
        <v>674</v>
      </c>
      <c r="L404" s="337"/>
      <c r="M404" s="184"/>
      <c r="N404" s="184"/>
      <c r="O404" s="860">
        <v>0</v>
      </c>
      <c r="Q404" s="336" t="s">
        <v>822</v>
      </c>
      <c r="R404" s="337"/>
      <c r="S404" s="337"/>
      <c r="T404" s="337"/>
      <c r="U404" s="861">
        <v>0</v>
      </c>
      <c r="W404" s="336" t="s">
        <v>1010</v>
      </c>
      <c r="X404" s="337"/>
      <c r="Y404" s="337"/>
      <c r="Z404" s="337"/>
      <c r="AA404" s="861">
        <v>0</v>
      </c>
    </row>
    <row r="405" spans="5:27">
      <c r="E405" s="336" t="s">
        <v>1011</v>
      </c>
      <c r="F405" s="337"/>
      <c r="G405" s="184"/>
      <c r="H405" s="184"/>
      <c r="I405" s="859">
        <v>0</v>
      </c>
      <c r="K405" s="336" t="s">
        <v>1012</v>
      </c>
      <c r="L405" s="337"/>
      <c r="M405" s="184"/>
      <c r="N405" s="184"/>
      <c r="O405" s="860">
        <v>0.24</v>
      </c>
      <c r="Q405" s="336" t="s">
        <v>992</v>
      </c>
      <c r="R405" s="337"/>
      <c r="S405" s="337"/>
      <c r="T405" s="337"/>
      <c r="U405" s="861">
        <v>0.31000000238418579</v>
      </c>
      <c r="W405" s="336" t="s">
        <v>1013</v>
      </c>
      <c r="X405" s="337"/>
      <c r="Y405" s="337"/>
      <c r="Z405" s="337"/>
      <c r="AA405" s="861">
        <v>0</v>
      </c>
    </row>
    <row r="406" spans="5:27">
      <c r="E406" s="336" t="s">
        <v>1014</v>
      </c>
      <c r="F406" s="337"/>
      <c r="G406" s="184"/>
      <c r="H406" s="184"/>
      <c r="I406" s="859">
        <v>0.219</v>
      </c>
      <c r="K406" s="336" t="s">
        <v>941</v>
      </c>
      <c r="L406" s="337"/>
      <c r="M406" s="184"/>
      <c r="N406" s="184"/>
      <c r="O406" s="860">
        <v>0</v>
      </c>
      <c r="Q406" s="336" t="s">
        <v>902</v>
      </c>
      <c r="R406" s="337"/>
      <c r="S406" s="337"/>
      <c r="T406" s="337"/>
      <c r="U406" s="861">
        <v>0</v>
      </c>
      <c r="W406" s="336" t="s">
        <v>909</v>
      </c>
      <c r="X406" s="337"/>
      <c r="Y406" s="337"/>
      <c r="Z406" s="337"/>
      <c r="AA406" s="861">
        <v>0.34000000357627869</v>
      </c>
    </row>
    <row r="407" spans="5:27">
      <c r="E407" s="336" t="s">
        <v>1015</v>
      </c>
      <c r="F407" s="337"/>
      <c r="G407" s="184"/>
      <c r="H407" s="184"/>
      <c r="I407" s="859">
        <v>0</v>
      </c>
      <c r="K407" s="336" t="s">
        <v>1016</v>
      </c>
      <c r="L407" s="337"/>
      <c r="M407" s="184"/>
      <c r="N407" s="184"/>
      <c r="O407" s="860">
        <v>0.31</v>
      </c>
      <c r="Q407" s="336" t="s">
        <v>791</v>
      </c>
      <c r="R407" s="337"/>
      <c r="S407" s="337"/>
      <c r="T407" s="337"/>
      <c r="U407" s="861">
        <v>0.12999999523162842</v>
      </c>
      <c r="W407" s="336" t="s">
        <v>929</v>
      </c>
      <c r="X407" s="337"/>
      <c r="Y407" s="337"/>
      <c r="Z407" s="337"/>
      <c r="AA407" s="861">
        <v>0</v>
      </c>
    </row>
    <row r="408" spans="5:27">
      <c r="E408" s="336" t="s">
        <v>711</v>
      </c>
      <c r="F408" s="337"/>
      <c r="G408" s="184"/>
      <c r="H408" s="184"/>
      <c r="I408" s="859">
        <v>0</v>
      </c>
      <c r="K408" s="336" t="s">
        <v>865</v>
      </c>
      <c r="L408" s="337"/>
      <c r="M408" s="184"/>
      <c r="N408" s="184"/>
      <c r="O408" s="860">
        <v>0</v>
      </c>
      <c r="Q408" s="336" t="s">
        <v>1017</v>
      </c>
      <c r="R408" s="337"/>
      <c r="S408" s="337"/>
      <c r="T408" s="337"/>
      <c r="U408" s="861">
        <v>0.28999999165534973</v>
      </c>
      <c r="W408" s="336" t="s">
        <v>1018</v>
      </c>
      <c r="X408" s="337"/>
      <c r="Y408" s="337"/>
      <c r="Z408" s="337"/>
      <c r="AA408" s="861">
        <v>0</v>
      </c>
    </row>
    <row r="409" spans="5:27">
      <c r="E409" s="336" t="s">
        <v>1019</v>
      </c>
      <c r="F409" s="337"/>
      <c r="G409" s="184"/>
      <c r="H409" s="184"/>
      <c r="I409" s="859">
        <v>0</v>
      </c>
      <c r="K409" s="336" t="s">
        <v>790</v>
      </c>
      <c r="L409" s="337"/>
      <c r="M409" s="184"/>
      <c r="N409" s="184"/>
      <c r="O409" s="860">
        <v>0.21</v>
      </c>
      <c r="Q409" s="336" t="s">
        <v>795</v>
      </c>
      <c r="R409" s="337"/>
      <c r="S409" s="337"/>
      <c r="T409" s="337"/>
      <c r="U409" s="861">
        <v>0</v>
      </c>
      <c r="W409" s="336" t="s">
        <v>1020</v>
      </c>
      <c r="X409" s="337"/>
      <c r="Y409" s="337"/>
      <c r="Z409" s="337"/>
      <c r="AA409" s="861">
        <v>2.9999999329447746E-2</v>
      </c>
    </row>
    <row r="410" spans="5:27">
      <c r="E410" s="336" t="s">
        <v>1021</v>
      </c>
      <c r="F410" s="337"/>
      <c r="G410" s="184"/>
      <c r="H410" s="184"/>
      <c r="I410" s="859">
        <v>0</v>
      </c>
      <c r="K410" s="336" t="s">
        <v>965</v>
      </c>
      <c r="L410" s="337"/>
      <c r="M410" s="184"/>
      <c r="N410" s="184"/>
      <c r="O410" s="860">
        <v>0</v>
      </c>
      <c r="Q410" s="336" t="s">
        <v>1022</v>
      </c>
      <c r="R410" s="337"/>
      <c r="S410" s="337"/>
      <c r="T410" s="337"/>
      <c r="U410" s="861">
        <v>0</v>
      </c>
      <c r="W410" s="336" t="s">
        <v>1023</v>
      </c>
      <c r="X410" s="337"/>
      <c r="Y410" s="337"/>
      <c r="Z410" s="337"/>
      <c r="AA410" s="861">
        <v>0.31000000238418579</v>
      </c>
    </row>
    <row r="411" spans="5:27">
      <c r="E411" s="336" t="s">
        <v>1024</v>
      </c>
      <c r="F411" s="337"/>
      <c r="G411" s="184"/>
      <c r="H411" s="184"/>
      <c r="I411" s="859">
        <v>0</v>
      </c>
      <c r="K411" s="336" t="s">
        <v>869</v>
      </c>
      <c r="L411" s="337"/>
      <c r="M411" s="184"/>
      <c r="N411" s="184"/>
      <c r="O411" s="860">
        <v>0.24</v>
      </c>
      <c r="Q411" s="336" t="s">
        <v>903</v>
      </c>
      <c r="R411" s="337"/>
      <c r="S411" s="337"/>
      <c r="T411" s="337"/>
      <c r="U411" s="861">
        <v>0.31000000238418579</v>
      </c>
      <c r="W411" s="336" t="s">
        <v>651</v>
      </c>
      <c r="X411" s="337"/>
      <c r="Y411" s="337"/>
      <c r="Z411" s="337"/>
      <c r="AA411" s="861">
        <v>0</v>
      </c>
    </row>
    <row r="412" spans="5:27">
      <c r="E412" s="336" t="s">
        <v>1025</v>
      </c>
      <c r="F412" s="337"/>
      <c r="G412" s="184"/>
      <c r="H412" s="184"/>
      <c r="I412" s="859">
        <v>0</v>
      </c>
      <c r="K412" s="336" t="s">
        <v>867</v>
      </c>
      <c r="L412" s="337"/>
      <c r="M412" s="184"/>
      <c r="N412" s="184"/>
      <c r="O412" s="860">
        <v>0</v>
      </c>
      <c r="Q412" s="336" t="s">
        <v>1026</v>
      </c>
      <c r="R412" s="337"/>
      <c r="S412" s="337"/>
      <c r="T412" s="337"/>
      <c r="U412" s="861">
        <v>0.30000001192092896</v>
      </c>
      <c r="W412" s="336" t="s">
        <v>923</v>
      </c>
      <c r="X412" s="337"/>
      <c r="Y412" s="337"/>
      <c r="Z412" s="337"/>
      <c r="AA412" s="861">
        <v>0.37000000476837158</v>
      </c>
    </row>
    <row r="413" spans="5:27">
      <c r="E413" s="336" t="s">
        <v>1027</v>
      </c>
      <c r="F413" s="337"/>
      <c r="G413" s="184"/>
      <c r="H413" s="184"/>
      <c r="I413" s="859">
        <v>0</v>
      </c>
      <c r="K413" s="336" t="s">
        <v>614</v>
      </c>
      <c r="L413" s="337"/>
      <c r="M413" s="184"/>
      <c r="N413" s="184"/>
      <c r="O413" s="860">
        <v>0.14000000000000001</v>
      </c>
      <c r="Q413" s="336" t="s">
        <v>1028</v>
      </c>
      <c r="R413" s="337"/>
      <c r="S413" s="337"/>
      <c r="T413" s="337"/>
      <c r="U413" s="861">
        <v>0</v>
      </c>
      <c r="W413" s="336" t="s">
        <v>927</v>
      </c>
      <c r="X413" s="337"/>
      <c r="Y413" s="337"/>
      <c r="Z413" s="337"/>
      <c r="AA413" s="861">
        <v>0</v>
      </c>
    </row>
    <row r="414" spans="5:27">
      <c r="E414" s="336" t="s">
        <v>768</v>
      </c>
      <c r="F414" s="337"/>
      <c r="G414" s="184"/>
      <c r="H414" s="184"/>
      <c r="I414" s="859">
        <v>0.24399999999999999</v>
      </c>
      <c r="K414" s="336" t="s">
        <v>1029</v>
      </c>
      <c r="L414" s="337"/>
      <c r="M414" s="184"/>
      <c r="N414" s="184"/>
      <c r="O414" s="860">
        <v>0</v>
      </c>
      <c r="Q414" s="336" t="s">
        <v>917</v>
      </c>
      <c r="R414" s="337"/>
      <c r="S414" s="337"/>
      <c r="T414" s="337"/>
      <c r="U414" s="861">
        <v>0.10999999940395355</v>
      </c>
      <c r="W414" s="336" t="s">
        <v>930</v>
      </c>
      <c r="X414" s="337"/>
      <c r="Y414" s="337"/>
      <c r="Z414" s="337"/>
      <c r="AA414" s="861">
        <v>0</v>
      </c>
    </row>
    <row r="415" spans="5:27">
      <c r="E415" s="336" t="s">
        <v>1030</v>
      </c>
      <c r="F415" s="337"/>
      <c r="G415" s="184"/>
      <c r="H415" s="184"/>
      <c r="I415" s="859">
        <v>0</v>
      </c>
      <c r="K415" s="336" t="s">
        <v>873</v>
      </c>
      <c r="L415" s="337"/>
      <c r="M415" s="184"/>
      <c r="N415" s="184"/>
      <c r="O415" s="860">
        <v>0</v>
      </c>
      <c r="Q415" s="336" t="s">
        <v>1031</v>
      </c>
      <c r="R415" s="337"/>
      <c r="S415" s="337"/>
      <c r="T415" s="337"/>
      <c r="U415" s="861">
        <v>0</v>
      </c>
      <c r="W415" s="336" t="s">
        <v>934</v>
      </c>
      <c r="X415" s="337"/>
      <c r="Y415" s="337"/>
      <c r="Z415" s="337"/>
      <c r="AA415" s="861">
        <v>0</v>
      </c>
    </row>
    <row r="416" spans="5:27">
      <c r="E416" s="336" t="s">
        <v>1032</v>
      </c>
      <c r="F416" s="337"/>
      <c r="G416" s="184"/>
      <c r="H416" s="184"/>
      <c r="I416" s="859">
        <v>0.23499999999999999</v>
      </c>
      <c r="K416" s="336" t="s">
        <v>664</v>
      </c>
      <c r="L416" s="337"/>
      <c r="M416" s="184"/>
      <c r="N416" s="184"/>
      <c r="O416" s="860">
        <v>0</v>
      </c>
      <c r="Q416" s="336" t="s">
        <v>1033</v>
      </c>
      <c r="R416" s="337"/>
      <c r="S416" s="337"/>
      <c r="T416" s="337"/>
      <c r="U416" s="861">
        <v>0</v>
      </c>
      <c r="W416" s="336" t="s">
        <v>935</v>
      </c>
      <c r="X416" s="337"/>
      <c r="Y416" s="337"/>
      <c r="Z416" s="337"/>
      <c r="AA416" s="861">
        <v>0</v>
      </c>
    </row>
    <row r="417" spans="5:27">
      <c r="E417" s="336" t="s">
        <v>1034</v>
      </c>
      <c r="F417" s="337"/>
      <c r="G417" s="184"/>
      <c r="H417" s="184"/>
      <c r="I417" s="859">
        <v>0.25900000000000001</v>
      </c>
      <c r="K417" s="336" t="s">
        <v>961</v>
      </c>
      <c r="L417" s="337"/>
      <c r="M417" s="184"/>
      <c r="N417" s="184"/>
      <c r="O417" s="860">
        <v>0</v>
      </c>
      <c r="Q417" s="336" t="s">
        <v>1010</v>
      </c>
      <c r="R417" s="337"/>
      <c r="S417" s="337"/>
      <c r="T417" s="337"/>
      <c r="U417" s="861">
        <v>0</v>
      </c>
      <c r="W417" s="336" t="s">
        <v>938</v>
      </c>
      <c r="X417" s="337"/>
      <c r="Y417" s="337"/>
      <c r="Z417" s="337"/>
      <c r="AA417" s="861">
        <v>0</v>
      </c>
    </row>
    <row r="418" spans="5:27">
      <c r="E418" s="336" t="s">
        <v>1035</v>
      </c>
      <c r="F418" s="337"/>
      <c r="G418" s="184"/>
      <c r="H418" s="184"/>
      <c r="I418" s="859">
        <v>0</v>
      </c>
      <c r="K418" s="336" t="s">
        <v>636</v>
      </c>
      <c r="L418" s="337"/>
      <c r="M418" s="184"/>
      <c r="N418" s="184"/>
      <c r="O418" s="860">
        <v>0</v>
      </c>
      <c r="Q418" s="336" t="s">
        <v>909</v>
      </c>
      <c r="R418" s="337"/>
      <c r="S418" s="337"/>
      <c r="T418" s="337"/>
      <c r="U418" s="861">
        <v>0.25</v>
      </c>
      <c r="W418" s="336" t="s">
        <v>952</v>
      </c>
      <c r="X418" s="337"/>
      <c r="Y418" s="337"/>
      <c r="Z418" s="337"/>
      <c r="AA418" s="861">
        <v>0</v>
      </c>
    </row>
    <row r="419" spans="5:27">
      <c r="E419" s="336" t="s">
        <v>813</v>
      </c>
      <c r="F419" s="337"/>
      <c r="G419" s="184"/>
      <c r="H419" s="184"/>
      <c r="I419" s="859">
        <v>0</v>
      </c>
      <c r="K419" s="336" t="s">
        <v>1036</v>
      </c>
      <c r="L419" s="337"/>
      <c r="M419" s="184"/>
      <c r="N419" s="184"/>
      <c r="O419" s="860">
        <v>0</v>
      </c>
      <c r="Q419" s="336" t="s">
        <v>1037</v>
      </c>
      <c r="R419" s="337"/>
      <c r="S419" s="337"/>
      <c r="T419" s="337"/>
      <c r="U419" s="861">
        <v>0</v>
      </c>
      <c r="W419" s="336" t="s">
        <v>858</v>
      </c>
      <c r="X419" s="337"/>
      <c r="Y419" s="337"/>
      <c r="Z419" s="337"/>
      <c r="AA419" s="861">
        <v>0.38999998569488525</v>
      </c>
    </row>
    <row r="420" spans="5:27">
      <c r="E420" s="336" t="s">
        <v>818</v>
      </c>
      <c r="F420" s="337"/>
      <c r="G420" s="184"/>
      <c r="H420" s="184"/>
      <c r="I420" s="859">
        <v>0</v>
      </c>
      <c r="K420" s="336" t="s">
        <v>883</v>
      </c>
      <c r="L420" s="337"/>
      <c r="M420" s="184"/>
      <c r="N420" s="184"/>
      <c r="O420" s="860">
        <v>0</v>
      </c>
      <c r="Q420" s="336" t="s">
        <v>929</v>
      </c>
      <c r="R420" s="337"/>
      <c r="S420" s="337"/>
      <c r="T420" s="337"/>
      <c r="U420" s="861">
        <v>0</v>
      </c>
      <c r="W420" s="336" t="s">
        <v>942</v>
      </c>
      <c r="X420" s="337"/>
      <c r="Y420" s="337"/>
      <c r="Z420" s="337"/>
      <c r="AA420" s="861">
        <v>0</v>
      </c>
    </row>
    <row r="421" spans="5:27">
      <c r="E421" s="336" t="s">
        <v>1038</v>
      </c>
      <c r="F421" s="337"/>
      <c r="G421" s="184"/>
      <c r="H421" s="184"/>
      <c r="I421" s="859">
        <v>0</v>
      </c>
      <c r="K421" s="336" t="s">
        <v>808</v>
      </c>
      <c r="L421" s="337"/>
      <c r="M421" s="184"/>
      <c r="N421" s="184"/>
      <c r="O421" s="860">
        <v>0.23</v>
      </c>
      <c r="Q421" s="336" t="s">
        <v>1039</v>
      </c>
      <c r="R421" s="337"/>
      <c r="S421" s="337"/>
      <c r="T421" s="337"/>
      <c r="U421" s="861">
        <v>0.2800000011920929</v>
      </c>
      <c r="W421" s="336" t="s">
        <v>817</v>
      </c>
      <c r="X421" s="337"/>
      <c r="Y421" s="337"/>
      <c r="Z421" s="337"/>
      <c r="AA421" s="861">
        <v>0</v>
      </c>
    </row>
    <row r="422" spans="5:27">
      <c r="E422" s="336" t="s">
        <v>1040</v>
      </c>
      <c r="F422" s="337"/>
      <c r="G422" s="184"/>
      <c r="H422" s="184"/>
      <c r="I422" s="859">
        <v>0</v>
      </c>
      <c r="K422" s="336" t="s">
        <v>890</v>
      </c>
      <c r="L422" s="337"/>
      <c r="M422" s="184"/>
      <c r="N422" s="184"/>
      <c r="O422" s="860">
        <v>0</v>
      </c>
      <c r="Q422" s="336" t="s">
        <v>1018</v>
      </c>
      <c r="R422" s="337"/>
      <c r="S422" s="337"/>
      <c r="T422" s="337"/>
      <c r="U422" s="861">
        <v>0</v>
      </c>
      <c r="W422" s="336" t="s">
        <v>947</v>
      </c>
      <c r="X422" s="337"/>
      <c r="Y422" s="337"/>
      <c r="Z422" s="337"/>
      <c r="AA422" s="861">
        <v>0</v>
      </c>
    </row>
    <row r="423" spans="5:27">
      <c r="E423" s="336" t="s">
        <v>1041</v>
      </c>
      <c r="F423" s="337"/>
      <c r="G423" s="184"/>
      <c r="H423" s="184"/>
      <c r="I423" s="859">
        <v>0</v>
      </c>
      <c r="K423" s="336" t="s">
        <v>699</v>
      </c>
      <c r="L423" s="337"/>
      <c r="M423" s="184"/>
      <c r="N423" s="184"/>
      <c r="O423" s="860">
        <v>0</v>
      </c>
      <c r="Q423" s="336" t="s">
        <v>1020</v>
      </c>
      <c r="R423" s="337"/>
      <c r="S423" s="337"/>
      <c r="T423" s="337"/>
      <c r="U423" s="861">
        <v>0</v>
      </c>
      <c r="W423" s="336" t="s">
        <v>1042</v>
      </c>
      <c r="X423" s="337"/>
      <c r="Y423" s="337"/>
      <c r="Z423" s="337"/>
      <c r="AA423" s="861">
        <v>0.23999999463558197</v>
      </c>
    </row>
    <row r="424" spans="5:27">
      <c r="E424" s="336" t="s">
        <v>694</v>
      </c>
      <c r="F424" s="337"/>
      <c r="G424" s="184"/>
      <c r="H424" s="184"/>
      <c r="I424" s="859">
        <v>0</v>
      </c>
      <c r="K424" s="336" t="s">
        <v>1043</v>
      </c>
      <c r="L424" s="337"/>
      <c r="M424" s="184"/>
      <c r="N424" s="184"/>
      <c r="O424" s="860">
        <v>0</v>
      </c>
      <c r="Q424" s="336" t="s">
        <v>933</v>
      </c>
      <c r="R424" s="337"/>
      <c r="S424" s="337"/>
      <c r="T424" s="337"/>
      <c r="U424" s="861">
        <v>0.14000000059604645</v>
      </c>
      <c r="W424" s="336" t="s">
        <v>821</v>
      </c>
      <c r="X424" s="337"/>
      <c r="Y424" s="337"/>
      <c r="Z424" s="337"/>
      <c r="AA424" s="861">
        <v>0</v>
      </c>
    </row>
    <row r="425" spans="5:27">
      <c r="E425" s="336" t="s">
        <v>1044</v>
      </c>
      <c r="F425" s="337"/>
      <c r="G425" s="184"/>
      <c r="H425" s="184"/>
      <c r="I425" s="859">
        <v>0</v>
      </c>
      <c r="K425" s="336" t="s">
        <v>974</v>
      </c>
      <c r="L425" s="337"/>
      <c r="M425" s="184"/>
      <c r="N425" s="184"/>
      <c r="O425" s="860">
        <v>0.25</v>
      </c>
      <c r="Q425" s="336" t="s">
        <v>844</v>
      </c>
      <c r="R425" s="337"/>
      <c r="S425" s="337"/>
      <c r="T425" s="337"/>
      <c r="U425" s="861">
        <v>0.30000001192092896</v>
      </c>
      <c r="W425" s="336" t="s">
        <v>1045</v>
      </c>
      <c r="X425" s="337"/>
      <c r="Y425" s="337"/>
      <c r="Z425" s="337"/>
      <c r="AA425" s="861">
        <v>2.9999999329447746E-2</v>
      </c>
    </row>
    <row r="426" spans="5:27">
      <c r="E426" s="336" t="s">
        <v>1046</v>
      </c>
      <c r="F426" s="337"/>
      <c r="G426" s="184"/>
      <c r="H426" s="184"/>
      <c r="I426" s="859">
        <v>0</v>
      </c>
      <c r="K426" s="336" t="s">
        <v>1047</v>
      </c>
      <c r="L426" s="337"/>
      <c r="M426" s="184"/>
      <c r="N426" s="184"/>
      <c r="O426" s="860">
        <v>0</v>
      </c>
      <c r="Q426" s="336" t="s">
        <v>1048</v>
      </c>
      <c r="R426" s="337"/>
      <c r="S426" s="337"/>
      <c r="T426" s="337"/>
      <c r="U426" s="861">
        <v>0</v>
      </c>
      <c r="W426" s="336" t="s">
        <v>1049</v>
      </c>
      <c r="X426" s="337"/>
      <c r="Y426" s="337"/>
      <c r="Z426" s="337"/>
      <c r="AA426" s="861">
        <v>0.37000000476837158</v>
      </c>
    </row>
    <row r="427" spans="5:27">
      <c r="E427" s="336" t="s">
        <v>626</v>
      </c>
      <c r="F427" s="337"/>
      <c r="G427" s="184"/>
      <c r="H427" s="184"/>
      <c r="I427" s="859">
        <v>0</v>
      </c>
      <c r="K427" s="336" t="s">
        <v>977</v>
      </c>
      <c r="L427" s="337"/>
      <c r="M427" s="184"/>
      <c r="N427" s="184"/>
      <c r="O427" s="860">
        <v>0</v>
      </c>
      <c r="Q427" s="336" t="s">
        <v>1050</v>
      </c>
      <c r="R427" s="337"/>
      <c r="S427" s="337"/>
      <c r="T427" s="337"/>
      <c r="U427" s="861">
        <v>0</v>
      </c>
      <c r="W427" s="336" t="s">
        <v>1051</v>
      </c>
      <c r="X427" s="337"/>
      <c r="Y427" s="337"/>
      <c r="Z427" s="337"/>
      <c r="AA427" s="861">
        <v>0.36000001430511475</v>
      </c>
    </row>
    <row r="428" spans="5:27">
      <c r="E428" s="336" t="s">
        <v>1052</v>
      </c>
      <c r="F428" s="337"/>
      <c r="G428" s="184"/>
      <c r="H428" s="184"/>
      <c r="I428" s="859">
        <v>0</v>
      </c>
      <c r="K428" s="336" t="s">
        <v>1053</v>
      </c>
      <c r="L428" s="337"/>
      <c r="M428" s="184"/>
      <c r="N428" s="184"/>
      <c r="O428" s="860">
        <v>0</v>
      </c>
      <c r="Q428" s="336" t="s">
        <v>695</v>
      </c>
      <c r="R428" s="337"/>
      <c r="S428" s="337"/>
      <c r="T428" s="337"/>
      <c r="U428" s="861">
        <v>0</v>
      </c>
      <c r="W428" s="336" t="s">
        <v>824</v>
      </c>
      <c r="X428" s="337"/>
      <c r="Y428" s="337"/>
      <c r="Z428" s="337"/>
      <c r="AA428" s="861">
        <v>0.33000001311302185</v>
      </c>
    </row>
    <row r="429" spans="5:27">
      <c r="E429" s="336" t="s">
        <v>1054</v>
      </c>
      <c r="F429" s="337"/>
      <c r="G429" s="184"/>
      <c r="H429" s="184"/>
      <c r="I429" s="859">
        <v>0</v>
      </c>
      <c r="K429" s="336" t="s">
        <v>811</v>
      </c>
      <c r="L429" s="337"/>
      <c r="M429" s="184"/>
      <c r="N429" s="184"/>
      <c r="O429" s="860">
        <v>0</v>
      </c>
      <c r="Q429" s="336" t="s">
        <v>923</v>
      </c>
      <c r="R429" s="337"/>
      <c r="S429" s="337"/>
      <c r="T429" s="337"/>
      <c r="U429" s="861">
        <v>0.28999999165534973</v>
      </c>
      <c r="W429" s="336" t="s">
        <v>1055</v>
      </c>
      <c r="X429" s="337"/>
      <c r="Y429" s="337"/>
      <c r="Z429" s="337"/>
      <c r="AA429" s="861">
        <v>0</v>
      </c>
    </row>
    <row r="430" spans="5:27">
      <c r="E430" s="336" t="s">
        <v>1056</v>
      </c>
      <c r="F430" s="337"/>
      <c r="G430" s="184"/>
      <c r="H430" s="184"/>
      <c r="I430" s="859">
        <v>0</v>
      </c>
      <c r="K430" s="336" t="s">
        <v>1057</v>
      </c>
      <c r="L430" s="337"/>
      <c r="M430" s="184"/>
      <c r="N430" s="184"/>
      <c r="O430" s="860">
        <v>0.25</v>
      </c>
      <c r="Q430" s="336" t="s">
        <v>927</v>
      </c>
      <c r="R430" s="337"/>
      <c r="S430" s="337"/>
      <c r="T430" s="337"/>
      <c r="U430" s="861">
        <v>0</v>
      </c>
      <c r="W430" s="336" t="s">
        <v>700</v>
      </c>
      <c r="X430" s="337"/>
      <c r="Y430" s="337"/>
      <c r="Z430" s="337"/>
      <c r="AA430" s="861">
        <v>0</v>
      </c>
    </row>
    <row r="431" spans="5:27">
      <c r="E431" s="336" t="s">
        <v>1058</v>
      </c>
      <c r="F431" s="337"/>
      <c r="G431" s="184"/>
      <c r="H431" s="184"/>
      <c r="I431" s="859">
        <v>0</v>
      </c>
      <c r="K431" s="336" t="s">
        <v>649</v>
      </c>
      <c r="L431" s="337"/>
      <c r="M431" s="184"/>
      <c r="N431" s="184"/>
      <c r="O431" s="860">
        <v>0</v>
      </c>
      <c r="Q431" s="336" t="s">
        <v>930</v>
      </c>
      <c r="R431" s="337"/>
      <c r="S431" s="337"/>
      <c r="T431" s="337"/>
      <c r="U431" s="861">
        <v>0</v>
      </c>
      <c r="W431" s="336" t="s">
        <v>1059</v>
      </c>
      <c r="X431" s="337"/>
      <c r="Y431" s="337"/>
      <c r="Z431" s="337"/>
      <c r="AA431" s="861">
        <v>0.38999998569488525</v>
      </c>
    </row>
    <row r="432" spans="5:27">
      <c r="E432" s="336" t="s">
        <v>618</v>
      </c>
      <c r="F432" s="337"/>
      <c r="G432" s="184"/>
      <c r="H432" s="184"/>
      <c r="I432" s="859">
        <v>0</v>
      </c>
      <c r="K432" s="336" t="s">
        <v>1060</v>
      </c>
      <c r="L432" s="337"/>
      <c r="M432" s="184"/>
      <c r="N432" s="184"/>
      <c r="O432" s="860">
        <v>0</v>
      </c>
      <c r="Q432" s="336" t="s">
        <v>934</v>
      </c>
      <c r="R432" s="337"/>
      <c r="S432" s="337"/>
      <c r="T432" s="337"/>
      <c r="U432" s="861">
        <v>0</v>
      </c>
      <c r="W432" s="336" t="s">
        <v>1061</v>
      </c>
      <c r="X432" s="337"/>
      <c r="Y432" s="337"/>
      <c r="Z432" s="337"/>
      <c r="AA432" s="861">
        <v>0</v>
      </c>
    </row>
    <row r="433" spans="5:27">
      <c r="E433" s="336" t="s">
        <v>1062</v>
      </c>
      <c r="F433" s="337"/>
      <c r="G433" s="184"/>
      <c r="H433" s="184"/>
      <c r="I433" s="859">
        <v>0</v>
      </c>
      <c r="K433" s="336" t="s">
        <v>1063</v>
      </c>
      <c r="L433" s="337"/>
      <c r="M433" s="184"/>
      <c r="N433" s="184"/>
      <c r="O433" s="860">
        <v>0</v>
      </c>
      <c r="Q433" s="336" t="s">
        <v>935</v>
      </c>
      <c r="R433" s="337"/>
      <c r="S433" s="337"/>
      <c r="T433" s="337"/>
      <c r="U433" s="861">
        <v>0</v>
      </c>
      <c r="W433" s="336" t="s">
        <v>831</v>
      </c>
      <c r="X433" s="337"/>
      <c r="Y433" s="337"/>
      <c r="Z433" s="337"/>
      <c r="AA433" s="861">
        <v>0</v>
      </c>
    </row>
    <row r="434" spans="5:27">
      <c r="E434" s="336" t="s">
        <v>733</v>
      </c>
      <c r="F434" s="337"/>
      <c r="G434" s="184"/>
      <c r="H434" s="184"/>
      <c r="I434" s="859">
        <v>0</v>
      </c>
      <c r="K434" s="336" t="s">
        <v>1004</v>
      </c>
      <c r="L434" s="337"/>
      <c r="M434" s="184"/>
      <c r="N434" s="184"/>
      <c r="O434" s="860">
        <v>0</v>
      </c>
      <c r="Q434" s="336" t="s">
        <v>1064</v>
      </c>
      <c r="R434" s="337"/>
      <c r="S434" s="337"/>
      <c r="T434" s="337"/>
      <c r="U434" s="861">
        <v>0</v>
      </c>
      <c r="W434" s="336" t="s">
        <v>963</v>
      </c>
      <c r="X434" s="337"/>
      <c r="Y434" s="337"/>
      <c r="Z434" s="337"/>
      <c r="AA434" s="861">
        <v>0.37999999523162842</v>
      </c>
    </row>
    <row r="435" spans="5:27">
      <c r="E435" s="336" t="s">
        <v>970</v>
      </c>
      <c r="F435" s="337"/>
      <c r="G435" s="184"/>
      <c r="H435" s="184"/>
      <c r="I435" s="859">
        <v>0</v>
      </c>
      <c r="K435" s="336" t="s">
        <v>738</v>
      </c>
      <c r="L435" s="337"/>
      <c r="M435" s="184"/>
      <c r="N435" s="184"/>
      <c r="O435" s="860">
        <v>0.15</v>
      </c>
      <c r="Q435" s="336" t="s">
        <v>938</v>
      </c>
      <c r="R435" s="337"/>
      <c r="S435" s="337"/>
      <c r="T435" s="337"/>
      <c r="U435" s="861">
        <v>0</v>
      </c>
      <c r="W435" s="336" t="s">
        <v>1065</v>
      </c>
      <c r="X435" s="337"/>
      <c r="Y435" s="337"/>
      <c r="Z435" s="337"/>
      <c r="AA435" s="861">
        <v>0.20000000298023224</v>
      </c>
    </row>
    <row r="436" spans="5:27">
      <c r="E436" s="336" t="s">
        <v>1066</v>
      </c>
      <c r="F436" s="337"/>
      <c r="G436" s="184"/>
      <c r="H436" s="184"/>
      <c r="I436" s="859">
        <v>0</v>
      </c>
      <c r="K436" s="336" t="s">
        <v>822</v>
      </c>
      <c r="L436" s="337"/>
      <c r="M436" s="184"/>
      <c r="N436" s="184"/>
      <c r="O436" s="860">
        <v>0</v>
      </c>
      <c r="Q436" s="336" t="s">
        <v>952</v>
      </c>
      <c r="R436" s="337"/>
      <c r="S436" s="337"/>
      <c r="T436" s="337"/>
      <c r="U436" s="861">
        <v>0</v>
      </c>
      <c r="W436" s="336" t="s">
        <v>837</v>
      </c>
      <c r="X436" s="337"/>
      <c r="Y436" s="337"/>
      <c r="Z436" s="337"/>
      <c r="AA436" s="861">
        <v>0</v>
      </c>
    </row>
    <row r="437" spans="5:27">
      <c r="E437" s="336" t="s">
        <v>1067</v>
      </c>
      <c r="F437" s="337"/>
      <c r="G437" s="184"/>
      <c r="H437" s="184"/>
      <c r="I437" s="859">
        <v>0.219</v>
      </c>
      <c r="K437" s="336" t="s">
        <v>902</v>
      </c>
      <c r="L437" s="337"/>
      <c r="M437" s="184"/>
      <c r="N437" s="184"/>
      <c r="O437" s="860">
        <v>0</v>
      </c>
      <c r="Q437" s="336" t="s">
        <v>957</v>
      </c>
      <c r="R437" s="337"/>
      <c r="S437" s="337"/>
      <c r="T437" s="337"/>
      <c r="U437" s="861">
        <v>0</v>
      </c>
      <c r="W437" s="336" t="s">
        <v>1068</v>
      </c>
      <c r="X437" s="337"/>
      <c r="Y437" s="337"/>
      <c r="Z437" s="337"/>
      <c r="AA437" s="861">
        <v>0.20000000298023224</v>
      </c>
    </row>
    <row r="438" spans="5:27">
      <c r="E438" s="336" t="s">
        <v>1069</v>
      </c>
      <c r="F438" s="337"/>
      <c r="G438" s="184"/>
      <c r="H438" s="184"/>
      <c r="I438" s="859">
        <v>8.9999999999999993E-3</v>
      </c>
      <c r="K438" s="336" t="s">
        <v>791</v>
      </c>
      <c r="L438" s="337"/>
      <c r="M438" s="184"/>
      <c r="N438" s="184"/>
      <c r="O438" s="860">
        <v>0.04</v>
      </c>
      <c r="Q438" s="336" t="s">
        <v>1070</v>
      </c>
      <c r="R438" s="337"/>
      <c r="S438" s="337"/>
      <c r="T438" s="337"/>
      <c r="U438" s="861">
        <v>0</v>
      </c>
      <c r="W438" s="336" t="s">
        <v>770</v>
      </c>
      <c r="X438" s="337"/>
      <c r="Y438" s="337"/>
      <c r="Z438" s="337"/>
      <c r="AA438" s="861">
        <v>0</v>
      </c>
    </row>
    <row r="439" spans="5:27">
      <c r="E439" s="336" t="s">
        <v>1071</v>
      </c>
      <c r="F439" s="337"/>
      <c r="G439" s="184"/>
      <c r="H439" s="184"/>
      <c r="I439" s="859">
        <v>0.05</v>
      </c>
      <c r="K439" s="336" t="s">
        <v>1017</v>
      </c>
      <c r="L439" s="337"/>
      <c r="M439" s="184"/>
      <c r="N439" s="184"/>
      <c r="O439" s="860">
        <v>0</v>
      </c>
      <c r="Q439" s="336" t="s">
        <v>817</v>
      </c>
      <c r="R439" s="337"/>
      <c r="S439" s="337"/>
      <c r="T439" s="337"/>
      <c r="U439" s="861">
        <v>0</v>
      </c>
      <c r="W439" s="336" t="s">
        <v>1072</v>
      </c>
      <c r="X439" s="337"/>
      <c r="Y439" s="337"/>
      <c r="Z439" s="337"/>
      <c r="AA439" s="861">
        <v>0.37999999523162842</v>
      </c>
    </row>
    <row r="440" spans="5:27">
      <c r="E440" s="336" t="s">
        <v>982</v>
      </c>
      <c r="F440" s="337"/>
      <c r="G440" s="184"/>
      <c r="H440" s="184"/>
      <c r="I440" s="859">
        <v>0</v>
      </c>
      <c r="K440" s="336" t="s">
        <v>795</v>
      </c>
      <c r="L440" s="337"/>
      <c r="M440" s="184"/>
      <c r="N440" s="184"/>
      <c r="O440" s="860">
        <v>0</v>
      </c>
      <c r="Q440" s="336" t="s">
        <v>1073</v>
      </c>
      <c r="R440" s="337"/>
      <c r="S440" s="337"/>
      <c r="T440" s="337"/>
      <c r="U440" s="861">
        <v>0</v>
      </c>
      <c r="W440" s="336" t="s">
        <v>1074</v>
      </c>
      <c r="X440" s="337"/>
      <c r="Y440" s="337"/>
      <c r="Z440" s="337"/>
      <c r="AA440" s="861">
        <v>0</v>
      </c>
    </row>
    <row r="441" spans="5:27">
      <c r="E441" s="336" t="s">
        <v>1075</v>
      </c>
      <c r="F441" s="337"/>
      <c r="G441" s="184"/>
      <c r="H441" s="184"/>
      <c r="I441" s="859">
        <v>0</v>
      </c>
      <c r="K441" s="336" t="s">
        <v>1022</v>
      </c>
      <c r="L441" s="337"/>
      <c r="M441" s="184"/>
      <c r="N441" s="184"/>
      <c r="O441" s="860">
        <v>0</v>
      </c>
      <c r="Q441" s="336" t="s">
        <v>1042</v>
      </c>
      <c r="R441" s="337"/>
      <c r="S441" s="337"/>
      <c r="T441" s="337"/>
      <c r="U441" s="861">
        <v>0.20999999344348907</v>
      </c>
      <c r="W441" s="336" t="s">
        <v>972</v>
      </c>
      <c r="X441" s="337"/>
      <c r="Y441" s="337"/>
      <c r="Z441" s="337"/>
      <c r="AA441" s="861">
        <v>0</v>
      </c>
    </row>
    <row r="442" spans="5:27">
      <c r="E442" s="336" t="s">
        <v>1076</v>
      </c>
      <c r="F442" s="337"/>
      <c r="G442" s="184"/>
      <c r="H442" s="184"/>
      <c r="I442" s="859">
        <v>0</v>
      </c>
      <c r="K442" s="336" t="s">
        <v>1077</v>
      </c>
      <c r="L442" s="337"/>
      <c r="M442" s="184"/>
      <c r="N442" s="184"/>
      <c r="O442" s="860">
        <v>0.25</v>
      </c>
      <c r="Q442" s="336" t="s">
        <v>821</v>
      </c>
      <c r="R442" s="337"/>
      <c r="S442" s="337"/>
      <c r="T442" s="337"/>
      <c r="U442" s="861">
        <v>0</v>
      </c>
      <c r="W442" s="336" t="s">
        <v>775</v>
      </c>
      <c r="X442" s="337"/>
      <c r="Y442" s="337"/>
      <c r="Z442" s="337"/>
      <c r="AA442" s="861">
        <v>0</v>
      </c>
    </row>
    <row r="443" spans="5:27">
      <c r="E443" s="336" t="s">
        <v>1078</v>
      </c>
      <c r="F443" s="337"/>
      <c r="G443" s="184"/>
      <c r="H443" s="184"/>
      <c r="I443" s="859">
        <v>0</v>
      </c>
      <c r="K443" s="336" t="s">
        <v>1026</v>
      </c>
      <c r="L443" s="337"/>
      <c r="M443" s="184"/>
      <c r="N443" s="184"/>
      <c r="O443" s="860">
        <v>0.25</v>
      </c>
      <c r="Q443" s="336" t="s">
        <v>1079</v>
      </c>
      <c r="R443" s="337"/>
      <c r="S443" s="337"/>
      <c r="T443" s="337"/>
      <c r="U443" s="861">
        <v>1.9999999552965164E-2</v>
      </c>
      <c r="W443" s="336" t="s">
        <v>980</v>
      </c>
      <c r="X443" s="337"/>
      <c r="Y443" s="337"/>
      <c r="Z443" s="337"/>
      <c r="AA443" s="861">
        <v>0.30000001192092896</v>
      </c>
    </row>
    <row r="444" spans="5:27">
      <c r="E444" s="336" t="s">
        <v>1080</v>
      </c>
      <c r="F444" s="337"/>
      <c r="G444" s="184"/>
      <c r="H444" s="184"/>
      <c r="I444" s="859">
        <v>0</v>
      </c>
      <c r="K444" s="336" t="s">
        <v>903</v>
      </c>
      <c r="L444" s="337"/>
      <c r="M444" s="184"/>
      <c r="N444" s="184"/>
      <c r="O444" s="860">
        <v>0.05</v>
      </c>
      <c r="Q444" s="336" t="s">
        <v>1049</v>
      </c>
      <c r="R444" s="337"/>
      <c r="S444" s="337"/>
      <c r="T444" s="337"/>
      <c r="U444" s="861">
        <v>0.31000000238418579</v>
      </c>
      <c r="W444" s="336" t="s">
        <v>993</v>
      </c>
      <c r="X444" s="337"/>
      <c r="Y444" s="337"/>
      <c r="Z444" s="337"/>
      <c r="AA444" s="861">
        <v>0.20999999344348907</v>
      </c>
    </row>
    <row r="445" spans="5:27">
      <c r="E445" s="336" t="s">
        <v>999</v>
      </c>
      <c r="F445" s="337"/>
      <c r="G445" s="184"/>
      <c r="H445" s="184"/>
      <c r="I445" s="859">
        <v>0</v>
      </c>
      <c r="K445" s="336" t="s">
        <v>1081</v>
      </c>
      <c r="L445" s="337"/>
      <c r="M445" s="184"/>
      <c r="N445" s="184"/>
      <c r="O445" s="860">
        <v>0</v>
      </c>
      <c r="Q445" s="336" t="s">
        <v>1082</v>
      </c>
      <c r="R445" s="337"/>
      <c r="S445" s="337"/>
      <c r="T445" s="337"/>
      <c r="U445" s="861">
        <v>5.000000074505806E-2</v>
      </c>
      <c r="W445" s="336" t="s">
        <v>1083</v>
      </c>
      <c r="X445" s="337"/>
      <c r="Y445" s="337"/>
      <c r="Z445" s="337"/>
      <c r="AA445" s="861">
        <v>0</v>
      </c>
    </row>
    <row r="446" spans="5:27">
      <c r="E446" s="336" t="s">
        <v>1084</v>
      </c>
      <c r="F446" s="337"/>
      <c r="G446" s="184"/>
      <c r="H446" s="184"/>
      <c r="I446" s="859">
        <v>0</v>
      </c>
      <c r="K446" s="336" t="s">
        <v>917</v>
      </c>
      <c r="L446" s="337"/>
      <c r="M446" s="184"/>
      <c r="N446" s="184"/>
      <c r="O446" s="860">
        <v>0</v>
      </c>
      <c r="Q446" s="336" t="s">
        <v>1085</v>
      </c>
      <c r="R446" s="337"/>
      <c r="S446" s="337"/>
      <c r="T446" s="337"/>
      <c r="U446" s="861">
        <v>0.30000001192092896</v>
      </c>
      <c r="W446" s="336" t="s">
        <v>1086</v>
      </c>
      <c r="X446" s="337"/>
      <c r="Y446" s="337"/>
      <c r="Z446" s="337"/>
      <c r="AA446" s="861">
        <v>0.40999999642372131</v>
      </c>
    </row>
    <row r="447" spans="5:27">
      <c r="E447" s="336" t="s">
        <v>1087</v>
      </c>
      <c r="F447" s="337"/>
      <c r="G447" s="184"/>
      <c r="H447" s="184"/>
      <c r="I447" s="859">
        <v>0</v>
      </c>
      <c r="K447" s="336" t="s">
        <v>1088</v>
      </c>
      <c r="L447" s="337"/>
      <c r="M447" s="184"/>
      <c r="N447" s="184"/>
      <c r="O447" s="860">
        <v>0</v>
      </c>
      <c r="Q447" s="336" t="s">
        <v>953</v>
      </c>
      <c r="R447" s="337"/>
      <c r="S447" s="337"/>
      <c r="T447" s="337"/>
      <c r="U447" s="861">
        <v>0.28999999165534973</v>
      </c>
      <c r="W447" s="336" t="s">
        <v>1089</v>
      </c>
      <c r="X447" s="337"/>
      <c r="Y447" s="337"/>
      <c r="Z447" s="337"/>
      <c r="AA447" s="861">
        <v>0.38999998569488525</v>
      </c>
    </row>
    <row r="448" spans="5:27">
      <c r="E448" s="336" t="s">
        <v>1016</v>
      </c>
      <c r="F448" s="337"/>
      <c r="G448" s="184"/>
      <c r="H448" s="184"/>
      <c r="I448" s="859">
        <v>0</v>
      </c>
      <c r="K448" s="336" t="s">
        <v>1031</v>
      </c>
      <c r="L448" s="337"/>
      <c r="M448" s="184"/>
      <c r="N448" s="184"/>
      <c r="O448" s="860">
        <v>0</v>
      </c>
      <c r="Q448" s="336" t="s">
        <v>824</v>
      </c>
      <c r="R448" s="337"/>
      <c r="S448" s="337"/>
      <c r="T448" s="337"/>
      <c r="U448" s="861">
        <v>0.18000000715255737</v>
      </c>
      <c r="W448" s="336" t="s">
        <v>852</v>
      </c>
      <c r="X448" s="337"/>
      <c r="Y448" s="337"/>
      <c r="Z448" s="337"/>
      <c r="AA448" s="861">
        <v>0.34999999403953552</v>
      </c>
    </row>
    <row r="449" spans="5:27">
      <c r="E449" s="336" t="s">
        <v>1090</v>
      </c>
      <c r="F449" s="337"/>
      <c r="G449" s="184"/>
      <c r="H449" s="184"/>
      <c r="I449" s="859">
        <v>0</v>
      </c>
      <c r="K449" s="336" t="s">
        <v>1033</v>
      </c>
      <c r="L449" s="337"/>
      <c r="M449" s="184"/>
      <c r="N449" s="184"/>
      <c r="O449" s="860">
        <v>0</v>
      </c>
      <c r="Q449" s="336" t="s">
        <v>1091</v>
      </c>
      <c r="R449" s="337"/>
      <c r="S449" s="337"/>
      <c r="T449" s="337"/>
      <c r="U449" s="861">
        <v>0</v>
      </c>
      <c r="W449" s="336" t="s">
        <v>985</v>
      </c>
      <c r="X449" s="337"/>
      <c r="Y449" s="337"/>
      <c r="Z449" s="337"/>
      <c r="AA449" s="861">
        <v>0.20000000298023224</v>
      </c>
    </row>
    <row r="450" spans="5:27">
      <c r="E450" s="336" t="s">
        <v>1092</v>
      </c>
      <c r="F450" s="337"/>
      <c r="G450" s="184"/>
      <c r="H450" s="184"/>
      <c r="I450" s="859">
        <v>0</v>
      </c>
      <c r="K450" s="336" t="s">
        <v>922</v>
      </c>
      <c r="L450" s="337"/>
      <c r="M450" s="184"/>
      <c r="N450" s="184"/>
      <c r="O450" s="860">
        <v>0</v>
      </c>
      <c r="Q450" s="336" t="s">
        <v>700</v>
      </c>
      <c r="R450" s="337"/>
      <c r="S450" s="337"/>
      <c r="T450" s="337"/>
      <c r="U450" s="861">
        <v>0</v>
      </c>
      <c r="W450" s="70" t="s">
        <v>1093</v>
      </c>
    </row>
    <row r="451" spans="5:27">
      <c r="E451" s="336" t="s">
        <v>1094</v>
      </c>
      <c r="F451" s="337"/>
      <c r="G451" s="184"/>
      <c r="H451" s="184"/>
      <c r="I451" s="859">
        <v>0</v>
      </c>
      <c r="K451" s="336" t="s">
        <v>832</v>
      </c>
      <c r="L451" s="337"/>
      <c r="M451" s="184"/>
      <c r="N451" s="184"/>
      <c r="O451" s="860">
        <v>0.21</v>
      </c>
      <c r="Q451" s="336" t="s">
        <v>1059</v>
      </c>
      <c r="R451" s="337"/>
      <c r="S451" s="337"/>
      <c r="T451" s="337"/>
      <c r="U451" s="861">
        <v>0.23999999463558197</v>
      </c>
    </row>
    <row r="452" spans="5:27">
      <c r="E452" s="336" t="s">
        <v>1036</v>
      </c>
      <c r="F452" s="337"/>
      <c r="G452" s="184"/>
      <c r="H452" s="184"/>
      <c r="I452" s="859">
        <v>7.6999999999999999E-2</v>
      </c>
      <c r="K452" s="336" t="s">
        <v>1037</v>
      </c>
      <c r="L452" s="337"/>
      <c r="M452" s="184"/>
      <c r="N452" s="184"/>
      <c r="O452" s="860">
        <v>0</v>
      </c>
      <c r="Q452" s="336" t="s">
        <v>1095</v>
      </c>
      <c r="R452" s="337"/>
      <c r="S452" s="337"/>
      <c r="T452" s="337"/>
      <c r="U452" s="861">
        <v>0</v>
      </c>
    </row>
    <row r="453" spans="5:27">
      <c r="E453" s="336" t="s">
        <v>968</v>
      </c>
      <c r="F453" s="337"/>
      <c r="G453" s="184"/>
      <c r="H453" s="184"/>
      <c r="I453" s="859">
        <v>0</v>
      </c>
      <c r="K453" s="336" t="s">
        <v>1096</v>
      </c>
      <c r="L453" s="337"/>
      <c r="M453" s="184"/>
      <c r="N453" s="184"/>
      <c r="O453" s="860">
        <v>0</v>
      </c>
      <c r="Q453" s="336" t="s">
        <v>831</v>
      </c>
      <c r="R453" s="337"/>
      <c r="S453" s="337"/>
      <c r="T453" s="337"/>
      <c r="U453" s="861">
        <v>0</v>
      </c>
    </row>
    <row r="454" spans="5:27">
      <c r="E454" s="336" t="s">
        <v>699</v>
      </c>
      <c r="F454" s="337"/>
      <c r="G454" s="184"/>
      <c r="H454" s="184"/>
      <c r="I454" s="859">
        <v>0</v>
      </c>
      <c r="K454" s="336" t="s">
        <v>1097</v>
      </c>
      <c r="L454" s="337"/>
      <c r="M454" s="184"/>
      <c r="N454" s="184"/>
      <c r="O454" s="860">
        <v>0</v>
      </c>
      <c r="Q454" s="336" t="s">
        <v>963</v>
      </c>
      <c r="R454" s="337"/>
      <c r="S454" s="337"/>
      <c r="T454" s="337"/>
      <c r="U454" s="861">
        <v>0</v>
      </c>
    </row>
    <row r="455" spans="5:27">
      <c r="E455" s="336" t="s">
        <v>1098</v>
      </c>
      <c r="F455" s="337"/>
      <c r="G455" s="184"/>
      <c r="H455" s="184"/>
      <c r="I455" s="859">
        <v>0</v>
      </c>
      <c r="K455" s="336" t="s">
        <v>1039</v>
      </c>
      <c r="L455" s="337"/>
      <c r="M455" s="184"/>
      <c r="N455" s="184"/>
      <c r="O455" s="860">
        <v>0.2</v>
      </c>
      <c r="Q455" s="336" t="s">
        <v>1065</v>
      </c>
      <c r="R455" s="337"/>
      <c r="S455" s="337"/>
      <c r="T455" s="337"/>
      <c r="U455" s="861">
        <v>0</v>
      </c>
    </row>
    <row r="456" spans="5:27">
      <c r="E456" s="336" t="s">
        <v>1099</v>
      </c>
      <c r="F456" s="337"/>
      <c r="G456" s="184"/>
      <c r="H456" s="184"/>
      <c r="I456" s="859">
        <v>0</v>
      </c>
      <c r="K456" s="336" t="s">
        <v>1100</v>
      </c>
      <c r="L456" s="337"/>
      <c r="M456" s="184"/>
      <c r="N456" s="184"/>
      <c r="O456" s="860">
        <v>0</v>
      </c>
      <c r="Q456" s="336" t="s">
        <v>837</v>
      </c>
      <c r="R456" s="337"/>
      <c r="S456" s="337"/>
      <c r="T456" s="337"/>
      <c r="U456" s="861">
        <v>0</v>
      </c>
    </row>
    <row r="457" spans="5:27">
      <c r="E457" s="336" t="s">
        <v>1047</v>
      </c>
      <c r="F457" s="337"/>
      <c r="G457" s="184"/>
      <c r="H457" s="184"/>
      <c r="I457" s="859">
        <v>0</v>
      </c>
      <c r="K457" s="336" t="s">
        <v>1101</v>
      </c>
      <c r="L457" s="337"/>
      <c r="M457" s="184"/>
      <c r="N457" s="184"/>
      <c r="O457" s="860">
        <v>0</v>
      </c>
      <c r="Q457" s="336" t="s">
        <v>1068</v>
      </c>
      <c r="R457" s="337"/>
      <c r="S457" s="337"/>
      <c r="T457" s="337"/>
      <c r="U457" s="861">
        <v>0</v>
      </c>
    </row>
    <row r="458" spans="5:27">
      <c r="E458" s="336" t="s">
        <v>977</v>
      </c>
      <c r="F458" s="337"/>
      <c r="G458" s="184"/>
      <c r="H458" s="184"/>
      <c r="I458" s="859">
        <v>4.2999999999999997E-2</v>
      </c>
      <c r="K458" s="336" t="s">
        <v>1018</v>
      </c>
      <c r="L458" s="337"/>
      <c r="M458" s="184"/>
      <c r="N458" s="184"/>
      <c r="O458" s="860">
        <v>0</v>
      </c>
      <c r="Q458" s="336" t="s">
        <v>1102</v>
      </c>
      <c r="R458" s="337"/>
      <c r="S458" s="337"/>
      <c r="T458" s="337"/>
      <c r="U458" s="861">
        <v>0</v>
      </c>
    </row>
    <row r="459" spans="5:27">
      <c r="E459" s="336" t="s">
        <v>979</v>
      </c>
      <c r="F459" s="337"/>
      <c r="G459" s="184"/>
      <c r="H459" s="184"/>
      <c r="I459" s="859">
        <v>0</v>
      </c>
      <c r="K459" s="336" t="s">
        <v>1103</v>
      </c>
      <c r="L459" s="337"/>
      <c r="M459" s="184"/>
      <c r="N459" s="184"/>
      <c r="O459" s="860">
        <v>0</v>
      </c>
      <c r="Q459" s="336" t="s">
        <v>1104</v>
      </c>
      <c r="R459" s="337"/>
      <c r="S459" s="337"/>
      <c r="T459" s="337"/>
      <c r="U459" s="861">
        <v>0</v>
      </c>
    </row>
    <row r="460" spans="5:27">
      <c r="E460" s="336" t="s">
        <v>1105</v>
      </c>
      <c r="F460" s="337"/>
      <c r="G460" s="184"/>
      <c r="H460" s="184"/>
      <c r="I460" s="859">
        <v>0</v>
      </c>
      <c r="K460" s="336" t="s">
        <v>1020</v>
      </c>
      <c r="L460" s="337"/>
      <c r="M460" s="184"/>
      <c r="N460" s="184"/>
      <c r="O460" s="860">
        <v>0</v>
      </c>
      <c r="Q460" s="336" t="s">
        <v>770</v>
      </c>
      <c r="R460" s="337"/>
      <c r="S460" s="337"/>
      <c r="T460" s="337"/>
      <c r="U460" s="861">
        <v>0</v>
      </c>
    </row>
    <row r="461" spans="5:27">
      <c r="E461" s="336" t="s">
        <v>1106</v>
      </c>
      <c r="F461" s="337"/>
      <c r="G461" s="184"/>
      <c r="H461" s="184"/>
      <c r="I461" s="859">
        <v>0</v>
      </c>
      <c r="K461" s="336" t="s">
        <v>933</v>
      </c>
      <c r="L461" s="337"/>
      <c r="M461" s="184"/>
      <c r="N461" s="184"/>
      <c r="O461" s="860">
        <v>0</v>
      </c>
      <c r="Q461" s="336" t="s">
        <v>1107</v>
      </c>
      <c r="R461" s="337"/>
      <c r="S461" s="337"/>
      <c r="T461" s="337"/>
      <c r="U461" s="861">
        <v>0.30000001192092896</v>
      </c>
    </row>
    <row r="462" spans="5:27">
      <c r="E462" s="336" t="s">
        <v>1108</v>
      </c>
      <c r="F462" s="337"/>
      <c r="G462" s="184"/>
      <c r="H462" s="184"/>
      <c r="I462" s="859">
        <v>0.24299999999999999</v>
      </c>
      <c r="K462" s="336" t="s">
        <v>844</v>
      </c>
      <c r="L462" s="337"/>
      <c r="M462" s="184"/>
      <c r="N462" s="184"/>
      <c r="O462" s="860">
        <v>0.25</v>
      </c>
      <c r="Q462" s="336" t="s">
        <v>1109</v>
      </c>
      <c r="R462" s="337"/>
      <c r="S462" s="337"/>
      <c r="T462" s="337"/>
      <c r="U462" s="861">
        <v>0</v>
      </c>
    </row>
    <row r="463" spans="5:27">
      <c r="E463" s="336" t="s">
        <v>1110</v>
      </c>
      <c r="F463" s="337"/>
      <c r="G463" s="184"/>
      <c r="H463" s="184"/>
      <c r="I463" s="859">
        <v>0.25700000000000001</v>
      </c>
      <c r="K463" s="336" t="s">
        <v>1048</v>
      </c>
      <c r="L463" s="337"/>
      <c r="M463" s="184"/>
      <c r="N463" s="184"/>
      <c r="O463" s="860">
        <v>0</v>
      </c>
      <c r="Q463" s="336" t="s">
        <v>972</v>
      </c>
      <c r="R463" s="337"/>
      <c r="S463" s="337"/>
      <c r="T463" s="337"/>
      <c r="U463" s="861">
        <v>0</v>
      </c>
    </row>
    <row r="464" spans="5:27">
      <c r="E464" s="336" t="s">
        <v>1111</v>
      </c>
      <c r="F464" s="337"/>
      <c r="G464" s="184"/>
      <c r="H464" s="184"/>
      <c r="I464" s="859">
        <v>0.25900000000000001</v>
      </c>
      <c r="K464" s="336" t="s">
        <v>848</v>
      </c>
      <c r="L464" s="337"/>
      <c r="M464" s="184"/>
      <c r="N464" s="184"/>
      <c r="O464" s="860">
        <v>0.24</v>
      </c>
      <c r="Q464" s="336" t="s">
        <v>775</v>
      </c>
      <c r="R464" s="337"/>
      <c r="S464" s="337"/>
      <c r="T464" s="337"/>
      <c r="U464" s="861">
        <v>0</v>
      </c>
    </row>
    <row r="465" spans="5:22">
      <c r="E465" s="336" t="s">
        <v>1112</v>
      </c>
      <c r="F465" s="337"/>
      <c r="G465" s="184"/>
      <c r="H465" s="184"/>
      <c r="I465" s="859">
        <v>0.247</v>
      </c>
      <c r="K465" s="336" t="s">
        <v>1113</v>
      </c>
      <c r="L465" s="337"/>
      <c r="M465" s="184"/>
      <c r="N465" s="184"/>
      <c r="O465" s="860">
        <v>0</v>
      </c>
      <c r="Q465" s="336" t="s">
        <v>1114</v>
      </c>
      <c r="R465" s="337"/>
      <c r="S465" s="337"/>
      <c r="T465" s="337"/>
      <c r="U465" s="861">
        <v>0</v>
      </c>
    </row>
    <row r="466" spans="5:22">
      <c r="E466" s="336" t="s">
        <v>1028</v>
      </c>
      <c r="F466" s="337"/>
      <c r="G466" s="184"/>
      <c r="H466" s="184"/>
      <c r="I466" s="859">
        <v>0.24299999999999999</v>
      </c>
      <c r="K466" s="336" t="s">
        <v>695</v>
      </c>
      <c r="L466" s="337"/>
      <c r="M466" s="184"/>
      <c r="N466" s="184"/>
      <c r="O466" s="860">
        <v>0</v>
      </c>
      <c r="Q466" s="336" t="s">
        <v>1115</v>
      </c>
      <c r="R466" s="337"/>
      <c r="S466" s="337"/>
      <c r="T466" s="337"/>
      <c r="U466" s="861">
        <v>0</v>
      </c>
    </row>
    <row r="467" spans="5:22">
      <c r="E467" s="336" t="s">
        <v>1116</v>
      </c>
      <c r="F467" s="337"/>
      <c r="G467" s="184"/>
      <c r="H467" s="184"/>
      <c r="I467" s="859">
        <v>0</v>
      </c>
      <c r="K467" s="336" t="s">
        <v>923</v>
      </c>
      <c r="L467" s="337"/>
      <c r="M467" s="184"/>
      <c r="N467" s="184"/>
      <c r="O467" s="860">
        <v>0</v>
      </c>
      <c r="Q467" s="336" t="s">
        <v>1117</v>
      </c>
      <c r="R467" s="337"/>
      <c r="S467" s="337"/>
      <c r="T467" s="337"/>
      <c r="U467" s="861">
        <v>0</v>
      </c>
    </row>
    <row r="468" spans="5:22">
      <c r="E468" s="336" t="s">
        <v>1118</v>
      </c>
      <c r="F468" s="337"/>
      <c r="G468" s="184"/>
      <c r="H468" s="184"/>
      <c r="I468" s="859">
        <v>0</v>
      </c>
      <c r="K468" s="336" t="s">
        <v>927</v>
      </c>
      <c r="L468" s="337"/>
      <c r="M468" s="184"/>
      <c r="N468" s="184"/>
      <c r="O468" s="860">
        <v>0</v>
      </c>
      <c r="Q468" s="336" t="s">
        <v>1119</v>
      </c>
      <c r="R468" s="337"/>
      <c r="S468" s="337"/>
      <c r="T468" s="337"/>
      <c r="U468" s="861">
        <v>0</v>
      </c>
    </row>
    <row r="469" spans="5:22">
      <c r="E469" s="336" t="s">
        <v>1120</v>
      </c>
      <c r="F469" s="337"/>
      <c r="G469" s="184"/>
      <c r="H469" s="184"/>
      <c r="I469" s="859">
        <v>0.14399999999999999</v>
      </c>
      <c r="K469" s="336" t="s">
        <v>930</v>
      </c>
      <c r="L469" s="337"/>
      <c r="M469" s="184"/>
      <c r="N469" s="184"/>
      <c r="O469" s="860">
        <v>0</v>
      </c>
      <c r="Q469" s="336" t="s">
        <v>1121</v>
      </c>
      <c r="R469" s="337"/>
      <c r="S469" s="337"/>
      <c r="T469" s="337"/>
      <c r="U469" s="861">
        <v>0</v>
      </c>
    </row>
    <row r="470" spans="5:22">
      <c r="E470" s="336" t="s">
        <v>1088</v>
      </c>
      <c r="F470" s="337"/>
      <c r="G470" s="184"/>
      <c r="H470" s="184"/>
      <c r="I470" s="859">
        <v>0.2</v>
      </c>
      <c r="K470" s="336" t="s">
        <v>944</v>
      </c>
      <c r="L470" s="337"/>
      <c r="M470" s="184"/>
      <c r="N470" s="184"/>
      <c r="O470" s="860">
        <v>0.02</v>
      </c>
      <c r="Q470" s="336" t="s">
        <v>980</v>
      </c>
      <c r="R470" s="337"/>
      <c r="S470" s="337"/>
      <c r="T470" s="337"/>
      <c r="U470" s="861">
        <v>5.000000074505806E-2</v>
      </c>
    </row>
    <row r="471" spans="5:22">
      <c r="E471" s="336" t="s">
        <v>1031</v>
      </c>
      <c r="F471" s="337"/>
      <c r="G471" s="184"/>
      <c r="H471" s="184"/>
      <c r="I471" s="859">
        <v>0</v>
      </c>
      <c r="K471" s="336" t="s">
        <v>934</v>
      </c>
      <c r="L471" s="337"/>
      <c r="M471" s="184"/>
      <c r="N471" s="184"/>
      <c r="O471" s="860">
        <v>0</v>
      </c>
      <c r="Q471" s="336" t="s">
        <v>1089</v>
      </c>
      <c r="R471" s="337"/>
      <c r="S471" s="337"/>
      <c r="T471" s="337"/>
      <c r="U471" s="861">
        <v>0.27000001072883606</v>
      </c>
    </row>
    <row r="472" spans="5:22">
      <c r="E472" s="336" t="s">
        <v>1033</v>
      </c>
      <c r="F472" s="337"/>
      <c r="G472" s="184"/>
      <c r="H472" s="184"/>
      <c r="I472" s="859">
        <v>0</v>
      </c>
      <c r="K472" s="336" t="s">
        <v>935</v>
      </c>
      <c r="L472" s="337"/>
      <c r="M472" s="184"/>
      <c r="N472" s="184"/>
      <c r="O472" s="860">
        <v>0</v>
      </c>
      <c r="Q472" s="336" t="s">
        <v>852</v>
      </c>
      <c r="R472" s="337"/>
      <c r="S472" s="337"/>
      <c r="T472" s="337"/>
      <c r="U472" s="861">
        <v>0.2800000011920929</v>
      </c>
    </row>
    <row r="473" spans="5:22">
      <c r="E473" s="336" t="s">
        <v>1122</v>
      </c>
      <c r="F473" s="337"/>
      <c r="G473" s="184"/>
      <c r="H473" s="184"/>
      <c r="I473" s="859">
        <v>0</v>
      </c>
      <c r="K473" s="336" t="s">
        <v>1123</v>
      </c>
      <c r="L473" s="337"/>
      <c r="M473" s="184"/>
      <c r="N473" s="184"/>
      <c r="O473" s="860">
        <v>0</v>
      </c>
      <c r="Q473" s="336" t="s">
        <v>985</v>
      </c>
      <c r="R473" s="337"/>
      <c r="S473" s="337"/>
      <c r="T473" s="337"/>
      <c r="U473" s="861">
        <v>0.20999999344348907</v>
      </c>
    </row>
    <row r="474" spans="5:22">
      <c r="E474" s="336" t="s">
        <v>1124</v>
      </c>
      <c r="F474" s="337"/>
      <c r="G474" s="184"/>
      <c r="H474" s="184"/>
      <c r="I474" s="859">
        <v>0</v>
      </c>
      <c r="K474" s="336" t="s">
        <v>938</v>
      </c>
      <c r="L474" s="337"/>
      <c r="M474" s="184"/>
      <c r="N474" s="184"/>
      <c r="O474" s="860">
        <v>0</v>
      </c>
      <c r="Q474" s="336" t="s">
        <v>576</v>
      </c>
      <c r="R474" s="337"/>
      <c r="S474" s="337"/>
      <c r="T474" s="337"/>
      <c r="U474" s="861">
        <v>0</v>
      </c>
    </row>
    <row r="475" spans="5:22">
      <c r="E475" s="336" t="s">
        <v>1125</v>
      </c>
      <c r="F475" s="337"/>
      <c r="G475" s="184"/>
      <c r="H475" s="184"/>
      <c r="I475" s="859">
        <v>0</v>
      </c>
      <c r="K475" s="336" t="s">
        <v>952</v>
      </c>
      <c r="L475" s="337"/>
      <c r="M475" s="184"/>
      <c r="N475" s="184"/>
      <c r="O475" s="860">
        <v>0.22</v>
      </c>
      <c r="Q475" s="70" t="s">
        <v>1126</v>
      </c>
    </row>
    <row r="476" spans="5:22">
      <c r="E476" s="336" t="s">
        <v>1127</v>
      </c>
      <c r="F476" s="337"/>
      <c r="G476" s="184"/>
      <c r="H476" s="184"/>
      <c r="I476" s="859">
        <v>0</v>
      </c>
      <c r="K476" s="336" t="s">
        <v>939</v>
      </c>
      <c r="L476" s="337"/>
      <c r="M476" s="184"/>
      <c r="N476" s="184"/>
      <c r="O476" s="860">
        <v>0.24</v>
      </c>
      <c r="V476" s="70"/>
    </row>
    <row r="477" spans="5:22">
      <c r="E477" s="336" t="s">
        <v>1096</v>
      </c>
      <c r="F477" s="337"/>
      <c r="G477" s="184"/>
      <c r="H477" s="184"/>
      <c r="I477" s="859">
        <v>0</v>
      </c>
      <c r="K477" s="336" t="s">
        <v>860</v>
      </c>
      <c r="L477" s="337"/>
      <c r="M477" s="184"/>
      <c r="N477" s="184"/>
      <c r="O477" s="860">
        <v>0</v>
      </c>
      <c r="V477" s="70"/>
    </row>
    <row r="478" spans="5:22">
      <c r="E478" s="336" t="s">
        <v>1100</v>
      </c>
      <c r="F478" s="337"/>
      <c r="G478" s="184"/>
      <c r="H478" s="184"/>
      <c r="I478" s="859">
        <v>0</v>
      </c>
      <c r="K478" s="336" t="s">
        <v>817</v>
      </c>
      <c r="L478" s="337"/>
      <c r="M478" s="184"/>
      <c r="N478" s="184"/>
      <c r="O478" s="860">
        <v>0</v>
      </c>
      <c r="V478" s="70"/>
    </row>
    <row r="479" spans="5:22">
      <c r="E479" s="336" t="s">
        <v>1101</v>
      </c>
      <c r="F479" s="337"/>
      <c r="G479" s="184"/>
      <c r="H479" s="184"/>
      <c r="I479" s="859">
        <v>0</v>
      </c>
      <c r="K479" s="336" t="s">
        <v>947</v>
      </c>
      <c r="L479" s="337"/>
      <c r="M479" s="184"/>
      <c r="N479" s="184"/>
      <c r="O479" s="860">
        <v>0</v>
      </c>
      <c r="V479" s="70"/>
    </row>
    <row r="480" spans="5:22">
      <c r="E480" s="336" t="s">
        <v>1128</v>
      </c>
      <c r="F480" s="337"/>
      <c r="G480" s="184"/>
      <c r="H480" s="184"/>
      <c r="I480" s="859">
        <v>0</v>
      </c>
      <c r="K480" s="336" t="s">
        <v>1129</v>
      </c>
      <c r="L480" s="337"/>
      <c r="M480" s="184"/>
      <c r="N480" s="184"/>
      <c r="O480" s="860">
        <v>0</v>
      </c>
      <c r="V480" s="70"/>
    </row>
    <row r="481" spans="5:22">
      <c r="E481" s="336" t="s">
        <v>1130</v>
      </c>
      <c r="F481" s="337"/>
      <c r="G481" s="184"/>
      <c r="H481" s="184"/>
      <c r="I481" s="859">
        <v>0.25600000000000001</v>
      </c>
      <c r="K481" s="336" t="s">
        <v>821</v>
      </c>
      <c r="L481" s="337"/>
      <c r="M481" s="184"/>
      <c r="N481" s="184"/>
      <c r="O481" s="860">
        <v>0</v>
      </c>
      <c r="V481" s="70"/>
    </row>
    <row r="482" spans="5:22">
      <c r="E482" s="336" t="s">
        <v>1131</v>
      </c>
      <c r="F482" s="337"/>
      <c r="G482" s="184"/>
      <c r="H482" s="184"/>
      <c r="I482" s="859">
        <v>0</v>
      </c>
      <c r="K482" s="336" t="s">
        <v>1079</v>
      </c>
      <c r="L482" s="337"/>
      <c r="M482" s="184"/>
      <c r="N482" s="184"/>
      <c r="O482" s="860">
        <v>0</v>
      </c>
      <c r="V482" s="70"/>
    </row>
    <row r="483" spans="5:22">
      <c r="E483" s="336" t="s">
        <v>1132</v>
      </c>
      <c r="F483" s="337"/>
      <c r="G483" s="184"/>
      <c r="H483" s="184"/>
      <c r="I483" s="859">
        <v>0</v>
      </c>
      <c r="K483" s="336" t="s">
        <v>1082</v>
      </c>
      <c r="L483" s="337"/>
      <c r="M483" s="184"/>
      <c r="N483" s="184"/>
      <c r="O483" s="860">
        <v>0.02</v>
      </c>
      <c r="V483" s="70"/>
    </row>
    <row r="484" spans="5:22">
      <c r="E484" s="336" t="s">
        <v>1133</v>
      </c>
      <c r="F484" s="337"/>
      <c r="G484" s="184"/>
      <c r="H484" s="184"/>
      <c r="I484" s="859">
        <v>0</v>
      </c>
      <c r="K484" s="336" t="s">
        <v>1049</v>
      </c>
      <c r="L484" s="337"/>
      <c r="M484" s="184"/>
      <c r="N484" s="184"/>
      <c r="O484" s="860">
        <v>0.01</v>
      </c>
      <c r="V484" s="70"/>
    </row>
    <row r="485" spans="5:22">
      <c r="E485" s="336" t="s">
        <v>1134</v>
      </c>
      <c r="F485" s="337"/>
      <c r="G485" s="184"/>
      <c r="H485" s="184"/>
      <c r="I485" s="859">
        <v>0</v>
      </c>
      <c r="K485" s="336" t="s">
        <v>1085</v>
      </c>
      <c r="L485" s="337"/>
      <c r="M485" s="184"/>
      <c r="N485" s="184"/>
      <c r="O485" s="860">
        <v>0.21</v>
      </c>
      <c r="V485" s="70"/>
    </row>
    <row r="486" spans="5:22">
      <c r="E486" s="336" t="s">
        <v>1135</v>
      </c>
      <c r="F486" s="337"/>
      <c r="G486" s="184"/>
      <c r="H486" s="184"/>
      <c r="I486" s="859">
        <v>0</v>
      </c>
      <c r="K486" s="336" t="s">
        <v>953</v>
      </c>
      <c r="L486" s="337"/>
      <c r="M486" s="184"/>
      <c r="N486" s="184"/>
      <c r="O486" s="860">
        <v>0.24</v>
      </c>
      <c r="V486" s="70"/>
    </row>
    <row r="487" spans="5:22">
      <c r="E487" s="336" t="s">
        <v>1136</v>
      </c>
      <c r="F487" s="337"/>
      <c r="G487" s="184"/>
      <c r="H487" s="184"/>
      <c r="I487" s="859">
        <v>0</v>
      </c>
      <c r="K487" s="336" t="s">
        <v>824</v>
      </c>
      <c r="L487" s="337"/>
      <c r="M487" s="184"/>
      <c r="N487" s="184"/>
      <c r="O487" s="860">
        <v>0.05</v>
      </c>
      <c r="V487" s="70"/>
    </row>
    <row r="488" spans="5:22">
      <c r="E488" s="336" t="s">
        <v>1123</v>
      </c>
      <c r="F488" s="337"/>
      <c r="G488" s="184"/>
      <c r="H488" s="184"/>
      <c r="I488" s="859">
        <v>0</v>
      </c>
      <c r="K488" s="336" t="s">
        <v>1091</v>
      </c>
      <c r="L488" s="337"/>
      <c r="M488" s="184"/>
      <c r="N488" s="184"/>
      <c r="O488" s="860">
        <v>0</v>
      </c>
      <c r="V488" s="70"/>
    </row>
    <row r="489" spans="5:22">
      <c r="E489" s="336" t="s">
        <v>1137</v>
      </c>
      <c r="F489" s="337"/>
      <c r="G489" s="184"/>
      <c r="H489" s="184"/>
      <c r="I489" s="859">
        <v>0</v>
      </c>
      <c r="K489" s="336" t="s">
        <v>1138</v>
      </c>
      <c r="L489" s="337"/>
      <c r="M489" s="184"/>
      <c r="N489" s="184"/>
      <c r="O489" s="860">
        <v>0.24</v>
      </c>
      <c r="V489" s="70"/>
    </row>
    <row r="490" spans="5:22">
      <c r="E490" s="336" t="s">
        <v>1139</v>
      </c>
      <c r="F490" s="337"/>
      <c r="G490" s="184"/>
      <c r="H490" s="184"/>
      <c r="I490" s="859">
        <v>0</v>
      </c>
      <c r="K490" s="336" t="s">
        <v>1140</v>
      </c>
      <c r="L490" s="337"/>
      <c r="M490" s="184"/>
      <c r="N490" s="184"/>
      <c r="O490" s="860">
        <v>0.2</v>
      </c>
      <c r="V490" s="70"/>
    </row>
    <row r="491" spans="5:22">
      <c r="E491" s="336" t="s">
        <v>1141</v>
      </c>
      <c r="F491" s="337"/>
      <c r="G491" s="184"/>
      <c r="H491" s="184"/>
      <c r="I491" s="859">
        <v>0.22</v>
      </c>
      <c r="K491" s="336" t="s">
        <v>1142</v>
      </c>
      <c r="L491" s="337"/>
      <c r="M491" s="184"/>
      <c r="N491" s="184"/>
      <c r="O491" s="860">
        <v>0</v>
      </c>
      <c r="V491" s="70"/>
    </row>
    <row r="492" spans="5:22">
      <c r="E492" s="336" t="s">
        <v>1143</v>
      </c>
      <c r="F492" s="337"/>
      <c r="G492" s="184"/>
      <c r="H492" s="184"/>
      <c r="I492" s="859">
        <v>0</v>
      </c>
      <c r="K492" s="336" t="s">
        <v>1144</v>
      </c>
      <c r="L492" s="337"/>
      <c r="M492" s="184"/>
      <c r="N492" s="184"/>
      <c r="O492" s="860">
        <v>0.25</v>
      </c>
      <c r="V492" s="70"/>
    </row>
    <row r="493" spans="5:22">
      <c r="E493" s="336" t="s">
        <v>962</v>
      </c>
      <c r="F493" s="337"/>
      <c r="G493" s="184"/>
      <c r="H493" s="184"/>
      <c r="I493" s="859">
        <v>0</v>
      </c>
      <c r="K493" s="336" t="s">
        <v>700</v>
      </c>
      <c r="L493" s="337"/>
      <c r="M493" s="184"/>
      <c r="N493" s="184"/>
      <c r="O493" s="860">
        <v>0</v>
      </c>
      <c r="V493" s="70"/>
    </row>
    <row r="494" spans="5:22">
      <c r="E494" s="336" t="s">
        <v>1145</v>
      </c>
      <c r="F494" s="337"/>
      <c r="G494" s="184"/>
      <c r="H494" s="184"/>
      <c r="I494" s="859">
        <v>0</v>
      </c>
      <c r="K494" s="336" t="s">
        <v>1059</v>
      </c>
      <c r="L494" s="337"/>
      <c r="M494" s="184"/>
      <c r="N494" s="184"/>
      <c r="O494" s="860">
        <v>0.23</v>
      </c>
      <c r="V494" s="70"/>
    </row>
    <row r="495" spans="5:22">
      <c r="E495" s="336" t="s">
        <v>1146</v>
      </c>
      <c r="F495" s="337"/>
      <c r="G495" s="184"/>
      <c r="H495" s="184"/>
      <c r="I495" s="859">
        <v>0</v>
      </c>
      <c r="K495" s="336" t="s">
        <v>831</v>
      </c>
      <c r="L495" s="337"/>
      <c r="M495" s="184"/>
      <c r="N495" s="184"/>
      <c r="O495" s="860">
        <v>0</v>
      </c>
      <c r="V495" s="70"/>
    </row>
    <row r="496" spans="5:22">
      <c r="E496" s="336" t="s">
        <v>1147</v>
      </c>
      <c r="F496" s="337"/>
      <c r="G496" s="184"/>
      <c r="H496" s="184"/>
      <c r="I496" s="859">
        <v>0.246</v>
      </c>
      <c r="K496" s="336" t="s">
        <v>1148</v>
      </c>
      <c r="L496" s="337"/>
      <c r="M496" s="184"/>
      <c r="N496" s="184"/>
      <c r="O496" s="860">
        <v>0</v>
      </c>
      <c r="V496" s="70"/>
    </row>
    <row r="497" spans="5:22">
      <c r="E497" s="336" t="s">
        <v>1149</v>
      </c>
      <c r="F497" s="337"/>
      <c r="G497" s="184"/>
      <c r="H497" s="184"/>
      <c r="I497" s="859">
        <v>9.1999999999999998E-2</v>
      </c>
      <c r="K497" s="336" t="s">
        <v>963</v>
      </c>
      <c r="L497" s="337"/>
      <c r="M497" s="184"/>
      <c r="N497" s="184"/>
      <c r="O497" s="860">
        <v>0</v>
      </c>
      <c r="V497" s="70"/>
    </row>
    <row r="498" spans="5:22">
      <c r="E498" s="336" t="s">
        <v>1150</v>
      </c>
      <c r="F498" s="337"/>
      <c r="G498" s="184"/>
      <c r="H498" s="184"/>
      <c r="I498" s="859">
        <v>1.4E-2</v>
      </c>
      <c r="K498" s="336" t="s">
        <v>1065</v>
      </c>
      <c r="L498" s="337"/>
      <c r="M498" s="184"/>
      <c r="N498" s="184"/>
      <c r="O498" s="860">
        <v>0</v>
      </c>
      <c r="V498" s="70"/>
    </row>
    <row r="499" spans="5:22">
      <c r="E499" s="336" t="s">
        <v>1151</v>
      </c>
      <c r="F499" s="337"/>
      <c r="G499" s="184"/>
      <c r="H499" s="184"/>
      <c r="I499" s="859">
        <v>0</v>
      </c>
      <c r="K499" s="336" t="s">
        <v>837</v>
      </c>
      <c r="L499" s="337"/>
      <c r="M499" s="184"/>
      <c r="N499" s="184"/>
      <c r="O499" s="860">
        <v>0</v>
      </c>
      <c r="V499" s="70"/>
    </row>
    <row r="500" spans="5:22">
      <c r="E500" s="336" t="s">
        <v>1152</v>
      </c>
      <c r="F500" s="337"/>
      <c r="G500" s="184"/>
      <c r="H500" s="184"/>
      <c r="I500" s="859">
        <v>0</v>
      </c>
      <c r="K500" s="336" t="s">
        <v>1068</v>
      </c>
      <c r="L500" s="337"/>
      <c r="M500" s="184"/>
      <c r="N500" s="184"/>
      <c r="O500" s="860">
        <v>0</v>
      </c>
      <c r="V500" s="70"/>
    </row>
    <row r="501" spans="5:22">
      <c r="E501" s="336" t="s">
        <v>1153</v>
      </c>
      <c r="F501" s="337"/>
      <c r="G501" s="184"/>
      <c r="H501" s="184"/>
      <c r="I501" s="859">
        <v>0.245</v>
      </c>
      <c r="K501" s="336" t="s">
        <v>1154</v>
      </c>
      <c r="L501" s="337"/>
      <c r="M501" s="184"/>
      <c r="N501" s="184"/>
      <c r="O501" s="860">
        <v>0</v>
      </c>
      <c r="V501" s="70"/>
    </row>
    <row r="502" spans="5:22">
      <c r="E502" s="336" t="s">
        <v>1155</v>
      </c>
      <c r="F502" s="337"/>
      <c r="G502" s="184"/>
      <c r="H502" s="184"/>
      <c r="I502" s="859">
        <v>0</v>
      </c>
      <c r="K502" s="336" t="s">
        <v>770</v>
      </c>
      <c r="L502" s="337"/>
      <c r="M502" s="184"/>
      <c r="N502" s="184"/>
      <c r="O502" s="860">
        <v>0</v>
      </c>
      <c r="V502" s="70"/>
    </row>
    <row r="503" spans="5:22">
      <c r="E503" s="336" t="s">
        <v>1156</v>
      </c>
      <c r="F503" s="337"/>
      <c r="G503" s="184"/>
      <c r="H503" s="184"/>
      <c r="I503" s="859">
        <v>0</v>
      </c>
      <c r="K503" s="336" t="s">
        <v>1157</v>
      </c>
      <c r="L503" s="337"/>
      <c r="M503" s="184"/>
      <c r="N503" s="184"/>
      <c r="O503" s="860">
        <v>0.19</v>
      </c>
      <c r="V503" s="70"/>
    </row>
    <row r="504" spans="5:22">
      <c r="E504" s="336" t="s">
        <v>1158</v>
      </c>
      <c r="F504" s="337"/>
      <c r="G504" s="184"/>
      <c r="H504" s="184"/>
      <c r="I504" s="859">
        <v>0</v>
      </c>
      <c r="K504" s="336" t="s">
        <v>1109</v>
      </c>
      <c r="L504" s="337"/>
      <c r="M504" s="184"/>
      <c r="N504" s="184"/>
      <c r="O504" s="860">
        <v>0</v>
      </c>
      <c r="V504" s="70"/>
    </row>
    <row r="505" spans="5:22">
      <c r="E505" s="336" t="s">
        <v>1159</v>
      </c>
      <c r="F505" s="337"/>
      <c r="G505" s="184"/>
      <c r="H505" s="184"/>
      <c r="I505" s="859">
        <v>8.5999999999999993E-2</v>
      </c>
      <c r="K505" s="336" t="s">
        <v>972</v>
      </c>
      <c r="L505" s="337"/>
      <c r="M505" s="184"/>
      <c r="N505" s="184"/>
      <c r="O505" s="860">
        <v>0</v>
      </c>
      <c r="V505" s="70"/>
    </row>
    <row r="506" spans="5:22">
      <c r="E506" s="336" t="s">
        <v>1109</v>
      </c>
      <c r="F506" s="337"/>
      <c r="G506" s="184"/>
      <c r="H506" s="184"/>
      <c r="I506" s="859">
        <v>0</v>
      </c>
      <c r="K506" s="336" t="s">
        <v>1160</v>
      </c>
      <c r="L506" s="337"/>
      <c r="M506" s="184"/>
      <c r="N506" s="184"/>
      <c r="O506" s="860">
        <v>0.19</v>
      </c>
      <c r="V506" s="70"/>
    </row>
    <row r="507" spans="5:22">
      <c r="E507" s="336" t="s">
        <v>972</v>
      </c>
      <c r="F507" s="337"/>
      <c r="G507" s="184"/>
      <c r="H507" s="184"/>
      <c r="I507" s="859">
        <v>0.191</v>
      </c>
      <c r="K507" s="336" t="s">
        <v>775</v>
      </c>
      <c r="L507" s="337"/>
      <c r="M507" s="184"/>
      <c r="N507" s="184"/>
      <c r="O507" s="860">
        <v>0</v>
      </c>
      <c r="V507" s="70"/>
    </row>
    <row r="508" spans="5:22">
      <c r="E508" s="336" t="s">
        <v>1161</v>
      </c>
      <c r="F508" s="337"/>
      <c r="G508" s="184"/>
      <c r="H508" s="184"/>
      <c r="I508" s="859">
        <v>0</v>
      </c>
      <c r="K508" s="336" t="s">
        <v>1162</v>
      </c>
      <c r="L508" s="337"/>
      <c r="M508" s="184"/>
      <c r="N508" s="184"/>
      <c r="O508" s="860">
        <v>0.01</v>
      </c>
      <c r="V508" s="70"/>
    </row>
    <row r="509" spans="5:22">
      <c r="E509" s="336" t="s">
        <v>1083</v>
      </c>
      <c r="F509" s="337"/>
      <c r="G509" s="184"/>
      <c r="H509" s="184"/>
      <c r="I509" s="859">
        <v>0.25900000000000001</v>
      </c>
      <c r="K509" s="336" t="s">
        <v>1163</v>
      </c>
      <c r="L509" s="337"/>
      <c r="M509" s="184"/>
      <c r="N509" s="184"/>
      <c r="O509" s="860">
        <v>0.24</v>
      </c>
      <c r="V509" s="70"/>
    </row>
    <row r="510" spans="5:22">
      <c r="E510" s="336" t="s">
        <v>1164</v>
      </c>
      <c r="F510" s="337"/>
      <c r="G510" s="184"/>
      <c r="H510" s="184"/>
      <c r="I510" s="859">
        <v>0</v>
      </c>
      <c r="K510" s="336" t="s">
        <v>1083</v>
      </c>
      <c r="L510" s="337"/>
      <c r="M510" s="184"/>
      <c r="N510" s="184"/>
      <c r="O510" s="860">
        <v>0</v>
      </c>
      <c r="V510" s="70"/>
    </row>
    <row r="511" spans="5:22">
      <c r="E511" s="336" t="s">
        <v>1165</v>
      </c>
      <c r="F511" s="337"/>
      <c r="G511" s="184"/>
      <c r="H511" s="184"/>
      <c r="I511" s="859">
        <v>0</v>
      </c>
      <c r="K511" s="336" t="s">
        <v>1166</v>
      </c>
      <c r="L511" s="337"/>
      <c r="M511" s="184"/>
      <c r="N511" s="184"/>
      <c r="O511" s="860">
        <v>0.2</v>
      </c>
      <c r="V511" s="70"/>
    </row>
    <row r="512" spans="5:22">
      <c r="E512" s="336" t="s">
        <v>1167</v>
      </c>
      <c r="F512" s="337"/>
      <c r="G512" s="184"/>
      <c r="H512" s="184"/>
      <c r="I512" s="859">
        <v>0</v>
      </c>
      <c r="K512" s="336" t="s">
        <v>1168</v>
      </c>
      <c r="L512" s="337"/>
      <c r="M512" s="184"/>
      <c r="N512" s="184"/>
      <c r="O512" s="860">
        <v>0</v>
      </c>
      <c r="V512" s="70"/>
    </row>
    <row r="513" spans="3:22">
      <c r="E513" s="336" t="s">
        <v>1169</v>
      </c>
      <c r="F513" s="337"/>
      <c r="G513" s="184"/>
      <c r="H513" s="184"/>
      <c r="I513" s="859">
        <v>0</v>
      </c>
      <c r="K513" s="336" t="s">
        <v>1086</v>
      </c>
      <c r="L513" s="337"/>
      <c r="M513" s="184"/>
      <c r="N513" s="184"/>
      <c r="O513" s="860">
        <v>0</v>
      </c>
      <c r="V513" s="70"/>
    </row>
    <row r="514" spans="3:22">
      <c r="E514" s="336" t="s">
        <v>1170</v>
      </c>
      <c r="F514" s="337"/>
      <c r="G514" s="184"/>
      <c r="H514" s="184"/>
      <c r="I514" s="859">
        <v>5.3999999999999999E-2</v>
      </c>
      <c r="K514" s="336" t="s">
        <v>1171</v>
      </c>
      <c r="L514" s="337"/>
      <c r="M514" s="184"/>
      <c r="N514" s="184"/>
      <c r="O514" s="860">
        <v>0</v>
      </c>
      <c r="V514" s="70"/>
    </row>
    <row r="515" spans="3:22">
      <c r="E515" s="70" t="s">
        <v>924</v>
      </c>
      <c r="F515" s="363"/>
      <c r="G515" s="363"/>
      <c r="H515" s="363"/>
      <c r="I515" s="363"/>
      <c r="K515" s="336" t="s">
        <v>1121</v>
      </c>
      <c r="L515" s="337"/>
      <c r="M515" s="184"/>
      <c r="N515" s="184"/>
      <c r="O515" s="860">
        <v>0</v>
      </c>
      <c r="V515" s="70"/>
    </row>
    <row r="516" spans="3:22">
      <c r="E516" s="363"/>
      <c r="F516" s="363"/>
      <c r="G516" s="363"/>
      <c r="H516" s="363"/>
      <c r="I516" s="363"/>
      <c r="K516" s="336" t="s">
        <v>1089</v>
      </c>
      <c r="L516" s="337"/>
      <c r="M516" s="184"/>
      <c r="N516" s="184"/>
      <c r="O516" s="860">
        <v>0.17</v>
      </c>
      <c r="V516" s="70"/>
    </row>
    <row r="517" spans="3:22">
      <c r="E517" s="363"/>
      <c r="F517" s="363"/>
      <c r="G517" s="363"/>
      <c r="H517" s="363"/>
      <c r="I517" s="363"/>
      <c r="K517" s="336" t="s">
        <v>852</v>
      </c>
      <c r="L517" s="337"/>
      <c r="M517" s="184"/>
      <c r="N517" s="184"/>
      <c r="O517" s="860">
        <v>0.25</v>
      </c>
      <c r="V517" s="70"/>
    </row>
    <row r="518" spans="3:22">
      <c r="E518" s="363"/>
      <c r="F518" s="363"/>
      <c r="G518" s="363"/>
      <c r="H518" s="363"/>
      <c r="I518" s="363"/>
      <c r="K518" s="336" t="s">
        <v>985</v>
      </c>
      <c r="L518" s="337"/>
      <c r="M518" s="184"/>
      <c r="N518" s="184"/>
      <c r="O518" s="860">
        <v>0.16</v>
      </c>
      <c r="V518" s="70"/>
    </row>
    <row r="519" spans="3:22">
      <c r="E519" s="363"/>
      <c r="F519" s="363"/>
      <c r="G519" s="363"/>
      <c r="H519" s="363"/>
      <c r="I519" s="363"/>
      <c r="K519" s="336" t="s">
        <v>1172</v>
      </c>
      <c r="L519" s="337"/>
      <c r="M519" s="184"/>
      <c r="N519" s="184"/>
      <c r="O519" s="860">
        <v>0.24</v>
      </c>
      <c r="V519" s="70"/>
    </row>
    <row r="520" spans="3:22">
      <c r="E520" s="363"/>
      <c r="F520" s="363"/>
      <c r="G520" s="363"/>
      <c r="H520" s="363"/>
      <c r="I520" s="363"/>
      <c r="K520" s="70" t="s">
        <v>1173</v>
      </c>
      <c r="L520" s="70"/>
      <c r="V520" s="70"/>
    </row>
    <row r="521" spans="3:22" ht="16.5" customHeight="1">
      <c r="E521" s="363"/>
      <c r="F521" s="363"/>
      <c r="G521" s="363"/>
      <c r="H521" s="363"/>
      <c r="I521" s="363"/>
    </row>
    <row r="522" spans="3:22">
      <c r="C522" s="1"/>
      <c r="D522" s="1"/>
    </row>
    <row r="608" ht="9" customHeight="1"/>
    <row r="609" spans="3:16">
      <c r="C609" s="1"/>
      <c r="D609" s="1"/>
      <c r="P609" s="96"/>
    </row>
    <row r="610" spans="3:16" ht="16.5" customHeight="1"/>
    <row r="611" spans="3:16" ht="4.5" customHeight="1">
      <c r="P611" s="113"/>
    </row>
    <row r="612" spans="3:16" ht="16.5" customHeight="1"/>
    <row r="613" spans="3:16" ht="4.5" customHeight="1">
      <c r="P613" s="96"/>
    </row>
    <row r="614" spans="3:16" ht="16.5" customHeight="1"/>
    <row r="615" spans="3:16" ht="9" customHeight="1"/>
    <row r="736" ht="7.5" customHeight="1"/>
    <row r="737" spans="3:16">
      <c r="C737" s="1"/>
      <c r="D737" s="1"/>
    </row>
    <row r="738" spans="3:16" ht="16.5" customHeight="1"/>
    <row r="739" spans="3:16" ht="4.5" customHeight="1">
      <c r="P739" s="113"/>
    </row>
    <row r="740" spans="3:16" ht="16.5" customHeight="1"/>
    <row r="741" spans="3:16" ht="4.5" customHeight="1">
      <c r="P741" s="96"/>
    </row>
    <row r="742" spans="3:16" ht="16.5" customHeight="1"/>
    <row r="743" spans="3:16" ht="9" customHeight="1">
      <c r="C743" s="1"/>
      <c r="D743" s="1"/>
    </row>
    <row r="744" spans="3:16">
      <c r="C744" s="1"/>
      <c r="D744" s="1"/>
      <c r="P744" s="96"/>
    </row>
    <row r="745" spans="3:16">
      <c r="D745" s="1"/>
    </row>
    <row r="746" spans="3:16">
      <c r="D746" s="1"/>
    </row>
    <row r="747" spans="3:16">
      <c r="D747" s="1"/>
    </row>
    <row r="748" spans="3:16">
      <c r="D748" s="1"/>
    </row>
    <row r="749" spans="3:16">
      <c r="D749" s="1"/>
    </row>
    <row r="750" spans="3:16">
      <c r="D750" s="1"/>
    </row>
    <row r="751" spans="3:16">
      <c r="D751" s="1"/>
    </row>
    <row r="752" spans="3:16">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3:16">
      <c r="D785" s="1"/>
    </row>
    <row r="786" spans="3:16">
      <c r="D786" s="1"/>
    </row>
    <row r="787" spans="3:16" ht="15" customHeight="1">
      <c r="C787" s="1"/>
      <c r="D787" s="1"/>
    </row>
    <row r="788" spans="3:16">
      <c r="D788" s="1"/>
    </row>
    <row r="789" spans="3:16" ht="16.5" customHeight="1"/>
    <row r="790" spans="3:16" ht="4.5" customHeight="1">
      <c r="P790" s="113"/>
    </row>
    <row r="791" spans="3:16" ht="16.5" customHeight="1"/>
    <row r="792" spans="3:16" ht="4.5" customHeight="1">
      <c r="P792" s="96"/>
    </row>
    <row r="793" spans="3:16" ht="16.5" customHeight="1"/>
    <row r="794" spans="3:16" ht="11.25" customHeight="1">
      <c r="D794" s="1"/>
    </row>
  </sheetData>
  <sheetProtection algorithmName="SHA-512" hashValue="k8HpW+0WL/U34NhuvFD3vHEtFu01a6FotyGJj96QTEMlN5Nx/sX3hRZmh3UbWiHQFfUm7j7xW2EMY6P9HCfYgw==" saltValue="kfSuzXrzbQ48YixzsbKUpg==" spinCount="100000" sheet="1" objects="1" scenarios="1"/>
  <mergeCells count="195">
    <mergeCell ref="E250:F250"/>
    <mergeCell ref="G250:H250"/>
    <mergeCell ref="G251:H251"/>
    <mergeCell ref="G252:H252"/>
    <mergeCell ref="G253:H253"/>
    <mergeCell ref="G254:H254"/>
    <mergeCell ref="G261:H261"/>
    <mergeCell ref="E256:F256"/>
    <mergeCell ref="E257:F257"/>
    <mergeCell ref="E255:F255"/>
    <mergeCell ref="E258:F258"/>
    <mergeCell ref="E259:F259"/>
    <mergeCell ref="E260:F260"/>
    <mergeCell ref="E251:F251"/>
    <mergeCell ref="E252:F252"/>
    <mergeCell ref="E254:F254"/>
    <mergeCell ref="E253:F253"/>
    <mergeCell ref="G255:H255"/>
    <mergeCell ref="G256:H256"/>
    <mergeCell ref="G257:H257"/>
    <mergeCell ref="G258:H258"/>
    <mergeCell ref="G259:H259"/>
    <mergeCell ref="G260:H260"/>
    <mergeCell ref="E261:F261"/>
    <mergeCell ref="E246:R246"/>
    <mergeCell ref="E115:AQ115"/>
    <mergeCell ref="E118:AQ118"/>
    <mergeCell ref="E134:AQ134"/>
    <mergeCell ref="E137:AQ137"/>
    <mergeCell ref="E140:AQ140"/>
    <mergeCell ref="E144:AQ144"/>
    <mergeCell ref="E147:AQ147"/>
    <mergeCell ref="E149:AQ149"/>
    <mergeCell ref="V123:X123"/>
    <mergeCell ref="Y123:AA123"/>
    <mergeCell ref="F241:H241"/>
    <mergeCell ref="F242:H242"/>
    <mergeCell ref="F229:H229"/>
    <mergeCell ref="F230:H230"/>
    <mergeCell ref="AB123:AD123"/>
    <mergeCell ref="AE123:AG123"/>
    <mergeCell ref="AH123:AJ123"/>
    <mergeCell ref="AK123:AM123"/>
    <mergeCell ref="E190:AQ190"/>
    <mergeCell ref="F243:H243"/>
    <mergeCell ref="F233:H233"/>
    <mergeCell ref="F234:H234"/>
    <mergeCell ref="F235:H235"/>
    <mergeCell ref="E41:AT41"/>
    <mergeCell ref="BB21:BC21"/>
    <mergeCell ref="BB22:BC22"/>
    <mergeCell ref="AT123:AV123"/>
    <mergeCell ref="AW123:AY123"/>
    <mergeCell ref="AN50:AP50"/>
    <mergeCell ref="AQ50:AS50"/>
    <mergeCell ref="E104:AQ104"/>
    <mergeCell ref="E107:AQ107"/>
    <mergeCell ref="E110:AQ110"/>
    <mergeCell ref="E112:AQ112"/>
    <mergeCell ref="AE50:AG50"/>
    <mergeCell ref="AH50:AJ50"/>
    <mergeCell ref="AT50:AV50"/>
    <mergeCell ref="AW50:AY50"/>
    <mergeCell ref="J50:L50"/>
    <mergeCell ref="E100:AQ100"/>
    <mergeCell ref="E103:AQ103"/>
    <mergeCell ref="M50:O50"/>
    <mergeCell ref="P50:R50"/>
    <mergeCell ref="S50:U50"/>
    <mergeCell ref="V50:X50"/>
    <mergeCell ref="Y50:AA50"/>
    <mergeCell ref="E39:AT39"/>
    <mergeCell ref="D3:BR3"/>
    <mergeCell ref="E27:AT27"/>
    <mergeCell ref="E28:AT28"/>
    <mergeCell ref="E29:AT29"/>
    <mergeCell ref="E32:AT32"/>
    <mergeCell ref="E35:AT35"/>
    <mergeCell ref="BB12:BC12"/>
    <mergeCell ref="BB13:BC13"/>
    <mergeCell ref="BB14:BC14"/>
    <mergeCell ref="BB15:BC15"/>
    <mergeCell ref="BB16:BC16"/>
    <mergeCell ref="BB17:BC17"/>
    <mergeCell ref="BB18:BC18"/>
    <mergeCell ref="BB19:BC19"/>
    <mergeCell ref="BB20:BC20"/>
    <mergeCell ref="BB8:BC8"/>
    <mergeCell ref="BB10:BC10"/>
    <mergeCell ref="BB11:BC11"/>
    <mergeCell ref="AT6:AV6"/>
    <mergeCell ref="AW6:AY6"/>
    <mergeCell ref="G6:I6"/>
    <mergeCell ref="M6:O6"/>
    <mergeCell ref="P6:R6"/>
    <mergeCell ref="AK6:AM6"/>
    <mergeCell ref="BG276:BJ276"/>
    <mergeCell ref="BM276:BP276"/>
    <mergeCell ref="W276:Z276"/>
    <mergeCell ref="AC276:AF276"/>
    <mergeCell ref="AI276:AL276"/>
    <mergeCell ref="AO276:AR276"/>
    <mergeCell ref="AU276:AX276"/>
    <mergeCell ref="AI267:AJ267"/>
    <mergeCell ref="BA276:BD276"/>
    <mergeCell ref="AN6:AP6"/>
    <mergeCell ref="AQ6:AS6"/>
    <mergeCell ref="S6:U6"/>
    <mergeCell ref="V6:X6"/>
    <mergeCell ref="Y6:AA6"/>
    <mergeCell ref="AB6:AD6"/>
    <mergeCell ref="AE6:AG6"/>
    <mergeCell ref="AH6:AJ6"/>
    <mergeCell ref="J6:L6"/>
    <mergeCell ref="F236:H236"/>
    <mergeCell ref="F204:H204"/>
    <mergeCell ref="F231:H231"/>
    <mergeCell ref="F237:H237"/>
    <mergeCell ref="AK50:AM50"/>
    <mergeCell ref="G123:I123"/>
    <mergeCell ref="M123:O123"/>
    <mergeCell ref="P123:R123"/>
    <mergeCell ref="S123:U123"/>
    <mergeCell ref="C1:S1"/>
    <mergeCell ref="E8:F8"/>
    <mergeCell ref="E10:F10"/>
    <mergeCell ref="K276:N276"/>
    <mergeCell ref="E276:H276"/>
    <mergeCell ref="Q276:T276"/>
    <mergeCell ref="E21:F21"/>
    <mergeCell ref="E22:F22"/>
    <mergeCell ref="F200:H200"/>
    <mergeCell ref="F201:H201"/>
    <mergeCell ref="F202:H202"/>
    <mergeCell ref="E16:F16"/>
    <mergeCell ref="E17:F17"/>
    <mergeCell ref="E18:F18"/>
    <mergeCell ref="E19:F19"/>
    <mergeCell ref="E20:F20"/>
    <mergeCell ref="F208:H208"/>
    <mergeCell ref="F209:H209"/>
    <mergeCell ref="F210:H210"/>
    <mergeCell ref="F211:H211"/>
    <mergeCell ref="F212:H212"/>
    <mergeCell ref="F203:H203"/>
    <mergeCell ref="E9:F9"/>
    <mergeCell ref="F244:H244"/>
    <mergeCell ref="CK276:CN276"/>
    <mergeCell ref="E11:F11"/>
    <mergeCell ref="E12:F12"/>
    <mergeCell ref="E13:F13"/>
    <mergeCell ref="E14:F14"/>
    <mergeCell ref="E15:F15"/>
    <mergeCell ref="F206:H206"/>
    <mergeCell ref="F207:H207"/>
    <mergeCell ref="F218:H218"/>
    <mergeCell ref="F219:H219"/>
    <mergeCell ref="F220:H220"/>
    <mergeCell ref="F221:H221"/>
    <mergeCell ref="F222:H222"/>
    <mergeCell ref="F213:H213"/>
    <mergeCell ref="F214:H214"/>
    <mergeCell ref="F215:H215"/>
    <mergeCell ref="F216:H216"/>
    <mergeCell ref="F217:H217"/>
    <mergeCell ref="G50:I50"/>
    <mergeCell ref="AB50:AD50"/>
    <mergeCell ref="E96:AQ96"/>
    <mergeCell ref="E97:AQ97"/>
    <mergeCell ref="E99:AQ99"/>
    <mergeCell ref="F238:H238"/>
    <mergeCell ref="E24:AO24"/>
    <mergeCell ref="BB24:BR25"/>
    <mergeCell ref="E23:R23"/>
    <mergeCell ref="BB23:BO23"/>
    <mergeCell ref="BB9:BC9"/>
    <mergeCell ref="E371:H371"/>
    <mergeCell ref="BS276:BV276"/>
    <mergeCell ref="BY276:CB276"/>
    <mergeCell ref="CE276:CH276"/>
    <mergeCell ref="F239:H239"/>
    <mergeCell ref="F240:H240"/>
    <mergeCell ref="F224:H224"/>
    <mergeCell ref="F225:H225"/>
    <mergeCell ref="F226:H226"/>
    <mergeCell ref="F227:H227"/>
    <mergeCell ref="F205:H205"/>
    <mergeCell ref="F232:H232"/>
    <mergeCell ref="F228:H228"/>
    <mergeCell ref="F223:H223"/>
    <mergeCell ref="E191:AQ191"/>
    <mergeCell ref="AN123:AP123"/>
    <mergeCell ref="J123:L123"/>
    <mergeCell ref="AQ123:AS123"/>
    <mergeCell ref="E263:R263"/>
  </mergeCells>
  <hyperlinks>
    <hyperlink ref="BM300" r:id="rId1" xr:uid="{00000000-0004-0000-0A00-000000000000}"/>
    <hyperlink ref="BG302" r:id="rId2" xr:uid="{00000000-0004-0000-0A00-000001000000}"/>
    <hyperlink ref="BA312" r:id="rId3" xr:uid="{00000000-0004-0000-0A00-000002000000}"/>
    <hyperlink ref="AU318" r:id="rId4" xr:uid="{00000000-0004-0000-0A00-000003000000}"/>
    <hyperlink ref="AO312" r:id="rId5" display="http://gdo.cnmc.es/CNE/resumenGdo.do?anio=2015" xr:uid="{00000000-0004-0000-0A00-000004000000}"/>
    <hyperlink ref="AO342" r:id="rId6" xr:uid="{00000000-0004-0000-0A00-000005000000}"/>
    <hyperlink ref="AI312" r:id="rId7" display="http://gdo.cnmc.es/CNE/resumenGdo.do?anio=2015" xr:uid="{00000000-0004-0000-0A00-000006000000}"/>
    <hyperlink ref="AI395" r:id="rId8" xr:uid="{00000000-0004-0000-0A00-000007000000}"/>
    <hyperlink ref="AC312" r:id="rId9" display="http://gdo.cnmc.es/CNE/resumenGdo.do?anio=2015" xr:uid="{00000000-0004-0000-0A00-000008000000}"/>
    <hyperlink ref="AC376" r:id="rId10" display="http://gdo.cnmc.es/CNE/resumenGdo.do?anio=2017" xr:uid="{00000000-0004-0000-0A00-000009000000}"/>
    <hyperlink ref="AC329" r:id="rId11" display="http://gdo.cnmc.es/CNE/resumenGdo.do?anio=2015" xr:uid="{00000000-0004-0000-0A00-00000A000000}"/>
    <hyperlink ref="AC399" r:id="rId12" xr:uid="{00000000-0004-0000-0A00-00000B000000}"/>
    <hyperlink ref="W450" r:id="rId13" xr:uid="{00000000-0004-0000-0A00-00000C000000}"/>
    <hyperlink ref="Q312" r:id="rId14" display="http://gdo.cnmc.es/CNE/resumenGdo.do?anio=2015" xr:uid="{00000000-0004-0000-0A00-00000D000000}"/>
    <hyperlink ref="Q376" r:id="rId15" display="http://gdo.cnmc.es/CNE/resumenGdo.do?anio=2017" xr:uid="{00000000-0004-0000-0A00-00000E000000}"/>
    <hyperlink ref="Q329" r:id="rId16" display="http://gdo.cnmc.es/CNE/resumenGdo.do?anio=2015" xr:uid="{00000000-0004-0000-0A00-00000F000000}"/>
    <hyperlink ref="Q399" r:id="rId17" display="https://gdo.cnmc.es/CNE/resumenGdo.do?anio=2019" xr:uid="{00000000-0004-0000-0A00-000010000000}"/>
    <hyperlink ref="Q475" r:id="rId18" xr:uid="{00000000-0004-0000-0A00-000011000000}"/>
    <hyperlink ref="K520" r:id="rId19" xr:uid="{00000000-0004-0000-0A00-000012000000}"/>
    <hyperlink ref="BS295" r:id="rId20" xr:uid="{00000000-0004-0000-0A00-000013000000}"/>
    <hyperlink ref="BY293" r:id="rId21" xr:uid="{00000000-0004-0000-0A00-000014000000}"/>
    <hyperlink ref="CE288" r:id="rId22" xr:uid="{00000000-0004-0000-0A00-000015000000}"/>
    <hyperlink ref="CK290" r:id="rId23" xr:uid="{00000000-0004-0000-0A00-000016000000}"/>
    <hyperlink ref="A4" location="'2. Hoja de trabajo. Consumos'!A1" display="2. Hoja de trabajo. Consumos" xr:uid="{00000000-0004-0000-0A00-000017000000}"/>
    <hyperlink ref="A5" location="'3. Instalaciones fijas'!A1" display="3. Instalaciones fijas" xr:uid="{00000000-0004-0000-0A00-000018000000}"/>
    <hyperlink ref="A7" location="'5. Emisiones Fugitivas'!A1" display="5. Emisiones fugitivas" xr:uid="{00000000-0004-0000-0A00-000019000000}"/>
    <hyperlink ref="A8" location="'6. Emisiones de proceso'!A1" display="6. Emisiones de proceso" xr:uid="{00000000-0004-0000-0A00-00001A000000}"/>
    <hyperlink ref="A9" location="'7. Información adicional'!A1" display="7. Información adicional" xr:uid="{00000000-0004-0000-0A00-00001B000000}"/>
    <hyperlink ref="A12" location="'10_Factores de emisión'!A1" display="10. Factores de emisión" xr:uid="{00000000-0004-0000-0A00-00001C000000}"/>
    <hyperlink ref="A13" location="'11. Revisiones calculadora'!A1" display="11. Revisiones de la calculadora" xr:uid="{00000000-0004-0000-0A00-00001D000000}"/>
    <hyperlink ref="A3" location="'1.Datos generales organización '!A1" display="1. Datos de la organización" xr:uid="{00000000-0004-0000-0A00-00001E000000}"/>
    <hyperlink ref="A6" location="'4. Vehículos y maquinaria'!A1" display="4. Vehículos y maquinaria" xr:uid="{00000000-0004-0000-0A00-00001F000000}"/>
    <hyperlink ref="A11" location="'9. Informe final. Resultados'!A1" display="9. Informe final: Resultados" xr:uid="{00000000-0004-0000-0A00-000020000000}"/>
    <hyperlink ref="E515" r:id="rId24" xr:uid="{00000000-0004-0000-0A00-000021000000}"/>
    <hyperlink ref="E368" r:id="rId25" xr:uid="{00000000-0004-0000-0A00-000022000000}"/>
    <hyperlink ref="A10" location="'8.Electricidad y otras energías'!A1" display="8. Indirectas por energía comprada" xr:uid="{00000000-0004-0000-0A00-000023000000}"/>
    <hyperlink ref="E27:AT27" r:id="rId26" display=" - Inventario Nacional de Gases de Efecto Invernadero (1990-2006 / 1990-2020) (https://www.miteco.gob.es/es/calidad-y-evaluacion-ambiental/temas/sistema-espanol-de-inventario-sei-/es_nir_edicion2022_tcm30-523942.pdf)." xr:uid="{00000000-0004-0000-0A00-000024000000}"/>
    <hyperlink ref="E28:AT28" r:id="rId27" display=" - Metodologías de estimación de emisiones del Sistema Español de Inventario de Emisiones (https://www.miteco.gob.es/es/calidad-y-evaluacion-ambiental/temas/sistema-espanol-de-inventario-sei-/metodologias-estimacion-emisiones/)." xr:uid="{00000000-0004-0000-0A00-000025000000}"/>
    <hyperlink ref="E32:AT32" r:id="rId28" display="Conversión unidades energéticas: 1 kWh = 3,6 MJ (Well-to-Wheels analysis of future automotive fuels and powertrains in the European context: https://op.europa.eu/en/publication-detail/-/publication/708b39fd-4cc9-4456-9b63-6d1536240202/language-en)" xr:uid="{00000000-0004-0000-0A00-000026000000}"/>
    <hyperlink ref="E35:AT35" r:id="rId29" location=":~:text=Ayuda-,Real%20Decreto%2061%2F2006%2C%20de%2031%20de%20enero%2C%20por,de%2017%2F02%2F2006" display=" - Real Decreto 61/2006, de 31 de enero, por el que se determinan las especificaciones de gasolinas, gasóleos, fuelóleos y gases licuados del petróleo y se regula el uso de determinados biocarburantes. (https://www.boe.es/buscar/act.php?id=BOE-A-2006-2779" xr:uid="{00000000-0004-0000-0A00-000027000000}"/>
    <hyperlink ref="E39:AT39" r:id="rId30" display=" - Manual de usuario de la herramienta de cálculo de emisiones de gases de efecto invernadero de biocarburantes (https://www.idae.es/uploads/documentos/documentos_Manual_de_usuario_CALCUGEI_2.0_b7564ad9.pdf)" xr:uid="{00000000-0004-0000-0A00-000028000000}"/>
    <hyperlink ref="E41:AT41" r:id="rId31" display=" - Real Decreto 1088/2010, de 3 de septiembre por el que se modifica el RD 61/2006, de 31 de enero en lo relativo a las especificaciones técnicas de gasolinas, gasóleos, utilización de biocarburantes y contenido de azufre de los combustibles para uso marí" xr:uid="{00000000-0004-0000-0A00-000029000000}"/>
    <hyperlink ref="E96:AQ96" r:id="rId32" display=" - Tabla 3.8.8. Especificaciones de combustibles en el transporte por carretera; Inventario Nacional de Gases de Efecto Invernadero (1990-2020) (https://www.miteco.gob.es/es/calidad-y-evaluacion-ambiental/temas/sistema-espanol-de-inventario-sei-/es_nir_ed" xr:uid="{00000000-0004-0000-0A00-00002A000000}"/>
    <hyperlink ref="E97:AQ97" r:id="rId33" display=" - Table 3-13: Tier 1 CO2 emission factors from combustion of lubricant oil1 de la guía EMEP/EEA air pollutant emission inventory guidebook 2019, 1.A.3.b.i-iv Road transport (https://www.eea.europa.eu/publications/emep-eea-guidebook-2019/part-b-sectoral-g" xr:uid="{00000000-0004-0000-0A00-00002B000000}"/>
    <hyperlink ref="E99:AQ99" r:id="rId34" display=" - Tabla 3.8.8. Especificaciones de combustibles en el transporte por carretera; Inventario Nacional de Gases de Efecto Invernadero (1990-2020) (https://www.miteco.gob.es/es/calidad-y-evaluacion-ambiental/temas/sistema-espanol-de-inventario-sei-/es_nir_ed" xr:uid="{00000000-0004-0000-0A00-00002C000000}"/>
    <hyperlink ref="E100:AQ100" r:id="rId35" display=" - Table 3-13: Tier 1 CO2 emission factors from combustion of lubricant oil1 de la guía EMEP/EEA air pollutant emission inventory guidebook 2019, 1.A.3.b.i-iv Road transport (https://www.eea.europa.eu/publications/emep-eea-guidebook-2019/part-b-sectoral-g" xr:uid="{00000000-0004-0000-0A00-00002D000000}"/>
    <hyperlink ref="E103:AQ103" r:id="rId36" display=" - Tabla 3.8.8. Especificaciones de combustibles en el transporte por carretera; Inventario Nacional de Gases de Efecto Invernadero (1990-2020) (https://www.miteco.gob.es/es/calidad-y-evaluacion-ambiental/temas/sistema-espanol-de-inventario-sei-/es_nir_ed" xr:uid="{00000000-0004-0000-0A00-00002E000000}"/>
    <hyperlink ref="E104:AQ104" r:id="rId37" display=" - Table 3-13: Tier 1 CO2 emission factors from combustion of lubricant oil1 de la guía EMEP/EEA air pollutant emission inventory guidebook 2019, 1.A.3.b.i-iv Road transport (https://www.eea.europa.eu/publications/emep-eea-guidebook-2019/part-b-sectoral-g" xr:uid="{00000000-0004-0000-0A00-00002F000000}"/>
    <hyperlink ref="E107:AQ107" r:id="rId38" display="Para cada año, se emplean los datos del año anterior que aparecen en las &quot;Table1.A(a)s3&quot; de las Tablas de reporte (CRF) (https://www.miteco.gob.es/es/calidad-y-evaluacion-ambiental/temas/sistema-espanol-de-inventario-sei-/default.aspx)" xr:uid="{00000000-0004-0000-0A00-000030000000}"/>
    <hyperlink ref="E110:AQ110" r:id="rId39" display=" - Tabla 3.8.8. Especificaciones de combustibles en el transporte por carretera; Inventario Nacional de Gases de Efecto Invernadero (1990-2020) (https://www.miteco.gob.es/es/calidad-y-evaluacion-ambiental/temas/sistema-espanol-de-inventario-sei-/es_nir_ed" xr:uid="{00000000-0004-0000-0A00-000031000000}"/>
    <hyperlink ref="E112:AQ112" r:id="rId40" display=" - Para cada año, se emplean los datos del año anterior que aparecen en el Anexo 7 del Inventario Nacional de Gases de Efecto Invernadero (1990-2006 - 1990-2020) (https://www.miteco.gob.es/es/calidad-y-evaluacion-ambiental/temas/sistema-espanol-de-inventa" xr:uid="{00000000-0004-0000-0A00-000032000000}"/>
    <hyperlink ref="E115:AQ115" r:id="rId41" location=":~:text=Ayuda-,Real%20Decreto%2061%2F2006%2C%20de%2031%20de%20enero%2C%20por,de%2017%2F02%2F2006" display=" - Real Decreto 61/2006, de 31 de enero, por el que se determinan las especificaciones de gasolinas, gasóleos, fuelóleos y gases licuados del petróleo y se regula el uso de determinados biocarburantes. (https://www.boe.es/buscar/act.php?id=BOE-A-2006-2779" xr:uid="{00000000-0004-0000-0A00-000033000000}"/>
    <hyperlink ref="E118:AQ118" r:id="rId42" display="Gasolina y gasóleo: Tabla 3.8.8. Especificaciones de combustibles en el transporte por carretera del Inventario Nacional de Gases de Efecto Invernadero (1990-2020) (https://www.miteco.gob.es/es/calidad-y-evaluacion-ambiental/temas/sistema-espanol-de-inven" xr:uid="{00000000-0004-0000-0A00-000034000000}"/>
    <hyperlink ref="E134:AQ134" r:id="rId43" display=" - Tabla 3.9.4. Factores de emisión de la categoría de transporte por ferrocarril (1A3c); Inventario Nacional de Gases de Efecto Invernadero 1990-2020 (https://www.miteco.gob.es/es/calidad-y-evaluacion-ambiental/temas/sistema-espanol-de-inventario-sei-/es" xr:uid="{00000000-0004-0000-0A00-000035000000}"/>
    <hyperlink ref="E137:AQ137" r:id="rId44" display=" - Tabla 3.10.4. Factores de emisión de la categoría de transporte marítimo nacional (1A3d); Inventario Nacional de Gases de Efecto Invernadero 1990-2020 (https://www.miteco.gob.es/es/calidad-y-evaluacion-ambiental/temas/sistema-espanol-de-inventario-sei-" xr:uid="{00000000-0004-0000-0A00-000036000000}"/>
    <hyperlink ref="E140:AQ140" r:id="rId45" display=" - Metodologías de estimación de emisiones: Tráfico aéreo (https://www.miteco.gob.es/es/calidad-y-evaluacion-ambiental/temas/sistema-espanol-de-inventario-sei-/0805_transporte_aereo_tcm30-446885.pdf)" xr:uid="{00000000-0004-0000-0A00-000037000000}"/>
    <hyperlink ref="E144:AQ144" r:id="rId46" display=" - Tabla 3.8.8. Especificaciones de combustibles en el transporte por carretera del Inventario Nacional de Gases de Efecto Invernadero (1990-2020) (https://www.miteco.gob.es/es/calidad-y-evaluacion-ambiental/temas/sistema-espanol-de-inventario-sei-/es_nir" xr:uid="{00000000-0004-0000-0A00-000038000000}"/>
    <hyperlink ref="E147:AQ147" r:id="rId47" display=" - Real Decreto 1088/2010, de 3 de septiembre por el que se modifica el RD 61/2006, de 31 de enero en lo relativo a las especificaciones técnicas de gasolinas, gasóleos, utilización de biocarburantes y contenido de azufre de los combustibles para uso marí" xr:uid="{00000000-0004-0000-0A00-000039000000}"/>
    <hyperlink ref="E149:AQ149" r:id="rId48" display=" - Manual de usuario de la herramienta de cálculo de emisiones de gases de efecto invernadero de biocarburantes (https://www.idae.es/uploads/documentos/documentos_Manual_de_usuario_CALCUGEI_2.0_b7564ad9.pdf)" xr:uid="{00000000-0004-0000-0A00-00003A000000}"/>
    <hyperlink ref="E190:AQ190" r:id="rId49" display=" - Metodologías de estimación de emisiones del Sistema Español de Inventario de Emisiones (https://www.miteco.gob.es/es/calidad-y-evaluacion-ambiental/temas/sistema-espanol-de-inventario-sei-/metodologias-estimacion-emisiones/)" xr:uid="{00000000-0004-0000-0A00-00003B000000}"/>
    <hyperlink ref="E246:R246" r:id="rId50" display="Capítulo 8 del Quinto Informe de Evaluación del IPCC (https://www.ipcc.ch/site/assets/uploads/2018/02/WG1AR5_Chapter08_FINAL.pdf)" xr:uid="{00000000-0004-0000-0A00-00003C000000}"/>
    <hyperlink ref="E191:AQ191" r:id="rId51" display=" - Tabla 3.8.8. Especificaciones de combustibles en el transporte por carretera del Inventario Nacional de Gases de Efecto Invernadero (1990-2020) (https://www.miteco.gob.es/es/calidad-y-evaluacion-ambiental/temas/sistema-espanol-de-inventario-sei-/es_nir" xr:uid="{00000000-0004-0000-0A00-00003D000000}"/>
    <hyperlink ref="E263:R263" r:id="rId52" display="Capítulo 8 del Quinto Informe de Evaluación del IPCC (https://www.ipcc.ch/site/assets/uploads/2018/02/WG1AR5_Chapter08_FINAL.pdf)" xr:uid="{00000000-0004-0000-0A00-00003E000000}"/>
  </hyperlinks>
  <pageMargins left="0.7" right="0.7" top="0.75" bottom="0.75" header="0.3" footer="0.3"/>
  <pageSetup paperSize="9" scale="54" orientation="portrait" horizontalDpi="300" verticalDpi="300" r:id="rId53"/>
  <colBreaks count="1" manualBreakCount="1">
    <brk id="18" max="1048575" man="1"/>
  </colBreaks>
  <drawing r:id="rId5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P40"/>
  <sheetViews>
    <sheetView showGridLines="0" showRowColHeaders="0" zoomScaleNormal="100" workbookViewId="0">
      <selection activeCell="D4" sqref="D4:O4"/>
    </sheetView>
  </sheetViews>
  <sheetFormatPr defaultColWidth="11.42578125" defaultRowHeight="16.5"/>
  <cols>
    <col min="1" max="1" width="4" style="71" customWidth="1"/>
    <col min="2" max="2" width="11.42578125" style="71"/>
    <col min="3" max="3" width="20.7109375" style="71" customWidth="1"/>
    <col min="4" max="5" width="11.42578125" style="71"/>
    <col min="6" max="6" width="8.7109375" style="71" customWidth="1"/>
    <col min="7" max="14" width="11.42578125" style="71"/>
    <col min="15" max="15" width="11.85546875" style="71" customWidth="1"/>
    <col min="16" max="16384" width="11.42578125" style="71"/>
  </cols>
  <sheetData>
    <row r="1" spans="1:16" s="1" customFormat="1" ht="32.25" customHeight="1">
      <c r="A1" s="514" t="s">
        <v>1174</v>
      </c>
      <c r="B1" s="514"/>
      <c r="C1" s="514"/>
      <c r="D1" s="514"/>
      <c r="E1" s="514"/>
      <c r="F1" s="514"/>
      <c r="G1" s="514"/>
      <c r="H1" s="514"/>
      <c r="I1" s="514"/>
      <c r="J1" s="514"/>
      <c r="K1" s="514"/>
      <c r="L1" s="514"/>
      <c r="M1" s="514"/>
      <c r="N1" s="514"/>
      <c r="O1" s="514"/>
    </row>
    <row r="2" spans="1:16" ht="34.5" customHeight="1">
      <c r="A2" s="187"/>
      <c r="B2" s="187"/>
      <c r="C2" s="187"/>
      <c r="D2" s="187"/>
      <c r="E2" s="187"/>
      <c r="F2" s="187"/>
      <c r="G2" s="187"/>
      <c r="H2" s="187"/>
      <c r="I2" s="187"/>
      <c r="J2" s="187"/>
      <c r="K2" s="187"/>
      <c r="L2" s="187"/>
      <c r="M2" s="187"/>
      <c r="N2" s="187"/>
      <c r="O2" s="187"/>
      <c r="P2" s="187"/>
    </row>
    <row r="3" spans="1:16" s="72" customFormat="1" ht="39.75" customHeight="1">
      <c r="A3" s="863"/>
      <c r="B3" s="412" t="s">
        <v>1175</v>
      </c>
      <c r="C3" s="413" t="s">
        <v>1176</v>
      </c>
      <c r="D3" s="672" t="s">
        <v>1177</v>
      </c>
      <c r="E3" s="673"/>
      <c r="F3" s="673"/>
      <c r="G3" s="673"/>
      <c r="H3" s="673"/>
      <c r="I3" s="673"/>
      <c r="J3" s="673"/>
      <c r="K3" s="673"/>
      <c r="L3" s="673"/>
      <c r="M3" s="673"/>
      <c r="N3" s="673"/>
      <c r="O3" s="673"/>
      <c r="P3" s="187"/>
    </row>
    <row r="4" spans="1:16" s="187" customFormat="1" ht="27" customHeight="1">
      <c r="B4" s="411" t="s">
        <v>1178</v>
      </c>
      <c r="C4" s="864">
        <v>44733</v>
      </c>
      <c r="D4" s="657" t="s">
        <v>1179</v>
      </c>
      <c r="E4" s="658"/>
      <c r="F4" s="658"/>
      <c r="G4" s="658"/>
      <c r="H4" s="658"/>
      <c r="I4" s="658"/>
      <c r="J4" s="658"/>
      <c r="K4" s="658"/>
      <c r="L4" s="658"/>
      <c r="M4" s="658"/>
      <c r="N4" s="658"/>
      <c r="O4" s="659"/>
    </row>
    <row r="5" spans="1:16" s="187" customFormat="1" ht="42" customHeight="1">
      <c r="B5" s="411" t="s">
        <v>1180</v>
      </c>
      <c r="C5" s="864">
        <v>44690</v>
      </c>
      <c r="D5" s="657" t="s">
        <v>1181</v>
      </c>
      <c r="E5" s="658"/>
      <c r="F5" s="658"/>
      <c r="G5" s="658"/>
      <c r="H5" s="658"/>
      <c r="I5" s="658"/>
      <c r="J5" s="658"/>
      <c r="K5" s="658"/>
      <c r="L5" s="658"/>
      <c r="M5" s="658"/>
      <c r="N5" s="658"/>
      <c r="O5" s="659"/>
    </row>
    <row r="6" spans="1:16" s="187" customFormat="1" ht="38.25" customHeight="1">
      <c r="B6" s="411" t="s">
        <v>1182</v>
      </c>
      <c r="C6" s="864">
        <v>44684</v>
      </c>
      <c r="D6" s="657" t="s">
        <v>1183</v>
      </c>
      <c r="E6" s="658"/>
      <c r="F6" s="658"/>
      <c r="G6" s="658"/>
      <c r="H6" s="658"/>
      <c r="I6" s="658"/>
      <c r="J6" s="658"/>
      <c r="K6" s="658"/>
      <c r="L6" s="658"/>
      <c r="M6" s="658"/>
      <c r="N6" s="658"/>
      <c r="O6" s="659"/>
    </row>
    <row r="7" spans="1:16" s="187" customFormat="1" ht="52.5" customHeight="1">
      <c r="B7" s="411" t="s">
        <v>1184</v>
      </c>
      <c r="C7" s="864">
        <v>44680</v>
      </c>
      <c r="D7" s="657" t="s">
        <v>1185</v>
      </c>
      <c r="E7" s="658"/>
      <c r="F7" s="658"/>
      <c r="G7" s="658"/>
      <c r="H7" s="658"/>
      <c r="I7" s="658"/>
      <c r="J7" s="658"/>
      <c r="K7" s="658"/>
      <c r="L7" s="658"/>
      <c r="M7" s="658"/>
      <c r="N7" s="658"/>
      <c r="O7" s="659"/>
    </row>
    <row r="8" spans="1:16" s="187" customFormat="1" ht="35.25" customHeight="1">
      <c r="B8" s="865" t="s">
        <v>1186</v>
      </c>
      <c r="C8" s="139">
        <v>44315</v>
      </c>
      <c r="D8" s="660" t="s">
        <v>1187</v>
      </c>
      <c r="E8" s="661"/>
      <c r="F8" s="661"/>
      <c r="G8" s="661"/>
      <c r="H8" s="661"/>
      <c r="I8" s="661"/>
      <c r="J8" s="661"/>
      <c r="K8" s="661"/>
      <c r="L8" s="661"/>
      <c r="M8" s="661"/>
      <c r="N8" s="661"/>
      <c r="O8" s="662"/>
    </row>
    <row r="9" spans="1:16" ht="141.75" customHeight="1">
      <c r="A9" s="187"/>
      <c r="B9" s="865" t="s">
        <v>1188</v>
      </c>
      <c r="C9" s="139">
        <v>44309</v>
      </c>
      <c r="D9" s="660" t="s">
        <v>1189</v>
      </c>
      <c r="E9" s="661"/>
      <c r="F9" s="661"/>
      <c r="G9" s="661"/>
      <c r="H9" s="661"/>
      <c r="I9" s="661"/>
      <c r="J9" s="661"/>
      <c r="K9" s="661"/>
      <c r="L9" s="661"/>
      <c r="M9" s="661"/>
      <c r="N9" s="661"/>
      <c r="O9" s="662"/>
      <c r="P9" s="187"/>
    </row>
    <row r="10" spans="1:16">
      <c r="A10" s="187"/>
      <c r="B10" s="865" t="s">
        <v>1190</v>
      </c>
      <c r="C10" s="139">
        <v>44019</v>
      </c>
      <c r="D10" s="660" t="s">
        <v>1191</v>
      </c>
      <c r="E10" s="661"/>
      <c r="F10" s="661"/>
      <c r="G10" s="661"/>
      <c r="H10" s="661"/>
      <c r="I10" s="661"/>
      <c r="J10" s="661"/>
      <c r="K10" s="661"/>
      <c r="L10" s="661"/>
      <c r="M10" s="661"/>
      <c r="N10" s="661"/>
      <c r="O10" s="662"/>
      <c r="P10" s="187"/>
    </row>
    <row r="11" spans="1:16">
      <c r="A11" s="187"/>
      <c r="B11" s="865" t="s">
        <v>1192</v>
      </c>
      <c r="C11" s="139">
        <v>43992</v>
      </c>
      <c r="D11" s="660" t="s">
        <v>1193</v>
      </c>
      <c r="E11" s="661"/>
      <c r="F11" s="661"/>
      <c r="G11" s="661"/>
      <c r="H11" s="661"/>
      <c r="I11" s="661"/>
      <c r="J11" s="661"/>
      <c r="K11" s="661"/>
      <c r="L11" s="661"/>
      <c r="M11" s="661"/>
      <c r="N11" s="661"/>
      <c r="O11" s="662"/>
      <c r="P11" s="187"/>
    </row>
    <row r="12" spans="1:16" ht="89.25" customHeight="1">
      <c r="A12" s="187"/>
      <c r="B12" s="865" t="s">
        <v>1194</v>
      </c>
      <c r="C12" s="139">
        <v>43986</v>
      </c>
      <c r="D12" s="660" t="s">
        <v>1195</v>
      </c>
      <c r="E12" s="661"/>
      <c r="F12" s="661"/>
      <c r="G12" s="661"/>
      <c r="H12" s="661"/>
      <c r="I12" s="661"/>
      <c r="J12" s="661"/>
      <c r="K12" s="661"/>
      <c r="L12" s="661"/>
      <c r="M12" s="661"/>
      <c r="N12" s="661"/>
      <c r="O12" s="662"/>
      <c r="P12" s="187"/>
    </row>
    <row r="13" spans="1:16" ht="73.5" customHeight="1">
      <c r="A13" s="187"/>
      <c r="B13" s="865" t="s">
        <v>1196</v>
      </c>
      <c r="C13" s="159">
        <v>43944</v>
      </c>
      <c r="D13" s="660" t="s">
        <v>1197</v>
      </c>
      <c r="E13" s="661"/>
      <c r="F13" s="661"/>
      <c r="G13" s="661"/>
      <c r="H13" s="661"/>
      <c r="I13" s="661"/>
      <c r="J13" s="661"/>
      <c r="K13" s="661"/>
      <c r="L13" s="661"/>
      <c r="M13" s="661"/>
      <c r="N13" s="661"/>
      <c r="O13" s="662"/>
      <c r="P13" s="187"/>
    </row>
    <row r="14" spans="1:16">
      <c r="A14" s="187"/>
      <c r="B14" s="865" t="s">
        <v>1198</v>
      </c>
      <c r="C14" s="139">
        <v>43826</v>
      </c>
      <c r="D14" s="660" t="s">
        <v>1199</v>
      </c>
      <c r="E14" s="661"/>
      <c r="F14" s="661"/>
      <c r="G14" s="661"/>
      <c r="H14" s="661"/>
      <c r="I14" s="661"/>
      <c r="J14" s="661"/>
      <c r="K14" s="661"/>
      <c r="L14" s="661"/>
      <c r="M14" s="661"/>
      <c r="N14" s="661"/>
      <c r="O14" s="662"/>
      <c r="P14" s="187"/>
    </row>
    <row r="15" spans="1:16" ht="35.25" customHeight="1">
      <c r="A15" s="187"/>
      <c r="B15" s="865" t="s">
        <v>1200</v>
      </c>
      <c r="C15" s="139">
        <v>43738</v>
      </c>
      <c r="D15" s="660" t="s">
        <v>1201</v>
      </c>
      <c r="E15" s="661"/>
      <c r="F15" s="661"/>
      <c r="G15" s="661"/>
      <c r="H15" s="661"/>
      <c r="I15" s="661"/>
      <c r="J15" s="661"/>
      <c r="K15" s="661"/>
      <c r="L15" s="661"/>
      <c r="M15" s="661"/>
      <c r="N15" s="661"/>
      <c r="O15" s="662"/>
      <c r="P15" s="187"/>
    </row>
    <row r="16" spans="1:16" ht="58.5" customHeight="1">
      <c r="A16" s="187"/>
      <c r="B16" s="865" t="s">
        <v>1202</v>
      </c>
      <c r="C16" s="139">
        <v>43560</v>
      </c>
      <c r="D16" s="660" t="s">
        <v>1203</v>
      </c>
      <c r="E16" s="661"/>
      <c r="F16" s="661"/>
      <c r="G16" s="661"/>
      <c r="H16" s="661"/>
      <c r="I16" s="661"/>
      <c r="J16" s="661"/>
      <c r="K16" s="661"/>
      <c r="L16" s="661"/>
      <c r="M16" s="661"/>
      <c r="N16" s="661"/>
      <c r="O16" s="662"/>
      <c r="P16" s="187"/>
    </row>
    <row r="17" spans="2:15" ht="37.5" customHeight="1">
      <c r="B17" s="865" t="s">
        <v>1204</v>
      </c>
      <c r="C17" s="139">
        <v>43452</v>
      </c>
      <c r="D17" s="660" t="s">
        <v>1205</v>
      </c>
      <c r="E17" s="661"/>
      <c r="F17" s="661"/>
      <c r="G17" s="661"/>
      <c r="H17" s="661"/>
      <c r="I17" s="661"/>
      <c r="J17" s="661"/>
      <c r="K17" s="661"/>
      <c r="L17" s="661"/>
      <c r="M17" s="661"/>
      <c r="N17" s="661"/>
      <c r="O17" s="662"/>
    </row>
    <row r="18" spans="2:15" ht="56.25" customHeight="1">
      <c r="B18" s="865" t="s">
        <v>1206</v>
      </c>
      <c r="C18" s="139">
        <v>43349</v>
      </c>
      <c r="D18" s="669" t="s">
        <v>1207</v>
      </c>
      <c r="E18" s="670"/>
      <c r="F18" s="670"/>
      <c r="G18" s="670"/>
      <c r="H18" s="670"/>
      <c r="I18" s="670"/>
      <c r="J18" s="670"/>
      <c r="K18" s="670"/>
      <c r="L18" s="670"/>
      <c r="M18" s="670"/>
      <c r="N18" s="670"/>
      <c r="O18" s="671"/>
    </row>
    <row r="19" spans="2:15" ht="33.75" customHeight="1">
      <c r="B19" s="865" t="s">
        <v>1208</v>
      </c>
      <c r="C19" s="139">
        <v>43201</v>
      </c>
      <c r="D19" s="660" t="s">
        <v>1209</v>
      </c>
      <c r="E19" s="661"/>
      <c r="F19" s="661"/>
      <c r="G19" s="661"/>
      <c r="H19" s="661"/>
      <c r="I19" s="661"/>
      <c r="J19" s="661"/>
      <c r="K19" s="661"/>
      <c r="L19" s="661"/>
      <c r="M19" s="661"/>
      <c r="N19" s="661"/>
      <c r="O19" s="662"/>
    </row>
    <row r="20" spans="2:15" ht="56.25" customHeight="1">
      <c r="B20" s="866" t="s">
        <v>1210</v>
      </c>
      <c r="C20" s="139">
        <v>42979</v>
      </c>
      <c r="D20" s="660" t="s">
        <v>1211</v>
      </c>
      <c r="E20" s="661"/>
      <c r="F20" s="661"/>
      <c r="G20" s="661"/>
      <c r="H20" s="661"/>
      <c r="I20" s="661"/>
      <c r="J20" s="661"/>
      <c r="K20" s="661"/>
      <c r="L20" s="661"/>
      <c r="M20" s="661"/>
      <c r="N20" s="661"/>
      <c r="O20" s="662"/>
    </row>
    <row r="21" spans="2:15" ht="90" customHeight="1">
      <c r="B21" s="866" t="s">
        <v>1212</v>
      </c>
      <c r="C21" s="139">
        <v>42846</v>
      </c>
      <c r="D21" s="660" t="s">
        <v>1213</v>
      </c>
      <c r="E21" s="661"/>
      <c r="F21" s="661"/>
      <c r="G21" s="661"/>
      <c r="H21" s="661"/>
      <c r="I21" s="661"/>
      <c r="J21" s="661"/>
      <c r="K21" s="661"/>
      <c r="L21" s="661"/>
      <c r="M21" s="661"/>
      <c r="N21" s="661"/>
      <c r="O21" s="662"/>
    </row>
    <row r="22" spans="2:15">
      <c r="B22" s="866" t="s">
        <v>1214</v>
      </c>
      <c r="C22" s="107">
        <v>42660</v>
      </c>
      <c r="D22" s="666" t="s">
        <v>1215</v>
      </c>
      <c r="E22" s="667"/>
      <c r="F22" s="667"/>
      <c r="G22" s="667"/>
      <c r="H22" s="667"/>
      <c r="I22" s="667"/>
      <c r="J22" s="667"/>
      <c r="K22" s="667"/>
      <c r="L22" s="667"/>
      <c r="M22" s="667"/>
      <c r="N22" s="667"/>
      <c r="O22" s="668"/>
    </row>
    <row r="23" spans="2:15" ht="57" customHeight="1">
      <c r="B23" s="866" t="s">
        <v>1216</v>
      </c>
      <c r="C23" s="107">
        <v>42580</v>
      </c>
      <c r="D23" s="666" t="s">
        <v>1217</v>
      </c>
      <c r="E23" s="667"/>
      <c r="F23" s="667"/>
      <c r="G23" s="667"/>
      <c r="H23" s="667"/>
      <c r="I23" s="667"/>
      <c r="J23" s="667"/>
      <c r="K23" s="667"/>
      <c r="L23" s="667"/>
      <c r="M23" s="667"/>
      <c r="N23" s="667"/>
      <c r="O23" s="668"/>
    </row>
    <row r="24" spans="2:15" ht="87" customHeight="1">
      <c r="B24" s="866" t="s">
        <v>1218</v>
      </c>
      <c r="C24" s="107">
        <v>42464</v>
      </c>
      <c r="D24" s="666" t="s">
        <v>1219</v>
      </c>
      <c r="E24" s="667"/>
      <c r="F24" s="667"/>
      <c r="G24" s="667"/>
      <c r="H24" s="667"/>
      <c r="I24" s="667"/>
      <c r="J24" s="667"/>
      <c r="K24" s="667"/>
      <c r="L24" s="667"/>
      <c r="M24" s="667"/>
      <c r="N24" s="667"/>
      <c r="O24" s="668"/>
    </row>
    <row r="25" spans="2:15" ht="38.25" customHeight="1">
      <c r="B25" s="866" t="s">
        <v>1220</v>
      </c>
      <c r="C25" s="107">
        <v>42177</v>
      </c>
      <c r="D25" s="666" t="s">
        <v>1221</v>
      </c>
      <c r="E25" s="667"/>
      <c r="F25" s="667"/>
      <c r="G25" s="667"/>
      <c r="H25" s="667"/>
      <c r="I25" s="667"/>
      <c r="J25" s="667"/>
      <c r="K25" s="667"/>
      <c r="L25" s="667"/>
      <c r="M25" s="667"/>
      <c r="N25" s="667"/>
      <c r="O25" s="668"/>
    </row>
    <row r="26" spans="2:15" ht="57" customHeight="1">
      <c r="B26" s="866" t="s">
        <v>1222</v>
      </c>
      <c r="C26" s="107">
        <v>42109</v>
      </c>
      <c r="D26" s="666" t="s">
        <v>1223</v>
      </c>
      <c r="E26" s="667"/>
      <c r="F26" s="667"/>
      <c r="G26" s="667"/>
      <c r="H26" s="667"/>
      <c r="I26" s="667"/>
      <c r="J26" s="667"/>
      <c r="K26" s="667"/>
      <c r="L26" s="667"/>
      <c r="M26" s="667"/>
      <c r="N26" s="667"/>
      <c r="O26" s="668"/>
    </row>
    <row r="27" spans="2:15">
      <c r="B27" s="867" t="s">
        <v>1224</v>
      </c>
      <c r="C27" s="677">
        <v>42095</v>
      </c>
      <c r="D27" s="678" t="s">
        <v>1225</v>
      </c>
      <c r="E27" s="679"/>
      <c r="F27" s="679"/>
      <c r="G27" s="679"/>
      <c r="H27" s="679"/>
      <c r="I27" s="679"/>
      <c r="J27" s="679"/>
      <c r="K27" s="679"/>
      <c r="L27" s="679"/>
      <c r="M27" s="679"/>
      <c r="N27" s="679"/>
      <c r="O27" s="680"/>
    </row>
    <row r="28" spans="2:15">
      <c r="B28" s="867"/>
      <c r="C28" s="677"/>
      <c r="D28" s="678"/>
      <c r="E28" s="679"/>
      <c r="F28" s="679"/>
      <c r="G28" s="679"/>
      <c r="H28" s="679"/>
      <c r="I28" s="679"/>
      <c r="J28" s="679"/>
      <c r="K28" s="679"/>
      <c r="L28" s="679"/>
      <c r="M28" s="679"/>
      <c r="N28" s="679"/>
      <c r="O28" s="680"/>
    </row>
    <row r="29" spans="2:15">
      <c r="B29" s="867"/>
      <c r="C29" s="677"/>
      <c r="D29" s="678"/>
      <c r="E29" s="679"/>
      <c r="F29" s="679"/>
      <c r="G29" s="679"/>
      <c r="H29" s="679"/>
      <c r="I29" s="679"/>
      <c r="J29" s="679"/>
      <c r="K29" s="679"/>
      <c r="L29" s="679"/>
      <c r="M29" s="679"/>
      <c r="N29" s="679"/>
      <c r="O29" s="680"/>
    </row>
    <row r="30" spans="2:15">
      <c r="B30" s="867"/>
      <c r="C30" s="677"/>
      <c r="D30" s="678"/>
      <c r="E30" s="679"/>
      <c r="F30" s="679"/>
      <c r="G30" s="679"/>
      <c r="H30" s="679"/>
      <c r="I30" s="679"/>
      <c r="J30" s="679"/>
      <c r="K30" s="679"/>
      <c r="L30" s="679"/>
      <c r="M30" s="679"/>
      <c r="N30" s="679"/>
      <c r="O30" s="680"/>
    </row>
    <row r="31" spans="2:15">
      <c r="B31" s="867"/>
      <c r="C31" s="677"/>
      <c r="D31" s="678"/>
      <c r="E31" s="679"/>
      <c r="F31" s="679"/>
      <c r="G31" s="679"/>
      <c r="H31" s="679"/>
      <c r="I31" s="679"/>
      <c r="J31" s="679"/>
      <c r="K31" s="679"/>
      <c r="L31" s="679"/>
      <c r="M31" s="679"/>
      <c r="N31" s="679"/>
      <c r="O31" s="680"/>
    </row>
    <row r="32" spans="2:15">
      <c r="B32" s="867"/>
      <c r="C32" s="677"/>
      <c r="D32" s="678"/>
      <c r="E32" s="679"/>
      <c r="F32" s="679"/>
      <c r="G32" s="679"/>
      <c r="H32" s="679"/>
      <c r="I32" s="679"/>
      <c r="J32" s="679"/>
      <c r="K32" s="679"/>
      <c r="L32" s="679"/>
      <c r="M32" s="679"/>
      <c r="N32" s="679"/>
      <c r="O32" s="680"/>
    </row>
    <row r="33" spans="2:15">
      <c r="B33" s="867"/>
      <c r="C33" s="677"/>
      <c r="D33" s="678"/>
      <c r="E33" s="679"/>
      <c r="F33" s="679"/>
      <c r="G33" s="679"/>
      <c r="H33" s="679"/>
      <c r="I33" s="679"/>
      <c r="J33" s="679"/>
      <c r="K33" s="679"/>
      <c r="L33" s="679"/>
      <c r="M33" s="679"/>
      <c r="N33" s="679"/>
      <c r="O33" s="680"/>
    </row>
    <row r="34" spans="2:15" ht="38.25" customHeight="1">
      <c r="B34" s="867"/>
      <c r="C34" s="677"/>
      <c r="D34" s="678"/>
      <c r="E34" s="679"/>
      <c r="F34" s="679"/>
      <c r="G34" s="679"/>
      <c r="H34" s="679"/>
      <c r="I34" s="679"/>
      <c r="J34" s="679"/>
      <c r="K34" s="679"/>
      <c r="L34" s="679"/>
      <c r="M34" s="679"/>
      <c r="N34" s="679"/>
      <c r="O34" s="680"/>
    </row>
    <row r="35" spans="2:15">
      <c r="B35" s="867" t="s">
        <v>1226</v>
      </c>
      <c r="C35" s="677">
        <v>41803</v>
      </c>
      <c r="D35" s="674" t="s">
        <v>1227</v>
      </c>
      <c r="E35" s="675"/>
      <c r="F35" s="675"/>
      <c r="G35" s="675"/>
      <c r="H35" s="675"/>
      <c r="I35" s="675"/>
      <c r="J35" s="675"/>
      <c r="K35" s="675"/>
      <c r="L35" s="675"/>
      <c r="M35" s="675"/>
      <c r="N35" s="675"/>
      <c r="O35" s="676"/>
    </row>
    <row r="36" spans="2:15">
      <c r="B36" s="867"/>
      <c r="C36" s="677"/>
      <c r="D36" s="674"/>
      <c r="E36" s="675"/>
      <c r="F36" s="675"/>
      <c r="G36" s="675"/>
      <c r="H36" s="675"/>
      <c r="I36" s="675"/>
      <c r="J36" s="675"/>
      <c r="K36" s="675"/>
      <c r="L36" s="675"/>
      <c r="M36" s="675"/>
      <c r="N36" s="675"/>
      <c r="O36" s="676"/>
    </row>
    <row r="37" spans="2:15">
      <c r="B37" s="867"/>
      <c r="C37" s="677"/>
      <c r="D37" s="674"/>
      <c r="E37" s="675"/>
      <c r="F37" s="675"/>
      <c r="G37" s="675"/>
      <c r="H37" s="675"/>
      <c r="I37" s="675"/>
      <c r="J37" s="675"/>
      <c r="K37" s="675"/>
      <c r="L37" s="675"/>
      <c r="M37" s="675"/>
      <c r="N37" s="675"/>
      <c r="O37" s="676"/>
    </row>
    <row r="38" spans="2:15">
      <c r="B38" s="867"/>
      <c r="C38" s="677"/>
      <c r="D38" s="674"/>
      <c r="E38" s="675"/>
      <c r="F38" s="675"/>
      <c r="G38" s="675"/>
      <c r="H38" s="675"/>
      <c r="I38" s="675"/>
      <c r="J38" s="675"/>
      <c r="K38" s="675"/>
      <c r="L38" s="675"/>
      <c r="M38" s="675"/>
      <c r="N38" s="675"/>
      <c r="O38" s="676"/>
    </row>
    <row r="39" spans="2:15" ht="23.25" customHeight="1">
      <c r="B39" s="866" t="s">
        <v>1228</v>
      </c>
      <c r="C39" s="111">
        <v>41792</v>
      </c>
      <c r="D39" s="666" t="s">
        <v>1229</v>
      </c>
      <c r="E39" s="667"/>
      <c r="F39" s="667"/>
      <c r="G39" s="667"/>
      <c r="H39" s="667"/>
      <c r="I39" s="667"/>
      <c r="J39" s="667"/>
      <c r="K39" s="667"/>
      <c r="L39" s="667"/>
      <c r="M39" s="667"/>
      <c r="N39" s="667"/>
      <c r="O39" s="668"/>
    </row>
    <row r="40" spans="2:15">
      <c r="B40" s="868" t="s">
        <v>1230</v>
      </c>
      <c r="C40" s="869">
        <v>41789</v>
      </c>
      <c r="D40" s="663" t="s">
        <v>293</v>
      </c>
      <c r="E40" s="664"/>
      <c r="F40" s="664"/>
      <c r="G40" s="664"/>
      <c r="H40" s="664"/>
      <c r="I40" s="664"/>
      <c r="J40" s="664"/>
      <c r="K40" s="664"/>
      <c r="L40" s="664"/>
      <c r="M40" s="664"/>
      <c r="N40" s="664"/>
      <c r="O40" s="665"/>
    </row>
  </sheetData>
  <sheetProtection algorithmName="SHA-512" hashValue="bruX5TwBmafh7xMX/C7vY+bllPqP7RsdVEbPaIkfF/LGDoq8Rv694xyoIt6G6s6j4FhM3U0RxPNM2gxEuebI6A==" saltValue="WklXlP6kL0Px3ZBWhcn/zA==" spinCount="100000" sheet="1" objects="1" scenarios="1"/>
  <mergeCells count="33">
    <mergeCell ref="A1:O1"/>
    <mergeCell ref="D3:O3"/>
    <mergeCell ref="D39:O39"/>
    <mergeCell ref="D26:O26"/>
    <mergeCell ref="D35:O38"/>
    <mergeCell ref="C35:C38"/>
    <mergeCell ref="B35:B38"/>
    <mergeCell ref="B27:B34"/>
    <mergeCell ref="C27:C34"/>
    <mergeCell ref="D27:O34"/>
    <mergeCell ref="D9:O9"/>
    <mergeCell ref="D25:O25"/>
    <mergeCell ref="D14:O14"/>
    <mergeCell ref="D12:O12"/>
    <mergeCell ref="D13:O13"/>
    <mergeCell ref="D40:O40"/>
    <mergeCell ref="D17:O17"/>
    <mergeCell ref="D11:O11"/>
    <mergeCell ref="D24:O24"/>
    <mergeCell ref="D15:O15"/>
    <mergeCell ref="D16:O16"/>
    <mergeCell ref="D19:O19"/>
    <mergeCell ref="D22:O22"/>
    <mergeCell ref="D23:O23"/>
    <mergeCell ref="D20:O20"/>
    <mergeCell ref="D21:O21"/>
    <mergeCell ref="D18:O18"/>
    <mergeCell ref="D4:O4"/>
    <mergeCell ref="D10:O10"/>
    <mergeCell ref="D6:O6"/>
    <mergeCell ref="D7:O7"/>
    <mergeCell ref="D8:O8"/>
    <mergeCell ref="D5:O5"/>
  </mergeCells>
  <phoneticPr fontId="3" type="noConversion"/>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39997558519241921"/>
  </sheetPr>
  <dimension ref="A1:BK1267"/>
  <sheetViews>
    <sheetView topLeftCell="A945" zoomScale="70" zoomScaleNormal="70" workbookViewId="0">
      <selection activeCell="J961" sqref="J961:J970"/>
    </sheetView>
  </sheetViews>
  <sheetFormatPr defaultColWidth="11.42578125" defaultRowHeight="15"/>
  <cols>
    <col min="1" max="1" width="3.7109375" style="114" customWidth="1"/>
    <col min="2" max="2" width="2.85546875" customWidth="1"/>
    <col min="3" max="3" width="30" customWidth="1"/>
    <col min="4" max="4" width="15.28515625" customWidth="1"/>
    <col min="5" max="5" width="33.5703125" customWidth="1"/>
    <col min="6" max="8" width="15.28515625" customWidth="1"/>
    <col min="9" max="9" width="19.42578125" customWidth="1"/>
    <col min="10" max="52" width="11.140625" customWidth="1"/>
  </cols>
  <sheetData>
    <row r="1" spans="1:13" ht="18" customHeight="1"/>
    <row r="2" spans="1:13" ht="18" customHeight="1"/>
    <row r="3" spans="1:13" ht="18" customHeight="1"/>
    <row r="4" spans="1:13" s="193" customFormat="1" ht="18" customHeight="1">
      <c r="A4" s="244" t="s">
        <v>2</v>
      </c>
      <c r="B4" s="248" t="s">
        <v>3</v>
      </c>
      <c r="C4" s="211"/>
      <c r="D4" s="211"/>
      <c r="E4" s="211"/>
      <c r="F4" s="211"/>
      <c r="G4" s="211"/>
      <c r="H4" s="211"/>
      <c r="I4" s="211"/>
      <c r="J4" s="211"/>
      <c r="K4" s="211"/>
      <c r="L4" s="211"/>
      <c r="M4" s="211"/>
    </row>
    <row r="5" spans="1:13" ht="18" customHeight="1"/>
    <row r="6" spans="1:13" ht="18" customHeight="1">
      <c r="C6" s="870" t="s">
        <v>69</v>
      </c>
      <c r="D6" s="871" t="str">
        <f>IF(ISNUMBER('1.Datos generales organización '!G3),'1.Datos generales organización '!G3,"")</f>
        <v/>
      </c>
      <c r="E6" s="114"/>
      <c r="F6" s="114"/>
      <c r="G6" s="114"/>
    </row>
    <row r="7" spans="1:13" ht="18" customHeight="1">
      <c r="C7" s="114"/>
      <c r="D7" s="114"/>
      <c r="E7" s="114"/>
      <c r="F7" s="114"/>
      <c r="G7" s="114"/>
    </row>
    <row r="8" spans="1:13" ht="18" customHeight="1">
      <c r="C8" s="872" t="s">
        <v>1231</v>
      </c>
      <c r="D8" s="873" t="s">
        <v>1232</v>
      </c>
      <c r="E8" s="872" t="s">
        <v>1233</v>
      </c>
      <c r="G8" s="870" t="s">
        <v>1234</v>
      </c>
      <c r="H8" s="873"/>
    </row>
    <row r="9" spans="1:13" ht="18" customHeight="1">
      <c r="C9" s="874">
        <v>2021</v>
      </c>
      <c r="D9" s="212" t="s">
        <v>1235</v>
      </c>
      <c r="E9" s="875" t="s">
        <v>1236</v>
      </c>
      <c r="G9" s="471" t="s">
        <v>1237</v>
      </c>
      <c r="H9" s="471">
        <v>28</v>
      </c>
    </row>
    <row r="10" spans="1:13" ht="18" customHeight="1">
      <c r="C10" s="874">
        <v>2020</v>
      </c>
      <c r="D10" s="212" t="s">
        <v>1238</v>
      </c>
      <c r="E10" s="875" t="s">
        <v>1239</v>
      </c>
      <c r="G10" s="471" t="s">
        <v>1240</v>
      </c>
      <c r="H10" s="471">
        <v>265</v>
      </c>
    </row>
    <row r="11" spans="1:13" ht="18" customHeight="1">
      <c r="C11" s="874">
        <v>2019</v>
      </c>
      <c r="D11" s="212" t="s">
        <v>1241</v>
      </c>
      <c r="E11" s="875" t="s">
        <v>1242</v>
      </c>
    </row>
    <row r="12" spans="1:13" ht="18" customHeight="1">
      <c r="C12" s="874">
        <v>2018</v>
      </c>
      <c r="D12" s="212" t="s">
        <v>1243</v>
      </c>
      <c r="E12" s="875" t="s">
        <v>1244</v>
      </c>
    </row>
    <row r="13" spans="1:13" ht="18" customHeight="1">
      <c r="C13" s="874">
        <v>2017</v>
      </c>
      <c r="D13" s="212" t="s">
        <v>1245</v>
      </c>
      <c r="E13" s="875" t="s">
        <v>1246</v>
      </c>
    </row>
    <row r="14" spans="1:13" ht="18" customHeight="1">
      <c r="C14" s="874">
        <v>2016</v>
      </c>
      <c r="D14" s="212" t="s">
        <v>1247</v>
      </c>
      <c r="E14" s="875" t="s">
        <v>1248</v>
      </c>
    </row>
    <row r="15" spans="1:13" ht="18" customHeight="1">
      <c r="C15" s="874">
        <v>2015</v>
      </c>
      <c r="D15" s="876" t="s">
        <v>537</v>
      </c>
      <c r="E15" s="875" t="s">
        <v>1249</v>
      </c>
    </row>
    <row r="16" spans="1:13" ht="18" customHeight="1">
      <c r="C16" s="874">
        <v>2014</v>
      </c>
      <c r="E16" s="875" t="s">
        <v>1250</v>
      </c>
    </row>
    <row r="17" spans="3:5" ht="18" customHeight="1">
      <c r="C17" s="874">
        <v>2013</v>
      </c>
      <c r="E17" s="875" t="s">
        <v>1251</v>
      </c>
    </row>
    <row r="18" spans="3:5" ht="18" customHeight="1">
      <c r="C18" s="874">
        <v>2012</v>
      </c>
      <c r="E18" s="875" t="s">
        <v>1252</v>
      </c>
    </row>
    <row r="19" spans="3:5" ht="18" customHeight="1">
      <c r="C19" s="874">
        <v>2011</v>
      </c>
      <c r="E19" s="875" t="s">
        <v>1253</v>
      </c>
    </row>
    <row r="20" spans="3:5" ht="18" customHeight="1">
      <c r="C20" s="874">
        <v>2010</v>
      </c>
      <c r="E20" s="875" t="s">
        <v>1254</v>
      </c>
    </row>
    <row r="21" spans="3:5" ht="18" customHeight="1">
      <c r="C21" s="874">
        <v>2009</v>
      </c>
      <c r="E21" s="875" t="s">
        <v>1255</v>
      </c>
    </row>
    <row r="22" spans="3:5" ht="18" customHeight="1">
      <c r="C22" s="874">
        <v>2008</v>
      </c>
      <c r="E22" s="875" t="s">
        <v>1256</v>
      </c>
    </row>
    <row r="23" spans="3:5" ht="18" customHeight="1">
      <c r="C23" s="877">
        <v>2007</v>
      </c>
      <c r="E23" s="875" t="s">
        <v>1257</v>
      </c>
    </row>
    <row r="24" spans="3:5" ht="18" customHeight="1">
      <c r="E24" s="875" t="s">
        <v>1258</v>
      </c>
    </row>
    <row r="25" spans="3:5" ht="18" customHeight="1">
      <c r="E25" s="875" t="s">
        <v>1259</v>
      </c>
    </row>
    <row r="26" spans="3:5" ht="18" customHeight="1">
      <c r="E26" s="875" t="s">
        <v>1260</v>
      </c>
    </row>
    <row r="27" spans="3:5" ht="18" customHeight="1">
      <c r="E27" s="875" t="s">
        <v>1261</v>
      </c>
    </row>
    <row r="28" spans="3:5" ht="18" customHeight="1">
      <c r="E28" s="875" t="s">
        <v>1262</v>
      </c>
    </row>
    <row r="29" spans="3:5" ht="18" customHeight="1">
      <c r="E29" s="878" t="s">
        <v>1263</v>
      </c>
    </row>
    <row r="30" spans="3:5" ht="18" customHeight="1"/>
    <row r="31" spans="3:5" ht="18" customHeight="1">
      <c r="C31" s="870" t="s">
        <v>1264</v>
      </c>
      <c r="D31" s="879" t="str">
        <f>IF(ISTEXT('1.Datos generales organización '!D6),'1.Datos generales organización '!D6,"")</f>
        <v/>
      </c>
      <c r="E31" s="880"/>
    </row>
    <row r="32" spans="3:5" ht="18" customHeight="1">
      <c r="E32" s="880"/>
    </row>
    <row r="33" spans="1:53" ht="18" customHeight="1">
      <c r="C33" s="870" t="s">
        <v>1233</v>
      </c>
      <c r="D33" s="879" t="str">
        <f>IF(ISTEXT('1.Datos generales organización '!D9),'1.Datos generales organización '!D9,"")</f>
        <v/>
      </c>
      <c r="E33" s="880"/>
    </row>
    <row r="34" spans="1:53" ht="18" customHeight="1"/>
    <row r="35" spans="1:53" ht="18" customHeight="1"/>
    <row r="36" spans="1:53" ht="18" customHeight="1"/>
    <row r="37" spans="1:53" s="193" customFormat="1" ht="18" customHeight="1">
      <c r="A37" s="244" t="s">
        <v>1265</v>
      </c>
      <c r="B37" s="248" t="s">
        <v>6</v>
      </c>
      <c r="C37" s="211"/>
      <c r="D37" s="211"/>
      <c r="E37" s="211"/>
      <c r="F37" s="211"/>
      <c r="G37" s="211"/>
      <c r="H37" s="211"/>
      <c r="I37" s="211"/>
      <c r="J37" s="211"/>
      <c r="K37" s="211"/>
      <c r="L37" s="211"/>
      <c r="M37" s="211"/>
    </row>
    <row r="38" spans="1:53" ht="18" customHeight="1"/>
    <row r="39" spans="1:53" ht="18" customHeight="1">
      <c r="B39" s="269" t="s">
        <v>1266</v>
      </c>
      <c r="C39" s="269"/>
      <c r="D39" s="269"/>
      <c r="E39" s="269"/>
      <c r="F39" s="269"/>
      <c r="G39" s="269"/>
      <c r="H39" s="269"/>
      <c r="I39" s="269"/>
      <c r="J39" s="269"/>
      <c r="K39" s="269"/>
    </row>
    <row r="40" spans="1:53" ht="18" customHeight="1">
      <c r="B40" s="114"/>
      <c r="C40" s="114"/>
      <c r="D40" s="114"/>
      <c r="E40" s="114"/>
      <c r="F40" s="114"/>
      <c r="G40" s="114"/>
      <c r="H40" s="114"/>
      <c r="I40" s="114"/>
      <c r="J40" s="114"/>
      <c r="K40" s="114"/>
      <c r="L40" s="114"/>
      <c r="M40" s="114"/>
      <c r="N40" s="114"/>
    </row>
    <row r="41" spans="1:53" ht="18" customHeight="1">
      <c r="D41" s="881" t="s">
        <v>1267</v>
      </c>
      <c r="E41" s="881" t="s">
        <v>1268</v>
      </c>
      <c r="F41" s="881" t="s">
        <v>1269</v>
      </c>
      <c r="G41" s="881" t="s">
        <v>1270</v>
      </c>
    </row>
    <row r="42" spans="1:53" ht="18" customHeight="1">
      <c r="B42">
        <v>1</v>
      </c>
      <c r="C42" s="882" t="s">
        <v>1271</v>
      </c>
      <c r="D42" s="883">
        <f>L125</f>
        <v>0</v>
      </c>
      <c r="E42" s="883">
        <f t="shared" ref="E42:G42" si="0">M125</f>
        <v>0</v>
      </c>
      <c r="F42" s="883">
        <f t="shared" si="0"/>
        <v>0</v>
      </c>
      <c r="G42" s="883">
        <f t="shared" si="0"/>
        <v>0</v>
      </c>
    </row>
    <row r="43" spans="1:53" s="235" customFormat="1" ht="18" customHeight="1">
      <c r="A43" s="114"/>
      <c r="B43"/>
      <c r="C43"/>
      <c r="D43"/>
      <c r="E43"/>
      <c r="F43"/>
      <c r="G43" s="283">
        <f>D42+E42*$H$9/1000+F42*$H$10/1000</f>
        <v>0</v>
      </c>
      <c r="H43"/>
      <c r="I43"/>
      <c r="J43"/>
      <c r="K43"/>
      <c r="L43"/>
      <c r="M43"/>
      <c r="N43"/>
      <c r="O43"/>
      <c r="W43"/>
      <c r="X43"/>
      <c r="Y43"/>
      <c r="Z43"/>
      <c r="AA43"/>
      <c r="AB43"/>
      <c r="AC43"/>
      <c r="AD43"/>
      <c r="AE43"/>
      <c r="AF43"/>
      <c r="AG43"/>
      <c r="AH43"/>
      <c r="AI43"/>
      <c r="AJ43"/>
      <c r="AK43"/>
      <c r="AL43"/>
      <c r="AM43"/>
      <c r="AN43"/>
      <c r="AO43"/>
      <c r="AP43"/>
      <c r="AQ43"/>
      <c r="AR43"/>
      <c r="AS43"/>
      <c r="AT43"/>
      <c r="AU43"/>
      <c r="AV43"/>
      <c r="AW43"/>
      <c r="AX43"/>
      <c r="AY43"/>
      <c r="AZ43"/>
      <c r="BA43"/>
    </row>
    <row r="44" spans="1:53" ht="18" customHeight="1">
      <c r="B44" s="259" t="s">
        <v>16</v>
      </c>
      <c r="C44" s="236"/>
      <c r="D44" s="235"/>
      <c r="F44" s="235"/>
      <c r="G44" s="235"/>
      <c r="H44" s="235"/>
      <c r="J44" s="235"/>
      <c r="K44" s="237"/>
      <c r="L44" s="237"/>
      <c r="M44" s="237"/>
      <c r="N44" s="237"/>
      <c r="O44" s="237"/>
      <c r="W44" s="237"/>
      <c r="X44" s="237"/>
      <c r="Y44" s="237"/>
      <c r="Z44" s="237"/>
      <c r="AA44" s="237"/>
      <c r="AB44" s="237"/>
      <c r="AC44" s="235"/>
      <c r="AD44" s="235"/>
      <c r="AE44" s="235"/>
      <c r="AF44" s="235"/>
      <c r="AG44" s="235"/>
      <c r="AH44" s="235"/>
      <c r="AI44" s="237"/>
      <c r="AJ44" s="237"/>
      <c r="AK44" s="237"/>
      <c r="AL44" s="237"/>
      <c r="AM44" s="237"/>
      <c r="AN44" s="237"/>
      <c r="AP44" s="235"/>
      <c r="AQ44" s="235"/>
      <c r="AR44" s="235"/>
      <c r="AS44" s="235"/>
      <c r="AT44" s="235"/>
      <c r="AU44" s="237"/>
      <c r="AV44" s="237"/>
      <c r="AW44" s="237"/>
      <c r="AX44" s="237"/>
      <c r="AY44" s="237"/>
      <c r="AZ44" s="237"/>
      <c r="BA44" s="235"/>
    </row>
    <row r="45" spans="1:53" ht="18" customHeight="1">
      <c r="B45" s="259"/>
      <c r="C45" s="236"/>
      <c r="D45" s="235"/>
      <c r="F45" s="235"/>
      <c r="G45" s="235"/>
      <c r="H45" s="235"/>
      <c r="J45" s="235"/>
      <c r="K45" s="237"/>
      <c r="L45" s="237"/>
      <c r="M45" s="237"/>
      <c r="N45" s="237"/>
      <c r="O45" s="237"/>
      <c r="W45" s="237"/>
      <c r="X45" s="237"/>
      <c r="Y45" s="237"/>
      <c r="Z45" s="237"/>
      <c r="AA45" s="237"/>
      <c r="AB45" s="237"/>
      <c r="AC45" s="235"/>
      <c r="AD45" s="235"/>
      <c r="AE45" s="235"/>
      <c r="AF45" s="235"/>
      <c r="AG45" s="235"/>
      <c r="AH45" s="235"/>
      <c r="AI45" s="237"/>
      <c r="AJ45" s="237"/>
      <c r="AK45" s="237"/>
      <c r="AL45" s="237"/>
      <c r="AM45" s="237"/>
      <c r="AN45" s="237"/>
      <c r="AP45" s="235"/>
      <c r="AQ45" s="235"/>
      <c r="AR45" s="235"/>
      <c r="AS45" s="235"/>
      <c r="AT45" s="235"/>
      <c r="AU45" s="237"/>
      <c r="AV45" s="237"/>
      <c r="AW45" s="237"/>
      <c r="AX45" s="237"/>
      <c r="AY45" s="237"/>
      <c r="AZ45" s="237"/>
      <c r="BA45" s="235"/>
    </row>
    <row r="46" spans="1:53" ht="18" customHeight="1">
      <c r="B46" s="259"/>
      <c r="D46" s="235" t="s">
        <v>1272</v>
      </c>
      <c r="F46" s="235"/>
      <c r="G46" s="235"/>
      <c r="H46" s="235"/>
      <c r="J46" s="235"/>
      <c r="K46" s="237"/>
      <c r="L46" s="237"/>
      <c r="M46" s="237"/>
      <c r="N46" s="237"/>
      <c r="O46" s="237"/>
      <c r="W46" s="237"/>
      <c r="X46" s="237"/>
      <c r="Y46" s="237"/>
      <c r="Z46" s="237"/>
      <c r="AA46" s="237"/>
      <c r="AB46" s="237"/>
      <c r="AC46" s="235"/>
      <c r="AD46" s="235"/>
      <c r="AE46" s="235"/>
      <c r="AF46" s="235"/>
      <c r="AG46" s="235"/>
      <c r="AH46" s="235"/>
      <c r="AI46" s="237"/>
      <c r="AJ46" s="237"/>
      <c r="AK46" s="237"/>
      <c r="AL46" s="237"/>
      <c r="AM46" s="237"/>
      <c r="AN46" s="237"/>
      <c r="AP46" s="235"/>
      <c r="AQ46" s="235"/>
      <c r="AR46" s="235"/>
      <c r="AS46" s="235"/>
      <c r="AT46" s="235"/>
      <c r="AU46" s="237"/>
      <c r="AV46" s="237"/>
      <c r="AW46" s="237"/>
      <c r="AX46" s="237"/>
      <c r="AY46" s="237"/>
      <c r="AZ46" s="237"/>
      <c r="BA46" s="235"/>
    </row>
    <row r="47" spans="1:53" ht="18" customHeight="1">
      <c r="A47"/>
      <c r="B47" s="235"/>
      <c r="C47" s="233"/>
      <c r="D47" s="235"/>
      <c r="F47" s="884">
        <v>2007</v>
      </c>
      <c r="G47" s="884">
        <v>2007</v>
      </c>
      <c r="H47" s="884">
        <v>2007</v>
      </c>
      <c r="I47" s="884">
        <v>2008</v>
      </c>
      <c r="J47" s="884">
        <v>2008</v>
      </c>
      <c r="K47" s="884">
        <v>2008</v>
      </c>
      <c r="L47" s="884">
        <v>2009</v>
      </c>
      <c r="M47" s="884">
        <v>2009</v>
      </c>
      <c r="N47" s="884">
        <v>2009</v>
      </c>
      <c r="O47" s="884">
        <v>2010</v>
      </c>
      <c r="P47" s="884">
        <v>2010</v>
      </c>
      <c r="Q47" s="884">
        <v>2010</v>
      </c>
      <c r="R47" s="884">
        <v>2011</v>
      </c>
      <c r="S47" s="884">
        <v>2011</v>
      </c>
      <c r="T47" s="884">
        <v>2011</v>
      </c>
      <c r="U47" s="884">
        <v>2012</v>
      </c>
      <c r="V47" s="884">
        <v>2012</v>
      </c>
      <c r="W47" s="884">
        <v>2012</v>
      </c>
      <c r="X47" s="884">
        <v>2013</v>
      </c>
      <c r="Y47" s="884">
        <v>2013</v>
      </c>
      <c r="Z47" s="884">
        <v>2013</v>
      </c>
      <c r="AA47" s="884">
        <v>2014</v>
      </c>
      <c r="AB47" s="884">
        <v>2014</v>
      </c>
      <c r="AC47" s="884">
        <v>2014</v>
      </c>
      <c r="AD47" s="884">
        <v>2015</v>
      </c>
      <c r="AE47" s="884">
        <v>2015</v>
      </c>
      <c r="AF47" s="884">
        <v>2015</v>
      </c>
      <c r="AG47" s="884">
        <v>2016</v>
      </c>
      <c r="AH47" s="884">
        <v>2016</v>
      </c>
      <c r="AI47" s="884">
        <v>2016</v>
      </c>
      <c r="AJ47" s="884">
        <v>2017</v>
      </c>
      <c r="AK47" s="884">
        <v>2017</v>
      </c>
      <c r="AL47" s="884">
        <v>2017</v>
      </c>
      <c r="AM47" s="884">
        <v>2018</v>
      </c>
      <c r="AN47" s="884">
        <v>2018</v>
      </c>
      <c r="AO47" s="884">
        <v>2018</v>
      </c>
      <c r="AP47" s="884">
        <v>2019</v>
      </c>
      <c r="AQ47" s="884">
        <v>2019</v>
      </c>
      <c r="AR47" s="884">
        <v>2019</v>
      </c>
      <c r="AS47" s="884">
        <v>2020</v>
      </c>
      <c r="AT47" s="884">
        <v>2020</v>
      </c>
      <c r="AU47" s="884">
        <v>2020</v>
      </c>
      <c r="AV47" s="884">
        <v>2021</v>
      </c>
      <c r="AW47" s="884">
        <v>2021</v>
      </c>
      <c r="AX47" s="884">
        <v>2021</v>
      </c>
      <c r="AY47" s="884">
        <v>2022</v>
      </c>
      <c r="AZ47" s="884">
        <v>2022</v>
      </c>
      <c r="BA47" s="884">
        <v>2022</v>
      </c>
    </row>
    <row r="48" spans="1:53" ht="18" customHeight="1">
      <c r="B48" s="235"/>
      <c r="C48" s="235"/>
      <c r="D48" s="235"/>
      <c r="F48" s="884" t="s">
        <v>1273</v>
      </c>
      <c r="G48" s="884" t="s">
        <v>1274</v>
      </c>
      <c r="H48" s="884" t="s">
        <v>1275</v>
      </c>
      <c r="I48" s="884" t="s">
        <v>1273</v>
      </c>
      <c r="J48" s="884" t="s">
        <v>1274</v>
      </c>
      <c r="K48" s="884" t="s">
        <v>1275</v>
      </c>
      <c r="L48" s="884" t="s">
        <v>1273</v>
      </c>
      <c r="M48" s="884" t="s">
        <v>1274</v>
      </c>
      <c r="N48" s="884" t="s">
        <v>1275</v>
      </c>
      <c r="O48" s="884" t="s">
        <v>1273</v>
      </c>
      <c r="P48" s="884" t="s">
        <v>1274</v>
      </c>
      <c r="Q48" s="884" t="s">
        <v>1275</v>
      </c>
      <c r="R48" s="884" t="s">
        <v>1273</v>
      </c>
      <c r="S48" s="884" t="s">
        <v>1274</v>
      </c>
      <c r="T48" s="884" t="s">
        <v>1275</v>
      </c>
      <c r="U48" s="884" t="s">
        <v>1273</v>
      </c>
      <c r="V48" s="884" t="s">
        <v>1274</v>
      </c>
      <c r="W48" s="884" t="s">
        <v>1275</v>
      </c>
      <c r="X48" s="884" t="s">
        <v>1273</v>
      </c>
      <c r="Y48" s="884" t="s">
        <v>1274</v>
      </c>
      <c r="Z48" s="884" t="s">
        <v>1275</v>
      </c>
      <c r="AA48" s="884" t="s">
        <v>1273</v>
      </c>
      <c r="AB48" s="884" t="s">
        <v>1274</v>
      </c>
      <c r="AC48" s="884" t="s">
        <v>1275</v>
      </c>
      <c r="AD48" s="884" t="s">
        <v>1273</v>
      </c>
      <c r="AE48" s="884" t="s">
        <v>1274</v>
      </c>
      <c r="AF48" s="884" t="s">
        <v>1275</v>
      </c>
      <c r="AG48" s="884" t="s">
        <v>1273</v>
      </c>
      <c r="AH48" s="884" t="s">
        <v>1274</v>
      </c>
      <c r="AI48" s="884" t="s">
        <v>1275</v>
      </c>
      <c r="AJ48" s="884" t="s">
        <v>1273</v>
      </c>
      <c r="AK48" s="884" t="s">
        <v>1274</v>
      </c>
      <c r="AL48" s="884" t="s">
        <v>1275</v>
      </c>
      <c r="AM48" s="884" t="s">
        <v>1273</v>
      </c>
      <c r="AN48" s="884" t="s">
        <v>1274</v>
      </c>
      <c r="AO48" s="884" t="s">
        <v>1275</v>
      </c>
      <c r="AP48" s="884" t="s">
        <v>1273</v>
      </c>
      <c r="AQ48" s="884" t="s">
        <v>1274</v>
      </c>
      <c r="AR48" s="884" t="s">
        <v>1275</v>
      </c>
      <c r="AS48" s="884" t="s">
        <v>1273</v>
      </c>
      <c r="AT48" s="884" t="s">
        <v>1274</v>
      </c>
      <c r="AU48" s="884" t="s">
        <v>1275</v>
      </c>
      <c r="AV48" s="884" t="s">
        <v>1273</v>
      </c>
      <c r="AW48" s="884" t="s">
        <v>1274</v>
      </c>
      <c r="AX48" s="884" t="s">
        <v>1275</v>
      </c>
      <c r="AY48" s="884" t="s">
        <v>1276</v>
      </c>
      <c r="AZ48" s="884" t="s">
        <v>1277</v>
      </c>
      <c r="BA48" s="884" t="s">
        <v>1278</v>
      </c>
    </row>
    <row r="49" spans="2:53" ht="18" customHeight="1">
      <c r="B49" s="235"/>
      <c r="C49" s="235"/>
      <c r="D49" s="235"/>
      <c r="F49" s="885" t="s">
        <v>1279</v>
      </c>
      <c r="G49" s="885" t="s">
        <v>1280</v>
      </c>
      <c r="H49" s="885" t="s">
        <v>1281</v>
      </c>
      <c r="I49" s="885" t="s">
        <v>1282</v>
      </c>
      <c r="J49" s="885" t="s">
        <v>1283</v>
      </c>
      <c r="K49" s="885" t="s">
        <v>1284</v>
      </c>
      <c r="L49" s="885" t="s">
        <v>1285</v>
      </c>
      <c r="M49" s="885" t="s">
        <v>1286</v>
      </c>
      <c r="N49" s="885" t="s">
        <v>1287</v>
      </c>
      <c r="O49" s="885" t="s">
        <v>1288</v>
      </c>
      <c r="P49" s="885" t="s">
        <v>1289</v>
      </c>
      <c r="Q49" s="885" t="s">
        <v>1290</v>
      </c>
      <c r="R49" s="885" t="s">
        <v>1291</v>
      </c>
      <c r="S49" s="885" t="s">
        <v>1292</v>
      </c>
      <c r="T49" s="885" t="s">
        <v>1293</v>
      </c>
      <c r="U49" s="885" t="s">
        <v>1294</v>
      </c>
      <c r="V49" s="885" t="s">
        <v>1295</v>
      </c>
      <c r="W49" s="885" t="s">
        <v>1296</v>
      </c>
      <c r="X49" s="885" t="s">
        <v>1297</v>
      </c>
      <c r="Y49" s="885" t="s">
        <v>1298</v>
      </c>
      <c r="Z49" s="885" t="s">
        <v>1299</v>
      </c>
      <c r="AA49" s="885" t="s">
        <v>1300</v>
      </c>
      <c r="AB49" s="885" t="s">
        <v>1301</v>
      </c>
      <c r="AC49" s="885" t="s">
        <v>1302</v>
      </c>
      <c r="AD49" s="885" t="s">
        <v>1303</v>
      </c>
      <c r="AE49" s="885" t="s">
        <v>1304</v>
      </c>
      <c r="AF49" s="885" t="s">
        <v>1305</v>
      </c>
      <c r="AG49" s="885" t="s">
        <v>1306</v>
      </c>
      <c r="AH49" s="885" t="s">
        <v>1307</v>
      </c>
      <c r="AI49" s="885" t="s">
        <v>1308</v>
      </c>
      <c r="AJ49" s="885" t="s">
        <v>1309</v>
      </c>
      <c r="AK49" s="885" t="s">
        <v>1310</v>
      </c>
      <c r="AL49" s="885" t="s">
        <v>1311</v>
      </c>
      <c r="AM49" s="885" t="s">
        <v>1312</v>
      </c>
      <c r="AN49" s="885" t="s">
        <v>1313</v>
      </c>
      <c r="AO49" s="885" t="s">
        <v>1314</v>
      </c>
      <c r="AP49" s="885" t="s">
        <v>1315</v>
      </c>
      <c r="AQ49" s="885" t="s">
        <v>1316</v>
      </c>
      <c r="AR49" s="885" t="s">
        <v>1317</v>
      </c>
      <c r="AS49" s="885" t="s">
        <v>1318</v>
      </c>
      <c r="AT49" s="885" t="s">
        <v>1319</v>
      </c>
      <c r="AU49" s="885" t="s">
        <v>1320</v>
      </c>
      <c r="AV49" s="885" t="s">
        <v>1321</v>
      </c>
      <c r="AW49" s="885" t="s">
        <v>1322</v>
      </c>
      <c r="AX49" s="885" t="s">
        <v>1323</v>
      </c>
      <c r="AY49" s="885" t="s">
        <v>1324</v>
      </c>
      <c r="AZ49" s="885" t="s">
        <v>1325</v>
      </c>
      <c r="BA49" s="885" t="s">
        <v>1326</v>
      </c>
    </row>
    <row r="50" spans="2:53" ht="18" customHeight="1">
      <c r="B50" s="213"/>
      <c r="C50" s="235"/>
      <c r="D50" s="235"/>
      <c r="E50" s="338" t="s">
        <v>343</v>
      </c>
      <c r="F50" s="340">
        <v>2.8809999999999998</v>
      </c>
      <c r="G50" s="340">
        <v>0.38900000000000001</v>
      </c>
      <c r="H50" s="340">
        <v>2.3E-2</v>
      </c>
      <c r="I50" s="340">
        <v>2.8809999999999998</v>
      </c>
      <c r="J50" s="340">
        <v>0.38900000000000001</v>
      </c>
      <c r="K50" s="340">
        <v>2.3E-2</v>
      </c>
      <c r="L50" s="340">
        <v>2.8809999999999998</v>
      </c>
      <c r="M50" s="340">
        <v>0.38900000000000001</v>
      </c>
      <c r="N50" s="340">
        <v>2.3E-2</v>
      </c>
      <c r="O50" s="340">
        <v>2.8809999999999998</v>
      </c>
      <c r="P50" s="340">
        <v>0.38900000000000001</v>
      </c>
      <c r="Q50" s="340">
        <v>2.3E-2</v>
      </c>
      <c r="R50" s="340">
        <v>2.8809999999999998</v>
      </c>
      <c r="S50" s="340">
        <v>0.38900000000000001</v>
      </c>
      <c r="T50" s="340">
        <v>2.3E-2</v>
      </c>
      <c r="U50" s="340">
        <v>2.8809999999999998</v>
      </c>
      <c r="V50" s="340">
        <v>0.38900000000000001</v>
      </c>
      <c r="W50" s="340">
        <v>2.3E-2</v>
      </c>
      <c r="X50" s="340">
        <v>2.8809999999999998</v>
      </c>
      <c r="Y50" s="340">
        <v>0.38900000000000001</v>
      </c>
      <c r="Z50" s="340">
        <v>2.3E-2</v>
      </c>
      <c r="AA50" s="340">
        <v>2.8809999999999998</v>
      </c>
      <c r="AB50" s="340">
        <v>0.38900000000000001</v>
      </c>
      <c r="AC50" s="340">
        <v>2.3E-2</v>
      </c>
      <c r="AD50" s="340">
        <v>2.8809999999999998</v>
      </c>
      <c r="AE50" s="340">
        <v>0.38900000000000001</v>
      </c>
      <c r="AF50" s="340">
        <v>2.3E-2</v>
      </c>
      <c r="AG50" s="340">
        <v>2.8809999999999998</v>
      </c>
      <c r="AH50" s="340">
        <v>0.38900000000000001</v>
      </c>
      <c r="AI50" s="340">
        <v>2.3E-2</v>
      </c>
      <c r="AJ50" s="340">
        <v>2.8809999999999998</v>
      </c>
      <c r="AK50" s="340">
        <v>0.38900000000000001</v>
      </c>
      <c r="AL50" s="340">
        <v>2.3E-2</v>
      </c>
      <c r="AM50" s="340">
        <v>2.8809999999999998</v>
      </c>
      <c r="AN50" s="340">
        <v>0.38900000000000001</v>
      </c>
      <c r="AO50" s="340">
        <v>2.3E-2</v>
      </c>
      <c r="AP50" s="340">
        <v>2.8809999999999998</v>
      </c>
      <c r="AQ50" s="340">
        <v>0.38900000000000001</v>
      </c>
      <c r="AR50" s="340">
        <v>2.3E-2</v>
      </c>
      <c r="AS50" s="340">
        <v>2.8809999999999998</v>
      </c>
      <c r="AT50" s="340">
        <v>0.38900000000000001</v>
      </c>
      <c r="AU50" s="340">
        <v>2.3E-2</v>
      </c>
      <c r="AV50" s="340">
        <v>2.8809999999999998</v>
      </c>
      <c r="AW50" s="340">
        <v>0.38900000000000001</v>
      </c>
      <c r="AX50" s="340">
        <v>2.3E-2</v>
      </c>
      <c r="AY50" s="340"/>
      <c r="AZ50" s="340"/>
      <c r="BA50" s="340"/>
    </row>
    <row r="51" spans="2:53" ht="18" customHeight="1">
      <c r="B51" s="213"/>
      <c r="C51" s="235"/>
      <c r="D51" s="235"/>
      <c r="E51" s="338" t="s">
        <v>344</v>
      </c>
      <c r="F51" s="340">
        <v>2.7210000000000001</v>
      </c>
      <c r="G51" s="340">
        <v>0.123</v>
      </c>
      <c r="H51" s="340">
        <v>7.0000000000000001E-3</v>
      </c>
      <c r="I51" s="340">
        <v>2.7210000000000001</v>
      </c>
      <c r="J51" s="340">
        <v>0.123</v>
      </c>
      <c r="K51" s="340">
        <v>7.0000000000000001E-3</v>
      </c>
      <c r="L51" s="340">
        <v>2.7210000000000001</v>
      </c>
      <c r="M51" s="340">
        <v>0.123</v>
      </c>
      <c r="N51" s="340">
        <v>7.0000000000000001E-3</v>
      </c>
      <c r="O51" s="340">
        <v>2.7210000000000001</v>
      </c>
      <c r="P51" s="340">
        <v>0.123</v>
      </c>
      <c r="Q51" s="340">
        <v>7.0000000000000001E-3</v>
      </c>
      <c r="R51" s="340">
        <v>2.7210000000000001</v>
      </c>
      <c r="S51" s="340">
        <v>0.123</v>
      </c>
      <c r="T51" s="340">
        <v>7.0000000000000001E-3</v>
      </c>
      <c r="U51" s="340">
        <v>2.7210000000000001</v>
      </c>
      <c r="V51" s="340">
        <v>0.123</v>
      </c>
      <c r="W51" s="340">
        <v>7.0000000000000001E-3</v>
      </c>
      <c r="X51" s="340">
        <v>2.7210000000000001</v>
      </c>
      <c r="Y51" s="340">
        <v>0.123</v>
      </c>
      <c r="Z51" s="340">
        <v>7.0000000000000001E-3</v>
      </c>
      <c r="AA51" s="340">
        <v>2.7210000000000001</v>
      </c>
      <c r="AB51" s="340">
        <v>0.123</v>
      </c>
      <c r="AC51" s="340">
        <v>7.0000000000000001E-3</v>
      </c>
      <c r="AD51" s="340">
        <v>2.7210000000000001</v>
      </c>
      <c r="AE51" s="340">
        <v>0.123</v>
      </c>
      <c r="AF51" s="340">
        <v>7.0000000000000001E-3</v>
      </c>
      <c r="AG51" s="340">
        <v>2.7210000000000001</v>
      </c>
      <c r="AH51" s="340">
        <v>0.123</v>
      </c>
      <c r="AI51" s="340">
        <v>7.0000000000000001E-3</v>
      </c>
      <c r="AJ51" s="340">
        <v>2.7210000000000001</v>
      </c>
      <c r="AK51" s="340">
        <v>0.123</v>
      </c>
      <c r="AL51" s="340">
        <v>7.0000000000000001E-3</v>
      </c>
      <c r="AM51" s="340">
        <v>2.7210000000000001</v>
      </c>
      <c r="AN51" s="340">
        <v>0.123</v>
      </c>
      <c r="AO51" s="340">
        <v>7.0000000000000001E-3</v>
      </c>
      <c r="AP51" s="340">
        <v>2.7210000000000001</v>
      </c>
      <c r="AQ51" s="340">
        <v>0.123</v>
      </c>
      <c r="AR51" s="340">
        <v>7.0000000000000001E-3</v>
      </c>
      <c r="AS51" s="340">
        <v>2.7210000000000001</v>
      </c>
      <c r="AT51" s="340">
        <v>0.123</v>
      </c>
      <c r="AU51" s="340">
        <v>7.0000000000000001E-3</v>
      </c>
      <c r="AV51" s="340">
        <v>2.7210000000000001</v>
      </c>
      <c r="AW51" s="340">
        <v>0.123</v>
      </c>
      <c r="AX51" s="340">
        <v>7.0000000000000001E-3</v>
      </c>
      <c r="AY51" s="340"/>
      <c r="AZ51" s="340"/>
      <c r="BA51" s="340"/>
    </row>
    <row r="52" spans="2:53" ht="18" customHeight="1">
      <c r="B52" s="213"/>
      <c r="C52" s="235"/>
      <c r="D52" s="235"/>
      <c r="E52" s="338" t="s">
        <v>1327</v>
      </c>
      <c r="F52" s="340">
        <v>0.182</v>
      </c>
      <c r="G52" s="340">
        <v>1.6E-2</v>
      </c>
      <c r="H52" s="340">
        <v>0</v>
      </c>
      <c r="I52" s="340">
        <v>0.182</v>
      </c>
      <c r="J52" s="340">
        <v>1.6E-2</v>
      </c>
      <c r="K52" s="340">
        <v>0</v>
      </c>
      <c r="L52" s="340">
        <v>0.182</v>
      </c>
      <c r="M52" s="340">
        <v>1.6E-2</v>
      </c>
      <c r="N52" s="340">
        <v>0</v>
      </c>
      <c r="O52" s="340">
        <v>0.182</v>
      </c>
      <c r="P52" s="340">
        <v>1.6E-2</v>
      </c>
      <c r="Q52" s="340">
        <v>0</v>
      </c>
      <c r="R52" s="340">
        <v>0.182</v>
      </c>
      <c r="S52" s="340">
        <v>1.6E-2</v>
      </c>
      <c r="T52" s="340">
        <v>0</v>
      </c>
      <c r="U52" s="340">
        <v>8.9999999999999993E-3</v>
      </c>
      <c r="V52" s="340">
        <v>1.6E-2</v>
      </c>
      <c r="W52" s="340">
        <v>0</v>
      </c>
      <c r="X52" s="340">
        <v>0.182</v>
      </c>
      <c r="Y52" s="340">
        <v>1.6E-2</v>
      </c>
      <c r="Z52" s="340">
        <v>0</v>
      </c>
      <c r="AA52" s="340">
        <v>0.156</v>
      </c>
      <c r="AB52" s="340">
        <v>0.182</v>
      </c>
      <c r="AC52" s="340">
        <v>0</v>
      </c>
      <c r="AD52" s="340">
        <v>0.182</v>
      </c>
      <c r="AE52" s="340">
        <v>1.6E-2</v>
      </c>
      <c r="AF52" s="340">
        <v>0</v>
      </c>
      <c r="AG52" s="340">
        <v>0.182</v>
      </c>
      <c r="AH52" s="340">
        <v>1.6E-2</v>
      </c>
      <c r="AI52" s="340">
        <v>0</v>
      </c>
      <c r="AJ52" s="340">
        <v>0.183</v>
      </c>
      <c r="AK52" s="340">
        <v>1.6E-2</v>
      </c>
      <c r="AL52" s="340">
        <v>0</v>
      </c>
      <c r="AM52" s="340">
        <v>0.183</v>
      </c>
      <c r="AN52" s="340">
        <v>1.6E-2</v>
      </c>
      <c r="AO52" s="340">
        <v>0</v>
      </c>
      <c r="AP52" s="340">
        <v>0.18099999999999999</v>
      </c>
      <c r="AQ52" s="340">
        <v>1.6E-2</v>
      </c>
      <c r="AR52" s="340">
        <v>0</v>
      </c>
      <c r="AS52" s="340">
        <v>0.182</v>
      </c>
      <c r="AT52" s="340">
        <v>1.6E-2</v>
      </c>
      <c r="AU52" s="340">
        <v>0</v>
      </c>
      <c r="AV52" s="340">
        <v>0.182</v>
      </c>
      <c r="AW52" s="340">
        <v>1.6E-2</v>
      </c>
      <c r="AX52" s="340">
        <v>0</v>
      </c>
      <c r="AY52" s="340"/>
      <c r="AZ52" s="340"/>
      <c r="BA52" s="340"/>
    </row>
    <row r="53" spans="2:53" ht="18" customHeight="1">
      <c r="B53" s="213"/>
      <c r="C53" s="235"/>
      <c r="D53" s="235"/>
      <c r="E53" s="338" t="s">
        <v>346</v>
      </c>
      <c r="F53" s="340">
        <v>3.0169999999999999</v>
      </c>
      <c r="G53" s="340">
        <v>0.39</v>
      </c>
      <c r="H53" s="340">
        <v>1.2E-2</v>
      </c>
      <c r="I53" s="340">
        <v>3.0169999999999999</v>
      </c>
      <c r="J53" s="340">
        <v>0.39</v>
      </c>
      <c r="K53" s="340">
        <v>1.2E-2</v>
      </c>
      <c r="L53" s="340">
        <v>3.0169999999999999</v>
      </c>
      <c r="M53" s="340">
        <v>0.39</v>
      </c>
      <c r="N53" s="340">
        <v>1.2E-2</v>
      </c>
      <c r="O53" s="340">
        <v>3.0169999999999999</v>
      </c>
      <c r="P53" s="340">
        <v>0.39</v>
      </c>
      <c r="Q53" s="340">
        <v>1.2E-2</v>
      </c>
      <c r="R53" s="340">
        <v>3.0169999999999999</v>
      </c>
      <c r="S53" s="340">
        <v>0.39</v>
      </c>
      <c r="T53" s="340">
        <v>1.2E-2</v>
      </c>
      <c r="U53" s="340">
        <v>3.0169999999999999</v>
      </c>
      <c r="V53" s="340">
        <v>0.39</v>
      </c>
      <c r="W53" s="340">
        <v>1.2E-2</v>
      </c>
      <c r="X53" s="340">
        <v>3.0169999999999999</v>
      </c>
      <c r="Y53" s="340">
        <v>0.39</v>
      </c>
      <c r="Z53" s="340">
        <v>1.2E-2</v>
      </c>
      <c r="AA53" s="340">
        <v>3.0169999999999999</v>
      </c>
      <c r="AB53" s="340">
        <v>0.39</v>
      </c>
      <c r="AC53" s="340">
        <v>1.2E-2</v>
      </c>
      <c r="AD53" s="340">
        <v>3.0169999999999999</v>
      </c>
      <c r="AE53" s="340">
        <v>0.39</v>
      </c>
      <c r="AF53" s="340">
        <v>1.2E-2</v>
      </c>
      <c r="AG53" s="340">
        <v>3.0169999999999999</v>
      </c>
      <c r="AH53" s="340">
        <v>0.39</v>
      </c>
      <c r="AI53" s="340">
        <v>1.2E-2</v>
      </c>
      <c r="AJ53" s="340">
        <v>3.0169999999999999</v>
      </c>
      <c r="AK53" s="340">
        <v>0.39</v>
      </c>
      <c r="AL53" s="340">
        <v>1.2E-2</v>
      </c>
      <c r="AM53" s="340">
        <v>3.0169999999999999</v>
      </c>
      <c r="AN53" s="340">
        <v>0.39</v>
      </c>
      <c r="AO53" s="340">
        <v>1.2E-2</v>
      </c>
      <c r="AP53" s="340">
        <v>3.0169999999999999</v>
      </c>
      <c r="AQ53" s="340">
        <v>0.39</v>
      </c>
      <c r="AR53" s="340">
        <v>1.2E-2</v>
      </c>
      <c r="AS53" s="340">
        <v>3.0169999999999999</v>
      </c>
      <c r="AT53" s="340">
        <v>0.39</v>
      </c>
      <c r="AU53" s="340">
        <v>1.2E-2</v>
      </c>
      <c r="AV53" s="340">
        <v>3.0169999999999999</v>
      </c>
      <c r="AW53" s="340">
        <v>0.39</v>
      </c>
      <c r="AX53" s="340">
        <v>1.2E-2</v>
      </c>
      <c r="AY53" s="340"/>
      <c r="AZ53" s="340"/>
      <c r="BA53" s="340"/>
    </row>
    <row r="54" spans="2:53" ht="18" customHeight="1">
      <c r="B54" s="213"/>
      <c r="C54" s="235"/>
      <c r="D54" s="235"/>
      <c r="E54" s="338" t="s">
        <v>347</v>
      </c>
      <c r="F54" s="340">
        <v>1.5409999999999999</v>
      </c>
      <c r="G54" s="340">
        <v>0.122</v>
      </c>
      <c r="H54" s="340">
        <v>2E-3</v>
      </c>
      <c r="I54" s="340">
        <v>1.5409999999999999</v>
      </c>
      <c r="J54" s="340">
        <v>0.122</v>
      </c>
      <c r="K54" s="340">
        <v>2E-3</v>
      </c>
      <c r="L54" s="340">
        <v>1.5409999999999999</v>
      </c>
      <c r="M54" s="340">
        <v>0.122</v>
      </c>
      <c r="N54" s="340">
        <v>2E-3</v>
      </c>
      <c r="O54" s="340">
        <v>1.5409999999999999</v>
      </c>
      <c r="P54" s="340">
        <v>0.122</v>
      </c>
      <c r="Q54" s="340">
        <v>2E-3</v>
      </c>
      <c r="R54" s="340">
        <v>1.5409999999999999</v>
      </c>
      <c r="S54" s="340">
        <v>0.122</v>
      </c>
      <c r="T54" s="340">
        <v>2E-3</v>
      </c>
      <c r="U54" s="340">
        <v>1.5409999999999999</v>
      </c>
      <c r="V54" s="340">
        <v>0.122</v>
      </c>
      <c r="W54" s="340">
        <v>2E-3</v>
      </c>
      <c r="X54" s="340">
        <v>1.5409999999999999</v>
      </c>
      <c r="Y54" s="340">
        <v>0.122</v>
      </c>
      <c r="Z54" s="340">
        <v>2E-3</v>
      </c>
      <c r="AA54" s="340">
        <v>1.5409999999999999</v>
      </c>
      <c r="AB54" s="340">
        <v>0.122</v>
      </c>
      <c r="AC54" s="340">
        <v>2E-3</v>
      </c>
      <c r="AD54" s="340">
        <v>1.5409999999999999</v>
      </c>
      <c r="AE54" s="340">
        <v>0.122</v>
      </c>
      <c r="AF54" s="340">
        <v>2E-3</v>
      </c>
      <c r="AG54" s="340">
        <v>1.5409999999999999</v>
      </c>
      <c r="AH54" s="340">
        <v>0.122</v>
      </c>
      <c r="AI54" s="340">
        <v>2E-3</v>
      </c>
      <c r="AJ54" s="340">
        <v>1.5409999999999999</v>
      </c>
      <c r="AK54" s="340">
        <v>0.122</v>
      </c>
      <c r="AL54" s="340">
        <v>2E-3</v>
      </c>
      <c r="AM54" s="340">
        <v>1.5409999999999999</v>
      </c>
      <c r="AN54" s="340">
        <v>0.122</v>
      </c>
      <c r="AO54" s="340">
        <v>2E-3</v>
      </c>
      <c r="AP54" s="340">
        <v>1.5409999999999999</v>
      </c>
      <c r="AQ54" s="340">
        <v>0.122</v>
      </c>
      <c r="AR54" s="340">
        <v>2E-3</v>
      </c>
      <c r="AS54" s="340">
        <v>1.5409999999999999</v>
      </c>
      <c r="AT54" s="340">
        <v>0.122</v>
      </c>
      <c r="AU54" s="340">
        <v>2E-3</v>
      </c>
      <c r="AV54" s="340">
        <v>1.5409999999999999</v>
      </c>
      <c r="AW54" s="340">
        <v>0.122</v>
      </c>
      <c r="AX54" s="340">
        <v>2E-3</v>
      </c>
      <c r="AY54" s="340"/>
      <c r="AZ54" s="340"/>
      <c r="BA54" s="340"/>
    </row>
    <row r="55" spans="2:53" ht="18" customHeight="1">
      <c r="B55" s="213"/>
      <c r="C55" s="235"/>
      <c r="D55" s="235"/>
      <c r="E55" s="338" t="s">
        <v>348</v>
      </c>
      <c r="F55" s="340">
        <v>2.9660000000000002</v>
      </c>
      <c r="G55" s="340">
        <v>0</v>
      </c>
      <c r="H55" s="340">
        <v>0</v>
      </c>
      <c r="I55" s="340">
        <v>2.9660000000000002</v>
      </c>
      <c r="J55" s="340">
        <v>0</v>
      </c>
      <c r="K55" s="340">
        <v>0</v>
      </c>
      <c r="L55" s="340">
        <v>2.9660000000000002</v>
      </c>
      <c r="M55" s="340">
        <v>0</v>
      </c>
      <c r="N55" s="340">
        <v>0</v>
      </c>
      <c r="O55" s="340">
        <v>2.9660000000000002</v>
      </c>
      <c r="P55" s="340">
        <v>0</v>
      </c>
      <c r="Q55" s="340">
        <v>0</v>
      </c>
      <c r="R55" s="340">
        <v>2.9660000000000002</v>
      </c>
      <c r="S55" s="340">
        <v>0</v>
      </c>
      <c r="T55" s="340">
        <v>0</v>
      </c>
      <c r="U55" s="340">
        <v>2.9660000000000002</v>
      </c>
      <c r="V55" s="340">
        <v>0</v>
      </c>
      <c r="W55" s="340">
        <v>0</v>
      </c>
      <c r="X55" s="340">
        <v>2.9660000000000002</v>
      </c>
      <c r="Y55" s="340">
        <v>0</v>
      </c>
      <c r="Z55" s="340">
        <v>0</v>
      </c>
      <c r="AA55" s="340">
        <v>2.9660000000000002</v>
      </c>
      <c r="AB55" s="340">
        <v>0</v>
      </c>
      <c r="AC55" s="340">
        <v>0</v>
      </c>
      <c r="AD55" s="340">
        <v>2.9660000000000002</v>
      </c>
      <c r="AE55" s="340">
        <v>0</v>
      </c>
      <c r="AF55" s="340">
        <v>0</v>
      </c>
      <c r="AG55" s="340">
        <v>2.9660000000000002</v>
      </c>
      <c r="AH55" s="340">
        <v>0</v>
      </c>
      <c r="AI55" s="340">
        <v>0</v>
      </c>
      <c r="AJ55" s="340">
        <v>2.9660000000000002</v>
      </c>
      <c r="AK55" s="340">
        <v>0</v>
      </c>
      <c r="AL55" s="340">
        <v>0</v>
      </c>
      <c r="AM55" s="340">
        <v>2.9660000000000002</v>
      </c>
      <c r="AN55" s="340">
        <v>0</v>
      </c>
      <c r="AO55" s="340">
        <v>0</v>
      </c>
      <c r="AP55" s="340">
        <v>2.9660000000000002</v>
      </c>
      <c r="AQ55" s="340">
        <v>0</v>
      </c>
      <c r="AR55" s="340">
        <v>0</v>
      </c>
      <c r="AS55" s="340">
        <v>2.9660000000000002</v>
      </c>
      <c r="AT55" s="340">
        <v>0</v>
      </c>
      <c r="AU55" s="340">
        <v>0</v>
      </c>
      <c r="AV55" s="340">
        <v>2.9660000000000002</v>
      </c>
      <c r="AW55" s="340">
        <v>0</v>
      </c>
      <c r="AX55" s="340">
        <v>0</v>
      </c>
      <c r="AY55" s="340"/>
      <c r="AZ55" s="340"/>
      <c r="BA55" s="340"/>
    </row>
    <row r="56" spans="2:53" ht="18" customHeight="1">
      <c r="B56" s="213"/>
      <c r="C56" s="235"/>
      <c r="D56" s="235"/>
      <c r="E56" s="338" t="s">
        <v>349</v>
      </c>
      <c r="F56" s="340">
        <v>2.996</v>
      </c>
      <c r="G56" s="340">
        <v>0</v>
      </c>
      <c r="H56" s="340">
        <v>0</v>
      </c>
      <c r="I56" s="340">
        <v>2.996</v>
      </c>
      <c r="J56" s="340">
        <v>0</v>
      </c>
      <c r="K56" s="340">
        <v>0</v>
      </c>
      <c r="L56" s="340">
        <v>2.996</v>
      </c>
      <c r="M56" s="340">
        <v>0</v>
      </c>
      <c r="N56" s="340">
        <v>0</v>
      </c>
      <c r="O56" s="340">
        <v>2.996</v>
      </c>
      <c r="P56" s="340">
        <v>0</v>
      </c>
      <c r="Q56" s="340">
        <v>0</v>
      </c>
      <c r="R56" s="340">
        <v>2.996</v>
      </c>
      <c r="S56" s="340">
        <v>0</v>
      </c>
      <c r="T56" s="340">
        <v>0</v>
      </c>
      <c r="U56" s="340">
        <v>2.996</v>
      </c>
      <c r="V56" s="340">
        <v>0</v>
      </c>
      <c r="W56" s="340">
        <v>0</v>
      </c>
      <c r="X56" s="340">
        <v>2.996</v>
      </c>
      <c r="Y56" s="340">
        <v>0</v>
      </c>
      <c r="Z56" s="340">
        <v>0</v>
      </c>
      <c r="AA56" s="340">
        <v>2.996</v>
      </c>
      <c r="AB56" s="340">
        <v>0</v>
      </c>
      <c r="AC56" s="340">
        <v>0</v>
      </c>
      <c r="AD56" s="340">
        <v>2.996</v>
      </c>
      <c r="AE56" s="340">
        <v>0</v>
      </c>
      <c r="AF56" s="340">
        <v>0</v>
      </c>
      <c r="AG56" s="340">
        <v>2.996</v>
      </c>
      <c r="AH56" s="340">
        <v>0</v>
      </c>
      <c r="AI56" s="340">
        <v>0</v>
      </c>
      <c r="AJ56" s="340">
        <v>2.996</v>
      </c>
      <c r="AK56" s="340">
        <v>0</v>
      </c>
      <c r="AL56" s="340">
        <v>0</v>
      </c>
      <c r="AM56" s="340">
        <v>2.996</v>
      </c>
      <c r="AN56" s="340">
        <v>0</v>
      </c>
      <c r="AO56" s="340">
        <v>0</v>
      </c>
      <c r="AP56" s="340">
        <v>2.996</v>
      </c>
      <c r="AQ56" s="340">
        <v>0</v>
      </c>
      <c r="AR56" s="340">
        <v>0</v>
      </c>
      <c r="AS56" s="340">
        <v>2.996</v>
      </c>
      <c r="AT56" s="340">
        <v>0</v>
      </c>
      <c r="AU56" s="340">
        <v>0</v>
      </c>
      <c r="AV56" s="340">
        <v>2.996</v>
      </c>
      <c r="AW56" s="340">
        <v>0</v>
      </c>
      <c r="AX56" s="340">
        <v>0</v>
      </c>
      <c r="AY56" s="340"/>
      <c r="AZ56" s="340"/>
      <c r="BA56" s="340"/>
    </row>
    <row r="57" spans="2:53" ht="18" customHeight="1">
      <c r="B57" s="213"/>
      <c r="C57" s="235"/>
      <c r="D57" s="235"/>
      <c r="E57" s="338" t="s">
        <v>350</v>
      </c>
      <c r="F57" s="340">
        <v>0.878</v>
      </c>
      <c r="G57" s="340">
        <v>9.9000000000000005E-2</v>
      </c>
      <c r="H57" s="340">
        <v>2E-3</v>
      </c>
      <c r="I57" s="340">
        <v>0.878</v>
      </c>
      <c r="J57" s="340">
        <v>9.9000000000000005E-2</v>
      </c>
      <c r="K57" s="340">
        <v>2E-3</v>
      </c>
      <c r="L57" s="340">
        <v>0.878</v>
      </c>
      <c r="M57" s="340">
        <v>9.9000000000000005E-2</v>
      </c>
      <c r="N57" s="340">
        <v>2E-3</v>
      </c>
      <c r="O57" s="340">
        <v>0.878</v>
      </c>
      <c r="P57" s="340">
        <v>9.9000000000000005E-2</v>
      </c>
      <c r="Q57" s="340">
        <v>2E-3</v>
      </c>
      <c r="R57" s="340">
        <v>0.878</v>
      </c>
      <c r="S57" s="340">
        <v>9.9000000000000005E-2</v>
      </c>
      <c r="T57" s="340">
        <v>2E-3</v>
      </c>
      <c r="U57" s="340">
        <v>0.878</v>
      </c>
      <c r="V57" s="340">
        <v>9.9000000000000005E-2</v>
      </c>
      <c r="W57" s="340">
        <v>2E-3</v>
      </c>
      <c r="X57" s="340">
        <v>0.878</v>
      </c>
      <c r="Y57" s="340">
        <v>9.9000000000000005E-2</v>
      </c>
      <c r="Z57" s="340">
        <v>2E-3</v>
      </c>
      <c r="AA57" s="340">
        <v>0.878</v>
      </c>
      <c r="AB57" s="340">
        <v>9.9000000000000005E-2</v>
      </c>
      <c r="AC57" s="340">
        <v>2E-3</v>
      </c>
      <c r="AD57" s="340">
        <v>0.878</v>
      </c>
      <c r="AE57" s="340">
        <v>9.9000000000000005E-2</v>
      </c>
      <c r="AF57" s="340">
        <v>2E-3</v>
      </c>
      <c r="AG57" s="340">
        <v>0.878</v>
      </c>
      <c r="AH57" s="340">
        <v>9.9000000000000005E-2</v>
      </c>
      <c r="AI57" s="340">
        <v>2E-3</v>
      </c>
      <c r="AJ57" s="340">
        <v>0.878</v>
      </c>
      <c r="AK57" s="340">
        <v>9.9000000000000005E-2</v>
      </c>
      <c r="AL57" s="340">
        <v>2E-3</v>
      </c>
      <c r="AM57" s="340">
        <v>0.878</v>
      </c>
      <c r="AN57" s="340">
        <v>9.9000000000000005E-2</v>
      </c>
      <c r="AO57" s="340">
        <v>2E-3</v>
      </c>
      <c r="AP57" s="340">
        <v>0.878</v>
      </c>
      <c r="AQ57" s="340">
        <v>9.9000000000000005E-2</v>
      </c>
      <c r="AR57" s="340">
        <v>2E-3</v>
      </c>
      <c r="AS57" s="340">
        <v>0.878</v>
      </c>
      <c r="AT57" s="340">
        <v>9.9000000000000005E-2</v>
      </c>
      <c r="AU57" s="340">
        <v>2E-3</v>
      </c>
      <c r="AV57" s="340">
        <v>0.878</v>
      </c>
      <c r="AW57" s="340">
        <v>9.9000000000000005E-2</v>
      </c>
      <c r="AX57" s="340">
        <v>2E-3</v>
      </c>
      <c r="AY57" s="340"/>
      <c r="AZ57" s="340"/>
      <c r="BA57" s="340"/>
    </row>
    <row r="58" spans="2:53" ht="18" customHeight="1">
      <c r="B58" s="213"/>
      <c r="C58" s="235"/>
      <c r="D58" s="235"/>
      <c r="E58" s="338" t="s">
        <v>351</v>
      </c>
      <c r="F58" s="340">
        <v>1.369</v>
      </c>
      <c r="G58" s="340">
        <v>2.5000000000000001E-2</v>
      </c>
      <c r="H58" s="340">
        <v>3.0000000000000001E-3</v>
      </c>
      <c r="I58" s="340">
        <v>1.369</v>
      </c>
      <c r="J58" s="340">
        <v>2.5000000000000001E-2</v>
      </c>
      <c r="K58" s="340">
        <v>3.0000000000000001E-3</v>
      </c>
      <c r="L58" s="340">
        <v>1.369</v>
      </c>
      <c r="M58" s="340">
        <v>2.5000000000000001E-2</v>
      </c>
      <c r="N58" s="340">
        <v>3.0000000000000001E-3</v>
      </c>
      <c r="O58" s="340">
        <v>1.369</v>
      </c>
      <c r="P58" s="340">
        <v>2.5000000000000001E-2</v>
      </c>
      <c r="Q58" s="340">
        <v>3.0000000000000001E-3</v>
      </c>
      <c r="R58" s="340">
        <v>1.369</v>
      </c>
      <c r="S58" s="340">
        <v>2.5000000000000001E-2</v>
      </c>
      <c r="T58" s="340">
        <v>3.0000000000000001E-3</v>
      </c>
      <c r="U58" s="340">
        <v>1.369</v>
      </c>
      <c r="V58" s="340">
        <v>2.5000000000000001E-2</v>
      </c>
      <c r="W58" s="340">
        <v>3.0000000000000001E-3</v>
      </c>
      <c r="X58" s="340">
        <v>1.369</v>
      </c>
      <c r="Y58" s="340">
        <v>2.5000000000000001E-2</v>
      </c>
      <c r="Z58" s="340">
        <v>3.0000000000000001E-3</v>
      </c>
      <c r="AA58" s="340">
        <v>1.369</v>
      </c>
      <c r="AB58" s="340">
        <v>2.5000000000000001E-2</v>
      </c>
      <c r="AC58" s="340">
        <v>3.0000000000000001E-3</v>
      </c>
      <c r="AD58" s="340">
        <v>1.369</v>
      </c>
      <c r="AE58" s="340">
        <v>2.5000000000000001E-2</v>
      </c>
      <c r="AF58" s="340">
        <v>3.0000000000000001E-3</v>
      </c>
      <c r="AG58" s="340">
        <v>1.369</v>
      </c>
      <c r="AH58" s="340">
        <v>2.5000000000000001E-2</v>
      </c>
      <c r="AI58" s="340">
        <v>3.0000000000000001E-3</v>
      </c>
      <c r="AJ58" s="340">
        <v>1.369</v>
      </c>
      <c r="AK58" s="340">
        <v>2.5000000000000001E-2</v>
      </c>
      <c r="AL58" s="340">
        <v>3.0000000000000001E-3</v>
      </c>
      <c r="AM58" s="340">
        <v>1.369</v>
      </c>
      <c r="AN58" s="340">
        <v>2.5000000000000001E-2</v>
      </c>
      <c r="AO58" s="340">
        <v>3.0000000000000001E-3</v>
      </c>
      <c r="AP58" s="340">
        <v>1.369</v>
      </c>
      <c r="AQ58" s="340">
        <v>2.5000000000000001E-2</v>
      </c>
      <c r="AR58" s="340">
        <v>3.0000000000000001E-3</v>
      </c>
      <c r="AS58" s="340">
        <v>1.369</v>
      </c>
      <c r="AT58" s="340">
        <v>2.5000000000000001E-2</v>
      </c>
      <c r="AU58" s="340">
        <v>3.0000000000000001E-3</v>
      </c>
      <c r="AV58" s="340">
        <v>1.369</v>
      </c>
      <c r="AW58" s="340">
        <v>2.5000000000000001E-2</v>
      </c>
      <c r="AX58" s="340">
        <v>3.0000000000000001E-3</v>
      </c>
      <c r="AY58" s="340"/>
      <c r="AZ58" s="340"/>
      <c r="BA58" s="340"/>
    </row>
    <row r="59" spans="2:53" ht="18" customHeight="1">
      <c r="B59" s="213"/>
      <c r="C59" s="235"/>
      <c r="D59" s="235"/>
      <c r="E59" s="338" t="s">
        <v>352</v>
      </c>
      <c r="F59" s="340">
        <v>1.617</v>
      </c>
      <c r="G59" s="340">
        <v>4.3319999999999999</v>
      </c>
      <c r="H59" s="340">
        <v>5.8000000000000003E-2</v>
      </c>
      <c r="I59" s="340">
        <v>1.617</v>
      </c>
      <c r="J59" s="340">
        <v>4.3319999999999999</v>
      </c>
      <c r="K59" s="340">
        <v>5.8000000000000003E-2</v>
      </c>
      <c r="L59" s="340">
        <v>1.617</v>
      </c>
      <c r="M59" s="340">
        <v>4.3319999999999999</v>
      </c>
      <c r="N59" s="340">
        <v>5.8000000000000003E-2</v>
      </c>
      <c r="O59" s="340">
        <v>1.617</v>
      </c>
      <c r="P59" s="340">
        <v>4.3319999999999999</v>
      </c>
      <c r="Q59" s="340">
        <v>5.8000000000000003E-2</v>
      </c>
      <c r="R59" s="340">
        <v>1.617</v>
      </c>
      <c r="S59" s="340">
        <v>4.3319999999999999</v>
      </c>
      <c r="T59" s="340">
        <v>5.8000000000000003E-2</v>
      </c>
      <c r="U59" s="340">
        <v>1.617</v>
      </c>
      <c r="V59" s="340">
        <v>4.3319999999999999</v>
      </c>
      <c r="W59" s="340">
        <v>5.8000000000000003E-2</v>
      </c>
      <c r="X59" s="340">
        <v>1.617</v>
      </c>
      <c r="Y59" s="340">
        <v>4.3319999999999999</v>
      </c>
      <c r="Z59" s="340">
        <v>5.8000000000000003E-2</v>
      </c>
      <c r="AA59" s="340">
        <v>1.617</v>
      </c>
      <c r="AB59" s="340">
        <v>4.3319999999999999</v>
      </c>
      <c r="AC59" s="340">
        <v>5.8000000000000003E-2</v>
      </c>
      <c r="AD59" s="340">
        <v>1.617</v>
      </c>
      <c r="AE59" s="340">
        <v>4.3319999999999999</v>
      </c>
      <c r="AF59" s="340">
        <v>5.8000000000000003E-2</v>
      </c>
      <c r="AG59" s="340">
        <v>1.617</v>
      </c>
      <c r="AH59" s="340">
        <v>4.3319999999999999</v>
      </c>
      <c r="AI59" s="340">
        <v>5.8000000000000003E-2</v>
      </c>
      <c r="AJ59" s="340">
        <v>1.617</v>
      </c>
      <c r="AK59" s="340">
        <v>4.3319999999999999</v>
      </c>
      <c r="AL59" s="340">
        <v>5.8000000000000003E-2</v>
      </c>
      <c r="AM59" s="340">
        <v>1.617</v>
      </c>
      <c r="AN59" s="340">
        <v>4.3319999999999999</v>
      </c>
      <c r="AO59" s="340">
        <v>5.8000000000000003E-2</v>
      </c>
      <c r="AP59" s="340">
        <v>1.617</v>
      </c>
      <c r="AQ59" s="340">
        <v>4.3319999999999999</v>
      </c>
      <c r="AR59" s="340">
        <v>5.8000000000000003E-2</v>
      </c>
      <c r="AS59" s="340">
        <v>1.617</v>
      </c>
      <c r="AT59" s="340">
        <v>4.3319999999999999</v>
      </c>
      <c r="AU59" s="340">
        <v>5.8000000000000003E-2</v>
      </c>
      <c r="AV59" s="340">
        <v>1.617</v>
      </c>
      <c r="AW59" s="340">
        <v>4.3319999999999999</v>
      </c>
      <c r="AX59" s="340">
        <v>5.8000000000000003E-2</v>
      </c>
      <c r="AY59" s="340"/>
      <c r="AZ59" s="340"/>
      <c r="BA59" s="340"/>
    </row>
    <row r="60" spans="2:53" ht="18" customHeight="1">
      <c r="B60" s="213"/>
      <c r="C60" s="235"/>
      <c r="D60" s="235"/>
      <c r="E60" s="338" t="s">
        <v>353</v>
      </c>
      <c r="F60" s="340">
        <v>2.0249999999999999</v>
      </c>
      <c r="G60" s="340">
        <v>5.4240000000000004</v>
      </c>
      <c r="H60" s="340">
        <v>7.1999999999999995E-2</v>
      </c>
      <c r="I60" s="340">
        <v>2.0249999999999999</v>
      </c>
      <c r="J60" s="340">
        <v>5.4240000000000004</v>
      </c>
      <c r="K60" s="340">
        <v>7.1999999999999995E-2</v>
      </c>
      <c r="L60" s="340">
        <v>2.0249999999999999</v>
      </c>
      <c r="M60" s="340">
        <v>5.4240000000000004</v>
      </c>
      <c r="N60" s="340">
        <v>7.1999999999999995E-2</v>
      </c>
      <c r="O60" s="340">
        <v>2.0249999999999999</v>
      </c>
      <c r="P60" s="340">
        <v>5.4240000000000004</v>
      </c>
      <c r="Q60" s="340">
        <v>7.1999999999999995E-2</v>
      </c>
      <c r="R60" s="340">
        <v>2.0249999999999999</v>
      </c>
      <c r="S60" s="340">
        <v>5.4240000000000004</v>
      </c>
      <c r="T60" s="340">
        <v>7.1999999999999995E-2</v>
      </c>
      <c r="U60" s="340">
        <v>2.0249999999999999</v>
      </c>
      <c r="V60" s="340">
        <v>5.4240000000000004</v>
      </c>
      <c r="W60" s="340">
        <v>7.1999999999999995E-2</v>
      </c>
      <c r="X60" s="340">
        <v>2.0249999999999999</v>
      </c>
      <c r="Y60" s="340">
        <v>5.4240000000000004</v>
      </c>
      <c r="Z60" s="340">
        <v>7.1999999999999995E-2</v>
      </c>
      <c r="AA60" s="340">
        <v>2.0249999999999999</v>
      </c>
      <c r="AB60" s="340">
        <v>5.4240000000000004</v>
      </c>
      <c r="AC60" s="340">
        <v>7.1999999999999995E-2</v>
      </c>
      <c r="AD60" s="340">
        <v>2.0249999999999999</v>
      </c>
      <c r="AE60" s="340">
        <v>5.4240000000000004</v>
      </c>
      <c r="AF60" s="340">
        <v>7.1999999999999995E-2</v>
      </c>
      <c r="AG60" s="340">
        <v>2.0249999999999999</v>
      </c>
      <c r="AH60" s="340">
        <v>5.4240000000000004</v>
      </c>
      <c r="AI60" s="340">
        <v>7.1999999999999995E-2</v>
      </c>
      <c r="AJ60" s="340">
        <v>2.0249999999999999</v>
      </c>
      <c r="AK60" s="340">
        <v>5.4240000000000004</v>
      </c>
      <c r="AL60" s="340">
        <v>7.1999999999999995E-2</v>
      </c>
      <c r="AM60" s="340">
        <v>2.0249999999999999</v>
      </c>
      <c r="AN60" s="340">
        <v>5.4240000000000004</v>
      </c>
      <c r="AO60" s="340">
        <v>7.1999999999999995E-2</v>
      </c>
      <c r="AP60" s="340">
        <v>2.0249999999999999</v>
      </c>
      <c r="AQ60" s="340">
        <v>5.4240000000000004</v>
      </c>
      <c r="AR60" s="340">
        <v>7.1999999999999995E-2</v>
      </c>
      <c r="AS60" s="340">
        <v>2.0249999999999999</v>
      </c>
      <c r="AT60" s="340">
        <v>5.4240000000000004</v>
      </c>
      <c r="AU60" s="340">
        <v>7.1999999999999995E-2</v>
      </c>
      <c r="AV60" s="340">
        <v>2.0249999999999999</v>
      </c>
      <c r="AW60" s="340">
        <v>5.4240000000000004</v>
      </c>
      <c r="AX60" s="340">
        <v>7.1999999999999995E-2</v>
      </c>
      <c r="AY60" s="340"/>
      <c r="AZ60" s="340"/>
      <c r="BA60" s="340"/>
    </row>
    <row r="61" spans="2:53" ht="18" customHeight="1">
      <c r="B61" s="213"/>
      <c r="C61" s="235"/>
      <c r="D61" s="235"/>
      <c r="E61" s="338" t="s">
        <v>354</v>
      </c>
      <c r="F61" s="340">
        <v>3.169</v>
      </c>
      <c r="G61" s="340">
        <v>0.32500000000000001</v>
      </c>
      <c r="H61" s="340">
        <v>0.02</v>
      </c>
      <c r="I61" s="340">
        <v>3.169</v>
      </c>
      <c r="J61" s="340">
        <v>0.32500000000000001</v>
      </c>
      <c r="K61" s="340">
        <v>0.02</v>
      </c>
      <c r="L61" s="340">
        <v>3.169</v>
      </c>
      <c r="M61" s="340">
        <v>0.32500000000000001</v>
      </c>
      <c r="N61" s="340">
        <v>0.02</v>
      </c>
      <c r="O61" s="340">
        <v>3.169</v>
      </c>
      <c r="P61" s="340">
        <v>0.32500000000000001</v>
      </c>
      <c r="Q61" s="340">
        <v>0.02</v>
      </c>
      <c r="R61" s="340">
        <v>3.169</v>
      </c>
      <c r="S61" s="340">
        <v>0.32500000000000001</v>
      </c>
      <c r="T61" s="340">
        <v>0.02</v>
      </c>
      <c r="U61" s="340">
        <v>3.169</v>
      </c>
      <c r="V61" s="340">
        <v>0.32500000000000001</v>
      </c>
      <c r="W61" s="340">
        <v>0.02</v>
      </c>
      <c r="X61" s="340">
        <v>3.169</v>
      </c>
      <c r="Y61" s="340">
        <v>0.32500000000000001</v>
      </c>
      <c r="Z61" s="340">
        <v>0.02</v>
      </c>
      <c r="AA61" s="340">
        <v>3.169</v>
      </c>
      <c r="AB61" s="340">
        <v>0.32500000000000001</v>
      </c>
      <c r="AC61" s="340">
        <v>0.02</v>
      </c>
      <c r="AD61" s="340">
        <v>3.169</v>
      </c>
      <c r="AE61" s="340">
        <v>0.32500000000000001</v>
      </c>
      <c r="AF61" s="340">
        <v>0.02</v>
      </c>
      <c r="AG61" s="340">
        <v>3.169</v>
      </c>
      <c r="AH61" s="340">
        <v>0.32500000000000001</v>
      </c>
      <c r="AI61" s="340">
        <v>0.02</v>
      </c>
      <c r="AJ61" s="340">
        <v>3.169</v>
      </c>
      <c r="AK61" s="340">
        <v>0.32500000000000001</v>
      </c>
      <c r="AL61" s="340">
        <v>0.02</v>
      </c>
      <c r="AM61" s="340">
        <v>3.169</v>
      </c>
      <c r="AN61" s="340">
        <v>0.32500000000000001</v>
      </c>
      <c r="AO61" s="340">
        <v>0.02</v>
      </c>
      <c r="AP61" s="340">
        <v>3.169</v>
      </c>
      <c r="AQ61" s="340">
        <v>0.32500000000000001</v>
      </c>
      <c r="AR61" s="340">
        <v>0.02</v>
      </c>
      <c r="AS61" s="340">
        <v>3.169</v>
      </c>
      <c r="AT61" s="340">
        <v>0.32500000000000001</v>
      </c>
      <c r="AU61" s="340">
        <v>0.02</v>
      </c>
      <c r="AV61" s="340">
        <v>3.169</v>
      </c>
      <c r="AW61" s="340">
        <v>0.32500000000000001</v>
      </c>
      <c r="AX61" s="340">
        <v>0.02</v>
      </c>
      <c r="AY61" s="340"/>
      <c r="AZ61" s="340"/>
      <c r="BA61" s="340"/>
    </row>
    <row r="62" spans="2:53" ht="18" customHeight="1">
      <c r="B62" s="213"/>
      <c r="C62" s="235"/>
      <c r="D62" s="235"/>
      <c r="E62" s="338" t="s">
        <v>355</v>
      </c>
      <c r="F62" s="340">
        <v>3.0169999999999999</v>
      </c>
      <c r="G62" s="340">
        <v>0.28199999999999997</v>
      </c>
      <c r="H62" s="340">
        <v>4.2000000000000003E-2</v>
      </c>
      <c r="I62" s="340">
        <v>3.0169999999999999</v>
      </c>
      <c r="J62" s="340">
        <v>0.28199999999999997</v>
      </c>
      <c r="K62" s="340">
        <v>4.2000000000000003E-2</v>
      </c>
      <c r="L62" s="340">
        <v>3.0169999999999999</v>
      </c>
      <c r="M62" s="340">
        <v>0.28199999999999997</v>
      </c>
      <c r="N62" s="340">
        <v>4.2000000000000003E-2</v>
      </c>
      <c r="O62" s="340">
        <v>3.0169999999999999</v>
      </c>
      <c r="P62" s="340">
        <v>0.28199999999999997</v>
      </c>
      <c r="Q62" s="340">
        <v>4.2000000000000003E-2</v>
      </c>
      <c r="R62" s="340">
        <v>3.0169999999999999</v>
      </c>
      <c r="S62" s="340">
        <v>0.28199999999999997</v>
      </c>
      <c r="T62" s="340">
        <v>4.2000000000000003E-2</v>
      </c>
      <c r="U62" s="340">
        <v>3.0169999999999999</v>
      </c>
      <c r="V62" s="340">
        <v>0.28199999999999997</v>
      </c>
      <c r="W62" s="340">
        <v>4.2000000000000003E-2</v>
      </c>
      <c r="X62" s="340">
        <v>3.0169999999999999</v>
      </c>
      <c r="Y62" s="340">
        <v>0.28199999999999997</v>
      </c>
      <c r="Z62" s="340">
        <v>4.2000000000000003E-2</v>
      </c>
      <c r="AA62" s="340">
        <v>3.0169999999999999</v>
      </c>
      <c r="AB62" s="340">
        <v>0.28199999999999997</v>
      </c>
      <c r="AC62" s="340">
        <v>4.2000000000000003E-2</v>
      </c>
      <c r="AD62" s="340">
        <v>3.0169999999999999</v>
      </c>
      <c r="AE62" s="340">
        <v>0.28199999999999997</v>
      </c>
      <c r="AF62" s="340">
        <v>4.2000000000000003E-2</v>
      </c>
      <c r="AG62" s="340">
        <v>3.0169999999999999</v>
      </c>
      <c r="AH62" s="340">
        <v>0.28199999999999997</v>
      </c>
      <c r="AI62" s="340">
        <v>4.2000000000000003E-2</v>
      </c>
      <c r="AJ62" s="340">
        <v>3.0169999999999999</v>
      </c>
      <c r="AK62" s="340">
        <v>0.28199999999999997</v>
      </c>
      <c r="AL62" s="340">
        <v>4.2000000000000003E-2</v>
      </c>
      <c r="AM62" s="340">
        <v>3.0169999999999999</v>
      </c>
      <c r="AN62" s="340">
        <v>0.28199999999999997</v>
      </c>
      <c r="AO62" s="340">
        <v>4.2000000000000003E-2</v>
      </c>
      <c r="AP62" s="340">
        <v>3.0169999999999999</v>
      </c>
      <c r="AQ62" s="340">
        <v>0.28199999999999997</v>
      </c>
      <c r="AR62" s="340">
        <v>4.2000000000000003E-2</v>
      </c>
      <c r="AS62" s="340">
        <v>3.0169999999999999</v>
      </c>
      <c r="AT62" s="340">
        <v>0.28199999999999997</v>
      </c>
      <c r="AU62" s="340">
        <v>4.2000000000000003E-2</v>
      </c>
      <c r="AV62" s="340">
        <v>3.0169999999999999</v>
      </c>
      <c r="AW62" s="340">
        <v>0.28199999999999997</v>
      </c>
      <c r="AX62" s="340">
        <v>4.2000000000000003E-2</v>
      </c>
      <c r="AY62" s="340"/>
      <c r="AZ62" s="340"/>
      <c r="BA62" s="340"/>
    </row>
    <row r="63" spans="2:53" ht="18" customHeight="1">
      <c r="B63" s="213"/>
      <c r="C63" s="235"/>
      <c r="D63" s="235"/>
      <c r="E63" s="338" t="s">
        <v>356</v>
      </c>
      <c r="F63" s="340">
        <v>3.117</v>
      </c>
      <c r="G63" s="340">
        <v>0.30299999999999999</v>
      </c>
      <c r="H63" s="340">
        <v>4.5999999999999999E-2</v>
      </c>
      <c r="I63" s="340">
        <v>3.117</v>
      </c>
      <c r="J63" s="340">
        <v>0.30299999999999999</v>
      </c>
      <c r="K63" s="340">
        <v>4.5999999999999999E-2</v>
      </c>
      <c r="L63" s="340">
        <v>3.117</v>
      </c>
      <c r="M63" s="340">
        <v>0.30299999999999999</v>
      </c>
      <c r="N63" s="340">
        <v>4.5999999999999999E-2</v>
      </c>
      <c r="O63" s="340">
        <v>3.117</v>
      </c>
      <c r="P63" s="340">
        <v>0.30299999999999999</v>
      </c>
      <c r="Q63" s="340">
        <v>4.5999999999999999E-2</v>
      </c>
      <c r="R63" s="340">
        <v>3.117</v>
      </c>
      <c r="S63" s="340">
        <v>0.30299999999999999</v>
      </c>
      <c r="T63" s="340">
        <v>4.5999999999999999E-2</v>
      </c>
      <c r="U63" s="340">
        <v>3.117</v>
      </c>
      <c r="V63" s="340">
        <v>0.30299999999999999</v>
      </c>
      <c r="W63" s="340">
        <v>4.5999999999999999E-2</v>
      </c>
      <c r="X63" s="340">
        <v>3.117</v>
      </c>
      <c r="Y63" s="340">
        <v>0.30299999999999999</v>
      </c>
      <c r="Z63" s="340">
        <v>4.5999999999999999E-2</v>
      </c>
      <c r="AA63" s="340">
        <v>3.117</v>
      </c>
      <c r="AB63" s="340">
        <v>0.30299999999999999</v>
      </c>
      <c r="AC63" s="340">
        <v>4.5999999999999999E-2</v>
      </c>
      <c r="AD63" s="340">
        <v>3.117</v>
      </c>
      <c r="AE63" s="340">
        <v>0.30299999999999999</v>
      </c>
      <c r="AF63" s="340">
        <v>4.5999999999999999E-2</v>
      </c>
      <c r="AG63" s="340">
        <v>3.117</v>
      </c>
      <c r="AH63" s="340">
        <v>0.30299999999999999</v>
      </c>
      <c r="AI63" s="340">
        <v>4.5999999999999999E-2</v>
      </c>
      <c r="AJ63" s="340">
        <v>3.117</v>
      </c>
      <c r="AK63" s="340">
        <v>0.30299999999999999</v>
      </c>
      <c r="AL63" s="340">
        <v>4.5999999999999999E-2</v>
      </c>
      <c r="AM63" s="340">
        <v>3.117</v>
      </c>
      <c r="AN63" s="340">
        <v>0.30299999999999999</v>
      </c>
      <c r="AO63" s="340">
        <v>4.5999999999999999E-2</v>
      </c>
      <c r="AP63" s="340">
        <v>3.117</v>
      </c>
      <c r="AQ63" s="340">
        <v>0.30299999999999999</v>
      </c>
      <c r="AR63" s="340">
        <v>4.5999999999999999E-2</v>
      </c>
      <c r="AS63" s="340">
        <v>3.117</v>
      </c>
      <c r="AT63" s="340">
        <v>0.30299999999999999</v>
      </c>
      <c r="AU63" s="340">
        <v>4.5999999999999999E-2</v>
      </c>
      <c r="AV63" s="340">
        <v>3.117</v>
      </c>
      <c r="AW63" s="340">
        <v>0.30299999999999999</v>
      </c>
      <c r="AX63" s="340">
        <v>4.5999999999999999E-2</v>
      </c>
      <c r="AY63" s="340"/>
      <c r="AZ63" s="340"/>
      <c r="BA63" s="340"/>
    </row>
    <row r="64" spans="2:53" ht="18" customHeight="1">
      <c r="B64" s="213"/>
      <c r="C64" s="235"/>
      <c r="D64" s="235"/>
      <c r="E64" s="339" t="s">
        <v>357</v>
      </c>
      <c r="F64" s="340">
        <v>1.331</v>
      </c>
      <c r="G64" s="340">
        <v>0.13400000000000001</v>
      </c>
      <c r="H64" s="340">
        <v>0.02</v>
      </c>
      <c r="I64" s="340">
        <v>1.331</v>
      </c>
      <c r="J64" s="340">
        <v>0.13400000000000001</v>
      </c>
      <c r="K64" s="340">
        <v>0.02</v>
      </c>
      <c r="L64" s="340">
        <v>1.331</v>
      </c>
      <c r="M64" s="340">
        <v>0.13400000000000001</v>
      </c>
      <c r="N64" s="340">
        <v>0.02</v>
      </c>
      <c r="O64" s="340">
        <v>1.331</v>
      </c>
      <c r="P64" s="340">
        <v>0.13400000000000001</v>
      </c>
      <c r="Q64" s="340">
        <v>0.02</v>
      </c>
      <c r="R64" s="340">
        <v>1.331</v>
      </c>
      <c r="S64" s="340">
        <v>0.13400000000000001</v>
      </c>
      <c r="T64" s="340">
        <v>0.02</v>
      </c>
      <c r="U64" s="340">
        <v>1.331</v>
      </c>
      <c r="V64" s="340">
        <v>0.13400000000000001</v>
      </c>
      <c r="W64" s="340">
        <v>0.02</v>
      </c>
      <c r="X64" s="340">
        <v>1.331</v>
      </c>
      <c r="Y64" s="340">
        <v>0.13400000000000001</v>
      </c>
      <c r="Z64" s="340">
        <v>0.02</v>
      </c>
      <c r="AA64" s="340">
        <v>1.331</v>
      </c>
      <c r="AB64" s="340">
        <v>0.13400000000000001</v>
      </c>
      <c r="AC64" s="340">
        <v>0.02</v>
      </c>
      <c r="AD64" s="340">
        <v>1.331</v>
      </c>
      <c r="AE64" s="340">
        <v>0.13400000000000001</v>
      </c>
      <c r="AF64" s="340">
        <v>0.02</v>
      </c>
      <c r="AG64" s="340">
        <v>1.331</v>
      </c>
      <c r="AH64" s="340">
        <v>0.13400000000000001</v>
      </c>
      <c r="AI64" s="340">
        <v>0.02</v>
      </c>
      <c r="AJ64" s="340">
        <v>1.331</v>
      </c>
      <c r="AK64" s="340">
        <v>0.13400000000000001</v>
      </c>
      <c r="AL64" s="340">
        <v>0.02</v>
      </c>
      <c r="AM64" s="340">
        <v>1.331</v>
      </c>
      <c r="AN64" s="340">
        <v>0.13400000000000001</v>
      </c>
      <c r="AO64" s="340">
        <v>0.02</v>
      </c>
      <c r="AP64" s="340">
        <v>1.331</v>
      </c>
      <c r="AQ64" s="340">
        <v>0.13400000000000001</v>
      </c>
      <c r="AR64" s="340">
        <v>0.02</v>
      </c>
      <c r="AS64" s="340">
        <v>1.331</v>
      </c>
      <c r="AT64" s="340">
        <v>0.13400000000000001</v>
      </c>
      <c r="AU64" s="340">
        <v>0.02</v>
      </c>
      <c r="AV64" s="340">
        <v>1.331</v>
      </c>
      <c r="AW64" s="340">
        <v>0.13400000000000001</v>
      </c>
      <c r="AX64" s="340">
        <v>0.02</v>
      </c>
      <c r="AY64" s="340"/>
      <c r="AZ64" s="340"/>
      <c r="BA64" s="340"/>
    </row>
    <row r="65" spans="1:59" ht="18" customHeight="1">
      <c r="B65" s="213"/>
      <c r="C65" s="235"/>
      <c r="D65" s="235"/>
      <c r="E65" s="339" t="s">
        <v>1328</v>
      </c>
      <c r="F65" s="341" t="s">
        <v>293</v>
      </c>
      <c r="G65" s="341" t="s">
        <v>293</v>
      </c>
      <c r="H65" s="341" t="s">
        <v>293</v>
      </c>
      <c r="I65" s="341" t="s">
        <v>293</v>
      </c>
      <c r="J65" s="341" t="s">
        <v>293</v>
      </c>
      <c r="K65" s="341" t="s">
        <v>293</v>
      </c>
      <c r="L65" s="341" t="s">
        <v>293</v>
      </c>
      <c r="M65" s="341" t="s">
        <v>293</v>
      </c>
      <c r="N65" s="341" t="s">
        <v>293</v>
      </c>
      <c r="O65" s="341" t="s">
        <v>293</v>
      </c>
      <c r="P65" s="341" t="s">
        <v>293</v>
      </c>
      <c r="Q65" s="341" t="s">
        <v>293</v>
      </c>
      <c r="R65" s="341" t="s">
        <v>293</v>
      </c>
      <c r="S65" s="341" t="s">
        <v>293</v>
      </c>
      <c r="T65" s="341" t="s">
        <v>293</v>
      </c>
      <c r="U65" s="341" t="s">
        <v>293</v>
      </c>
      <c r="V65" s="341" t="s">
        <v>293</v>
      </c>
      <c r="W65" s="341" t="s">
        <v>293</v>
      </c>
      <c r="X65" s="341" t="s">
        <v>293</v>
      </c>
      <c r="Y65" s="341" t="s">
        <v>293</v>
      </c>
      <c r="Z65" s="341" t="s">
        <v>293</v>
      </c>
      <c r="AA65" s="341" t="s">
        <v>293</v>
      </c>
      <c r="AB65" s="341" t="s">
        <v>293</v>
      </c>
      <c r="AC65" s="341" t="s">
        <v>293</v>
      </c>
      <c r="AD65" s="341" t="s">
        <v>293</v>
      </c>
      <c r="AE65" s="341" t="s">
        <v>293</v>
      </c>
      <c r="AF65" s="341" t="s">
        <v>293</v>
      </c>
      <c r="AG65" s="341" t="s">
        <v>293</v>
      </c>
      <c r="AH65" s="341" t="s">
        <v>293</v>
      </c>
      <c r="AI65" s="341" t="s">
        <v>293</v>
      </c>
      <c r="AJ65" s="341" t="s">
        <v>293</v>
      </c>
      <c r="AK65" s="341" t="s">
        <v>293</v>
      </c>
      <c r="AL65" s="341" t="s">
        <v>293</v>
      </c>
      <c r="AM65" s="341" t="s">
        <v>293</v>
      </c>
      <c r="AN65" s="341" t="s">
        <v>293</v>
      </c>
      <c r="AO65" s="341" t="s">
        <v>293</v>
      </c>
      <c r="AP65" s="341" t="s">
        <v>293</v>
      </c>
      <c r="AQ65" s="341" t="s">
        <v>293</v>
      </c>
      <c r="AR65" s="341" t="s">
        <v>293</v>
      </c>
      <c r="AS65" s="341" t="s">
        <v>293</v>
      </c>
      <c r="AT65" s="341" t="s">
        <v>293</v>
      </c>
      <c r="AU65" s="341" t="s">
        <v>293</v>
      </c>
      <c r="AV65" s="341" t="s">
        <v>293</v>
      </c>
      <c r="AW65" s="341" t="s">
        <v>293</v>
      </c>
      <c r="AX65" s="341" t="s">
        <v>293</v>
      </c>
      <c r="AY65" s="341"/>
      <c r="AZ65" s="341"/>
      <c r="BA65" s="341"/>
    </row>
    <row r="66" spans="1:59" s="114" customFormat="1" ht="18" customHeight="1">
      <c r="B66" s="213"/>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35"/>
      <c r="AG66" s="235"/>
      <c r="AH66" s="235"/>
      <c r="AI66" s="235"/>
      <c r="AJ66" s="235"/>
      <c r="AK66" s="235"/>
      <c r="AL66" s="235"/>
      <c r="AM66" s="235"/>
      <c r="AN66" s="235"/>
      <c r="AO66" s="235"/>
      <c r="AP66" s="235"/>
      <c r="AQ66" s="235"/>
      <c r="AR66" s="235"/>
      <c r="AS66" s="235"/>
      <c r="AT66" s="235"/>
      <c r="AU66" s="235"/>
      <c r="AV66" s="235"/>
      <c r="AW66" s="235"/>
      <c r="AX66" s="235"/>
      <c r="AY66" s="235"/>
      <c r="AZ66" s="235"/>
      <c r="BA66" s="235"/>
      <c r="BB66" s="235"/>
      <c r="BC66" s="235"/>
      <c r="BD66" s="235"/>
      <c r="BE66" s="235"/>
      <c r="BF66" s="235"/>
      <c r="BG66" s="235"/>
    </row>
    <row r="67" spans="1:59" s="114" customFormat="1" ht="18" customHeight="1">
      <c r="B67" s="213"/>
      <c r="D67" s="235" t="s">
        <v>1329</v>
      </c>
      <c r="E67"/>
      <c r="F67" s="884">
        <v>2007</v>
      </c>
      <c r="G67" s="884">
        <v>2007</v>
      </c>
      <c r="H67" s="884">
        <v>2007</v>
      </c>
      <c r="I67" s="884">
        <v>2008</v>
      </c>
      <c r="J67" s="884">
        <v>2008</v>
      </c>
      <c r="K67" s="884">
        <v>2008</v>
      </c>
      <c r="L67" s="884">
        <v>2009</v>
      </c>
      <c r="M67" s="884">
        <v>2009</v>
      </c>
      <c r="N67" s="884">
        <v>2009</v>
      </c>
      <c r="O67" s="884">
        <v>2010</v>
      </c>
      <c r="P67" s="884">
        <v>2010</v>
      </c>
      <c r="Q67" s="884">
        <v>2010</v>
      </c>
      <c r="R67" s="884">
        <v>2011</v>
      </c>
      <c r="S67" s="884">
        <v>2011</v>
      </c>
      <c r="T67" s="884">
        <v>2011</v>
      </c>
      <c r="U67" s="884">
        <v>2012</v>
      </c>
      <c r="V67" s="884">
        <v>2012</v>
      </c>
      <c r="W67" s="884">
        <v>2012</v>
      </c>
      <c r="X67" s="884">
        <v>2013</v>
      </c>
      <c r="Y67" s="884">
        <v>2013</v>
      </c>
      <c r="Z67" s="884">
        <v>2013</v>
      </c>
      <c r="AA67" s="884">
        <v>2014</v>
      </c>
      <c r="AB67" s="884">
        <v>2014</v>
      </c>
      <c r="AC67" s="884">
        <v>2014</v>
      </c>
      <c r="AD67" s="884">
        <v>2015</v>
      </c>
      <c r="AE67" s="884">
        <v>2015</v>
      </c>
      <c r="AF67" s="884">
        <v>2015</v>
      </c>
      <c r="AG67" s="884">
        <v>2016</v>
      </c>
      <c r="AH67" s="884">
        <v>2016</v>
      </c>
      <c r="AI67" s="884">
        <v>2016</v>
      </c>
      <c r="AJ67" s="884">
        <v>2017</v>
      </c>
      <c r="AK67" s="884">
        <v>2017</v>
      </c>
      <c r="AL67" s="884">
        <v>2017</v>
      </c>
      <c r="AM67" s="884">
        <v>2018</v>
      </c>
      <c r="AN67" s="884">
        <v>2018</v>
      </c>
      <c r="AO67" s="884">
        <v>2018</v>
      </c>
      <c r="AP67" s="884">
        <v>2019</v>
      </c>
      <c r="AQ67" s="884">
        <v>2019</v>
      </c>
      <c r="AR67" s="884">
        <v>2019</v>
      </c>
      <c r="AS67" s="884">
        <v>2020</v>
      </c>
      <c r="AT67" s="884">
        <v>2020</v>
      </c>
      <c r="AU67" s="884">
        <v>2020</v>
      </c>
      <c r="AV67" s="884">
        <v>2021</v>
      </c>
      <c r="AW67" s="884">
        <v>2021</v>
      </c>
      <c r="AX67" s="884">
        <v>2021</v>
      </c>
      <c r="AY67" s="884">
        <v>2022</v>
      </c>
      <c r="AZ67" s="884">
        <v>2022</v>
      </c>
      <c r="BA67" s="884">
        <v>2022</v>
      </c>
      <c r="BB67" s="235"/>
      <c r="BC67" s="235"/>
      <c r="BD67" s="235"/>
      <c r="BE67" s="235"/>
      <c r="BF67" s="235"/>
      <c r="BG67" s="235"/>
    </row>
    <row r="68" spans="1:59" s="114" customFormat="1" ht="18" customHeight="1">
      <c r="B68" s="213"/>
      <c r="C68" s="235"/>
      <c r="D68" s="235"/>
      <c r="E68"/>
      <c r="F68" s="884" t="s">
        <v>1273</v>
      </c>
      <c r="G68" s="884" t="s">
        <v>1274</v>
      </c>
      <c r="H68" s="884" t="s">
        <v>1275</v>
      </c>
      <c r="I68" s="884" t="s">
        <v>1273</v>
      </c>
      <c r="J68" s="884" t="s">
        <v>1274</v>
      </c>
      <c r="K68" s="884" t="s">
        <v>1275</v>
      </c>
      <c r="L68" s="884" t="s">
        <v>1273</v>
      </c>
      <c r="M68" s="884" t="s">
        <v>1274</v>
      </c>
      <c r="N68" s="884" t="s">
        <v>1275</v>
      </c>
      <c r="O68" s="884" t="s">
        <v>1273</v>
      </c>
      <c r="P68" s="884" t="s">
        <v>1274</v>
      </c>
      <c r="Q68" s="884" t="s">
        <v>1275</v>
      </c>
      <c r="R68" s="884" t="s">
        <v>1273</v>
      </c>
      <c r="S68" s="884" t="s">
        <v>1274</v>
      </c>
      <c r="T68" s="884" t="s">
        <v>1275</v>
      </c>
      <c r="U68" s="884" t="s">
        <v>1273</v>
      </c>
      <c r="V68" s="884" t="s">
        <v>1274</v>
      </c>
      <c r="W68" s="884" t="s">
        <v>1275</v>
      </c>
      <c r="X68" s="884" t="s">
        <v>1273</v>
      </c>
      <c r="Y68" s="884" t="s">
        <v>1274</v>
      </c>
      <c r="Z68" s="884" t="s">
        <v>1275</v>
      </c>
      <c r="AA68" s="884" t="s">
        <v>1273</v>
      </c>
      <c r="AB68" s="884" t="s">
        <v>1274</v>
      </c>
      <c r="AC68" s="884" t="s">
        <v>1275</v>
      </c>
      <c r="AD68" s="884" t="s">
        <v>1273</v>
      </c>
      <c r="AE68" s="884" t="s">
        <v>1274</v>
      </c>
      <c r="AF68" s="884" t="s">
        <v>1275</v>
      </c>
      <c r="AG68" s="884" t="s">
        <v>1273</v>
      </c>
      <c r="AH68" s="884" t="s">
        <v>1274</v>
      </c>
      <c r="AI68" s="884" t="s">
        <v>1275</v>
      </c>
      <c r="AJ68" s="884" t="s">
        <v>1273</v>
      </c>
      <c r="AK68" s="884" t="s">
        <v>1274</v>
      </c>
      <c r="AL68" s="884" t="s">
        <v>1275</v>
      </c>
      <c r="AM68" s="884" t="s">
        <v>1273</v>
      </c>
      <c r="AN68" s="884" t="s">
        <v>1274</v>
      </c>
      <c r="AO68" s="884" t="s">
        <v>1275</v>
      </c>
      <c r="AP68" s="884" t="s">
        <v>1273</v>
      </c>
      <c r="AQ68" s="884" t="s">
        <v>1274</v>
      </c>
      <c r="AR68" s="884" t="s">
        <v>1275</v>
      </c>
      <c r="AS68" s="884" t="s">
        <v>1273</v>
      </c>
      <c r="AT68" s="884" t="s">
        <v>1274</v>
      </c>
      <c r="AU68" s="884" t="s">
        <v>1275</v>
      </c>
      <c r="AV68" s="884" t="s">
        <v>1273</v>
      </c>
      <c r="AW68" s="884" t="s">
        <v>1274</v>
      </c>
      <c r="AX68" s="884" t="s">
        <v>1275</v>
      </c>
      <c r="AY68" s="884" t="s">
        <v>1276</v>
      </c>
      <c r="AZ68" s="884" t="s">
        <v>1277</v>
      </c>
      <c r="BA68" s="884" t="s">
        <v>1278</v>
      </c>
      <c r="BB68" s="235"/>
      <c r="BC68" s="235"/>
      <c r="BD68" s="235"/>
      <c r="BE68" s="235"/>
      <c r="BF68" s="235"/>
      <c r="BG68" s="235"/>
    </row>
    <row r="69" spans="1:59" s="114" customFormat="1" ht="18" customHeight="1">
      <c r="B69" s="213"/>
      <c r="C69" s="235"/>
      <c r="D69" s="235"/>
      <c r="E69"/>
      <c r="F69" s="885" t="s">
        <v>1279</v>
      </c>
      <c r="G69" s="885" t="s">
        <v>1280</v>
      </c>
      <c r="H69" s="885" t="s">
        <v>1281</v>
      </c>
      <c r="I69" s="885" t="s">
        <v>1282</v>
      </c>
      <c r="J69" s="885" t="s">
        <v>1283</v>
      </c>
      <c r="K69" s="885" t="s">
        <v>1284</v>
      </c>
      <c r="L69" s="885" t="s">
        <v>1285</v>
      </c>
      <c r="M69" s="885" t="s">
        <v>1286</v>
      </c>
      <c r="N69" s="885" t="s">
        <v>1287</v>
      </c>
      <c r="O69" s="885" t="s">
        <v>1288</v>
      </c>
      <c r="P69" s="885" t="s">
        <v>1289</v>
      </c>
      <c r="Q69" s="885" t="s">
        <v>1290</v>
      </c>
      <c r="R69" s="885" t="s">
        <v>1291</v>
      </c>
      <c r="S69" s="885" t="s">
        <v>1292</v>
      </c>
      <c r="T69" s="885" t="s">
        <v>1293</v>
      </c>
      <c r="U69" s="885" t="s">
        <v>1294</v>
      </c>
      <c r="V69" s="885" t="s">
        <v>1295</v>
      </c>
      <c r="W69" s="885" t="s">
        <v>1296</v>
      </c>
      <c r="X69" s="885" t="s">
        <v>1297</v>
      </c>
      <c r="Y69" s="885" t="s">
        <v>1298</v>
      </c>
      <c r="Z69" s="885" t="s">
        <v>1299</v>
      </c>
      <c r="AA69" s="885" t="s">
        <v>1300</v>
      </c>
      <c r="AB69" s="885" t="s">
        <v>1301</v>
      </c>
      <c r="AC69" s="885" t="s">
        <v>1302</v>
      </c>
      <c r="AD69" s="885" t="s">
        <v>1303</v>
      </c>
      <c r="AE69" s="885" t="s">
        <v>1304</v>
      </c>
      <c r="AF69" s="885" t="s">
        <v>1305</v>
      </c>
      <c r="AG69" s="885" t="s">
        <v>1306</v>
      </c>
      <c r="AH69" s="885" t="s">
        <v>1307</v>
      </c>
      <c r="AI69" s="885" t="s">
        <v>1308</v>
      </c>
      <c r="AJ69" s="885" t="s">
        <v>1309</v>
      </c>
      <c r="AK69" s="885" t="s">
        <v>1310</v>
      </c>
      <c r="AL69" s="885" t="s">
        <v>1311</v>
      </c>
      <c r="AM69" s="885" t="s">
        <v>1312</v>
      </c>
      <c r="AN69" s="885" t="s">
        <v>1313</v>
      </c>
      <c r="AO69" s="885" t="s">
        <v>1314</v>
      </c>
      <c r="AP69" s="885" t="s">
        <v>1315</v>
      </c>
      <c r="AQ69" s="885" t="s">
        <v>1316</v>
      </c>
      <c r="AR69" s="885" t="s">
        <v>1317</v>
      </c>
      <c r="AS69" s="885" t="s">
        <v>1318</v>
      </c>
      <c r="AT69" s="885" t="s">
        <v>1319</v>
      </c>
      <c r="AU69" s="885" t="s">
        <v>1320</v>
      </c>
      <c r="AV69" s="885" t="s">
        <v>1321</v>
      </c>
      <c r="AW69" s="885" t="s">
        <v>1322</v>
      </c>
      <c r="AX69" s="885" t="s">
        <v>1323</v>
      </c>
      <c r="AY69" s="885" t="s">
        <v>1324</v>
      </c>
      <c r="AZ69" s="885" t="s">
        <v>1325</v>
      </c>
      <c r="BA69" s="885" t="s">
        <v>1326</v>
      </c>
      <c r="BB69" s="235"/>
      <c r="BC69" s="235"/>
      <c r="BD69" s="235"/>
      <c r="BE69" s="235"/>
      <c r="BF69" s="235"/>
      <c r="BG69" s="235"/>
    </row>
    <row r="70" spans="1:59" ht="18" customHeight="1">
      <c r="B70" s="213"/>
      <c r="C70" s="235"/>
      <c r="D70" s="235"/>
      <c r="E70" s="338" t="s">
        <v>343</v>
      </c>
      <c r="F70" s="340">
        <v>2.8809999999999998</v>
      </c>
      <c r="G70" s="340">
        <v>0.13</v>
      </c>
      <c r="H70" s="340">
        <v>8.0000000000000002E-3</v>
      </c>
      <c r="I70" s="340">
        <v>2.8809999999999998</v>
      </c>
      <c r="J70" s="340">
        <v>0.13</v>
      </c>
      <c r="K70" s="340">
        <v>8.0000000000000002E-3</v>
      </c>
      <c r="L70" s="340">
        <v>2.8809999999999998</v>
      </c>
      <c r="M70" s="340">
        <v>0.13</v>
      </c>
      <c r="N70" s="340">
        <v>8.0000000000000002E-3</v>
      </c>
      <c r="O70" s="340">
        <v>2.8809999999999998</v>
      </c>
      <c r="P70" s="340">
        <v>0.13</v>
      </c>
      <c r="Q70" s="340">
        <v>8.0000000000000002E-3</v>
      </c>
      <c r="R70" s="340">
        <v>2.8809999999999998</v>
      </c>
      <c r="S70" s="340">
        <v>0.13</v>
      </c>
      <c r="T70" s="340">
        <v>8.0000000000000002E-3</v>
      </c>
      <c r="U70" s="340">
        <v>2.8809999999999998</v>
      </c>
      <c r="V70" s="340">
        <v>0.13</v>
      </c>
      <c r="W70" s="340">
        <v>8.0000000000000002E-3</v>
      </c>
      <c r="X70" s="340">
        <v>2.8809999999999998</v>
      </c>
      <c r="Y70" s="340">
        <v>0.13</v>
      </c>
      <c r="Z70" s="340">
        <v>8.0000000000000002E-3</v>
      </c>
      <c r="AA70" s="340">
        <v>2.8809999999999998</v>
      </c>
      <c r="AB70" s="340">
        <v>0.13</v>
      </c>
      <c r="AC70" s="340">
        <v>8.0000000000000002E-3</v>
      </c>
      <c r="AD70" s="340">
        <v>2.8809999999999998</v>
      </c>
      <c r="AE70" s="340">
        <v>0.13</v>
      </c>
      <c r="AF70" s="340">
        <v>8.0000000000000002E-3</v>
      </c>
      <c r="AG70" s="340">
        <v>2.8809999999999998</v>
      </c>
      <c r="AH70" s="340">
        <v>0.13</v>
      </c>
      <c r="AI70" s="340">
        <v>8.0000000000000002E-3</v>
      </c>
      <c r="AJ70" s="340">
        <v>2.8809999999999998</v>
      </c>
      <c r="AK70" s="340">
        <v>0.13</v>
      </c>
      <c r="AL70" s="340">
        <v>8.0000000000000002E-3</v>
      </c>
      <c r="AM70" s="340">
        <v>2.8809999999999998</v>
      </c>
      <c r="AN70" s="340">
        <v>0.13</v>
      </c>
      <c r="AO70" s="340">
        <v>8.0000000000000002E-3</v>
      </c>
      <c r="AP70" s="340">
        <v>2.8809999999999998</v>
      </c>
      <c r="AQ70" s="340">
        <v>0.13</v>
      </c>
      <c r="AR70" s="340">
        <v>8.0000000000000002E-3</v>
      </c>
      <c r="AS70" s="340">
        <v>2.8809999999999998</v>
      </c>
      <c r="AT70" s="340">
        <v>0.13</v>
      </c>
      <c r="AU70" s="340">
        <v>8.0000000000000002E-3</v>
      </c>
      <c r="AV70" s="340">
        <v>2.8809999999999998</v>
      </c>
      <c r="AW70" s="340">
        <v>0.13</v>
      </c>
      <c r="AX70" s="340">
        <v>8.0000000000000002E-3</v>
      </c>
      <c r="AY70" s="340"/>
      <c r="AZ70" s="340"/>
      <c r="BA70" s="340"/>
      <c r="BB70" s="235"/>
      <c r="BC70" s="235"/>
      <c r="BD70" s="235"/>
      <c r="BE70" s="235"/>
      <c r="BF70" s="235"/>
      <c r="BG70" s="235"/>
    </row>
    <row r="71" spans="1:59" ht="18" customHeight="1">
      <c r="B71" s="213"/>
      <c r="C71" s="235"/>
      <c r="D71" s="235"/>
      <c r="E71" s="338" t="s">
        <v>1327</v>
      </c>
      <c r="F71" s="340">
        <v>0.182</v>
      </c>
      <c r="G71" s="340">
        <v>5.0000000000000001E-3</v>
      </c>
      <c r="H71" s="340">
        <v>0</v>
      </c>
      <c r="I71" s="340">
        <v>0.183</v>
      </c>
      <c r="J71" s="340">
        <v>5.0000000000000001E-3</v>
      </c>
      <c r="K71" s="340">
        <v>0</v>
      </c>
      <c r="L71" s="340">
        <v>0.183</v>
      </c>
      <c r="M71" s="340">
        <v>5.0000000000000001E-3</v>
      </c>
      <c r="N71" s="340">
        <v>0</v>
      </c>
      <c r="O71" s="340">
        <v>0.183</v>
      </c>
      <c r="P71" s="340">
        <v>5.0000000000000001E-3</v>
      </c>
      <c r="Q71" s="340">
        <v>0</v>
      </c>
      <c r="R71" s="340">
        <v>0.183</v>
      </c>
      <c r="S71" s="340">
        <v>5.0000000000000001E-3</v>
      </c>
      <c r="T71" s="340">
        <v>0</v>
      </c>
      <c r="U71" s="340">
        <v>0.183</v>
      </c>
      <c r="V71" s="340">
        <v>5.0000000000000001E-3</v>
      </c>
      <c r="W71" s="340">
        <v>0</v>
      </c>
      <c r="X71" s="340">
        <v>0.182</v>
      </c>
      <c r="Y71" s="340">
        <v>5.0000000000000001E-3</v>
      </c>
      <c r="Z71" s="340">
        <v>0</v>
      </c>
      <c r="AA71" s="340">
        <v>0.183</v>
      </c>
      <c r="AB71" s="340">
        <v>5.0000000000000001E-3</v>
      </c>
      <c r="AC71" s="340">
        <v>0</v>
      </c>
      <c r="AD71" s="340">
        <v>0.183</v>
      </c>
      <c r="AE71" s="340">
        <v>5.0000000000000001E-3</v>
      </c>
      <c r="AF71" s="340">
        <v>0</v>
      </c>
      <c r="AG71" s="340">
        <v>0.182</v>
      </c>
      <c r="AH71" s="340">
        <v>5.0000000000000001E-3</v>
      </c>
      <c r="AI71" s="340">
        <v>0</v>
      </c>
      <c r="AJ71" s="340">
        <v>0.183</v>
      </c>
      <c r="AK71" s="340">
        <v>5.0000000000000001E-3</v>
      </c>
      <c r="AL71" s="340">
        <v>0</v>
      </c>
      <c r="AM71" s="340">
        <v>0.182</v>
      </c>
      <c r="AN71" s="340">
        <v>5.0000000000000001E-3</v>
      </c>
      <c r="AO71" s="340">
        <v>0</v>
      </c>
      <c r="AP71" s="340">
        <v>0.18099999999999999</v>
      </c>
      <c r="AQ71" s="340">
        <v>5.0000000000000001E-3</v>
      </c>
      <c r="AR71" s="340">
        <v>0</v>
      </c>
      <c r="AS71" s="340">
        <v>0.182</v>
      </c>
      <c r="AT71" s="340">
        <v>5.0000000000000001E-3</v>
      </c>
      <c r="AU71" s="340">
        <v>0</v>
      </c>
      <c r="AV71" s="340">
        <v>0.182</v>
      </c>
      <c r="AW71" s="340">
        <v>5.0000000000000001E-3</v>
      </c>
      <c r="AX71" s="340">
        <v>0</v>
      </c>
      <c r="AY71" s="340"/>
      <c r="AZ71" s="340"/>
      <c r="BA71" s="340"/>
      <c r="BB71" s="235"/>
      <c r="BC71" s="235"/>
      <c r="BD71" s="235"/>
      <c r="BE71" s="235"/>
      <c r="BF71" s="235"/>
      <c r="BG71" s="235"/>
    </row>
    <row r="72" spans="1:59" ht="18" customHeight="1">
      <c r="B72" s="213"/>
      <c r="C72" s="235"/>
      <c r="D72" s="235"/>
      <c r="E72" s="338" t="s">
        <v>346</v>
      </c>
      <c r="F72" s="340">
        <v>3.0169999999999999</v>
      </c>
      <c r="G72" s="340">
        <v>0.14000000000000001</v>
      </c>
      <c r="H72" s="340">
        <v>4.0000000000000001E-3</v>
      </c>
      <c r="I72" s="340">
        <v>3.0169999999999999</v>
      </c>
      <c r="J72" s="340">
        <v>0.14000000000000001</v>
      </c>
      <c r="K72" s="340">
        <v>4.0000000000000001E-3</v>
      </c>
      <c r="L72" s="340">
        <v>3.0169999999999999</v>
      </c>
      <c r="M72" s="340">
        <v>0.14000000000000001</v>
      </c>
      <c r="N72" s="340">
        <v>4.0000000000000001E-3</v>
      </c>
      <c r="O72" s="340">
        <v>3.0169999999999999</v>
      </c>
      <c r="P72" s="340">
        <v>0.14000000000000001</v>
      </c>
      <c r="Q72" s="340">
        <v>4.0000000000000001E-3</v>
      </c>
      <c r="R72" s="340">
        <v>3.0169999999999999</v>
      </c>
      <c r="S72" s="340">
        <v>0.14000000000000001</v>
      </c>
      <c r="T72" s="340">
        <v>4.0000000000000001E-3</v>
      </c>
      <c r="U72" s="340">
        <v>3.0169999999999999</v>
      </c>
      <c r="V72" s="340">
        <v>0.14000000000000001</v>
      </c>
      <c r="W72" s="340">
        <v>4.0000000000000001E-3</v>
      </c>
      <c r="X72" s="340">
        <v>3.0169999999999999</v>
      </c>
      <c r="Y72" s="340">
        <v>0.14000000000000001</v>
      </c>
      <c r="Z72" s="340">
        <v>4.0000000000000001E-3</v>
      </c>
      <c r="AA72" s="340">
        <v>3.0169999999999999</v>
      </c>
      <c r="AB72" s="340">
        <v>0.14000000000000001</v>
      </c>
      <c r="AC72" s="340">
        <v>4.0000000000000001E-3</v>
      </c>
      <c r="AD72" s="340">
        <v>3.0169999999999999</v>
      </c>
      <c r="AE72" s="340">
        <v>0.14000000000000001</v>
      </c>
      <c r="AF72" s="340">
        <v>4.0000000000000001E-3</v>
      </c>
      <c r="AG72" s="340">
        <v>3.0169999999999999</v>
      </c>
      <c r="AH72" s="340">
        <v>0.14000000000000001</v>
      </c>
      <c r="AI72" s="340">
        <v>4.0000000000000001E-3</v>
      </c>
      <c r="AJ72" s="340">
        <v>3.0169999999999999</v>
      </c>
      <c r="AK72" s="340">
        <v>0.14000000000000001</v>
      </c>
      <c r="AL72" s="340">
        <v>4.0000000000000001E-3</v>
      </c>
      <c r="AM72" s="340">
        <v>3.0169999999999999</v>
      </c>
      <c r="AN72" s="340">
        <v>0.14000000000000001</v>
      </c>
      <c r="AO72" s="340">
        <v>4.0000000000000001E-3</v>
      </c>
      <c r="AP72" s="340">
        <v>3.0169999999999999</v>
      </c>
      <c r="AQ72" s="340">
        <v>0.14000000000000001</v>
      </c>
      <c r="AR72" s="340">
        <v>4.0000000000000001E-3</v>
      </c>
      <c r="AS72" s="340">
        <v>3.0169999999999999</v>
      </c>
      <c r="AT72" s="340">
        <v>0.14000000000000001</v>
      </c>
      <c r="AU72" s="340">
        <v>4.0000000000000001E-3</v>
      </c>
      <c r="AV72" s="340">
        <v>3.0169999999999999</v>
      </c>
      <c r="AW72" s="340">
        <v>0.14000000000000001</v>
      </c>
      <c r="AX72" s="340">
        <v>4.0000000000000001E-3</v>
      </c>
      <c r="AY72" s="340"/>
      <c r="AZ72" s="340"/>
      <c r="BA72" s="340"/>
      <c r="BB72" s="235"/>
      <c r="BC72" s="235"/>
      <c r="BD72" s="235"/>
      <c r="BE72" s="235"/>
      <c r="BF72" s="235"/>
      <c r="BG72" s="235"/>
    </row>
    <row r="73" spans="1:59" ht="18" customHeight="1">
      <c r="B73" s="114"/>
      <c r="C73" s="235"/>
      <c r="D73" s="235"/>
      <c r="E73" s="338" t="s">
        <v>347</v>
      </c>
      <c r="F73" s="340">
        <v>1.5409999999999999</v>
      </c>
      <c r="G73" s="340">
        <v>3.9E-2</v>
      </c>
      <c r="H73" s="340">
        <v>1E-3</v>
      </c>
      <c r="I73" s="340">
        <v>1.5409999999999999</v>
      </c>
      <c r="J73" s="340">
        <v>3.9E-2</v>
      </c>
      <c r="K73" s="340">
        <v>1E-3</v>
      </c>
      <c r="L73" s="340">
        <v>1.5409999999999999</v>
      </c>
      <c r="M73" s="340">
        <v>3.9E-2</v>
      </c>
      <c r="N73" s="340">
        <v>1E-3</v>
      </c>
      <c r="O73" s="340">
        <v>1.5409999999999999</v>
      </c>
      <c r="P73" s="340">
        <v>3.9E-2</v>
      </c>
      <c r="Q73" s="340">
        <v>1E-3</v>
      </c>
      <c r="R73" s="340">
        <v>1.5409999999999999</v>
      </c>
      <c r="S73" s="340">
        <v>3.9E-2</v>
      </c>
      <c r="T73" s="340">
        <v>1E-3</v>
      </c>
      <c r="U73" s="340">
        <v>1.5409999999999999</v>
      </c>
      <c r="V73" s="340">
        <v>3.9E-2</v>
      </c>
      <c r="W73" s="340">
        <v>1E-3</v>
      </c>
      <c r="X73" s="340">
        <v>1.5409999999999999</v>
      </c>
      <c r="Y73" s="340">
        <v>3.9E-2</v>
      </c>
      <c r="Z73" s="340">
        <v>1E-3</v>
      </c>
      <c r="AA73" s="340">
        <v>1.5409999999999999</v>
      </c>
      <c r="AB73" s="340">
        <v>3.9E-2</v>
      </c>
      <c r="AC73" s="340">
        <v>1E-3</v>
      </c>
      <c r="AD73" s="340">
        <v>1.5409999999999999</v>
      </c>
      <c r="AE73" s="340">
        <v>3.9E-2</v>
      </c>
      <c r="AF73" s="340">
        <v>1E-3</v>
      </c>
      <c r="AG73" s="340">
        <v>1.5409999999999999</v>
      </c>
      <c r="AH73" s="340">
        <v>3.9E-2</v>
      </c>
      <c r="AI73" s="340">
        <v>1E-3</v>
      </c>
      <c r="AJ73" s="340">
        <v>1.5409999999999999</v>
      </c>
      <c r="AK73" s="340">
        <v>3.9E-2</v>
      </c>
      <c r="AL73" s="340">
        <v>1E-3</v>
      </c>
      <c r="AM73" s="340">
        <v>1.5409999999999999</v>
      </c>
      <c r="AN73" s="340">
        <v>3.9E-2</v>
      </c>
      <c r="AO73" s="340">
        <v>1E-3</v>
      </c>
      <c r="AP73" s="340">
        <v>1.5409999999999999</v>
      </c>
      <c r="AQ73" s="340">
        <v>3.9E-2</v>
      </c>
      <c r="AR73" s="340">
        <v>1E-3</v>
      </c>
      <c r="AS73" s="340">
        <v>1.5409999999999999</v>
      </c>
      <c r="AT73" s="340">
        <v>3.9E-2</v>
      </c>
      <c r="AU73" s="340">
        <v>1E-3</v>
      </c>
      <c r="AV73" s="340">
        <v>1.5409999999999999</v>
      </c>
      <c r="AW73" s="340">
        <v>3.9E-2</v>
      </c>
      <c r="AX73" s="340">
        <v>1E-3</v>
      </c>
      <c r="AY73" s="340"/>
      <c r="AZ73" s="340"/>
      <c r="BA73" s="340"/>
    </row>
    <row r="74" spans="1:59" ht="18" customHeight="1">
      <c r="A74" s="245"/>
      <c r="E74" s="338" t="s">
        <v>1330</v>
      </c>
      <c r="F74" s="340">
        <v>1.369</v>
      </c>
      <c r="G74" s="340">
        <v>1.4E-2</v>
      </c>
      <c r="H74" s="340">
        <v>1E-3</v>
      </c>
      <c r="I74" s="340">
        <v>1.369</v>
      </c>
      <c r="J74" s="340">
        <v>1.4E-2</v>
      </c>
      <c r="K74" s="340">
        <v>1E-3</v>
      </c>
      <c r="L74" s="340">
        <v>1.369</v>
      </c>
      <c r="M74" s="340">
        <v>1.4E-2</v>
      </c>
      <c r="N74" s="340">
        <v>1E-3</v>
      </c>
      <c r="O74" s="340">
        <v>1.369</v>
      </c>
      <c r="P74" s="340">
        <v>1.4E-2</v>
      </c>
      <c r="Q74" s="340">
        <v>1E-3</v>
      </c>
      <c r="R74" s="340">
        <v>1.369</v>
      </c>
      <c r="S74" s="340">
        <v>1.4E-2</v>
      </c>
      <c r="T74" s="340">
        <v>1E-3</v>
      </c>
      <c r="U74" s="340">
        <v>1.369</v>
      </c>
      <c r="V74" s="340">
        <v>1.4E-2</v>
      </c>
      <c r="W74" s="340">
        <v>1E-3</v>
      </c>
      <c r="X74" s="340">
        <v>1.369</v>
      </c>
      <c r="Y74" s="340">
        <v>1.4E-2</v>
      </c>
      <c r="Z74" s="340">
        <v>1E-3</v>
      </c>
      <c r="AA74" s="340">
        <v>1.369</v>
      </c>
      <c r="AB74" s="340">
        <v>1.4E-2</v>
      </c>
      <c r="AC74" s="340">
        <v>1E-3</v>
      </c>
      <c r="AD74" s="340">
        <v>1.369</v>
      </c>
      <c r="AE74" s="340">
        <v>1.4E-2</v>
      </c>
      <c r="AF74" s="340">
        <v>1E-3</v>
      </c>
      <c r="AG74" s="340">
        <v>1.369</v>
      </c>
      <c r="AH74" s="340">
        <v>1.4E-2</v>
      </c>
      <c r="AI74" s="340">
        <v>1E-3</v>
      </c>
      <c r="AJ74" s="340">
        <v>1.369</v>
      </c>
      <c r="AK74" s="340">
        <v>1.4E-2</v>
      </c>
      <c r="AL74" s="340">
        <v>1E-3</v>
      </c>
      <c r="AM74" s="340">
        <v>1.369</v>
      </c>
      <c r="AN74" s="340">
        <v>1.4E-2</v>
      </c>
      <c r="AO74" s="340">
        <v>1E-3</v>
      </c>
      <c r="AP74" s="340">
        <v>1.369</v>
      </c>
      <c r="AQ74" s="340">
        <v>1.4E-2</v>
      </c>
      <c r="AR74" s="340">
        <v>1E-3</v>
      </c>
      <c r="AS74" s="340">
        <v>1.369</v>
      </c>
      <c r="AT74" s="340">
        <v>1.4E-2</v>
      </c>
      <c r="AU74" s="340">
        <v>1E-3</v>
      </c>
      <c r="AV74" s="340">
        <v>1.369</v>
      </c>
      <c r="AW74" s="340">
        <v>1.4E-2</v>
      </c>
      <c r="AX74" s="340">
        <v>1E-3</v>
      </c>
      <c r="AY74" s="340"/>
      <c r="AZ74" s="340"/>
      <c r="BA74" s="340"/>
    </row>
    <row r="75" spans="1:59" ht="18" customHeight="1">
      <c r="A75" s="245"/>
      <c r="E75" s="338" t="s">
        <v>352</v>
      </c>
      <c r="F75" s="340">
        <v>1.617</v>
      </c>
      <c r="G75" s="340">
        <v>4.3319999999999999</v>
      </c>
      <c r="H75" s="340">
        <v>5.8000000000000003E-2</v>
      </c>
      <c r="I75" s="340">
        <v>1.617</v>
      </c>
      <c r="J75" s="340">
        <v>4.3319999999999999</v>
      </c>
      <c r="K75" s="340">
        <v>5.8000000000000003E-2</v>
      </c>
      <c r="L75" s="340">
        <v>1.617</v>
      </c>
      <c r="M75" s="340">
        <v>4.3319999999999999</v>
      </c>
      <c r="N75" s="340">
        <v>5.8000000000000003E-2</v>
      </c>
      <c r="O75" s="340">
        <v>1.617</v>
      </c>
      <c r="P75" s="340">
        <v>4.3319999999999999</v>
      </c>
      <c r="Q75" s="340">
        <v>5.8000000000000003E-2</v>
      </c>
      <c r="R75" s="340">
        <v>1.617</v>
      </c>
      <c r="S75" s="340">
        <v>4.3319999999999999</v>
      </c>
      <c r="T75" s="340">
        <v>5.8000000000000003E-2</v>
      </c>
      <c r="U75" s="340">
        <v>1.617</v>
      </c>
      <c r="V75" s="340">
        <v>4.3319999999999999</v>
      </c>
      <c r="W75" s="340">
        <v>5.8000000000000003E-2</v>
      </c>
      <c r="X75" s="340">
        <v>1.617</v>
      </c>
      <c r="Y75" s="340">
        <v>4.3319999999999999</v>
      </c>
      <c r="Z75" s="340">
        <v>5.8000000000000003E-2</v>
      </c>
      <c r="AA75" s="340">
        <v>1.617</v>
      </c>
      <c r="AB75" s="340">
        <v>4.3319999999999999</v>
      </c>
      <c r="AC75" s="340">
        <v>5.8000000000000003E-2</v>
      </c>
      <c r="AD75" s="340">
        <v>1.617</v>
      </c>
      <c r="AE75" s="340">
        <v>4.3319999999999999</v>
      </c>
      <c r="AF75" s="340">
        <v>5.8000000000000003E-2</v>
      </c>
      <c r="AG75" s="340">
        <v>1.617</v>
      </c>
      <c r="AH75" s="340">
        <v>4.3319999999999999</v>
      </c>
      <c r="AI75" s="340">
        <v>5.8000000000000003E-2</v>
      </c>
      <c r="AJ75" s="340">
        <v>1.617</v>
      </c>
      <c r="AK75" s="340">
        <v>4.3319999999999999</v>
      </c>
      <c r="AL75" s="340">
        <v>5.8000000000000003E-2</v>
      </c>
      <c r="AM75" s="340">
        <v>1.617</v>
      </c>
      <c r="AN75" s="340">
        <v>4.3319999999999999</v>
      </c>
      <c r="AO75" s="340">
        <v>5.8000000000000003E-2</v>
      </c>
      <c r="AP75" s="340">
        <v>1.617</v>
      </c>
      <c r="AQ75" s="340">
        <v>4.3319999999999999</v>
      </c>
      <c r="AR75" s="340">
        <v>5.8000000000000003E-2</v>
      </c>
      <c r="AS75" s="340">
        <v>1.617</v>
      </c>
      <c r="AT75" s="340">
        <v>4.3319999999999999</v>
      </c>
      <c r="AU75" s="340">
        <v>5.8000000000000003E-2</v>
      </c>
      <c r="AV75" s="340">
        <v>1.617</v>
      </c>
      <c r="AW75" s="340">
        <v>4.3319999999999999</v>
      </c>
      <c r="AX75" s="340">
        <v>5.8000000000000003E-2</v>
      </c>
      <c r="AY75" s="340"/>
      <c r="AZ75" s="340"/>
      <c r="BA75" s="340"/>
    </row>
    <row r="76" spans="1:59">
      <c r="A76"/>
      <c r="E76" s="338" t="s">
        <v>1331</v>
      </c>
      <c r="F76" s="340">
        <v>3.149</v>
      </c>
      <c r="G76" s="340">
        <v>0.438</v>
      </c>
      <c r="H76" s="340">
        <v>2.5999999999999999E-2</v>
      </c>
      <c r="I76" s="340">
        <v>3.149</v>
      </c>
      <c r="J76" s="340">
        <v>0.438</v>
      </c>
      <c r="K76" s="340">
        <v>2.5999999999999999E-2</v>
      </c>
      <c r="L76" s="340">
        <v>3.149</v>
      </c>
      <c r="M76" s="340">
        <v>0.438</v>
      </c>
      <c r="N76" s="340">
        <v>2.5999999999999999E-2</v>
      </c>
      <c r="O76" s="340">
        <v>3.149</v>
      </c>
      <c r="P76" s="340">
        <v>0.438</v>
      </c>
      <c r="Q76" s="340">
        <v>2.5999999999999999E-2</v>
      </c>
      <c r="R76" s="340">
        <v>3.149</v>
      </c>
      <c r="S76" s="340">
        <v>0.438</v>
      </c>
      <c r="T76" s="340">
        <v>2.5999999999999999E-2</v>
      </c>
      <c r="U76" s="340">
        <v>3.149</v>
      </c>
      <c r="V76" s="340">
        <v>0.438</v>
      </c>
      <c r="W76" s="340">
        <v>2.5999999999999999E-2</v>
      </c>
      <c r="X76" s="340">
        <v>3.149</v>
      </c>
      <c r="Y76" s="340">
        <v>0.438</v>
      </c>
      <c r="Z76" s="340">
        <v>2.5999999999999999E-2</v>
      </c>
      <c r="AA76" s="340">
        <v>3.149</v>
      </c>
      <c r="AB76" s="340">
        <v>0.438</v>
      </c>
      <c r="AC76" s="340">
        <v>2.5999999999999999E-2</v>
      </c>
      <c r="AD76" s="340">
        <v>3.149</v>
      </c>
      <c r="AE76" s="340">
        <v>0.438</v>
      </c>
      <c r="AF76" s="340">
        <v>2.5999999999999999E-2</v>
      </c>
      <c r="AG76" s="340">
        <v>3.149</v>
      </c>
      <c r="AH76" s="340">
        <v>0.438</v>
      </c>
      <c r="AI76" s="340">
        <v>2.5999999999999999E-2</v>
      </c>
      <c r="AJ76" s="340">
        <v>3.149</v>
      </c>
      <c r="AK76" s="340">
        <v>0.438</v>
      </c>
      <c r="AL76" s="340">
        <v>2.5999999999999999E-2</v>
      </c>
      <c r="AM76" s="340">
        <v>3.149</v>
      </c>
      <c r="AN76" s="340">
        <v>0.438</v>
      </c>
      <c r="AO76" s="340">
        <v>2.5999999999999999E-2</v>
      </c>
      <c r="AP76" s="340">
        <v>3.149</v>
      </c>
      <c r="AQ76" s="340">
        <v>0.438</v>
      </c>
      <c r="AR76" s="340">
        <v>2.5999999999999999E-2</v>
      </c>
      <c r="AS76" s="340">
        <v>3.149</v>
      </c>
      <c r="AT76" s="340">
        <v>0.438</v>
      </c>
      <c r="AU76" s="340">
        <v>2.5999999999999999E-2</v>
      </c>
      <c r="AV76" s="340">
        <v>3.149</v>
      </c>
      <c r="AW76" s="340">
        <v>0.438</v>
      </c>
      <c r="AX76" s="340">
        <v>2.5999999999999999E-2</v>
      </c>
      <c r="AY76" s="340"/>
      <c r="AZ76" s="340"/>
      <c r="BA76" s="340"/>
    </row>
    <row r="77" spans="1:59">
      <c r="A77"/>
      <c r="E77" s="339" t="s">
        <v>1328</v>
      </c>
      <c r="F77" s="342" t="s">
        <v>293</v>
      </c>
      <c r="G77" s="342" t="s">
        <v>293</v>
      </c>
      <c r="H77" s="342" t="s">
        <v>293</v>
      </c>
      <c r="I77" s="342" t="s">
        <v>293</v>
      </c>
      <c r="J77" s="342" t="s">
        <v>293</v>
      </c>
      <c r="K77" s="342" t="s">
        <v>293</v>
      </c>
      <c r="L77" s="342" t="s">
        <v>293</v>
      </c>
      <c r="M77" s="342" t="s">
        <v>293</v>
      </c>
      <c r="N77" s="342" t="s">
        <v>293</v>
      </c>
      <c r="O77" s="342" t="s">
        <v>293</v>
      </c>
      <c r="P77" s="342" t="s">
        <v>293</v>
      </c>
      <c r="Q77" s="342" t="s">
        <v>293</v>
      </c>
      <c r="R77" s="342" t="s">
        <v>293</v>
      </c>
      <c r="S77" s="342" t="s">
        <v>293</v>
      </c>
      <c r="T77" s="342" t="s">
        <v>293</v>
      </c>
      <c r="U77" s="342" t="s">
        <v>293</v>
      </c>
      <c r="V77" s="342" t="s">
        <v>293</v>
      </c>
      <c r="W77" s="342" t="s">
        <v>293</v>
      </c>
      <c r="X77" s="342" t="s">
        <v>293</v>
      </c>
      <c r="Y77" s="342" t="s">
        <v>293</v>
      </c>
      <c r="Z77" s="342" t="s">
        <v>293</v>
      </c>
      <c r="AA77" s="342" t="s">
        <v>293</v>
      </c>
      <c r="AB77" s="342" t="s">
        <v>293</v>
      </c>
      <c r="AC77" s="342" t="s">
        <v>293</v>
      </c>
      <c r="AD77" s="342" t="s">
        <v>293</v>
      </c>
      <c r="AE77" s="342" t="s">
        <v>293</v>
      </c>
      <c r="AF77" s="342" t="s">
        <v>293</v>
      </c>
      <c r="AG77" s="342" t="s">
        <v>293</v>
      </c>
      <c r="AH77" s="342" t="s">
        <v>293</v>
      </c>
      <c r="AI77" s="342" t="s">
        <v>293</v>
      </c>
      <c r="AJ77" s="342" t="s">
        <v>293</v>
      </c>
      <c r="AK77" s="342" t="s">
        <v>293</v>
      </c>
      <c r="AL77" s="342" t="s">
        <v>293</v>
      </c>
      <c r="AM77" s="342" t="s">
        <v>293</v>
      </c>
      <c r="AN77" s="342" t="s">
        <v>293</v>
      </c>
      <c r="AO77" s="342" t="s">
        <v>293</v>
      </c>
      <c r="AP77" s="342" t="s">
        <v>293</v>
      </c>
      <c r="AQ77" s="342" t="s">
        <v>293</v>
      </c>
      <c r="AR77" s="342" t="s">
        <v>293</v>
      </c>
      <c r="AS77" s="342" t="s">
        <v>293</v>
      </c>
      <c r="AT77" s="342" t="s">
        <v>293</v>
      </c>
      <c r="AU77" s="342" t="s">
        <v>293</v>
      </c>
      <c r="AV77" s="342" t="s">
        <v>293</v>
      </c>
      <c r="AW77" s="342" t="s">
        <v>293</v>
      </c>
      <c r="AX77" s="342" t="s">
        <v>293</v>
      </c>
      <c r="AY77" s="342"/>
      <c r="AZ77" s="342"/>
      <c r="BA77" s="342"/>
    </row>
    <row r="78" spans="1:59">
      <c r="A78"/>
      <c r="B78" s="259" t="s">
        <v>1332</v>
      </c>
    </row>
    <row r="79" spans="1:59">
      <c r="A79"/>
      <c r="B79" s="259"/>
    </row>
    <row r="80" spans="1:59" ht="15.75">
      <c r="A80"/>
      <c r="C80" s="886" t="s">
        <v>1333</v>
      </c>
      <c r="E80" s="343" t="s">
        <v>1334</v>
      </c>
    </row>
    <row r="81" spans="3:3" customFormat="1">
      <c r="C81" s="887" t="s">
        <v>343</v>
      </c>
    </row>
    <row r="82" spans="3:3" customFormat="1">
      <c r="C82" s="888" t="s">
        <v>344</v>
      </c>
    </row>
    <row r="83" spans="3:3" customFormat="1">
      <c r="C83" s="888" t="s">
        <v>1327</v>
      </c>
    </row>
    <row r="84" spans="3:3" customFormat="1">
      <c r="C84" s="888" t="s">
        <v>346</v>
      </c>
    </row>
    <row r="85" spans="3:3" customFormat="1">
      <c r="C85" s="888" t="s">
        <v>347</v>
      </c>
    </row>
    <row r="86" spans="3:3" customFormat="1">
      <c r="C86" s="888" t="s">
        <v>348</v>
      </c>
    </row>
    <row r="87" spans="3:3" customFormat="1">
      <c r="C87" s="888" t="s">
        <v>349</v>
      </c>
    </row>
    <row r="88" spans="3:3" customFormat="1">
      <c r="C88" s="888" t="s">
        <v>350</v>
      </c>
    </row>
    <row r="89" spans="3:3" customFormat="1">
      <c r="C89" s="888" t="s">
        <v>351</v>
      </c>
    </row>
    <row r="90" spans="3:3" customFormat="1">
      <c r="C90" s="888" t="s">
        <v>352</v>
      </c>
    </row>
    <row r="91" spans="3:3" customFormat="1">
      <c r="C91" s="888" t="s">
        <v>353</v>
      </c>
    </row>
    <row r="92" spans="3:3" customFormat="1">
      <c r="C92" s="888" t="s">
        <v>354</v>
      </c>
    </row>
    <row r="93" spans="3:3" customFormat="1">
      <c r="C93" s="888" t="s">
        <v>355</v>
      </c>
    </row>
    <row r="94" spans="3:3" customFormat="1">
      <c r="C94" s="888" t="s">
        <v>356</v>
      </c>
    </row>
    <row r="95" spans="3:3" customFormat="1">
      <c r="C95" s="888" t="s">
        <v>357</v>
      </c>
    </row>
    <row r="96" spans="3:3" customFormat="1">
      <c r="C96" s="889" t="s">
        <v>1328</v>
      </c>
    </row>
    <row r="97" spans="1:15">
      <c r="A97"/>
    </row>
    <row r="98" spans="1:15" ht="18" customHeight="1">
      <c r="A98" s="245"/>
      <c r="B98" s="259" t="s">
        <v>1335</v>
      </c>
    </row>
    <row r="99" spans="1:15" ht="18" customHeight="1">
      <c r="A99" s="245"/>
      <c r="B99" s="259"/>
      <c r="L99" t="s">
        <v>1336</v>
      </c>
    </row>
    <row r="100" spans="1:15" ht="18" customHeight="1">
      <c r="C100" s="890" t="s">
        <v>1337</v>
      </c>
      <c r="D100" s="890" t="s">
        <v>1338</v>
      </c>
      <c r="E100" s="890" t="s">
        <v>154</v>
      </c>
      <c r="F100" s="891" t="s">
        <v>1339</v>
      </c>
      <c r="G100" s="892"/>
      <c r="H100" s="893"/>
      <c r="I100" s="891" t="s">
        <v>1340</v>
      </c>
      <c r="J100" s="892"/>
      <c r="K100" s="893"/>
      <c r="L100" s="891" t="s">
        <v>1341</v>
      </c>
      <c r="M100" s="892"/>
      <c r="N100" s="892"/>
      <c r="O100" s="893"/>
    </row>
    <row r="101" spans="1:15" ht="18" customHeight="1">
      <c r="C101" s="894"/>
      <c r="D101" s="894"/>
      <c r="E101" s="894"/>
      <c r="F101" s="895" t="s">
        <v>1273</v>
      </c>
      <c r="G101" s="895" t="s">
        <v>1274</v>
      </c>
      <c r="H101" s="895" t="s">
        <v>1275</v>
      </c>
      <c r="I101" s="895" t="s">
        <v>1273</v>
      </c>
      <c r="J101" s="895" t="s">
        <v>1274</v>
      </c>
      <c r="K101" s="895" t="s">
        <v>1275</v>
      </c>
      <c r="L101" s="895" t="s">
        <v>1342</v>
      </c>
      <c r="M101" s="895" t="s">
        <v>1343</v>
      </c>
      <c r="N101" s="895" t="s">
        <v>1344</v>
      </c>
      <c r="O101" s="895" t="s">
        <v>1345</v>
      </c>
    </row>
    <row r="102" spans="1:15" ht="18" customHeight="1">
      <c r="C102" s="896" t="s">
        <v>323</v>
      </c>
      <c r="D102" s="897"/>
      <c r="E102" s="898"/>
      <c r="F102" s="899"/>
      <c r="G102" s="899"/>
      <c r="H102" s="899"/>
      <c r="I102" s="899"/>
      <c r="J102" s="899"/>
      <c r="K102" s="899"/>
      <c r="L102" s="899"/>
      <c r="M102" s="899"/>
      <c r="N102" s="899"/>
      <c r="O102" s="896" t="s">
        <v>1346</v>
      </c>
    </row>
    <row r="103" spans="1:15" ht="18" customHeight="1">
      <c r="C103" s="471" t="str">
        <f>IF(ISTEXT('3. Instalaciones fijas'!E27),'3. Instalaciones fijas'!E27,"")</f>
        <v/>
      </c>
      <c r="D103" s="471">
        <f>'3. Instalaciones fijas'!F27</f>
        <v>0</v>
      </c>
      <c r="E103" s="471">
        <f>'3. Instalaciones fijas'!G27</f>
        <v>0</v>
      </c>
      <c r="F103" s="900" t="str">
        <f t="shared" ref="F103:F124" si="1">IF($D103="Otro (ud)","-",IFERROR(INDEX($F$50:$AX$65,MATCH($D103,$E$50:$E$65,0),MATCH($D$6&amp;F$101,$F$49:$AX$49,0)),""))</f>
        <v/>
      </c>
      <c r="G103" s="900" t="str">
        <f t="shared" ref="G103:H124" si="2">IF($D103="Otro (ud)","-",IFERROR(INDEX($F$50:$AX$72,MATCH($D103,$E$50:$E$72,0),MATCH($D$6&amp;G$101,$F$49:$AX$49,0)),""))</f>
        <v/>
      </c>
      <c r="H103" s="900" t="str">
        <f t="shared" si="2"/>
        <v/>
      </c>
      <c r="I103" s="901">
        <f>'3. Instalaciones fijas'!K27</f>
        <v>0</v>
      </c>
      <c r="J103" s="901">
        <f>'3. Instalaciones fijas'!L27</f>
        <v>0</v>
      </c>
      <c r="K103" s="901">
        <f>'3. Instalaciones fijas'!M27</f>
        <v>0</v>
      </c>
      <c r="L103" s="902" t="str">
        <f>IFERROR(IF(OR($D103="Biomasa madera (kg)**",$D103="Biomasa pellets (kg)**",$D103="Biogás (kg)**"),0,IF($D103="Otro (ud)",$E103*$I103,$E103*$F103)),"")</f>
        <v/>
      </c>
      <c r="M103" s="902" t="str">
        <f>IFERROR(IF($D103="Otro (ud)",$E103*$J103,$E103*$G103),"")</f>
        <v/>
      </c>
      <c r="N103" s="902" t="str">
        <f>IFERROR(IF($D103="Otro (ud)",$E103*$K103,$E103*$H103),"")</f>
        <v/>
      </c>
      <c r="O103" s="903" t="str">
        <f>IF(ISNUMBER(L103+M103*$H$9/1000+N103*$H$10/1000),L103+M103*$H$9/1000+N103*$H$10/1000,"")</f>
        <v/>
      </c>
    </row>
    <row r="104" spans="1:15" ht="18" customHeight="1">
      <c r="C104" s="471" t="str">
        <f>IF(ISTEXT('3. Instalaciones fijas'!E28),'3. Instalaciones fijas'!E28,"")</f>
        <v/>
      </c>
      <c r="D104" s="471">
        <f>'3. Instalaciones fijas'!F28</f>
        <v>0</v>
      </c>
      <c r="E104" s="471">
        <f>'3. Instalaciones fijas'!G28</f>
        <v>0</v>
      </c>
      <c r="F104" s="900" t="str">
        <f t="shared" si="1"/>
        <v/>
      </c>
      <c r="G104" s="900" t="str">
        <f t="shared" si="2"/>
        <v/>
      </c>
      <c r="H104" s="900" t="str">
        <f t="shared" si="2"/>
        <v/>
      </c>
      <c r="I104" s="901">
        <f>'3. Instalaciones fijas'!K28</f>
        <v>0</v>
      </c>
      <c r="J104" s="901">
        <f>'3. Instalaciones fijas'!L28</f>
        <v>0</v>
      </c>
      <c r="K104" s="901">
        <f>'3. Instalaciones fijas'!M28</f>
        <v>0</v>
      </c>
      <c r="L104" s="902" t="str">
        <f t="shared" ref="L104:L124" si="3">IFERROR(IF(OR($D104="Biomasa madera (kg)**",$D104="Biomasa pellets (kg)**",$D104="Biogás (kg)**"),0,IF($D104="Otro (ud)",$E104*$I104,$E104*$F104)),"")</f>
        <v/>
      </c>
      <c r="M104" s="902" t="str">
        <f t="shared" ref="M104:M124" si="4">IFERROR(IF($D104="Otro (ud)",$E104*$J104,$E104*$G104),"")</f>
        <v/>
      </c>
      <c r="N104" s="902" t="str">
        <f t="shared" ref="N104:N124" si="5">IFERROR(IF($D104="Otro (ud)",$E104*$K104,$E104*$H104),"")</f>
        <v/>
      </c>
      <c r="O104" s="903" t="str">
        <f t="shared" ref="O104:O124" si="6">IF(ISNUMBER(L104+M104*$H$9/1000+N104*$H$10/1000),L104+M104*$H$9/1000+N104*$H$10/1000,"")</f>
        <v/>
      </c>
    </row>
    <row r="105" spans="1:15" ht="18" customHeight="1">
      <c r="C105" s="471" t="str">
        <f>IF(ISTEXT('3. Instalaciones fijas'!E29),'3. Instalaciones fijas'!E29,"")</f>
        <v/>
      </c>
      <c r="D105" s="471">
        <f>'3. Instalaciones fijas'!F29</f>
        <v>0</v>
      </c>
      <c r="E105" s="471">
        <f>'3. Instalaciones fijas'!G29</f>
        <v>0</v>
      </c>
      <c r="F105" s="900" t="str">
        <f t="shared" si="1"/>
        <v/>
      </c>
      <c r="G105" s="900" t="str">
        <f t="shared" si="2"/>
        <v/>
      </c>
      <c r="H105" s="900" t="str">
        <f t="shared" si="2"/>
        <v/>
      </c>
      <c r="I105" s="901">
        <f>'3. Instalaciones fijas'!K29</f>
        <v>0</v>
      </c>
      <c r="J105" s="901">
        <f>'3. Instalaciones fijas'!L29</f>
        <v>0</v>
      </c>
      <c r="K105" s="901">
        <f>'3. Instalaciones fijas'!M29</f>
        <v>0</v>
      </c>
      <c r="L105" s="902" t="str">
        <f t="shared" si="3"/>
        <v/>
      </c>
      <c r="M105" s="902" t="str">
        <f t="shared" si="4"/>
        <v/>
      </c>
      <c r="N105" s="902" t="str">
        <f t="shared" si="5"/>
        <v/>
      </c>
      <c r="O105" s="903" t="str">
        <f t="shared" si="6"/>
        <v/>
      </c>
    </row>
    <row r="106" spans="1:15" ht="18" customHeight="1">
      <c r="C106" s="471" t="str">
        <f>IF(ISTEXT('3. Instalaciones fijas'!E30),'3. Instalaciones fijas'!E30,"")</f>
        <v/>
      </c>
      <c r="D106" s="471">
        <f>'3. Instalaciones fijas'!F30</f>
        <v>0</v>
      </c>
      <c r="E106" s="471">
        <f>'3. Instalaciones fijas'!G30</f>
        <v>0</v>
      </c>
      <c r="F106" s="900" t="str">
        <f t="shared" si="1"/>
        <v/>
      </c>
      <c r="G106" s="900" t="str">
        <f t="shared" si="2"/>
        <v/>
      </c>
      <c r="H106" s="900" t="str">
        <f t="shared" si="2"/>
        <v/>
      </c>
      <c r="I106" s="901">
        <f>'3. Instalaciones fijas'!K30</f>
        <v>0</v>
      </c>
      <c r="J106" s="901">
        <f>'3. Instalaciones fijas'!L30</f>
        <v>0</v>
      </c>
      <c r="K106" s="901">
        <f>'3. Instalaciones fijas'!M30</f>
        <v>0</v>
      </c>
      <c r="L106" s="902" t="str">
        <f t="shared" si="3"/>
        <v/>
      </c>
      <c r="M106" s="902" t="str">
        <f t="shared" si="4"/>
        <v/>
      </c>
      <c r="N106" s="902" t="str">
        <f t="shared" si="5"/>
        <v/>
      </c>
      <c r="O106" s="903" t="str">
        <f t="shared" si="6"/>
        <v/>
      </c>
    </row>
    <row r="107" spans="1:15" ht="18" customHeight="1">
      <c r="C107" s="471" t="str">
        <f>IF(ISTEXT('3. Instalaciones fijas'!E31),'3. Instalaciones fijas'!E31,"")</f>
        <v/>
      </c>
      <c r="D107" s="471">
        <f>'3. Instalaciones fijas'!F31</f>
        <v>0</v>
      </c>
      <c r="E107" s="471">
        <f>'3. Instalaciones fijas'!G31</f>
        <v>0</v>
      </c>
      <c r="F107" s="900" t="str">
        <f t="shared" si="1"/>
        <v/>
      </c>
      <c r="G107" s="900" t="str">
        <f t="shared" si="2"/>
        <v/>
      </c>
      <c r="H107" s="900" t="str">
        <f t="shared" si="2"/>
        <v/>
      </c>
      <c r="I107" s="901">
        <f>'3. Instalaciones fijas'!K31</f>
        <v>0</v>
      </c>
      <c r="J107" s="901">
        <f>'3. Instalaciones fijas'!L31</f>
        <v>0</v>
      </c>
      <c r="K107" s="901">
        <f>'3. Instalaciones fijas'!M31</f>
        <v>0</v>
      </c>
      <c r="L107" s="902" t="str">
        <f t="shared" si="3"/>
        <v/>
      </c>
      <c r="M107" s="902" t="str">
        <f t="shared" si="4"/>
        <v/>
      </c>
      <c r="N107" s="902" t="str">
        <f t="shared" si="5"/>
        <v/>
      </c>
      <c r="O107" s="903" t="str">
        <f t="shared" si="6"/>
        <v/>
      </c>
    </row>
    <row r="108" spans="1:15" ht="18" customHeight="1">
      <c r="C108" s="471" t="str">
        <f>IF(ISTEXT('3. Instalaciones fijas'!E32),'3. Instalaciones fijas'!E32,"")</f>
        <v/>
      </c>
      <c r="D108" s="471">
        <f>'3. Instalaciones fijas'!F32</f>
        <v>0</v>
      </c>
      <c r="E108" s="471">
        <f>'3. Instalaciones fijas'!G32</f>
        <v>0</v>
      </c>
      <c r="F108" s="900" t="str">
        <f t="shared" si="1"/>
        <v/>
      </c>
      <c r="G108" s="900" t="str">
        <f t="shared" si="2"/>
        <v/>
      </c>
      <c r="H108" s="900" t="str">
        <f t="shared" si="2"/>
        <v/>
      </c>
      <c r="I108" s="901">
        <f>'3. Instalaciones fijas'!K32</f>
        <v>0</v>
      </c>
      <c r="J108" s="901">
        <f>'3. Instalaciones fijas'!L32</f>
        <v>0</v>
      </c>
      <c r="K108" s="901">
        <f>'3. Instalaciones fijas'!M32</f>
        <v>0</v>
      </c>
      <c r="L108" s="902" t="str">
        <f t="shared" si="3"/>
        <v/>
      </c>
      <c r="M108" s="902" t="str">
        <f t="shared" si="4"/>
        <v/>
      </c>
      <c r="N108" s="902" t="str">
        <f t="shared" si="5"/>
        <v/>
      </c>
      <c r="O108" s="903" t="str">
        <f t="shared" si="6"/>
        <v/>
      </c>
    </row>
    <row r="109" spans="1:15" ht="18" customHeight="1">
      <c r="C109" s="471" t="str">
        <f>IF(ISTEXT('3. Instalaciones fijas'!E33),'3. Instalaciones fijas'!E33,"")</f>
        <v/>
      </c>
      <c r="D109" s="471">
        <f>'3. Instalaciones fijas'!F33</f>
        <v>0</v>
      </c>
      <c r="E109" s="471">
        <f>'3. Instalaciones fijas'!G33</f>
        <v>0</v>
      </c>
      <c r="F109" s="900" t="str">
        <f t="shared" si="1"/>
        <v/>
      </c>
      <c r="G109" s="900" t="str">
        <f t="shared" si="2"/>
        <v/>
      </c>
      <c r="H109" s="900" t="str">
        <f t="shared" si="2"/>
        <v/>
      </c>
      <c r="I109" s="901">
        <f>'3. Instalaciones fijas'!K33</f>
        <v>0</v>
      </c>
      <c r="J109" s="901">
        <f>'3. Instalaciones fijas'!L33</f>
        <v>0</v>
      </c>
      <c r="K109" s="901">
        <f>'3. Instalaciones fijas'!M33</f>
        <v>0</v>
      </c>
      <c r="L109" s="902" t="str">
        <f t="shared" si="3"/>
        <v/>
      </c>
      <c r="M109" s="902" t="str">
        <f t="shared" si="4"/>
        <v/>
      </c>
      <c r="N109" s="902" t="str">
        <f t="shared" si="5"/>
        <v/>
      </c>
      <c r="O109" s="903" t="str">
        <f t="shared" si="6"/>
        <v/>
      </c>
    </row>
    <row r="110" spans="1:15" ht="18" customHeight="1">
      <c r="C110" s="471" t="str">
        <f>IF(ISTEXT('3. Instalaciones fijas'!E34),'3. Instalaciones fijas'!E34,"")</f>
        <v/>
      </c>
      <c r="D110" s="471">
        <f>'3. Instalaciones fijas'!F34</f>
        <v>0</v>
      </c>
      <c r="E110" s="471">
        <f>'3. Instalaciones fijas'!G34</f>
        <v>0</v>
      </c>
      <c r="F110" s="900" t="str">
        <f t="shared" si="1"/>
        <v/>
      </c>
      <c r="G110" s="900" t="str">
        <f t="shared" si="2"/>
        <v/>
      </c>
      <c r="H110" s="900" t="str">
        <f t="shared" si="2"/>
        <v/>
      </c>
      <c r="I110" s="901">
        <f>'3. Instalaciones fijas'!K34</f>
        <v>0</v>
      </c>
      <c r="J110" s="901">
        <f>'3. Instalaciones fijas'!L34</f>
        <v>0</v>
      </c>
      <c r="K110" s="901">
        <f>'3. Instalaciones fijas'!M34</f>
        <v>0</v>
      </c>
      <c r="L110" s="902" t="str">
        <f t="shared" si="3"/>
        <v/>
      </c>
      <c r="M110" s="902" t="str">
        <f>IFERROR(IF($D110="Otro (ud)",$E110*$J110,$E110*$G110),"")</f>
        <v/>
      </c>
      <c r="N110" s="902" t="str">
        <f t="shared" si="5"/>
        <v/>
      </c>
      <c r="O110" s="903" t="str">
        <f>IF(ISNUMBER(L110+M110*$H$9/1000+N110*$H$10/1000),L110+M110*$H$9/1000+N110*$H$10/1000,"")</f>
        <v/>
      </c>
    </row>
    <row r="111" spans="1:15" ht="18" customHeight="1">
      <c r="C111" s="471" t="str">
        <f>IF(ISTEXT('3. Instalaciones fijas'!E35),'3. Instalaciones fijas'!E35,"")</f>
        <v/>
      </c>
      <c r="D111" s="471">
        <f>'3. Instalaciones fijas'!F35</f>
        <v>0</v>
      </c>
      <c r="E111" s="471">
        <f>'3. Instalaciones fijas'!G35</f>
        <v>0</v>
      </c>
      <c r="F111" s="900" t="str">
        <f t="shared" si="1"/>
        <v/>
      </c>
      <c r="G111" s="900" t="str">
        <f t="shared" si="2"/>
        <v/>
      </c>
      <c r="H111" s="900" t="str">
        <f t="shared" si="2"/>
        <v/>
      </c>
      <c r="I111" s="901">
        <f>'3. Instalaciones fijas'!K35</f>
        <v>0</v>
      </c>
      <c r="J111" s="901">
        <f>'3. Instalaciones fijas'!L35</f>
        <v>0</v>
      </c>
      <c r="K111" s="901">
        <f>'3. Instalaciones fijas'!M35</f>
        <v>0</v>
      </c>
      <c r="L111" s="902" t="str">
        <f t="shared" si="3"/>
        <v/>
      </c>
      <c r="M111" s="902" t="str">
        <f t="shared" si="4"/>
        <v/>
      </c>
      <c r="N111" s="902" t="str">
        <f t="shared" si="5"/>
        <v/>
      </c>
      <c r="O111" s="903" t="str">
        <f>IF(ISNUMBER(L111+M111*$H$9/1000+N111*$H$10/1000),L111+M111*$H$9/1000+N111*$H$10/1000,"")</f>
        <v/>
      </c>
    </row>
    <row r="112" spans="1:15" ht="18" customHeight="1">
      <c r="C112" s="471" t="str">
        <f>IF(ISTEXT('3. Instalaciones fijas'!E36),'3. Instalaciones fijas'!E36,"")</f>
        <v/>
      </c>
      <c r="D112" s="471">
        <f>'3. Instalaciones fijas'!F36</f>
        <v>0</v>
      </c>
      <c r="E112" s="471">
        <f>'3. Instalaciones fijas'!G36</f>
        <v>0</v>
      </c>
      <c r="F112" s="900" t="str">
        <f t="shared" si="1"/>
        <v/>
      </c>
      <c r="G112" s="900" t="str">
        <f t="shared" si="2"/>
        <v/>
      </c>
      <c r="H112" s="900" t="str">
        <f t="shared" si="2"/>
        <v/>
      </c>
      <c r="I112" s="901">
        <f>'3. Instalaciones fijas'!K36</f>
        <v>0</v>
      </c>
      <c r="J112" s="901">
        <f>'3. Instalaciones fijas'!L36</f>
        <v>0</v>
      </c>
      <c r="K112" s="901">
        <f>'3. Instalaciones fijas'!M36</f>
        <v>0</v>
      </c>
      <c r="L112" s="902" t="str">
        <f t="shared" si="3"/>
        <v/>
      </c>
      <c r="M112" s="902" t="str">
        <f t="shared" si="4"/>
        <v/>
      </c>
      <c r="N112" s="902" t="str">
        <f t="shared" si="5"/>
        <v/>
      </c>
      <c r="O112" s="903" t="str">
        <f t="shared" si="6"/>
        <v/>
      </c>
    </row>
    <row r="113" spans="1:53" ht="18" customHeight="1">
      <c r="C113" s="471" t="str">
        <f>IF(ISTEXT('3. Instalaciones fijas'!E37),'3. Instalaciones fijas'!E37,"")</f>
        <v/>
      </c>
      <c r="D113" s="471">
        <f>'3. Instalaciones fijas'!F37</f>
        <v>0</v>
      </c>
      <c r="E113" s="471">
        <f>'3. Instalaciones fijas'!G37</f>
        <v>0</v>
      </c>
      <c r="F113" s="900" t="str">
        <f t="shared" si="1"/>
        <v/>
      </c>
      <c r="G113" s="900" t="str">
        <f t="shared" si="2"/>
        <v/>
      </c>
      <c r="H113" s="900" t="str">
        <f t="shared" si="2"/>
        <v/>
      </c>
      <c r="I113" s="901">
        <f>'3. Instalaciones fijas'!K37</f>
        <v>0</v>
      </c>
      <c r="J113" s="901">
        <f>'3. Instalaciones fijas'!L37</f>
        <v>0</v>
      </c>
      <c r="K113" s="901">
        <f>'3. Instalaciones fijas'!M37</f>
        <v>0</v>
      </c>
      <c r="L113" s="902" t="str">
        <f t="shared" si="3"/>
        <v/>
      </c>
      <c r="M113" s="902" t="str">
        <f t="shared" si="4"/>
        <v/>
      </c>
      <c r="N113" s="902" t="str">
        <f t="shared" si="5"/>
        <v/>
      </c>
      <c r="O113" s="903" t="str">
        <f t="shared" si="6"/>
        <v/>
      </c>
    </row>
    <row r="114" spans="1:53" ht="18" customHeight="1">
      <c r="C114" s="471" t="str">
        <f>IF(ISTEXT('3. Instalaciones fijas'!E38),'3. Instalaciones fijas'!E38,"")</f>
        <v/>
      </c>
      <c r="D114" s="471">
        <f>'3. Instalaciones fijas'!F38</f>
        <v>0</v>
      </c>
      <c r="E114" s="471">
        <f>'3. Instalaciones fijas'!G38</f>
        <v>0</v>
      </c>
      <c r="F114" s="900" t="str">
        <f t="shared" si="1"/>
        <v/>
      </c>
      <c r="G114" s="900" t="str">
        <f t="shared" si="2"/>
        <v/>
      </c>
      <c r="H114" s="900" t="str">
        <f t="shared" si="2"/>
        <v/>
      </c>
      <c r="I114" s="901">
        <f>'3. Instalaciones fijas'!K38</f>
        <v>0</v>
      </c>
      <c r="J114" s="901">
        <f>'3. Instalaciones fijas'!L38</f>
        <v>0</v>
      </c>
      <c r="K114" s="901">
        <f>'3. Instalaciones fijas'!M38</f>
        <v>0</v>
      </c>
      <c r="L114" s="902" t="str">
        <f t="shared" si="3"/>
        <v/>
      </c>
      <c r="M114" s="902" t="str">
        <f t="shared" si="4"/>
        <v/>
      </c>
      <c r="N114" s="902" t="str">
        <f t="shared" si="5"/>
        <v/>
      </c>
      <c r="O114" s="903" t="str">
        <f t="shared" si="6"/>
        <v/>
      </c>
    </row>
    <row r="115" spans="1:53" ht="18" customHeight="1">
      <c r="C115" s="471" t="str">
        <f>IF(ISTEXT('3. Instalaciones fijas'!E39),'3. Instalaciones fijas'!E39,"")</f>
        <v/>
      </c>
      <c r="D115" s="471">
        <f>'3. Instalaciones fijas'!F39</f>
        <v>0</v>
      </c>
      <c r="E115" s="471">
        <f>'3. Instalaciones fijas'!G39</f>
        <v>0</v>
      </c>
      <c r="F115" s="900" t="str">
        <f t="shared" si="1"/>
        <v/>
      </c>
      <c r="G115" s="900" t="str">
        <f t="shared" si="2"/>
        <v/>
      </c>
      <c r="H115" s="900" t="str">
        <f t="shared" si="2"/>
        <v/>
      </c>
      <c r="I115" s="901">
        <f>'3. Instalaciones fijas'!K39</f>
        <v>0</v>
      </c>
      <c r="J115" s="901">
        <f>'3. Instalaciones fijas'!L39</f>
        <v>0</v>
      </c>
      <c r="K115" s="901">
        <f>'3. Instalaciones fijas'!M39</f>
        <v>0</v>
      </c>
      <c r="L115" s="902" t="str">
        <f t="shared" si="3"/>
        <v/>
      </c>
      <c r="M115" s="902" t="str">
        <f t="shared" si="4"/>
        <v/>
      </c>
      <c r="N115" s="902" t="str">
        <f t="shared" si="5"/>
        <v/>
      </c>
      <c r="O115" s="903" t="str">
        <f t="shared" si="6"/>
        <v/>
      </c>
    </row>
    <row r="116" spans="1:53" ht="18" customHeight="1">
      <c r="C116" s="471" t="str">
        <f>IF(ISTEXT('3. Instalaciones fijas'!E40),'3. Instalaciones fijas'!E40,"")</f>
        <v/>
      </c>
      <c r="D116" s="471">
        <f>'3. Instalaciones fijas'!F40</f>
        <v>0</v>
      </c>
      <c r="E116" s="471">
        <f>'3. Instalaciones fijas'!G40</f>
        <v>0</v>
      </c>
      <c r="F116" s="900" t="str">
        <f t="shared" si="1"/>
        <v/>
      </c>
      <c r="G116" s="900" t="str">
        <f t="shared" si="2"/>
        <v/>
      </c>
      <c r="H116" s="900" t="str">
        <f t="shared" si="2"/>
        <v/>
      </c>
      <c r="I116" s="901">
        <f>'3. Instalaciones fijas'!K40</f>
        <v>0</v>
      </c>
      <c r="J116" s="901">
        <f>'3. Instalaciones fijas'!L40</f>
        <v>0</v>
      </c>
      <c r="K116" s="901">
        <f>'3. Instalaciones fijas'!M40</f>
        <v>0</v>
      </c>
      <c r="L116" s="902" t="str">
        <f t="shared" si="3"/>
        <v/>
      </c>
      <c r="M116" s="902" t="str">
        <f t="shared" si="4"/>
        <v/>
      </c>
      <c r="N116" s="902" t="str">
        <f t="shared" si="5"/>
        <v/>
      </c>
      <c r="O116" s="903" t="str">
        <f t="shared" si="6"/>
        <v/>
      </c>
    </row>
    <row r="117" spans="1:53" ht="18" customHeight="1">
      <c r="C117" s="471" t="str">
        <f>IF(ISTEXT('3. Instalaciones fijas'!E41),'3. Instalaciones fijas'!E41,"")</f>
        <v/>
      </c>
      <c r="D117" s="471">
        <f>'3. Instalaciones fijas'!F41</f>
        <v>0</v>
      </c>
      <c r="E117" s="471">
        <f>'3. Instalaciones fijas'!G41</f>
        <v>0</v>
      </c>
      <c r="F117" s="900" t="str">
        <f t="shared" si="1"/>
        <v/>
      </c>
      <c r="G117" s="900" t="str">
        <f t="shared" si="2"/>
        <v/>
      </c>
      <c r="H117" s="900" t="str">
        <f t="shared" si="2"/>
        <v/>
      </c>
      <c r="I117" s="901">
        <f>'3. Instalaciones fijas'!K41</f>
        <v>0</v>
      </c>
      <c r="J117" s="901">
        <f>'3. Instalaciones fijas'!L41</f>
        <v>0</v>
      </c>
      <c r="K117" s="901">
        <f>'3. Instalaciones fijas'!M41</f>
        <v>0</v>
      </c>
      <c r="L117" s="902" t="str">
        <f t="shared" si="3"/>
        <v/>
      </c>
      <c r="M117" s="902" t="str">
        <f t="shared" si="4"/>
        <v/>
      </c>
      <c r="N117" s="902" t="str">
        <f t="shared" si="5"/>
        <v/>
      </c>
      <c r="O117" s="903" t="str">
        <f t="shared" si="6"/>
        <v/>
      </c>
    </row>
    <row r="118" spans="1:53" ht="18" customHeight="1">
      <c r="C118" s="471" t="str">
        <f>IF(ISTEXT('3. Instalaciones fijas'!E42),'3. Instalaciones fijas'!E42,"")</f>
        <v/>
      </c>
      <c r="D118" s="471">
        <f>'3. Instalaciones fijas'!F42</f>
        <v>0</v>
      </c>
      <c r="E118" s="471">
        <f>'3. Instalaciones fijas'!G42</f>
        <v>0</v>
      </c>
      <c r="F118" s="900" t="str">
        <f t="shared" si="1"/>
        <v/>
      </c>
      <c r="G118" s="900" t="str">
        <f t="shared" si="2"/>
        <v/>
      </c>
      <c r="H118" s="900" t="str">
        <f t="shared" si="2"/>
        <v/>
      </c>
      <c r="I118" s="901">
        <f>'3. Instalaciones fijas'!K42</f>
        <v>0</v>
      </c>
      <c r="J118" s="901">
        <f>'3. Instalaciones fijas'!L42</f>
        <v>0</v>
      </c>
      <c r="K118" s="901">
        <f>'3. Instalaciones fijas'!M42</f>
        <v>0</v>
      </c>
      <c r="L118" s="902" t="str">
        <f t="shared" si="3"/>
        <v/>
      </c>
      <c r="M118" s="902" t="str">
        <f t="shared" si="4"/>
        <v/>
      </c>
      <c r="N118" s="902" t="str">
        <f t="shared" si="5"/>
        <v/>
      </c>
      <c r="O118" s="903" t="str">
        <f t="shared" si="6"/>
        <v/>
      </c>
    </row>
    <row r="119" spans="1:53" ht="18" customHeight="1">
      <c r="C119" s="471" t="str">
        <f>IF(ISTEXT('3. Instalaciones fijas'!E43),'3. Instalaciones fijas'!E43,"")</f>
        <v/>
      </c>
      <c r="D119" s="471">
        <f>'3. Instalaciones fijas'!F43</f>
        <v>0</v>
      </c>
      <c r="E119" s="471">
        <f>'3. Instalaciones fijas'!G43</f>
        <v>0</v>
      </c>
      <c r="F119" s="900" t="str">
        <f t="shared" si="1"/>
        <v/>
      </c>
      <c r="G119" s="900" t="str">
        <f t="shared" si="2"/>
        <v/>
      </c>
      <c r="H119" s="900" t="str">
        <f t="shared" si="2"/>
        <v/>
      </c>
      <c r="I119" s="901">
        <f>'3. Instalaciones fijas'!K43</f>
        <v>0</v>
      </c>
      <c r="J119" s="901">
        <f>'3. Instalaciones fijas'!L43</f>
        <v>0</v>
      </c>
      <c r="K119" s="901">
        <f>'3. Instalaciones fijas'!M43</f>
        <v>0</v>
      </c>
      <c r="L119" s="902" t="str">
        <f t="shared" si="3"/>
        <v/>
      </c>
      <c r="M119" s="902" t="str">
        <f t="shared" si="4"/>
        <v/>
      </c>
      <c r="N119" s="902" t="str">
        <f t="shared" si="5"/>
        <v/>
      </c>
      <c r="O119" s="903" t="str">
        <f t="shared" si="6"/>
        <v/>
      </c>
    </row>
    <row r="120" spans="1:53" ht="18" customHeight="1">
      <c r="C120" s="471" t="str">
        <f>IF(ISTEXT('3. Instalaciones fijas'!E44),'3. Instalaciones fijas'!E44,"")</f>
        <v/>
      </c>
      <c r="D120" s="471">
        <f>'3. Instalaciones fijas'!F44</f>
        <v>0</v>
      </c>
      <c r="E120" s="471">
        <f>'3. Instalaciones fijas'!G44</f>
        <v>0</v>
      </c>
      <c r="F120" s="900" t="str">
        <f t="shared" si="1"/>
        <v/>
      </c>
      <c r="G120" s="900" t="str">
        <f t="shared" si="2"/>
        <v/>
      </c>
      <c r="H120" s="900" t="str">
        <f t="shared" si="2"/>
        <v/>
      </c>
      <c r="I120" s="901">
        <f>'3. Instalaciones fijas'!K44</f>
        <v>0</v>
      </c>
      <c r="J120" s="901">
        <f>'3. Instalaciones fijas'!L44</f>
        <v>0</v>
      </c>
      <c r="K120" s="901">
        <f>'3. Instalaciones fijas'!M44</f>
        <v>0</v>
      </c>
      <c r="L120" s="902" t="str">
        <f t="shared" si="3"/>
        <v/>
      </c>
      <c r="M120" s="902" t="str">
        <f t="shared" si="4"/>
        <v/>
      </c>
      <c r="N120" s="902" t="str">
        <f t="shared" si="5"/>
        <v/>
      </c>
      <c r="O120" s="903" t="str">
        <f t="shared" si="6"/>
        <v/>
      </c>
    </row>
    <row r="121" spans="1:53" ht="18" customHeight="1">
      <c r="C121" s="471" t="str">
        <f>IF(ISTEXT('3. Instalaciones fijas'!E45),'3. Instalaciones fijas'!E45,"")</f>
        <v/>
      </c>
      <c r="D121" s="471">
        <f>'3. Instalaciones fijas'!F45</f>
        <v>0</v>
      </c>
      <c r="E121" s="471">
        <f>'3. Instalaciones fijas'!G45</f>
        <v>0</v>
      </c>
      <c r="F121" s="900" t="str">
        <f t="shared" si="1"/>
        <v/>
      </c>
      <c r="G121" s="900" t="str">
        <f t="shared" si="2"/>
        <v/>
      </c>
      <c r="H121" s="900" t="str">
        <f t="shared" si="2"/>
        <v/>
      </c>
      <c r="I121" s="901">
        <f>'3. Instalaciones fijas'!K45</f>
        <v>0</v>
      </c>
      <c r="J121" s="901">
        <f>'3. Instalaciones fijas'!L45</f>
        <v>0</v>
      </c>
      <c r="K121" s="901">
        <f>'3. Instalaciones fijas'!M45</f>
        <v>0</v>
      </c>
      <c r="L121" s="902" t="str">
        <f t="shared" si="3"/>
        <v/>
      </c>
      <c r="M121" s="902" t="str">
        <f t="shared" si="4"/>
        <v/>
      </c>
      <c r="N121" s="902" t="str">
        <f t="shared" si="5"/>
        <v/>
      </c>
      <c r="O121" s="903" t="str">
        <f t="shared" si="6"/>
        <v/>
      </c>
    </row>
    <row r="122" spans="1:53" ht="18" customHeight="1">
      <c r="C122" s="471" t="str">
        <f>IF(ISTEXT('3. Instalaciones fijas'!E46),'3. Instalaciones fijas'!E46,"")</f>
        <v/>
      </c>
      <c r="D122" s="471">
        <f>'3. Instalaciones fijas'!F46</f>
        <v>0</v>
      </c>
      <c r="E122" s="471">
        <f>'3. Instalaciones fijas'!G46</f>
        <v>0</v>
      </c>
      <c r="F122" s="900" t="str">
        <f t="shared" si="1"/>
        <v/>
      </c>
      <c r="G122" s="900" t="str">
        <f t="shared" si="2"/>
        <v/>
      </c>
      <c r="H122" s="900" t="str">
        <f t="shared" si="2"/>
        <v/>
      </c>
      <c r="I122" s="901">
        <f>'3. Instalaciones fijas'!K46</f>
        <v>0</v>
      </c>
      <c r="J122" s="901">
        <f>'3. Instalaciones fijas'!L46</f>
        <v>0</v>
      </c>
      <c r="K122" s="901">
        <f>'3. Instalaciones fijas'!M46</f>
        <v>0</v>
      </c>
      <c r="L122" s="902" t="str">
        <f t="shared" si="3"/>
        <v/>
      </c>
      <c r="M122" s="902" t="str">
        <f t="shared" si="4"/>
        <v/>
      </c>
      <c r="N122" s="902" t="str">
        <f t="shared" si="5"/>
        <v/>
      </c>
      <c r="O122" s="903" t="str">
        <f t="shared" si="6"/>
        <v/>
      </c>
    </row>
    <row r="123" spans="1:53" ht="18" customHeight="1">
      <c r="C123" s="471" t="str">
        <f>IF(ISTEXT('3. Instalaciones fijas'!E47),'3. Instalaciones fijas'!E47,"")</f>
        <v/>
      </c>
      <c r="D123" s="471">
        <f>'3. Instalaciones fijas'!F47</f>
        <v>0</v>
      </c>
      <c r="E123" s="471">
        <f>'3. Instalaciones fijas'!G47</f>
        <v>0</v>
      </c>
      <c r="F123" s="900" t="str">
        <f t="shared" si="1"/>
        <v/>
      </c>
      <c r="G123" s="900" t="str">
        <f t="shared" si="2"/>
        <v/>
      </c>
      <c r="H123" s="900" t="str">
        <f t="shared" si="2"/>
        <v/>
      </c>
      <c r="I123" s="901">
        <f>'3. Instalaciones fijas'!K47</f>
        <v>0</v>
      </c>
      <c r="J123" s="901">
        <f>'3. Instalaciones fijas'!L47</f>
        <v>0</v>
      </c>
      <c r="K123" s="901">
        <f>'3. Instalaciones fijas'!M47</f>
        <v>0</v>
      </c>
      <c r="L123" s="902" t="str">
        <f t="shared" si="3"/>
        <v/>
      </c>
      <c r="M123" s="902" t="str">
        <f t="shared" si="4"/>
        <v/>
      </c>
      <c r="N123" s="902" t="str">
        <f t="shared" si="5"/>
        <v/>
      </c>
      <c r="O123" s="903" t="str">
        <f t="shared" si="6"/>
        <v/>
      </c>
    </row>
    <row r="124" spans="1:53" ht="18" customHeight="1">
      <c r="C124" s="471" t="str">
        <f>IF(ISTEXT('3. Instalaciones fijas'!E48),'3. Instalaciones fijas'!E48,"")</f>
        <v/>
      </c>
      <c r="D124" s="471">
        <f>'3. Instalaciones fijas'!F48</f>
        <v>0</v>
      </c>
      <c r="E124" s="471">
        <f>'3. Instalaciones fijas'!G48</f>
        <v>0</v>
      </c>
      <c r="F124" s="900" t="str">
        <f t="shared" si="1"/>
        <v/>
      </c>
      <c r="G124" s="900" t="str">
        <f t="shared" si="2"/>
        <v/>
      </c>
      <c r="H124" s="900" t="str">
        <f t="shared" si="2"/>
        <v/>
      </c>
      <c r="I124" s="901">
        <f>'3. Instalaciones fijas'!K48</f>
        <v>0</v>
      </c>
      <c r="J124" s="901">
        <f>'3. Instalaciones fijas'!L48</f>
        <v>0</v>
      </c>
      <c r="K124" s="901">
        <f>'3. Instalaciones fijas'!M48</f>
        <v>0</v>
      </c>
      <c r="L124" s="902" t="str">
        <f t="shared" si="3"/>
        <v/>
      </c>
      <c r="M124" s="902" t="str">
        <f t="shared" si="4"/>
        <v/>
      </c>
      <c r="N124" s="902" t="str">
        <f t="shared" si="5"/>
        <v/>
      </c>
      <c r="O124" s="903" t="str">
        <f t="shared" si="6"/>
        <v/>
      </c>
    </row>
    <row r="125" spans="1:53" ht="18" customHeight="1">
      <c r="L125" s="470">
        <f>SUM(L103:L124)</f>
        <v>0</v>
      </c>
      <c r="M125" s="470">
        <f t="shared" ref="M125:O125" si="7">SUM(M103:M124)</f>
        <v>0</v>
      </c>
      <c r="N125" s="470">
        <f t="shared" si="7"/>
        <v>0</v>
      </c>
      <c r="O125" s="470">
        <f t="shared" si="7"/>
        <v>0</v>
      </c>
    </row>
    <row r="126" spans="1:53" s="235" customFormat="1" ht="18" customHeight="1">
      <c r="A126" s="114"/>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row>
    <row r="127" spans="1:53" ht="18" customHeight="1">
      <c r="B127" s="269" t="s">
        <v>1347</v>
      </c>
      <c r="C127" s="269"/>
      <c r="D127" s="269"/>
      <c r="E127" s="269"/>
      <c r="F127" s="269"/>
      <c r="G127" s="269"/>
      <c r="H127" s="269"/>
      <c r="I127" s="269"/>
      <c r="J127" s="269"/>
      <c r="K127" s="269"/>
    </row>
    <row r="128" spans="1:53" ht="18" customHeight="1">
      <c r="B128" s="114"/>
      <c r="C128" s="114"/>
      <c r="D128" s="114"/>
      <c r="E128" s="114"/>
      <c r="F128" s="114"/>
      <c r="G128" s="114"/>
      <c r="H128" s="114"/>
      <c r="I128" s="114"/>
      <c r="J128" s="114"/>
      <c r="K128" s="114"/>
      <c r="L128" s="114"/>
      <c r="M128" s="114"/>
      <c r="N128" s="114"/>
    </row>
    <row r="129" spans="1:53" ht="18" customHeight="1">
      <c r="D129" s="881" t="s">
        <v>1267</v>
      </c>
      <c r="E129" s="881" t="s">
        <v>1268</v>
      </c>
      <c r="F129" s="881" t="s">
        <v>1269</v>
      </c>
      <c r="G129" s="881" t="s">
        <v>1270</v>
      </c>
    </row>
    <row r="130" spans="1:53" ht="18" customHeight="1">
      <c r="B130">
        <v>2</v>
      </c>
      <c r="C130" s="882" t="s">
        <v>1348</v>
      </c>
      <c r="D130" s="883">
        <f>F203</f>
        <v>0</v>
      </c>
      <c r="E130" s="883">
        <f t="shared" ref="E130:G130" si="8">G203</f>
        <v>0</v>
      </c>
      <c r="F130" s="883">
        <f t="shared" si="8"/>
        <v>0</v>
      </c>
      <c r="G130" s="883">
        <f t="shared" si="8"/>
        <v>0</v>
      </c>
    </row>
    <row r="131" spans="1:53" s="235" customFormat="1" ht="18" customHeight="1">
      <c r="A131" s="114"/>
      <c r="B131"/>
      <c r="C131"/>
      <c r="D131"/>
      <c r="E131"/>
      <c r="F131"/>
      <c r="G131" s="283">
        <f>D130+E130*$H$9/1000+F130*$H$10/1000</f>
        <v>0</v>
      </c>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row>
    <row r="132" spans="1:53" s="235" customFormat="1" ht="18" customHeight="1">
      <c r="A132" s="114"/>
      <c r="B132"/>
      <c r="C132"/>
      <c r="D132"/>
      <c r="E132"/>
      <c r="F132"/>
      <c r="G132" s="283"/>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row>
    <row r="133" spans="1:53" s="235" customFormat="1" ht="18" customHeight="1">
      <c r="A133" s="114"/>
      <c r="B133" s="259" t="s">
        <v>1332</v>
      </c>
      <c r="C133"/>
      <c r="D133"/>
      <c r="E133"/>
      <c r="F133"/>
      <c r="G133" s="28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row>
    <row r="134" spans="1:53" s="235" customFormat="1" ht="18" customHeight="1">
      <c r="A134" s="114"/>
      <c r="B134" s="259"/>
      <c r="C134"/>
      <c r="D134"/>
      <c r="E134"/>
      <c r="F134"/>
      <c r="G134" s="283"/>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row>
    <row r="135" spans="1:53" s="235" customFormat="1" ht="18" customHeight="1">
      <c r="A135" s="114"/>
      <c r="B135" s="259"/>
      <c r="C135" s="886" t="s">
        <v>1349</v>
      </c>
      <c r="D135"/>
      <c r="E135"/>
      <c r="F135"/>
      <c r="G135" s="283"/>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row>
    <row r="136" spans="1:53">
      <c r="A136"/>
      <c r="C136" s="904" t="s">
        <v>1350</v>
      </c>
    </row>
    <row r="137" spans="1:53">
      <c r="A137"/>
      <c r="C137" s="905" t="s">
        <v>1351</v>
      </c>
    </row>
    <row r="138" spans="1:53">
      <c r="A138"/>
      <c r="C138" s="905" t="s">
        <v>1352</v>
      </c>
    </row>
    <row r="139" spans="1:53">
      <c r="A139"/>
      <c r="C139" s="905" t="s">
        <v>1353</v>
      </c>
    </row>
    <row r="140" spans="1:53">
      <c r="A140"/>
      <c r="C140" s="905" t="s">
        <v>1354</v>
      </c>
    </row>
    <row r="141" spans="1:53">
      <c r="A141"/>
      <c r="C141" s="905" t="s">
        <v>1355</v>
      </c>
    </row>
    <row r="142" spans="1:53">
      <c r="A142"/>
      <c r="C142" s="905" t="s">
        <v>1356</v>
      </c>
    </row>
    <row r="143" spans="1:53">
      <c r="A143"/>
      <c r="C143" s="905" t="s">
        <v>1357</v>
      </c>
    </row>
    <row r="144" spans="1:53">
      <c r="A144"/>
      <c r="C144" s="905" t="s">
        <v>1358</v>
      </c>
    </row>
    <row r="145" spans="3:3" customFormat="1">
      <c r="C145" s="905" t="s">
        <v>1359</v>
      </c>
    </row>
    <row r="146" spans="3:3" customFormat="1">
      <c r="C146" s="905" t="s">
        <v>1360</v>
      </c>
    </row>
    <row r="147" spans="3:3" customFormat="1">
      <c r="C147" s="905" t="s">
        <v>1361</v>
      </c>
    </row>
    <row r="148" spans="3:3" customFormat="1">
      <c r="C148" s="905" t="s">
        <v>1362</v>
      </c>
    </row>
    <row r="149" spans="3:3" customFormat="1">
      <c r="C149" s="905" t="s">
        <v>1363</v>
      </c>
    </row>
    <row r="150" spans="3:3" customFormat="1">
      <c r="C150" s="905" t="s">
        <v>1364</v>
      </c>
    </row>
    <row r="151" spans="3:3" customFormat="1">
      <c r="C151" s="905" t="s">
        <v>1365</v>
      </c>
    </row>
    <row r="152" spans="3:3" customFormat="1">
      <c r="C152" s="905" t="s">
        <v>1366</v>
      </c>
    </row>
    <row r="153" spans="3:3" customFormat="1">
      <c r="C153" s="905" t="s">
        <v>1367</v>
      </c>
    </row>
    <row r="154" spans="3:3" customFormat="1">
      <c r="C154" s="905" t="s">
        <v>1368</v>
      </c>
    </row>
    <row r="155" spans="3:3" customFormat="1">
      <c r="C155" s="905" t="s">
        <v>1369</v>
      </c>
    </row>
    <row r="156" spans="3:3" customFormat="1">
      <c r="C156" s="905" t="s">
        <v>1370</v>
      </c>
    </row>
    <row r="157" spans="3:3" customFormat="1">
      <c r="C157" s="905" t="s">
        <v>1371</v>
      </c>
    </row>
    <row r="158" spans="3:3" customFormat="1">
      <c r="C158" s="905" t="s">
        <v>1372</v>
      </c>
    </row>
    <row r="159" spans="3:3" customFormat="1">
      <c r="C159" s="905" t="s">
        <v>1373</v>
      </c>
    </row>
    <row r="160" spans="3:3" customFormat="1">
      <c r="C160" s="905" t="s">
        <v>1374</v>
      </c>
    </row>
    <row r="161" spans="1:53">
      <c r="A161"/>
      <c r="C161" s="905" t="s">
        <v>1375</v>
      </c>
    </row>
    <row r="162" spans="1:53">
      <c r="A162"/>
      <c r="C162" s="905" t="s">
        <v>1376</v>
      </c>
    </row>
    <row r="163" spans="1:53">
      <c r="A163"/>
      <c r="C163" s="905" t="s">
        <v>1377</v>
      </c>
    </row>
    <row r="164" spans="1:53">
      <c r="A164"/>
      <c r="C164" s="906" t="s">
        <v>1378</v>
      </c>
    </row>
    <row r="165" spans="1:53" s="235" customFormat="1" ht="18" customHeight="1">
      <c r="A165" s="114"/>
      <c r="B165"/>
      <c r="C165"/>
      <c r="D165"/>
      <c r="E165"/>
      <c r="F165"/>
      <c r="G165" s="283"/>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row>
    <row r="166" spans="1:53" s="235" customFormat="1" ht="18" customHeight="1">
      <c r="A166" s="114"/>
      <c r="B166" s="259" t="s">
        <v>1335</v>
      </c>
      <c r="C166"/>
      <c r="D166"/>
      <c r="E166"/>
      <c r="F166"/>
      <c r="G166" s="283"/>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row>
    <row r="167" spans="1:53" s="235" customFormat="1" ht="18" customHeight="1">
      <c r="A167" s="114"/>
      <c r="B167" s="259"/>
      <c r="C167"/>
      <c r="D167"/>
      <c r="E167"/>
      <c r="F167"/>
      <c r="G167" s="283"/>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row>
    <row r="168" spans="1:53" s="235" customFormat="1" ht="18" customHeight="1">
      <c r="A168" s="114"/>
      <c r="B168"/>
      <c r="C168" s="890" t="s">
        <v>1233</v>
      </c>
      <c r="D168" s="890" t="s">
        <v>1337</v>
      </c>
      <c r="E168" s="890" t="s">
        <v>132</v>
      </c>
      <c r="F168" s="891" t="s">
        <v>1341</v>
      </c>
      <c r="G168" s="892"/>
      <c r="H168" s="892"/>
      <c r="I168" s="893"/>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row>
    <row r="169" spans="1:53" s="235" customFormat="1" ht="18" customHeight="1">
      <c r="A169" s="114"/>
      <c r="B169"/>
      <c r="C169" s="894"/>
      <c r="D169" s="894"/>
      <c r="E169" s="894"/>
      <c r="F169" s="895" t="s">
        <v>1342</v>
      </c>
      <c r="G169" s="895" t="s">
        <v>1343</v>
      </c>
      <c r="H169" s="895" t="s">
        <v>1344</v>
      </c>
      <c r="I169" s="895" t="s">
        <v>1345</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row>
    <row r="170" spans="1:53" s="235" customFormat="1" ht="18" customHeight="1">
      <c r="A170" s="114"/>
      <c r="B170"/>
      <c r="C170" s="896"/>
      <c r="D170" s="896" t="s">
        <v>323</v>
      </c>
      <c r="E170" s="896"/>
      <c r="F170" s="896"/>
      <c r="G170" s="896"/>
      <c r="H170" s="896"/>
      <c r="I170" s="896" t="s">
        <v>1346</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row>
    <row r="171" spans="1:53" s="235" customFormat="1" ht="18" customHeight="1">
      <c r="A171" s="114"/>
      <c r="B171"/>
      <c r="C171" s="903">
        <f>'3. Instalaciones fijas'!E65</f>
        <v>0</v>
      </c>
      <c r="D171" s="903" t="str">
        <f>IF(ISTEXT('3. Instalaciones fijas'!H65),'3. Instalaciones fijas'!H65,"")</f>
        <v/>
      </c>
      <c r="E171" s="903">
        <f>'3. Instalaciones fijas'!K65</f>
        <v>0</v>
      </c>
      <c r="F171" s="903">
        <f>'3. Instalaciones fijas'!N65</f>
        <v>0</v>
      </c>
      <c r="G171" s="903">
        <f>'3. Instalaciones fijas'!O65</f>
        <v>0</v>
      </c>
      <c r="H171" s="903">
        <f>'3. Instalaciones fijas'!P65</f>
        <v>0</v>
      </c>
      <c r="I171" s="903" t="str">
        <f>IF((F171+G171*$H$9/1000+H171*$H$10/1000)&lt;&gt;0,F171+G171*$H$9/1000+H171*$H$10/1000,"")</f>
        <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row>
    <row r="172" spans="1:53" s="235" customFormat="1" ht="18" customHeight="1">
      <c r="A172" s="114"/>
      <c r="B172"/>
      <c r="C172" s="903">
        <f>'3. Instalaciones fijas'!E66</f>
        <v>0</v>
      </c>
      <c r="D172" s="903" t="str">
        <f>IF(ISTEXT('3. Instalaciones fijas'!H66),'3. Instalaciones fijas'!H66,"")</f>
        <v/>
      </c>
      <c r="E172" s="903">
        <f>'3. Instalaciones fijas'!K66</f>
        <v>0</v>
      </c>
      <c r="F172" s="903">
        <f>'3. Instalaciones fijas'!N66</f>
        <v>0</v>
      </c>
      <c r="G172" s="903">
        <f>'3. Instalaciones fijas'!O66</f>
        <v>0</v>
      </c>
      <c r="H172" s="903">
        <f>'3. Instalaciones fijas'!P66</f>
        <v>0</v>
      </c>
      <c r="I172" s="903" t="str">
        <f t="shared" ref="I172:I202" si="9">IF((F172+G172*$H$9/1000+H172*$H$10/1000)&lt;&gt;0,F172+G172*$H$9/1000+H172*$H$10/1000,"")</f>
        <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row>
    <row r="173" spans="1:53" s="235" customFormat="1" ht="18" customHeight="1">
      <c r="A173" s="114"/>
      <c r="B173"/>
      <c r="C173" s="903">
        <f>'3. Instalaciones fijas'!E67</f>
        <v>0</v>
      </c>
      <c r="D173" s="903" t="str">
        <f>IF(ISTEXT('3. Instalaciones fijas'!H67),'3. Instalaciones fijas'!H67,"")</f>
        <v/>
      </c>
      <c r="E173" s="903">
        <f>'3. Instalaciones fijas'!K67</f>
        <v>0</v>
      </c>
      <c r="F173" s="903">
        <f>'3. Instalaciones fijas'!N67</f>
        <v>0</v>
      </c>
      <c r="G173" s="903">
        <f>'3. Instalaciones fijas'!O67</f>
        <v>0</v>
      </c>
      <c r="H173" s="903">
        <f>'3. Instalaciones fijas'!P67</f>
        <v>0</v>
      </c>
      <c r="I173" s="903" t="str">
        <f t="shared" si="9"/>
        <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row>
    <row r="174" spans="1:53" s="235" customFormat="1" ht="18" customHeight="1">
      <c r="A174" s="114"/>
      <c r="B174"/>
      <c r="C174" s="903">
        <f>'3. Instalaciones fijas'!E68</f>
        <v>0</v>
      </c>
      <c r="D174" s="903" t="str">
        <f>IF(ISTEXT('3. Instalaciones fijas'!H68),'3. Instalaciones fijas'!H68,"")</f>
        <v/>
      </c>
      <c r="E174" s="903">
        <f>'3. Instalaciones fijas'!K68</f>
        <v>0</v>
      </c>
      <c r="F174" s="903">
        <f>'3. Instalaciones fijas'!N68</f>
        <v>0</v>
      </c>
      <c r="G174" s="903">
        <f>'3. Instalaciones fijas'!O68</f>
        <v>0</v>
      </c>
      <c r="H174" s="903">
        <f>'3. Instalaciones fijas'!P68</f>
        <v>0</v>
      </c>
      <c r="I174" s="903" t="str">
        <f>IF((F174+G174*$H$9/1000+H174*$H$10/1000)&lt;&gt;0,F174+G174*$H$9/1000+H174*$H$10/1000,"")</f>
        <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row>
    <row r="175" spans="1:53" s="235" customFormat="1" ht="18" customHeight="1">
      <c r="A175" s="114"/>
      <c r="B175"/>
      <c r="C175" s="903">
        <f>'3. Instalaciones fijas'!E69</f>
        <v>0</v>
      </c>
      <c r="D175" s="903" t="str">
        <f>IF(ISTEXT('3. Instalaciones fijas'!H69),'3. Instalaciones fijas'!H69,"")</f>
        <v/>
      </c>
      <c r="E175" s="903">
        <f>'3. Instalaciones fijas'!K69</f>
        <v>0</v>
      </c>
      <c r="F175" s="903">
        <f>'3. Instalaciones fijas'!N69</f>
        <v>0</v>
      </c>
      <c r="G175" s="903">
        <f>'3. Instalaciones fijas'!O69</f>
        <v>0</v>
      </c>
      <c r="H175" s="903">
        <f>'3. Instalaciones fijas'!P69</f>
        <v>0</v>
      </c>
      <c r="I175" s="903" t="str">
        <f t="shared" si="9"/>
        <v/>
      </c>
      <c r="J175"/>
      <c r="K175"/>
      <c r="L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row>
    <row r="176" spans="1:53" s="235" customFormat="1" ht="18" customHeight="1">
      <c r="A176" s="114"/>
      <c r="B176"/>
      <c r="C176" s="903">
        <f>'3. Instalaciones fijas'!E70</f>
        <v>0</v>
      </c>
      <c r="D176" s="903" t="str">
        <f>IF(ISTEXT('3. Instalaciones fijas'!H70),'3. Instalaciones fijas'!H70,"")</f>
        <v/>
      </c>
      <c r="E176" s="903">
        <f>'3. Instalaciones fijas'!K70</f>
        <v>0</v>
      </c>
      <c r="F176" s="903">
        <f>'3. Instalaciones fijas'!N70</f>
        <v>0</v>
      </c>
      <c r="G176" s="903">
        <f>'3. Instalaciones fijas'!O70</f>
        <v>0</v>
      </c>
      <c r="H176" s="903">
        <f>'3. Instalaciones fijas'!P70</f>
        <v>0</v>
      </c>
      <c r="I176" s="903" t="str">
        <f t="shared" si="9"/>
        <v/>
      </c>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row>
    <row r="177" spans="1:53" s="235" customFormat="1" ht="18" customHeight="1">
      <c r="A177" s="114"/>
      <c r="B177"/>
      <c r="C177" s="903">
        <f>'3. Instalaciones fijas'!E71</f>
        <v>0</v>
      </c>
      <c r="D177" s="903" t="str">
        <f>IF(ISTEXT('3. Instalaciones fijas'!H71),'3. Instalaciones fijas'!H71,"")</f>
        <v/>
      </c>
      <c r="E177" s="903">
        <f>'3. Instalaciones fijas'!K71</f>
        <v>0</v>
      </c>
      <c r="F177" s="903">
        <f>'3. Instalaciones fijas'!N71</f>
        <v>0</v>
      </c>
      <c r="G177" s="903">
        <f>'3. Instalaciones fijas'!O71</f>
        <v>0</v>
      </c>
      <c r="H177" s="903">
        <f>'3. Instalaciones fijas'!P71</f>
        <v>0</v>
      </c>
      <c r="I177" s="903" t="str">
        <f t="shared" si="9"/>
        <v/>
      </c>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row>
    <row r="178" spans="1:53" s="235" customFormat="1" ht="18" customHeight="1">
      <c r="A178" s="114"/>
      <c r="B178"/>
      <c r="C178" s="903">
        <f>'3. Instalaciones fijas'!E72</f>
        <v>0</v>
      </c>
      <c r="D178" s="903" t="str">
        <f>IF(ISTEXT('3. Instalaciones fijas'!H72),'3. Instalaciones fijas'!H72,"")</f>
        <v/>
      </c>
      <c r="E178" s="903">
        <f>'3. Instalaciones fijas'!K72</f>
        <v>0</v>
      </c>
      <c r="F178" s="903">
        <f>'3. Instalaciones fijas'!N72</f>
        <v>0</v>
      </c>
      <c r="G178" s="903">
        <f>'3. Instalaciones fijas'!O72</f>
        <v>0</v>
      </c>
      <c r="H178" s="903">
        <f>'3. Instalaciones fijas'!P72</f>
        <v>0</v>
      </c>
      <c r="I178" s="903" t="str">
        <f t="shared" si="9"/>
        <v/>
      </c>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row>
    <row r="179" spans="1:53" s="235" customFormat="1" ht="18" customHeight="1">
      <c r="A179" s="114"/>
      <c r="B179"/>
      <c r="C179" s="903">
        <f>'3. Instalaciones fijas'!E73</f>
        <v>0</v>
      </c>
      <c r="D179" s="903" t="str">
        <f>IF(ISTEXT('3. Instalaciones fijas'!H73),'3. Instalaciones fijas'!H73,"")</f>
        <v/>
      </c>
      <c r="E179" s="903">
        <f>'3. Instalaciones fijas'!K73</f>
        <v>0</v>
      </c>
      <c r="F179" s="903">
        <f>'3. Instalaciones fijas'!N73</f>
        <v>0</v>
      </c>
      <c r="G179" s="903">
        <f>'3. Instalaciones fijas'!O73</f>
        <v>0</v>
      </c>
      <c r="H179" s="903">
        <f>'3. Instalaciones fijas'!P73</f>
        <v>0</v>
      </c>
      <c r="I179" s="903" t="str">
        <f t="shared" si="9"/>
        <v/>
      </c>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row>
    <row r="180" spans="1:53" s="235" customFormat="1" ht="18" customHeight="1">
      <c r="A180" s="114"/>
      <c r="B180"/>
      <c r="C180" s="903">
        <f>'3. Instalaciones fijas'!E74</f>
        <v>0</v>
      </c>
      <c r="D180" s="903" t="str">
        <f>IF(ISTEXT('3. Instalaciones fijas'!H74),'3. Instalaciones fijas'!H74,"")</f>
        <v/>
      </c>
      <c r="E180" s="903">
        <f>'3. Instalaciones fijas'!K74</f>
        <v>0</v>
      </c>
      <c r="F180" s="903">
        <f>'3. Instalaciones fijas'!N74</f>
        <v>0</v>
      </c>
      <c r="G180" s="903">
        <f>'3. Instalaciones fijas'!O74</f>
        <v>0</v>
      </c>
      <c r="H180" s="903">
        <f>'3. Instalaciones fijas'!P74</f>
        <v>0</v>
      </c>
      <c r="I180" s="903" t="str">
        <f t="shared" si="9"/>
        <v/>
      </c>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row>
    <row r="181" spans="1:53" s="235" customFormat="1" ht="18" customHeight="1">
      <c r="A181" s="114"/>
      <c r="B181"/>
      <c r="C181" s="903">
        <f>'3. Instalaciones fijas'!E75</f>
        <v>0</v>
      </c>
      <c r="D181" s="903" t="str">
        <f>IF(ISTEXT('3. Instalaciones fijas'!H75),'3. Instalaciones fijas'!H75,"")</f>
        <v/>
      </c>
      <c r="E181" s="903">
        <f>'3. Instalaciones fijas'!K75</f>
        <v>0</v>
      </c>
      <c r="F181" s="903">
        <f>'3. Instalaciones fijas'!N75</f>
        <v>0</v>
      </c>
      <c r="G181" s="903">
        <f>'3. Instalaciones fijas'!O75</f>
        <v>0</v>
      </c>
      <c r="H181" s="903">
        <f>'3. Instalaciones fijas'!P75</f>
        <v>0</v>
      </c>
      <c r="I181" s="903" t="str">
        <f t="shared" si="9"/>
        <v/>
      </c>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row>
    <row r="182" spans="1:53" s="235" customFormat="1" ht="18" customHeight="1">
      <c r="A182" s="114"/>
      <c r="B182"/>
      <c r="C182" s="903">
        <f>'3. Instalaciones fijas'!E76</f>
        <v>0</v>
      </c>
      <c r="D182" s="903" t="str">
        <f>IF(ISTEXT('3. Instalaciones fijas'!H76),'3. Instalaciones fijas'!H76,"")</f>
        <v/>
      </c>
      <c r="E182" s="903">
        <f>'3. Instalaciones fijas'!K76</f>
        <v>0</v>
      </c>
      <c r="F182" s="903">
        <f>'3. Instalaciones fijas'!N76</f>
        <v>0</v>
      </c>
      <c r="G182" s="903">
        <f>'3. Instalaciones fijas'!O76</f>
        <v>0</v>
      </c>
      <c r="H182" s="903">
        <f>'3. Instalaciones fijas'!P76</f>
        <v>0</v>
      </c>
      <c r="I182" s="903" t="str">
        <f t="shared" si="9"/>
        <v/>
      </c>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row>
    <row r="183" spans="1:53" s="235" customFormat="1" ht="18" customHeight="1">
      <c r="A183" s="114"/>
      <c r="B183"/>
      <c r="C183" s="903">
        <f>'3. Instalaciones fijas'!E77</f>
        <v>0</v>
      </c>
      <c r="D183" s="903" t="str">
        <f>IF(ISTEXT('3. Instalaciones fijas'!H77),'3. Instalaciones fijas'!H77,"")</f>
        <v/>
      </c>
      <c r="E183" s="903">
        <f>'3. Instalaciones fijas'!K77</f>
        <v>0</v>
      </c>
      <c r="F183" s="903">
        <f>'3. Instalaciones fijas'!N77</f>
        <v>0</v>
      </c>
      <c r="G183" s="903">
        <f>'3. Instalaciones fijas'!O77</f>
        <v>0</v>
      </c>
      <c r="H183" s="903">
        <f>'3. Instalaciones fijas'!P77</f>
        <v>0</v>
      </c>
      <c r="I183" s="903" t="str">
        <f t="shared" si="9"/>
        <v/>
      </c>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row>
    <row r="184" spans="1:53" s="235" customFormat="1" ht="18" customHeight="1">
      <c r="A184" s="114"/>
      <c r="B184"/>
      <c r="C184" s="903">
        <f>'3. Instalaciones fijas'!E78</f>
        <v>0</v>
      </c>
      <c r="D184" s="903" t="str">
        <f>IF(ISTEXT('3. Instalaciones fijas'!H78),'3. Instalaciones fijas'!H78,"")</f>
        <v/>
      </c>
      <c r="E184" s="903">
        <f>'3. Instalaciones fijas'!K78</f>
        <v>0</v>
      </c>
      <c r="F184" s="903">
        <f>'3. Instalaciones fijas'!N78</f>
        <v>0</v>
      </c>
      <c r="G184" s="903">
        <f>'3. Instalaciones fijas'!O78</f>
        <v>0</v>
      </c>
      <c r="H184" s="903">
        <f>'3. Instalaciones fijas'!P78</f>
        <v>0</v>
      </c>
      <c r="I184" s="903" t="str">
        <f t="shared" si="9"/>
        <v/>
      </c>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row>
    <row r="185" spans="1:53" s="235" customFormat="1" ht="18" customHeight="1">
      <c r="A185" s="114"/>
      <c r="B185"/>
      <c r="C185" s="903">
        <f>'3. Instalaciones fijas'!E79</f>
        <v>0</v>
      </c>
      <c r="D185" s="903" t="str">
        <f>IF(ISTEXT('3. Instalaciones fijas'!H79),'3. Instalaciones fijas'!H79,"")</f>
        <v/>
      </c>
      <c r="E185" s="903">
        <f>'3. Instalaciones fijas'!K79</f>
        <v>0</v>
      </c>
      <c r="F185" s="903">
        <f>'3. Instalaciones fijas'!N79</f>
        <v>0</v>
      </c>
      <c r="G185" s="903">
        <f>'3. Instalaciones fijas'!O79</f>
        <v>0</v>
      </c>
      <c r="H185" s="903">
        <f>'3. Instalaciones fijas'!P79</f>
        <v>0</v>
      </c>
      <c r="I185" s="903" t="str">
        <f t="shared" si="9"/>
        <v/>
      </c>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row>
    <row r="186" spans="1:53" s="235" customFormat="1" ht="18" customHeight="1">
      <c r="A186" s="114"/>
      <c r="B186"/>
      <c r="C186" s="903">
        <f>'3. Instalaciones fijas'!E80</f>
        <v>0</v>
      </c>
      <c r="D186" s="903" t="str">
        <f>IF(ISTEXT('3. Instalaciones fijas'!H80),'3. Instalaciones fijas'!H80,"")</f>
        <v/>
      </c>
      <c r="E186" s="903">
        <f>'3. Instalaciones fijas'!K80</f>
        <v>0</v>
      </c>
      <c r="F186" s="903">
        <f>'3. Instalaciones fijas'!N80</f>
        <v>0</v>
      </c>
      <c r="G186" s="903">
        <f>'3. Instalaciones fijas'!O80</f>
        <v>0</v>
      </c>
      <c r="H186" s="903">
        <f>'3. Instalaciones fijas'!P80</f>
        <v>0</v>
      </c>
      <c r="I186" s="903" t="str">
        <f t="shared" si="9"/>
        <v/>
      </c>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row>
    <row r="187" spans="1:53" s="235" customFormat="1" ht="18" customHeight="1">
      <c r="A187" s="114"/>
      <c r="B187"/>
      <c r="C187" s="903">
        <f>'3. Instalaciones fijas'!E81</f>
        <v>0</v>
      </c>
      <c r="D187" s="903" t="str">
        <f>IF(ISTEXT('3. Instalaciones fijas'!H81),'3. Instalaciones fijas'!H81,"")</f>
        <v/>
      </c>
      <c r="E187" s="903">
        <f>'3. Instalaciones fijas'!K81</f>
        <v>0</v>
      </c>
      <c r="F187" s="903">
        <f>'3. Instalaciones fijas'!N81</f>
        <v>0</v>
      </c>
      <c r="G187" s="903">
        <f>'3. Instalaciones fijas'!O81</f>
        <v>0</v>
      </c>
      <c r="H187" s="903">
        <f>'3. Instalaciones fijas'!P81</f>
        <v>0</v>
      </c>
      <c r="I187" s="903" t="str">
        <f t="shared" si="9"/>
        <v/>
      </c>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row>
    <row r="188" spans="1:53" s="235" customFormat="1" ht="18" customHeight="1">
      <c r="A188" s="114"/>
      <c r="B188"/>
      <c r="C188" s="903">
        <f>'3. Instalaciones fijas'!E82</f>
        <v>0</v>
      </c>
      <c r="D188" s="903" t="str">
        <f>IF(ISTEXT('3. Instalaciones fijas'!H82),'3. Instalaciones fijas'!H82,"")</f>
        <v/>
      </c>
      <c r="E188" s="903">
        <f>'3. Instalaciones fijas'!K82</f>
        <v>0</v>
      </c>
      <c r="F188" s="903">
        <f>'3. Instalaciones fijas'!N82</f>
        <v>0</v>
      </c>
      <c r="G188" s="903">
        <f>'3. Instalaciones fijas'!O82</f>
        <v>0</v>
      </c>
      <c r="H188" s="903">
        <f>'3. Instalaciones fijas'!P82</f>
        <v>0</v>
      </c>
      <c r="I188" s="903" t="str">
        <f t="shared" si="9"/>
        <v/>
      </c>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row>
    <row r="189" spans="1:53" s="235" customFormat="1" ht="18" customHeight="1">
      <c r="A189" s="114"/>
      <c r="B189"/>
      <c r="C189" s="903">
        <f>'3. Instalaciones fijas'!E83</f>
        <v>0</v>
      </c>
      <c r="D189" s="903" t="str">
        <f>IF(ISTEXT('3. Instalaciones fijas'!H83),'3. Instalaciones fijas'!H83,"")</f>
        <v/>
      </c>
      <c r="E189" s="903">
        <f>'3. Instalaciones fijas'!K83</f>
        <v>0</v>
      </c>
      <c r="F189" s="903">
        <f>'3. Instalaciones fijas'!N83</f>
        <v>0</v>
      </c>
      <c r="G189" s="903">
        <f>'3. Instalaciones fijas'!O83</f>
        <v>0</v>
      </c>
      <c r="H189" s="903">
        <f>'3. Instalaciones fijas'!P83</f>
        <v>0</v>
      </c>
      <c r="I189" s="903" t="str">
        <f t="shared" si="9"/>
        <v/>
      </c>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row>
    <row r="190" spans="1:53" s="235" customFormat="1" ht="18" customHeight="1">
      <c r="A190" s="114"/>
      <c r="B190"/>
      <c r="C190" s="903">
        <f>'3. Instalaciones fijas'!E84</f>
        <v>0</v>
      </c>
      <c r="D190" s="903" t="str">
        <f>IF(ISTEXT('3. Instalaciones fijas'!H84),'3. Instalaciones fijas'!H84,"")</f>
        <v/>
      </c>
      <c r="E190" s="903">
        <f>'3. Instalaciones fijas'!K84</f>
        <v>0</v>
      </c>
      <c r="F190" s="903">
        <f>'3. Instalaciones fijas'!N84</f>
        <v>0</v>
      </c>
      <c r="G190" s="903">
        <f>'3. Instalaciones fijas'!O84</f>
        <v>0</v>
      </c>
      <c r="H190" s="903">
        <f>'3. Instalaciones fijas'!P84</f>
        <v>0</v>
      </c>
      <c r="I190" s="903" t="str">
        <f t="shared" si="9"/>
        <v/>
      </c>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row>
    <row r="191" spans="1:53" s="235" customFormat="1" ht="18" customHeight="1">
      <c r="A191" s="114"/>
      <c r="B191"/>
      <c r="C191" s="903">
        <f>'3. Instalaciones fijas'!E85</f>
        <v>0</v>
      </c>
      <c r="D191" s="903" t="str">
        <f>IF(ISTEXT('3. Instalaciones fijas'!H85),'3. Instalaciones fijas'!H85,"")</f>
        <v/>
      </c>
      <c r="E191" s="903">
        <f>'3. Instalaciones fijas'!K85</f>
        <v>0</v>
      </c>
      <c r="F191" s="903">
        <f>'3. Instalaciones fijas'!N85</f>
        <v>0</v>
      </c>
      <c r="G191" s="903">
        <f>'3. Instalaciones fijas'!O85</f>
        <v>0</v>
      </c>
      <c r="H191" s="903">
        <f>'3. Instalaciones fijas'!P85</f>
        <v>0</v>
      </c>
      <c r="I191" s="903" t="str">
        <f t="shared" si="9"/>
        <v/>
      </c>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row>
    <row r="192" spans="1:53" s="235" customFormat="1" ht="18" customHeight="1">
      <c r="A192" s="114"/>
      <c r="B192"/>
      <c r="C192" s="903">
        <f>'3. Instalaciones fijas'!E86</f>
        <v>0</v>
      </c>
      <c r="D192" s="903" t="str">
        <f>IF(ISTEXT('3. Instalaciones fijas'!H86),'3. Instalaciones fijas'!H86,"")</f>
        <v/>
      </c>
      <c r="E192" s="903">
        <f>'3. Instalaciones fijas'!K86</f>
        <v>0</v>
      </c>
      <c r="F192" s="903">
        <f>'3. Instalaciones fijas'!N86</f>
        <v>0</v>
      </c>
      <c r="G192" s="903">
        <f>'3. Instalaciones fijas'!O86</f>
        <v>0</v>
      </c>
      <c r="H192" s="903">
        <f>'3. Instalaciones fijas'!P86</f>
        <v>0</v>
      </c>
      <c r="I192" s="903" t="str">
        <f t="shared" si="9"/>
        <v/>
      </c>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row>
    <row r="193" spans="1:53" s="235" customFormat="1" ht="18" customHeight="1">
      <c r="A193" s="114"/>
      <c r="B193"/>
      <c r="C193" s="903">
        <f>'3. Instalaciones fijas'!E87</f>
        <v>0</v>
      </c>
      <c r="D193" s="903" t="str">
        <f>IF(ISTEXT('3. Instalaciones fijas'!H87),'3. Instalaciones fijas'!H87,"")</f>
        <v/>
      </c>
      <c r="E193" s="903">
        <f>'3. Instalaciones fijas'!K87</f>
        <v>0</v>
      </c>
      <c r="F193" s="903">
        <f>'3. Instalaciones fijas'!N87</f>
        <v>0</v>
      </c>
      <c r="G193" s="903">
        <f>'3. Instalaciones fijas'!O87</f>
        <v>0</v>
      </c>
      <c r="H193" s="903">
        <f>'3. Instalaciones fijas'!P87</f>
        <v>0</v>
      </c>
      <c r="I193" s="903" t="str">
        <f t="shared" si="9"/>
        <v/>
      </c>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row>
    <row r="194" spans="1:53" s="235" customFormat="1" ht="18" customHeight="1">
      <c r="A194" s="114"/>
      <c r="B194"/>
      <c r="C194" s="903">
        <f>'3. Instalaciones fijas'!E88</f>
        <v>0</v>
      </c>
      <c r="D194" s="903" t="str">
        <f>IF(ISTEXT('3. Instalaciones fijas'!H88),'3. Instalaciones fijas'!H88,"")</f>
        <v/>
      </c>
      <c r="E194" s="903">
        <f>'3. Instalaciones fijas'!K88</f>
        <v>0</v>
      </c>
      <c r="F194" s="903">
        <f>'3. Instalaciones fijas'!N88</f>
        <v>0</v>
      </c>
      <c r="G194" s="903">
        <f>'3. Instalaciones fijas'!O88</f>
        <v>0</v>
      </c>
      <c r="H194" s="903">
        <f>'3. Instalaciones fijas'!P88</f>
        <v>0</v>
      </c>
      <c r="I194" s="903" t="str">
        <f>IF((F194+G194*$H$9/1000+H194*$H$10/1000)&lt;&gt;0,F194+G194*$H$9/1000+H194*$H$10/1000,"")</f>
        <v/>
      </c>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row>
    <row r="195" spans="1:53" s="235" customFormat="1" ht="18" customHeight="1">
      <c r="A195" s="114"/>
      <c r="B195"/>
      <c r="C195" s="903">
        <f>'3. Instalaciones fijas'!E89</f>
        <v>0</v>
      </c>
      <c r="D195" s="903" t="str">
        <f>IF(ISTEXT('3. Instalaciones fijas'!H89),'3. Instalaciones fijas'!H89,"")</f>
        <v/>
      </c>
      <c r="E195" s="903">
        <f>'3. Instalaciones fijas'!K89</f>
        <v>0</v>
      </c>
      <c r="F195" s="903">
        <f>'3. Instalaciones fijas'!N89</f>
        <v>0</v>
      </c>
      <c r="G195" s="903">
        <f>'3. Instalaciones fijas'!O89</f>
        <v>0</v>
      </c>
      <c r="H195" s="903">
        <f>'3. Instalaciones fijas'!P89</f>
        <v>0</v>
      </c>
      <c r="I195" s="903" t="str">
        <f t="shared" si="9"/>
        <v/>
      </c>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row>
    <row r="196" spans="1:53" s="235" customFormat="1" ht="18" customHeight="1">
      <c r="A196" s="114"/>
      <c r="B196"/>
      <c r="C196" s="903">
        <f>'3. Instalaciones fijas'!E90</f>
        <v>0</v>
      </c>
      <c r="D196" s="903" t="str">
        <f>IF(ISTEXT('3. Instalaciones fijas'!H90),'3. Instalaciones fijas'!H90,"")</f>
        <v/>
      </c>
      <c r="E196" s="903">
        <f>'3. Instalaciones fijas'!K90</f>
        <v>0</v>
      </c>
      <c r="F196" s="903">
        <f>'3. Instalaciones fijas'!N90</f>
        <v>0</v>
      </c>
      <c r="G196" s="903">
        <f>'3. Instalaciones fijas'!O90</f>
        <v>0</v>
      </c>
      <c r="H196" s="903">
        <f>'3. Instalaciones fijas'!P90</f>
        <v>0</v>
      </c>
      <c r="I196" s="903" t="str">
        <f t="shared" si="9"/>
        <v/>
      </c>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row>
    <row r="197" spans="1:53" s="235" customFormat="1" ht="18" customHeight="1">
      <c r="A197" s="114"/>
      <c r="B197"/>
      <c r="C197" s="903">
        <f>'3. Instalaciones fijas'!E91</f>
        <v>0</v>
      </c>
      <c r="D197" s="903" t="str">
        <f>IF(ISTEXT('3. Instalaciones fijas'!H91),'3. Instalaciones fijas'!H91,"")</f>
        <v/>
      </c>
      <c r="E197" s="903">
        <f>'3. Instalaciones fijas'!K91</f>
        <v>0</v>
      </c>
      <c r="F197" s="903">
        <f>'3. Instalaciones fijas'!N91</f>
        <v>0</v>
      </c>
      <c r="G197" s="903">
        <f>'3. Instalaciones fijas'!O91</f>
        <v>0</v>
      </c>
      <c r="H197" s="903">
        <f>'3. Instalaciones fijas'!P91</f>
        <v>0</v>
      </c>
      <c r="I197" s="903" t="str">
        <f t="shared" si="9"/>
        <v/>
      </c>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row>
    <row r="198" spans="1:53" s="235" customFormat="1" ht="18" customHeight="1">
      <c r="A198" s="114"/>
      <c r="B198"/>
      <c r="C198" s="903">
        <f>'3. Instalaciones fijas'!E92</f>
        <v>0</v>
      </c>
      <c r="D198" s="903" t="str">
        <f>IF(ISTEXT('3. Instalaciones fijas'!H92),'3. Instalaciones fijas'!H92,"")</f>
        <v/>
      </c>
      <c r="E198" s="903">
        <f>'3. Instalaciones fijas'!K92</f>
        <v>0</v>
      </c>
      <c r="F198" s="903">
        <f>'3. Instalaciones fijas'!N92</f>
        <v>0</v>
      </c>
      <c r="G198" s="903">
        <f>'3. Instalaciones fijas'!O92</f>
        <v>0</v>
      </c>
      <c r="H198" s="903">
        <f>'3. Instalaciones fijas'!P92</f>
        <v>0</v>
      </c>
      <c r="I198" s="903" t="str">
        <f t="shared" si="9"/>
        <v/>
      </c>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row>
    <row r="199" spans="1:53" s="235" customFormat="1" ht="18" customHeight="1">
      <c r="A199" s="114"/>
      <c r="B199"/>
      <c r="C199" s="903">
        <f>'3. Instalaciones fijas'!E93</f>
        <v>0</v>
      </c>
      <c r="D199" s="903" t="str">
        <f>IF(ISTEXT('3. Instalaciones fijas'!H93),'3. Instalaciones fijas'!H93,"")</f>
        <v/>
      </c>
      <c r="E199" s="903">
        <f>'3. Instalaciones fijas'!K93</f>
        <v>0</v>
      </c>
      <c r="F199" s="903">
        <f>'3. Instalaciones fijas'!N93</f>
        <v>0</v>
      </c>
      <c r="G199" s="903">
        <f>'3. Instalaciones fijas'!O93</f>
        <v>0</v>
      </c>
      <c r="H199" s="903">
        <f>'3. Instalaciones fijas'!P93</f>
        <v>0</v>
      </c>
      <c r="I199" s="903" t="str">
        <f t="shared" si="9"/>
        <v/>
      </c>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row>
    <row r="200" spans="1:53" s="235" customFormat="1" ht="18" customHeight="1">
      <c r="A200" s="114"/>
      <c r="B200"/>
      <c r="C200" s="903">
        <f>'3. Instalaciones fijas'!E94</f>
        <v>0</v>
      </c>
      <c r="D200" s="903" t="str">
        <f>IF(ISTEXT('3. Instalaciones fijas'!H94),'3. Instalaciones fijas'!H94,"")</f>
        <v/>
      </c>
      <c r="E200" s="903">
        <f>'3. Instalaciones fijas'!K94</f>
        <v>0</v>
      </c>
      <c r="F200" s="903">
        <f>'3. Instalaciones fijas'!N94</f>
        <v>0</v>
      </c>
      <c r="G200" s="903">
        <f>'3. Instalaciones fijas'!O94</f>
        <v>0</v>
      </c>
      <c r="H200" s="903">
        <f>'3. Instalaciones fijas'!P94</f>
        <v>0</v>
      </c>
      <c r="I200" s="903" t="str">
        <f t="shared" si="9"/>
        <v/>
      </c>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row>
    <row r="201" spans="1:53" s="235" customFormat="1" ht="18" customHeight="1">
      <c r="A201" s="114"/>
      <c r="B201"/>
      <c r="C201" s="903">
        <f>'3. Instalaciones fijas'!E95</f>
        <v>0</v>
      </c>
      <c r="D201" s="903" t="str">
        <f>IF(ISTEXT('3. Instalaciones fijas'!H95),'3. Instalaciones fijas'!H95,"")</f>
        <v/>
      </c>
      <c r="E201" s="903">
        <f>'3. Instalaciones fijas'!K95</f>
        <v>0</v>
      </c>
      <c r="F201" s="903">
        <f>'3. Instalaciones fijas'!N95</f>
        <v>0</v>
      </c>
      <c r="G201" s="903">
        <f>'3. Instalaciones fijas'!O95</f>
        <v>0</v>
      </c>
      <c r="H201" s="903">
        <f>'3. Instalaciones fijas'!P95</f>
        <v>0</v>
      </c>
      <c r="I201" s="903" t="str">
        <f t="shared" si="9"/>
        <v/>
      </c>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row>
    <row r="202" spans="1:53" s="235" customFormat="1" ht="18" customHeight="1">
      <c r="A202" s="114"/>
      <c r="B202"/>
      <c r="C202" s="903">
        <f>'3. Instalaciones fijas'!E96</f>
        <v>0</v>
      </c>
      <c r="D202" s="903" t="str">
        <f>IF(ISTEXT('3. Instalaciones fijas'!H96),'3. Instalaciones fijas'!H96,"")</f>
        <v/>
      </c>
      <c r="E202" s="903">
        <f>'3. Instalaciones fijas'!K96</f>
        <v>0</v>
      </c>
      <c r="F202" s="903">
        <f>'3. Instalaciones fijas'!N96</f>
        <v>0</v>
      </c>
      <c r="G202" s="903">
        <f>'3. Instalaciones fijas'!O96</f>
        <v>0</v>
      </c>
      <c r="H202" s="903">
        <f>'3. Instalaciones fijas'!P96</f>
        <v>0</v>
      </c>
      <c r="I202" s="903" t="str">
        <f t="shared" si="9"/>
        <v/>
      </c>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row>
    <row r="203" spans="1:53" s="235" customFormat="1" ht="18" customHeight="1">
      <c r="A203" s="114"/>
      <c r="B203"/>
      <c r="C203"/>
      <c r="D203"/>
      <c r="E203"/>
      <c r="F203" s="907">
        <f>SUM(F171:F202)</f>
        <v>0</v>
      </c>
      <c r="G203" s="907">
        <f>SUM(G171:G202)</f>
        <v>0</v>
      </c>
      <c r="H203" s="907">
        <f>SUM(H171:H202)</f>
        <v>0</v>
      </c>
      <c r="I203" s="907">
        <f>SUM(I171:I202)</f>
        <v>0</v>
      </c>
      <c r="J203"/>
      <c r="K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row>
    <row r="204" spans="1:53" s="235" customFormat="1" ht="18" customHeight="1">
      <c r="A204" s="11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row>
    <row r="205" spans="1:53" s="241" customFormat="1" ht="18" customHeight="1">
      <c r="A205" s="244" t="s">
        <v>1379</v>
      </c>
      <c r="B205" s="248" t="s">
        <v>7</v>
      </c>
      <c r="C205" s="211"/>
      <c r="D205" s="211"/>
      <c r="E205" s="211"/>
      <c r="F205" s="211"/>
      <c r="G205" s="211"/>
      <c r="H205" s="211"/>
      <c r="I205" s="211"/>
      <c r="J205" s="211"/>
      <c r="K205" s="211"/>
      <c r="L205" s="211"/>
      <c r="M205" s="211"/>
      <c r="N205" s="193"/>
      <c r="O205" s="193"/>
      <c r="P205" s="193"/>
      <c r="Q205" s="193"/>
      <c r="R205" s="193"/>
      <c r="S205" s="193"/>
      <c r="T205" s="193"/>
      <c r="U205" s="193"/>
      <c r="V205" s="193"/>
      <c r="W205" s="193"/>
      <c r="X205" s="193"/>
      <c r="Y205" s="193"/>
      <c r="Z205" s="193"/>
      <c r="AA205" s="193"/>
      <c r="AB205" s="193"/>
      <c r="AC205" s="193"/>
      <c r="AD205" s="193"/>
      <c r="AE205" s="193"/>
      <c r="AF205" s="193"/>
      <c r="AG205" s="193"/>
      <c r="AH205" s="193"/>
      <c r="AI205" s="193"/>
      <c r="AJ205" s="193"/>
      <c r="AK205" s="193"/>
      <c r="AL205" s="193"/>
      <c r="AM205" s="193"/>
      <c r="AN205" s="193"/>
      <c r="AO205" s="193"/>
      <c r="AP205" s="193"/>
      <c r="AQ205" s="193"/>
      <c r="AR205" s="193"/>
      <c r="AS205" s="193"/>
      <c r="AT205" s="193"/>
      <c r="AU205" s="193"/>
      <c r="AV205" s="193"/>
      <c r="AW205" s="193"/>
      <c r="AX205" s="193"/>
      <c r="AY205" s="193"/>
      <c r="AZ205" s="193"/>
      <c r="BA205" s="193"/>
    </row>
    <row r="206" spans="1:53" s="235" customFormat="1" ht="18" customHeight="1">
      <c r="A206" s="114"/>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row>
    <row r="207" spans="1:53" ht="18" customHeight="1"/>
    <row r="208" spans="1:53" ht="18" customHeight="1">
      <c r="B208" s="269" t="s">
        <v>1380</v>
      </c>
      <c r="C208" s="269"/>
      <c r="D208" s="269"/>
      <c r="E208" s="269"/>
      <c r="F208" s="269"/>
      <c r="G208" s="269"/>
      <c r="H208" s="269"/>
      <c r="I208" s="269"/>
      <c r="J208" s="269"/>
      <c r="K208" s="269"/>
    </row>
    <row r="209" spans="1:53" ht="18" customHeight="1"/>
    <row r="210" spans="1:53" ht="18" customHeight="1">
      <c r="C210" s="270" t="s">
        <v>1381</v>
      </c>
    </row>
    <row r="211" spans="1:53" ht="18" customHeight="1"/>
    <row r="212" spans="1:53" ht="18" customHeight="1">
      <c r="D212" s="881" t="s">
        <v>1267</v>
      </c>
      <c r="E212" s="881" t="s">
        <v>1268</v>
      </c>
      <c r="F212" s="881" t="s">
        <v>1269</v>
      </c>
      <c r="G212" s="881" t="s">
        <v>1270</v>
      </c>
    </row>
    <row r="213" spans="1:53" ht="18" customHeight="1">
      <c r="B213" t="s">
        <v>1382</v>
      </c>
      <c r="C213" s="882" t="s">
        <v>1383</v>
      </c>
      <c r="D213" s="908">
        <f>M333</f>
        <v>0</v>
      </c>
      <c r="E213" s="908">
        <f>N333</f>
        <v>0</v>
      </c>
      <c r="F213" s="908">
        <f>O333</f>
        <v>0</v>
      </c>
      <c r="G213" s="908">
        <f>P333</f>
        <v>0</v>
      </c>
    </row>
    <row r="214" spans="1:53" ht="18" customHeight="1">
      <c r="A214" s="245"/>
      <c r="B214" s="238"/>
      <c r="C214" s="235"/>
      <c r="D214" s="235"/>
      <c r="E214" s="235"/>
      <c r="F214" s="235"/>
      <c r="G214" s="283">
        <f>D213+E213*$H$9/1000+F213*$H$10/1000</f>
        <v>0</v>
      </c>
      <c r="H214" s="235"/>
      <c r="J214" s="237"/>
      <c r="K214" s="237"/>
      <c r="L214" s="237"/>
      <c r="M214" s="237"/>
      <c r="N214" s="237"/>
      <c r="O214" s="237"/>
      <c r="P214" s="235"/>
      <c r="Q214" s="235"/>
      <c r="R214" s="235"/>
      <c r="S214" s="235"/>
      <c r="T214" s="235"/>
      <c r="U214" s="235"/>
      <c r="V214" s="237"/>
      <c r="W214" s="237"/>
      <c r="X214" s="237"/>
      <c r="Y214" s="237"/>
      <c r="Z214" s="237"/>
      <c r="AA214" s="237"/>
      <c r="AB214" s="235"/>
      <c r="AC214" s="235"/>
      <c r="AD214" s="235"/>
      <c r="AE214" s="235"/>
      <c r="AF214" s="235"/>
      <c r="AG214" s="235"/>
      <c r="AH214" s="237"/>
      <c r="AI214" s="237"/>
      <c r="AJ214" s="237"/>
      <c r="AK214" s="237"/>
      <c r="AL214" s="237"/>
      <c r="AM214" s="237"/>
      <c r="AN214" s="235"/>
      <c r="AO214" s="235"/>
      <c r="AP214" s="235"/>
      <c r="AQ214" s="235"/>
      <c r="AR214" s="235"/>
      <c r="AS214" s="235"/>
      <c r="AT214" s="237"/>
      <c r="AU214" s="237"/>
      <c r="AV214" s="237"/>
      <c r="AW214" s="237"/>
      <c r="AX214" s="237"/>
      <c r="AY214" s="237"/>
      <c r="AZ214" s="235"/>
      <c r="BA214" s="235"/>
    </row>
    <row r="215" spans="1:53" ht="18" customHeight="1">
      <c r="B215" s="259" t="s">
        <v>16</v>
      </c>
      <c r="C215" s="236"/>
      <c r="D215" s="235"/>
      <c r="F215" s="235"/>
      <c r="G215" s="235"/>
      <c r="H215" s="235"/>
      <c r="J215" s="235"/>
      <c r="K215" s="237"/>
      <c r="L215" s="237"/>
      <c r="M215" s="237"/>
      <c r="N215" s="237"/>
      <c r="O215" s="237"/>
      <c r="P215" s="237"/>
      <c r="R215" s="235"/>
      <c r="S215" s="235"/>
      <c r="T215" s="235"/>
      <c r="U215" s="235"/>
      <c r="V215" s="235"/>
      <c r="W215" s="237"/>
      <c r="X215" s="237"/>
      <c r="Y215" s="237"/>
      <c r="Z215" s="237"/>
      <c r="AA215" s="237"/>
      <c r="AB215" s="237"/>
      <c r="AC215" s="235"/>
      <c r="AD215" s="235"/>
      <c r="AE215" s="235"/>
      <c r="AF215" s="235"/>
      <c r="AG215" s="235"/>
      <c r="AH215" s="235"/>
      <c r="AI215" s="237"/>
      <c r="AJ215" s="237"/>
      <c r="AK215" s="237"/>
      <c r="AL215" s="237"/>
      <c r="AM215" s="237"/>
      <c r="AN215" s="237"/>
      <c r="AP215" s="235"/>
      <c r="AQ215" s="235"/>
      <c r="AR215" s="235"/>
      <c r="AS215" s="235"/>
      <c r="AT215" s="235"/>
      <c r="AU215" s="237"/>
      <c r="AV215" s="237"/>
      <c r="AW215" s="237"/>
      <c r="AX215" s="237"/>
      <c r="AY215" s="237"/>
      <c r="AZ215" s="237"/>
      <c r="BA215" s="235"/>
    </row>
    <row r="216" spans="1:53" ht="18" customHeight="1">
      <c r="A216" s="245"/>
      <c r="C216" s="235" t="s">
        <v>1384</v>
      </c>
      <c r="D216" s="235"/>
      <c r="E216" s="235"/>
      <c r="F216" s="235"/>
      <c r="K216" s="237"/>
      <c r="L216" s="237"/>
      <c r="M216" s="237"/>
      <c r="N216" s="237"/>
      <c r="O216" s="237"/>
      <c r="P216" s="235"/>
      <c r="Q216" s="235"/>
      <c r="R216" s="235"/>
      <c r="S216" s="235"/>
      <c r="T216" s="235"/>
      <c r="U216" s="235"/>
      <c r="V216" s="237"/>
      <c r="W216" s="237"/>
      <c r="X216" s="237"/>
      <c r="Y216" s="237"/>
      <c r="Z216" s="237"/>
      <c r="AA216" s="237"/>
      <c r="AB216" s="235"/>
      <c r="AC216" s="235"/>
      <c r="AD216" s="235"/>
      <c r="AE216" s="235"/>
      <c r="AF216" s="235"/>
      <c r="AG216" s="235"/>
      <c r="AH216" s="237"/>
      <c r="AI216" s="237"/>
      <c r="AJ216" s="237"/>
      <c r="AK216" s="237"/>
      <c r="AL216" s="237"/>
      <c r="AM216" s="237"/>
      <c r="AN216" s="235"/>
      <c r="AO216" s="235"/>
      <c r="AP216" s="235"/>
      <c r="AQ216" s="235"/>
      <c r="AR216" s="235"/>
      <c r="AS216" s="235"/>
      <c r="AT216" s="237"/>
      <c r="AU216" s="237"/>
      <c r="AV216" s="237"/>
      <c r="AW216" s="237"/>
      <c r="AX216" s="237"/>
      <c r="AY216" s="237"/>
      <c r="AZ216" s="235"/>
      <c r="BA216" s="235"/>
    </row>
    <row r="217" spans="1:53" ht="18" customHeight="1">
      <c r="A217" s="245"/>
      <c r="C217" s="235" t="s">
        <v>1385</v>
      </c>
      <c r="D217" s="235"/>
      <c r="E217" s="235"/>
      <c r="F217" s="235"/>
      <c r="K217" s="237"/>
      <c r="L217" s="237"/>
      <c r="M217" s="237"/>
      <c r="N217" s="237"/>
      <c r="O217" s="237"/>
      <c r="P217" s="235"/>
      <c r="Q217" s="235"/>
      <c r="R217" s="235"/>
      <c r="S217" s="235"/>
      <c r="T217" s="235"/>
      <c r="U217" s="235"/>
      <c r="V217" s="237"/>
      <c r="W217" s="237"/>
      <c r="X217" s="237"/>
      <c r="Y217" s="237"/>
      <c r="Z217" s="237"/>
      <c r="AA217" s="237"/>
      <c r="AB217" s="235"/>
      <c r="AC217" s="235"/>
      <c r="AD217" s="235"/>
      <c r="AE217" s="235"/>
      <c r="AF217" s="235"/>
      <c r="AG217" s="235"/>
      <c r="AH217" s="237"/>
      <c r="AI217" s="237"/>
      <c r="AJ217" s="237"/>
      <c r="AK217" s="237"/>
      <c r="AL217" s="237"/>
      <c r="AM217" s="237"/>
      <c r="AN217" s="235"/>
      <c r="AO217" s="235"/>
      <c r="AP217" s="235"/>
      <c r="AQ217" s="235"/>
      <c r="AR217" s="235"/>
      <c r="AS217" s="235"/>
      <c r="AT217" s="237"/>
      <c r="AU217" s="237"/>
      <c r="AV217" s="237"/>
      <c r="AW217" s="237"/>
      <c r="AX217" s="237"/>
      <c r="AY217" s="237"/>
      <c r="AZ217" s="235"/>
      <c r="BA217" s="235"/>
    </row>
    <row r="218" spans="1:53" ht="18" customHeight="1">
      <c r="A218" s="245"/>
      <c r="C218" s="234" t="s">
        <v>1386</v>
      </c>
      <c r="D218" s="235"/>
      <c r="E218" s="235"/>
      <c r="F218" s="235"/>
      <c r="G218" s="235"/>
      <c r="H218" s="235"/>
      <c r="K218" s="237"/>
      <c r="L218" s="237"/>
      <c r="M218" s="237"/>
      <c r="N218" s="237"/>
      <c r="O218" s="237"/>
      <c r="P218" s="235"/>
      <c r="Q218" s="235"/>
      <c r="R218" s="235"/>
      <c r="S218" s="235"/>
      <c r="T218" s="235"/>
      <c r="U218" s="235"/>
      <c r="V218" s="237"/>
      <c r="W218" s="237"/>
      <c r="X218" s="237"/>
      <c r="Y218" s="237"/>
      <c r="Z218" s="237"/>
      <c r="AA218" s="237"/>
      <c r="AB218" s="235"/>
      <c r="AC218" s="235"/>
      <c r="AD218" s="235"/>
      <c r="AE218" s="235"/>
      <c r="AF218" s="235"/>
      <c r="AG218" s="235"/>
      <c r="AH218" s="237"/>
      <c r="AI218" s="237"/>
      <c r="AJ218" s="237"/>
      <c r="AK218" s="237"/>
      <c r="AL218" s="237"/>
      <c r="AM218" s="237"/>
      <c r="AN218" s="235"/>
      <c r="AO218" s="235"/>
      <c r="AP218" s="235"/>
      <c r="AQ218" s="235"/>
      <c r="AR218" s="235"/>
      <c r="AS218" s="235"/>
      <c r="AT218" s="237"/>
      <c r="AU218" s="237"/>
      <c r="AV218" s="237"/>
      <c r="AW218" s="237"/>
      <c r="AX218" s="237"/>
      <c r="AY218" s="237"/>
      <c r="AZ218" s="235"/>
      <c r="BA218" s="235"/>
    </row>
    <row r="219" spans="1:53" ht="18" customHeight="1">
      <c r="A219" s="245"/>
      <c r="C219" s="238" t="s">
        <v>1387</v>
      </c>
      <c r="D219" s="235"/>
      <c r="E219" s="235"/>
      <c r="F219" s="235"/>
      <c r="G219" s="235"/>
      <c r="H219" s="235"/>
      <c r="K219" s="237"/>
      <c r="L219" s="237"/>
      <c r="M219" s="237"/>
      <c r="N219" s="237"/>
      <c r="O219" s="237"/>
      <c r="P219" s="235"/>
      <c r="Q219" s="235"/>
      <c r="R219" s="235"/>
      <c r="S219" s="235"/>
      <c r="T219" s="235"/>
      <c r="U219" s="235"/>
      <c r="V219" s="237"/>
      <c r="W219" s="237"/>
      <c r="X219" s="237"/>
      <c r="Y219" s="237"/>
      <c r="Z219" s="237"/>
      <c r="AA219" s="237"/>
      <c r="AB219" s="235"/>
      <c r="AC219" s="235"/>
      <c r="AD219" s="235"/>
      <c r="AE219" s="235"/>
      <c r="AF219" s="235"/>
      <c r="AG219" s="235"/>
      <c r="AH219" s="237"/>
      <c r="AI219" s="237"/>
      <c r="AJ219" s="237"/>
      <c r="AK219" s="237"/>
      <c r="AL219" s="237"/>
      <c r="AM219" s="237"/>
      <c r="AN219" s="235"/>
      <c r="AO219" s="235"/>
      <c r="AP219" s="235"/>
      <c r="AQ219" s="235"/>
      <c r="AR219" s="235"/>
      <c r="AS219" s="235"/>
      <c r="AT219" s="237"/>
      <c r="AU219" s="237"/>
      <c r="AV219" s="237"/>
      <c r="AW219" s="237"/>
      <c r="AX219" s="237"/>
      <c r="AY219" s="237"/>
      <c r="AZ219" s="235"/>
      <c r="BA219" s="235"/>
    </row>
    <row r="220" spans="1:53" ht="18" customHeight="1">
      <c r="A220" s="245"/>
      <c r="C220" s="238" t="s">
        <v>1388</v>
      </c>
      <c r="D220" s="235"/>
      <c r="E220" s="235"/>
      <c r="F220" s="235"/>
      <c r="G220" s="235"/>
      <c r="H220" s="235"/>
      <c r="K220" s="237"/>
      <c r="L220" s="237"/>
      <c r="M220" s="237"/>
      <c r="N220" s="237"/>
      <c r="O220" s="237"/>
      <c r="P220" s="235"/>
      <c r="Q220" s="235"/>
      <c r="R220" s="235"/>
      <c r="S220" s="235"/>
      <c r="T220" s="235"/>
      <c r="U220" s="235"/>
      <c r="V220" s="237"/>
      <c r="W220" s="237"/>
      <c r="X220" s="237"/>
      <c r="Y220" s="237"/>
      <c r="Z220" s="237"/>
      <c r="AA220" s="237"/>
      <c r="AB220" s="235"/>
      <c r="AC220" s="235"/>
      <c r="AD220" s="235"/>
      <c r="AE220" s="235"/>
      <c r="AF220" s="235"/>
      <c r="AG220" s="235"/>
      <c r="AH220" s="237"/>
      <c r="AI220" s="237"/>
      <c r="AJ220" s="237"/>
      <c r="AK220" s="237"/>
      <c r="AL220" s="237"/>
      <c r="AM220" s="237"/>
      <c r="AN220" s="235"/>
      <c r="AO220" s="235"/>
      <c r="AP220" s="235"/>
      <c r="AQ220" s="235"/>
      <c r="AR220" s="235"/>
      <c r="AS220" s="235"/>
      <c r="AT220" s="237"/>
      <c r="AU220" s="237"/>
      <c r="AV220" s="237"/>
      <c r="AW220" s="237"/>
      <c r="AX220" s="237"/>
      <c r="AY220" s="237"/>
      <c r="AZ220" s="235"/>
      <c r="BA220" s="235"/>
    </row>
    <row r="221" spans="1:53" ht="18" customHeight="1">
      <c r="A221" s="245"/>
      <c r="C221" s="238" t="s">
        <v>1389</v>
      </c>
      <c r="D221" s="235"/>
      <c r="E221" s="235"/>
      <c r="F221" s="235"/>
      <c r="G221" s="235"/>
      <c r="H221" s="235"/>
      <c r="J221" s="237"/>
      <c r="K221" s="237"/>
      <c r="L221" s="237"/>
      <c r="M221" s="237"/>
      <c r="N221" s="237"/>
      <c r="O221" s="237"/>
      <c r="P221" s="235"/>
      <c r="Q221" s="235"/>
      <c r="R221" s="235"/>
      <c r="S221" s="235"/>
      <c r="T221" s="235"/>
      <c r="U221" s="235"/>
      <c r="V221" s="237"/>
      <c r="W221" s="237"/>
      <c r="X221" s="237"/>
      <c r="Y221" s="237"/>
      <c r="Z221" s="237"/>
      <c r="AA221" s="237"/>
      <c r="AB221" s="235"/>
      <c r="AC221" s="235"/>
      <c r="AD221" s="235"/>
      <c r="AE221" s="235"/>
      <c r="AF221" s="235"/>
      <c r="AG221" s="235"/>
      <c r="AH221" s="237"/>
      <c r="AI221" s="237"/>
      <c r="AJ221" s="237"/>
      <c r="AK221" s="237"/>
      <c r="AL221" s="237"/>
      <c r="AM221" s="237"/>
      <c r="AN221" s="235"/>
      <c r="AO221" s="235"/>
      <c r="AP221" s="235"/>
      <c r="AQ221" s="235"/>
      <c r="AR221" s="235"/>
      <c r="AS221" s="235"/>
      <c r="AT221" s="237"/>
      <c r="AU221" s="237"/>
      <c r="AV221" s="237"/>
      <c r="AW221" s="237"/>
      <c r="AX221" s="237"/>
      <c r="AY221" s="237"/>
      <c r="AZ221" s="235"/>
      <c r="BA221" s="235"/>
    </row>
    <row r="222" spans="1:53" ht="18" customHeight="1">
      <c r="D222" s="235"/>
      <c r="F222" s="249" t="s">
        <v>1390</v>
      </c>
      <c r="G222" s="250"/>
      <c r="H222" s="250"/>
      <c r="I222" s="250"/>
      <c r="J222" s="250"/>
      <c r="K222" s="250"/>
      <c r="L222" s="251"/>
      <c r="M222" s="251"/>
      <c r="N222" s="251"/>
      <c r="O222" s="251"/>
      <c r="P222" s="251"/>
      <c r="Q222" s="251"/>
      <c r="R222" s="242" t="s">
        <v>1391</v>
      </c>
      <c r="S222" s="239"/>
      <c r="T222" s="239"/>
      <c r="U222" s="239"/>
      <c r="V222" s="239"/>
      <c r="W222" s="239"/>
      <c r="X222" s="240"/>
      <c r="Y222" s="240"/>
      <c r="Z222" s="240"/>
      <c r="AA222" s="240"/>
      <c r="AB222" s="240"/>
      <c r="AC222" s="240"/>
      <c r="AD222" s="239"/>
      <c r="AE222" s="239"/>
      <c r="AF222" s="239"/>
      <c r="AG222" s="239"/>
      <c r="AH222" s="239"/>
      <c r="AI222" s="239"/>
      <c r="AJ222" s="240"/>
      <c r="AK222" s="240"/>
      <c r="AL222" s="240"/>
      <c r="AM222" s="240"/>
      <c r="AN222" s="240"/>
      <c r="AO222" s="240"/>
      <c r="AP222" s="252" t="s">
        <v>1392</v>
      </c>
      <c r="AQ222" s="253"/>
      <c r="AR222" s="253"/>
      <c r="AS222" s="253"/>
      <c r="AT222" s="253"/>
      <c r="AU222" s="253"/>
      <c r="AV222" s="254"/>
      <c r="AW222" s="254"/>
      <c r="AX222" s="254"/>
      <c r="AY222" s="254"/>
      <c r="AZ222" s="254"/>
      <c r="BA222" s="254"/>
    </row>
    <row r="223" spans="1:53" ht="18" customHeight="1">
      <c r="B223" s="235"/>
      <c r="C223" s="236"/>
      <c r="D223" s="235"/>
      <c r="F223" s="235"/>
      <c r="G223" s="235"/>
      <c r="H223" s="235"/>
      <c r="I223" s="235"/>
      <c r="J223" s="235"/>
      <c r="K223" s="235"/>
      <c r="L223" s="235"/>
      <c r="M223" s="235"/>
      <c r="N223" s="235"/>
      <c r="O223" s="235"/>
      <c r="P223" s="235"/>
      <c r="Q223" s="235"/>
      <c r="R223" s="235"/>
      <c r="S223" s="235"/>
      <c r="T223" s="235"/>
      <c r="U223" s="235"/>
      <c r="V223" s="235"/>
      <c r="W223" s="235"/>
      <c r="X223" s="235"/>
      <c r="Y223" s="235"/>
      <c r="Z223" s="235"/>
      <c r="AA223" s="235"/>
      <c r="AB223" s="235"/>
      <c r="AC223" s="235"/>
      <c r="AD223" s="235"/>
      <c r="AE223" s="235"/>
      <c r="AF223" s="235"/>
      <c r="AG223" s="235"/>
      <c r="AH223" s="235"/>
      <c r="AI223" s="235"/>
      <c r="AJ223" s="235"/>
      <c r="AK223" s="235"/>
      <c r="AL223" s="235"/>
      <c r="AM223" s="235"/>
      <c r="AN223" s="235"/>
      <c r="AO223" s="235"/>
      <c r="AP223" s="235"/>
      <c r="AQ223" s="235"/>
      <c r="AR223" s="235"/>
      <c r="AS223" s="235"/>
      <c r="AT223" s="235"/>
      <c r="AU223" s="235"/>
      <c r="AV223" s="235"/>
      <c r="AW223" s="235"/>
      <c r="AX223" s="235"/>
      <c r="AY223" s="235"/>
      <c r="AZ223" s="235"/>
      <c r="BA223" s="235"/>
    </row>
    <row r="224" spans="1:53" ht="18" customHeight="1">
      <c r="A224"/>
      <c r="B224" s="235"/>
      <c r="C224" s="236"/>
      <c r="D224" s="235"/>
      <c r="F224" s="884">
        <v>2007</v>
      </c>
      <c r="G224" s="884">
        <v>2007</v>
      </c>
      <c r="H224" s="884">
        <v>2007</v>
      </c>
      <c r="I224" s="884">
        <v>2008</v>
      </c>
      <c r="J224" s="884">
        <v>2008</v>
      </c>
      <c r="K224" s="884">
        <v>2008</v>
      </c>
      <c r="L224" s="884">
        <v>2009</v>
      </c>
      <c r="M224" s="884">
        <v>2009</v>
      </c>
      <c r="N224" s="884">
        <v>2009</v>
      </c>
      <c r="O224" s="884">
        <v>2010</v>
      </c>
      <c r="P224" s="884">
        <v>2010</v>
      </c>
      <c r="Q224" s="884">
        <v>2010</v>
      </c>
      <c r="R224" s="884">
        <v>2011</v>
      </c>
      <c r="S224" s="884">
        <v>2011</v>
      </c>
      <c r="T224" s="884">
        <v>2011</v>
      </c>
      <c r="U224" s="884">
        <v>2012</v>
      </c>
      <c r="V224" s="884">
        <v>2012</v>
      </c>
      <c r="W224" s="884">
        <v>2012</v>
      </c>
      <c r="X224" s="884">
        <v>2013</v>
      </c>
      <c r="Y224" s="884">
        <v>2013</v>
      </c>
      <c r="Z224" s="884">
        <v>2013</v>
      </c>
      <c r="AA224" s="884">
        <v>2014</v>
      </c>
      <c r="AB224" s="884">
        <v>2014</v>
      </c>
      <c r="AC224" s="884">
        <v>2014</v>
      </c>
      <c r="AD224" s="884">
        <v>2015</v>
      </c>
      <c r="AE224" s="884">
        <v>2015</v>
      </c>
      <c r="AF224" s="884">
        <v>2015</v>
      </c>
      <c r="AG224" s="884">
        <v>2016</v>
      </c>
      <c r="AH224" s="884">
        <v>2016</v>
      </c>
      <c r="AI224" s="884">
        <v>2016</v>
      </c>
      <c r="AJ224" s="884">
        <v>2017</v>
      </c>
      <c r="AK224" s="884">
        <v>2017</v>
      </c>
      <c r="AL224" s="884">
        <v>2017</v>
      </c>
      <c r="AM224" s="884">
        <v>2018</v>
      </c>
      <c r="AN224" s="884">
        <v>2018</v>
      </c>
      <c r="AO224" s="884">
        <v>2018</v>
      </c>
      <c r="AP224" s="884">
        <v>2019</v>
      </c>
      <c r="AQ224" s="884">
        <v>2019</v>
      </c>
      <c r="AR224" s="884">
        <v>2019</v>
      </c>
      <c r="AS224" s="884">
        <v>2020</v>
      </c>
      <c r="AT224" s="884">
        <v>2020</v>
      </c>
      <c r="AU224" s="884">
        <v>2020</v>
      </c>
      <c r="AV224" s="884">
        <v>2021</v>
      </c>
      <c r="AW224" s="884">
        <v>2021</v>
      </c>
      <c r="AX224" s="884">
        <v>2021</v>
      </c>
      <c r="AY224" s="884">
        <v>2022</v>
      </c>
      <c r="AZ224" s="884">
        <v>2022</v>
      </c>
      <c r="BA224" s="884">
        <v>2022</v>
      </c>
    </row>
    <row r="225" spans="2:53" ht="18" customHeight="1">
      <c r="B225" s="235"/>
      <c r="C225" s="236"/>
      <c r="D225" s="235"/>
      <c r="F225" s="884" t="s">
        <v>1273</v>
      </c>
      <c r="G225" s="884" t="s">
        <v>1274</v>
      </c>
      <c r="H225" s="884" t="s">
        <v>1275</v>
      </c>
      <c r="I225" s="884" t="s">
        <v>1273</v>
      </c>
      <c r="J225" s="884" t="s">
        <v>1274</v>
      </c>
      <c r="K225" s="884" t="s">
        <v>1275</v>
      </c>
      <c r="L225" s="884" t="s">
        <v>1273</v>
      </c>
      <c r="M225" s="884" t="s">
        <v>1274</v>
      </c>
      <c r="N225" s="884" t="s">
        <v>1275</v>
      </c>
      <c r="O225" s="884" t="s">
        <v>1273</v>
      </c>
      <c r="P225" s="884" t="s">
        <v>1274</v>
      </c>
      <c r="Q225" s="884" t="s">
        <v>1275</v>
      </c>
      <c r="R225" s="884" t="s">
        <v>1273</v>
      </c>
      <c r="S225" s="884" t="s">
        <v>1274</v>
      </c>
      <c r="T225" s="884" t="s">
        <v>1275</v>
      </c>
      <c r="U225" s="884" t="s">
        <v>1273</v>
      </c>
      <c r="V225" s="884" t="s">
        <v>1274</v>
      </c>
      <c r="W225" s="884" t="s">
        <v>1275</v>
      </c>
      <c r="X225" s="884" t="s">
        <v>1273</v>
      </c>
      <c r="Y225" s="884" t="s">
        <v>1274</v>
      </c>
      <c r="Z225" s="884" t="s">
        <v>1275</v>
      </c>
      <c r="AA225" s="884" t="s">
        <v>1273</v>
      </c>
      <c r="AB225" s="884" t="s">
        <v>1274</v>
      </c>
      <c r="AC225" s="884" t="s">
        <v>1275</v>
      </c>
      <c r="AD225" s="884" t="s">
        <v>1273</v>
      </c>
      <c r="AE225" s="884" t="s">
        <v>1274</v>
      </c>
      <c r="AF225" s="884" t="s">
        <v>1275</v>
      </c>
      <c r="AG225" s="884" t="s">
        <v>1273</v>
      </c>
      <c r="AH225" s="884" t="s">
        <v>1274</v>
      </c>
      <c r="AI225" s="884" t="s">
        <v>1275</v>
      </c>
      <c r="AJ225" s="884" t="s">
        <v>1273</v>
      </c>
      <c r="AK225" s="884" t="s">
        <v>1274</v>
      </c>
      <c r="AL225" s="884" t="s">
        <v>1275</v>
      </c>
      <c r="AM225" s="884" t="s">
        <v>1273</v>
      </c>
      <c r="AN225" s="884" t="s">
        <v>1274</v>
      </c>
      <c r="AO225" s="884" t="s">
        <v>1275</v>
      </c>
      <c r="AP225" s="884" t="s">
        <v>1273</v>
      </c>
      <c r="AQ225" s="884" t="s">
        <v>1274</v>
      </c>
      <c r="AR225" s="884" t="s">
        <v>1275</v>
      </c>
      <c r="AS225" s="884" t="s">
        <v>1273</v>
      </c>
      <c r="AT225" s="884" t="s">
        <v>1274</v>
      </c>
      <c r="AU225" s="884" t="s">
        <v>1275</v>
      </c>
      <c r="AV225" s="884" t="s">
        <v>1273</v>
      </c>
      <c r="AW225" s="884" t="s">
        <v>1274</v>
      </c>
      <c r="AX225" s="884" t="s">
        <v>1275</v>
      </c>
      <c r="AY225" s="884" t="s">
        <v>1276</v>
      </c>
      <c r="AZ225" s="884" t="s">
        <v>1277</v>
      </c>
      <c r="BA225" s="884" t="s">
        <v>1278</v>
      </c>
    </row>
    <row r="226" spans="2:53" ht="18" customHeight="1">
      <c r="B226" s="235"/>
      <c r="C226" s="236"/>
      <c r="D226" s="235"/>
      <c r="F226" s="885" t="s">
        <v>1279</v>
      </c>
      <c r="G226" s="885" t="s">
        <v>1280</v>
      </c>
      <c r="H226" s="885" t="s">
        <v>1281</v>
      </c>
      <c r="I226" s="885" t="s">
        <v>1282</v>
      </c>
      <c r="J226" s="885" t="s">
        <v>1283</v>
      </c>
      <c r="K226" s="885" t="s">
        <v>1284</v>
      </c>
      <c r="L226" s="885" t="s">
        <v>1285</v>
      </c>
      <c r="M226" s="885" t="s">
        <v>1286</v>
      </c>
      <c r="N226" s="885" t="s">
        <v>1287</v>
      </c>
      <c r="O226" s="885" t="s">
        <v>1288</v>
      </c>
      <c r="P226" s="885" t="s">
        <v>1289</v>
      </c>
      <c r="Q226" s="885" t="s">
        <v>1290</v>
      </c>
      <c r="R226" s="885" t="s">
        <v>1291</v>
      </c>
      <c r="S226" s="885" t="s">
        <v>1292</v>
      </c>
      <c r="T226" s="885" t="s">
        <v>1293</v>
      </c>
      <c r="U226" s="885" t="s">
        <v>1294</v>
      </c>
      <c r="V226" s="885" t="s">
        <v>1295</v>
      </c>
      <c r="W226" s="885" t="s">
        <v>1296</v>
      </c>
      <c r="X226" s="885" t="s">
        <v>1297</v>
      </c>
      <c r="Y226" s="885" t="s">
        <v>1298</v>
      </c>
      <c r="Z226" s="885" t="s">
        <v>1299</v>
      </c>
      <c r="AA226" s="885" t="s">
        <v>1300</v>
      </c>
      <c r="AB226" s="885" t="s">
        <v>1301</v>
      </c>
      <c r="AC226" s="885" t="s">
        <v>1302</v>
      </c>
      <c r="AD226" s="885" t="s">
        <v>1303</v>
      </c>
      <c r="AE226" s="885" t="s">
        <v>1304</v>
      </c>
      <c r="AF226" s="885" t="s">
        <v>1305</v>
      </c>
      <c r="AG226" s="885" t="s">
        <v>1306</v>
      </c>
      <c r="AH226" s="885" t="s">
        <v>1307</v>
      </c>
      <c r="AI226" s="885" t="s">
        <v>1308</v>
      </c>
      <c r="AJ226" s="885" t="s">
        <v>1309</v>
      </c>
      <c r="AK226" s="885" t="s">
        <v>1310</v>
      </c>
      <c r="AL226" s="885" t="s">
        <v>1311</v>
      </c>
      <c r="AM226" s="885" t="s">
        <v>1312</v>
      </c>
      <c r="AN226" s="885" t="s">
        <v>1313</v>
      </c>
      <c r="AO226" s="885" t="s">
        <v>1314</v>
      </c>
      <c r="AP226" s="885" t="s">
        <v>1315</v>
      </c>
      <c r="AQ226" s="885" t="s">
        <v>1316</v>
      </c>
      <c r="AR226" s="885" t="s">
        <v>1317</v>
      </c>
      <c r="AS226" s="885" t="s">
        <v>1318</v>
      </c>
      <c r="AT226" s="885" t="s">
        <v>1319</v>
      </c>
      <c r="AU226" s="885" t="s">
        <v>1320</v>
      </c>
      <c r="AV226" s="885" t="s">
        <v>1321</v>
      </c>
      <c r="AW226" s="885" t="s">
        <v>1322</v>
      </c>
      <c r="AX226" s="885" t="s">
        <v>1323</v>
      </c>
      <c r="AY226" s="885" t="s">
        <v>1324</v>
      </c>
      <c r="AZ226" s="885" t="s">
        <v>1325</v>
      </c>
      <c r="BA226" s="885" t="s">
        <v>1326</v>
      </c>
    </row>
    <row r="227" spans="2:53" ht="18" customHeight="1">
      <c r="B227" s="213"/>
      <c r="C227" s="909" t="s">
        <v>442</v>
      </c>
      <c r="D227" s="910" t="s">
        <v>382</v>
      </c>
      <c r="E227" s="911" t="str">
        <f>C227&amp;D227</f>
        <v>Gasolina (l)Turismos (M1)</v>
      </c>
      <c r="F227" s="912">
        <v>2.3540000000000001</v>
      </c>
      <c r="G227" s="912">
        <v>0.33600000000000002</v>
      </c>
      <c r="H227" s="912">
        <v>7.9000000000000001E-2</v>
      </c>
      <c r="I227" s="912">
        <v>2.3540000000000001</v>
      </c>
      <c r="J227" s="912">
        <v>0.32600000000000001</v>
      </c>
      <c r="K227" s="912">
        <v>7.4999999999999997E-2</v>
      </c>
      <c r="L227" s="912">
        <v>2.3540000000000001</v>
      </c>
      <c r="M227" s="912">
        <v>0.314</v>
      </c>
      <c r="N227" s="912">
        <v>7.1999999999999995E-2</v>
      </c>
      <c r="O227" s="912">
        <v>2.3540000000000001</v>
      </c>
      <c r="P227" s="912">
        <v>0.30599999999999999</v>
      </c>
      <c r="Q227" s="912">
        <v>4.3999999999999997E-2</v>
      </c>
      <c r="R227" s="912">
        <v>2.2629999999999999</v>
      </c>
      <c r="S227" s="912">
        <v>0.30599999999999999</v>
      </c>
      <c r="T227" s="912">
        <v>4.2000000000000003E-2</v>
      </c>
      <c r="U227" s="912">
        <v>2.258</v>
      </c>
      <c r="V227" s="912">
        <v>0.3</v>
      </c>
      <c r="W227" s="912">
        <v>4.1000000000000002E-2</v>
      </c>
      <c r="X227" s="912">
        <v>2.2629999999999999</v>
      </c>
      <c r="Y227" s="912">
        <v>0.29399999999999998</v>
      </c>
      <c r="Z227" s="912">
        <v>3.9E-2</v>
      </c>
      <c r="AA227" s="912">
        <v>2.2629999999999999</v>
      </c>
      <c r="AB227" s="912">
        <v>0.28799999999999998</v>
      </c>
      <c r="AC227" s="912">
        <v>3.6999999999999998E-2</v>
      </c>
      <c r="AD227" s="912">
        <v>2.2629999999999999</v>
      </c>
      <c r="AE227" s="912">
        <v>0.27100000000000002</v>
      </c>
      <c r="AF227" s="912">
        <v>3.4000000000000002E-2</v>
      </c>
      <c r="AG227" s="912">
        <v>2.2530000000000001</v>
      </c>
      <c r="AH227" s="912">
        <v>0.26400000000000001</v>
      </c>
      <c r="AI227" s="912">
        <v>3.1E-2</v>
      </c>
      <c r="AJ227" s="912">
        <v>2.2370000000000001</v>
      </c>
      <c r="AK227" s="912">
        <v>0.254</v>
      </c>
      <c r="AL227" s="912">
        <v>2.8000000000000001E-2</v>
      </c>
      <c r="AM227" s="912">
        <v>2.2130000000000001</v>
      </c>
      <c r="AN227" s="912">
        <v>0.251</v>
      </c>
      <c r="AO227" s="912">
        <v>2.8000000000000001E-2</v>
      </c>
      <c r="AP227" s="912" t="s">
        <v>293</v>
      </c>
      <c r="AQ227" s="912" t="s">
        <v>293</v>
      </c>
      <c r="AR227" s="912" t="s">
        <v>293</v>
      </c>
      <c r="AS227" s="912" t="s">
        <v>293</v>
      </c>
      <c r="AT227" s="912" t="s">
        <v>293</v>
      </c>
      <c r="AU227" s="912" t="s">
        <v>293</v>
      </c>
      <c r="AV227" s="912" t="s">
        <v>293</v>
      </c>
      <c r="AW227" s="912" t="s">
        <v>293</v>
      </c>
      <c r="AX227" s="912" t="s">
        <v>293</v>
      </c>
      <c r="AY227" s="913"/>
      <c r="AZ227" s="913"/>
      <c r="BA227" s="913"/>
    </row>
    <row r="228" spans="2:53" ht="18" customHeight="1">
      <c r="B228" s="213"/>
      <c r="C228" s="909" t="s">
        <v>442</v>
      </c>
      <c r="D228" s="910" t="s">
        <v>383</v>
      </c>
      <c r="E228" s="911" t="str">
        <f t="shared" ref="E228:E266" si="10">C228&amp;D228</f>
        <v>Gasolina (l)Furgonetas y furgones (N1)</v>
      </c>
      <c r="F228" s="912">
        <v>2.3519999999999999</v>
      </c>
      <c r="G228" s="912">
        <v>0.7</v>
      </c>
      <c r="H228" s="912">
        <v>6.9000000000000006E-2</v>
      </c>
      <c r="I228" s="912">
        <v>2.3519999999999999</v>
      </c>
      <c r="J228" s="912">
        <v>0.69499999999999995</v>
      </c>
      <c r="K228" s="912">
        <v>6.9000000000000006E-2</v>
      </c>
      <c r="L228" s="912">
        <v>2.3519999999999999</v>
      </c>
      <c r="M228" s="912">
        <v>0.68600000000000005</v>
      </c>
      <c r="N228" s="912">
        <v>6.8000000000000005E-2</v>
      </c>
      <c r="O228" s="912">
        <v>2.3519999999999999</v>
      </c>
      <c r="P228" s="912">
        <v>0.68</v>
      </c>
      <c r="Q228" s="912">
        <v>6.5000000000000002E-2</v>
      </c>
      <c r="R228" s="912">
        <v>2.2599999999999998</v>
      </c>
      <c r="S228" s="912">
        <v>0.69399999999999995</v>
      </c>
      <c r="T228" s="912">
        <v>6.5000000000000002E-2</v>
      </c>
      <c r="U228" s="912">
        <v>2.2559999999999998</v>
      </c>
      <c r="V228" s="912">
        <v>0.69299999999999995</v>
      </c>
      <c r="W228" s="912">
        <v>6.5000000000000002E-2</v>
      </c>
      <c r="X228" s="912">
        <v>2.2599999999999998</v>
      </c>
      <c r="Y228" s="912">
        <v>0.68799999999999994</v>
      </c>
      <c r="Z228" s="912">
        <v>6.5000000000000002E-2</v>
      </c>
      <c r="AA228" s="912">
        <v>2.2599999999999998</v>
      </c>
      <c r="AB228" s="912">
        <v>0.68200000000000005</v>
      </c>
      <c r="AC228" s="912">
        <v>6.4000000000000001E-2</v>
      </c>
      <c r="AD228" s="912">
        <v>2.2599999999999998</v>
      </c>
      <c r="AE228" s="912">
        <v>0.67200000000000004</v>
      </c>
      <c r="AF228" s="912">
        <v>6.6000000000000003E-2</v>
      </c>
      <c r="AG228" s="912">
        <v>2.2509999999999999</v>
      </c>
      <c r="AH228" s="912">
        <v>0.67500000000000004</v>
      </c>
      <c r="AI228" s="912">
        <v>6.6000000000000003E-2</v>
      </c>
      <c r="AJ228" s="912">
        <v>2.2349999999999999</v>
      </c>
      <c r="AK228" s="912">
        <v>0.66400000000000003</v>
      </c>
      <c r="AL228" s="912">
        <v>6.4000000000000001E-2</v>
      </c>
      <c r="AM228" s="912">
        <v>2.2109999999999999</v>
      </c>
      <c r="AN228" s="912">
        <v>0.67400000000000004</v>
      </c>
      <c r="AO228" s="912">
        <v>6.4000000000000001E-2</v>
      </c>
      <c r="AP228" s="912" t="s">
        <v>293</v>
      </c>
      <c r="AQ228" s="912" t="s">
        <v>293</v>
      </c>
      <c r="AR228" s="912" t="s">
        <v>293</v>
      </c>
      <c r="AS228" s="912" t="s">
        <v>293</v>
      </c>
      <c r="AT228" s="912" t="s">
        <v>293</v>
      </c>
      <c r="AU228" s="912" t="s">
        <v>293</v>
      </c>
      <c r="AV228" s="912" t="s">
        <v>293</v>
      </c>
      <c r="AW228" s="912" t="s">
        <v>293</v>
      </c>
      <c r="AX228" s="912" t="s">
        <v>293</v>
      </c>
      <c r="AY228" s="913"/>
      <c r="AZ228" s="913"/>
      <c r="BA228" s="913"/>
    </row>
    <row r="229" spans="2:53" ht="18" customHeight="1">
      <c r="B229" s="213"/>
      <c r="C229" s="909" t="s">
        <v>442</v>
      </c>
      <c r="D229" s="910" t="s">
        <v>384</v>
      </c>
      <c r="E229" s="911" t="str">
        <f t="shared" si="10"/>
        <v>Gasolina (l)Camiones y autobuses (N2, N3, M2, M3)</v>
      </c>
      <c r="F229" s="912">
        <v>2.3519999999999999</v>
      </c>
      <c r="G229" s="912">
        <v>0.48499999999999999</v>
      </c>
      <c r="H229" s="912">
        <v>2.1000000000000001E-2</v>
      </c>
      <c r="I229" s="912">
        <v>2.3519999999999999</v>
      </c>
      <c r="J229" s="912">
        <v>0.48499999999999999</v>
      </c>
      <c r="K229" s="912">
        <v>2.1000000000000001E-2</v>
      </c>
      <c r="L229" s="912">
        <v>2.3519999999999999</v>
      </c>
      <c r="M229" s="912">
        <v>0.48399999999999999</v>
      </c>
      <c r="N229" s="912">
        <v>2.1000000000000001E-2</v>
      </c>
      <c r="O229" s="912">
        <v>2.3519999999999999</v>
      </c>
      <c r="P229" s="912">
        <v>0.49</v>
      </c>
      <c r="Q229" s="912">
        <v>2.1000000000000001E-2</v>
      </c>
      <c r="R229" s="912">
        <v>2.2599999999999998</v>
      </c>
      <c r="S229" s="912">
        <v>0.498</v>
      </c>
      <c r="T229" s="912">
        <v>2.1000000000000001E-2</v>
      </c>
      <c r="U229" s="912">
        <v>2.2559999999999998</v>
      </c>
      <c r="V229" s="912">
        <v>0.499</v>
      </c>
      <c r="W229" s="912">
        <v>2.1000000000000001E-2</v>
      </c>
      <c r="X229" s="912">
        <v>2.2599999999999998</v>
      </c>
      <c r="Y229" s="912">
        <v>0.498</v>
      </c>
      <c r="Z229" s="912">
        <v>2.1000000000000001E-2</v>
      </c>
      <c r="AA229" s="912">
        <v>2.2599999999999998</v>
      </c>
      <c r="AB229" s="912">
        <v>0.496</v>
      </c>
      <c r="AC229" s="912">
        <v>2.1000000000000001E-2</v>
      </c>
      <c r="AD229" s="912">
        <v>2.2599999999999998</v>
      </c>
      <c r="AE229" s="912">
        <v>0.498</v>
      </c>
      <c r="AF229" s="912">
        <v>2.1000000000000001E-2</v>
      </c>
      <c r="AG229" s="912">
        <v>2.2509999999999999</v>
      </c>
      <c r="AH229" s="912">
        <v>0.498</v>
      </c>
      <c r="AI229" s="912">
        <v>2.1000000000000001E-2</v>
      </c>
      <c r="AJ229" s="912">
        <v>2.2349999999999999</v>
      </c>
      <c r="AK229" s="912">
        <v>0.49099999999999999</v>
      </c>
      <c r="AL229" s="912">
        <v>2.1000000000000001E-2</v>
      </c>
      <c r="AM229" s="912">
        <v>2.2109999999999999</v>
      </c>
      <c r="AN229" s="912">
        <v>0.49199999999999999</v>
      </c>
      <c r="AO229" s="912">
        <v>2.1000000000000001E-2</v>
      </c>
      <c r="AP229" s="912" t="s">
        <v>293</v>
      </c>
      <c r="AQ229" s="912" t="s">
        <v>293</v>
      </c>
      <c r="AR229" s="912" t="s">
        <v>293</v>
      </c>
      <c r="AS229" s="912" t="s">
        <v>293</v>
      </c>
      <c r="AT229" s="912" t="s">
        <v>293</v>
      </c>
      <c r="AU229" s="912" t="s">
        <v>293</v>
      </c>
      <c r="AV229" s="912" t="s">
        <v>293</v>
      </c>
      <c r="AW229" s="912" t="s">
        <v>293</v>
      </c>
      <c r="AX229" s="912" t="s">
        <v>293</v>
      </c>
      <c r="AY229" s="913"/>
      <c r="AZ229" s="913"/>
      <c r="BA229" s="913"/>
    </row>
    <row r="230" spans="2:53" ht="18" customHeight="1">
      <c r="B230" s="213"/>
      <c r="C230" s="909" t="s">
        <v>442</v>
      </c>
      <c r="D230" s="910" t="s">
        <v>385</v>
      </c>
      <c r="E230" s="911" t="str">
        <f t="shared" si="10"/>
        <v>Gasolina (l)Ciclomotores y motocicletas (L)</v>
      </c>
      <c r="F230" s="912">
        <v>2.3879999999999999</v>
      </c>
      <c r="G230" s="912">
        <v>2.9620000000000002</v>
      </c>
      <c r="H230" s="912">
        <v>4.4999999999999998E-2</v>
      </c>
      <c r="I230" s="912">
        <v>2.3879999999999999</v>
      </c>
      <c r="J230" s="912">
        <v>2.6669999999999998</v>
      </c>
      <c r="K230" s="912">
        <v>4.3999999999999997E-2</v>
      </c>
      <c r="L230" s="912">
        <v>2.3879999999999999</v>
      </c>
      <c r="M230" s="912">
        <v>2.4729999999999999</v>
      </c>
      <c r="N230" s="912">
        <v>4.3999999999999997E-2</v>
      </c>
      <c r="O230" s="912">
        <v>2.3879999999999999</v>
      </c>
      <c r="P230" s="912">
        <v>2.359</v>
      </c>
      <c r="Q230" s="912">
        <v>4.3999999999999997E-2</v>
      </c>
      <c r="R230" s="912">
        <v>2.2959999999999998</v>
      </c>
      <c r="S230" s="912">
        <v>2.3530000000000002</v>
      </c>
      <c r="T230" s="912">
        <v>4.4999999999999998E-2</v>
      </c>
      <c r="U230" s="912">
        <v>2.2909999999999999</v>
      </c>
      <c r="V230" s="912">
        <v>2.31</v>
      </c>
      <c r="W230" s="912">
        <v>4.4999999999999998E-2</v>
      </c>
      <c r="X230" s="912">
        <v>2.2959999999999998</v>
      </c>
      <c r="Y230" s="912">
        <v>2.2909999999999999</v>
      </c>
      <c r="Z230" s="912">
        <v>4.4999999999999998E-2</v>
      </c>
      <c r="AA230" s="912">
        <v>2.2959999999999998</v>
      </c>
      <c r="AB230" s="912">
        <v>2.2610000000000001</v>
      </c>
      <c r="AC230" s="912">
        <v>4.4999999999999998E-2</v>
      </c>
      <c r="AD230" s="912">
        <v>2.2959999999999998</v>
      </c>
      <c r="AE230" s="912">
        <v>2.3260000000000001</v>
      </c>
      <c r="AF230" s="912">
        <v>4.4999999999999998E-2</v>
      </c>
      <c r="AG230" s="912">
        <v>2.2869999999999999</v>
      </c>
      <c r="AH230" s="912">
        <v>2.306</v>
      </c>
      <c r="AI230" s="912">
        <v>4.4999999999999998E-2</v>
      </c>
      <c r="AJ230" s="912">
        <v>2.27</v>
      </c>
      <c r="AK230" s="912">
        <v>2.2869999999999999</v>
      </c>
      <c r="AL230" s="912">
        <v>4.4999999999999998E-2</v>
      </c>
      <c r="AM230" s="912">
        <v>2.2469999999999999</v>
      </c>
      <c r="AN230" s="912">
        <v>2.2789999999999999</v>
      </c>
      <c r="AO230" s="912">
        <v>4.4999999999999998E-2</v>
      </c>
      <c r="AP230" s="912" t="s">
        <v>293</v>
      </c>
      <c r="AQ230" s="912" t="s">
        <v>293</v>
      </c>
      <c r="AR230" s="912" t="s">
        <v>293</v>
      </c>
      <c r="AS230" s="912" t="s">
        <v>293</v>
      </c>
      <c r="AT230" s="912" t="s">
        <v>293</v>
      </c>
      <c r="AU230" s="912" t="s">
        <v>293</v>
      </c>
      <c r="AV230" s="912" t="s">
        <v>293</v>
      </c>
      <c r="AW230" s="912" t="s">
        <v>293</v>
      </c>
      <c r="AX230" s="912" t="s">
        <v>293</v>
      </c>
      <c r="AY230" s="913"/>
      <c r="AZ230" s="913"/>
      <c r="BA230" s="913"/>
    </row>
    <row r="231" spans="2:53" ht="18" customHeight="1">
      <c r="B231" s="213"/>
      <c r="C231" s="909" t="s">
        <v>1393</v>
      </c>
      <c r="D231" s="910" t="s">
        <v>382</v>
      </c>
      <c r="E231" s="911" t="str">
        <f t="shared" si="10"/>
        <v>E5 (l)Turismos (M1)</v>
      </c>
      <c r="F231" s="912" t="s">
        <v>293</v>
      </c>
      <c r="G231" s="912" t="s">
        <v>293</v>
      </c>
      <c r="H231" s="912" t="s">
        <v>293</v>
      </c>
      <c r="I231" s="912" t="s">
        <v>293</v>
      </c>
      <c r="J231" s="912" t="s">
        <v>293</v>
      </c>
      <c r="K231" s="912" t="s">
        <v>293</v>
      </c>
      <c r="L231" s="912" t="s">
        <v>293</v>
      </c>
      <c r="M231" s="912" t="s">
        <v>293</v>
      </c>
      <c r="N231" s="912" t="s">
        <v>293</v>
      </c>
      <c r="O231" s="912" t="s">
        <v>293</v>
      </c>
      <c r="P231" s="912" t="s">
        <v>293</v>
      </c>
      <c r="Q231" s="912" t="s">
        <v>293</v>
      </c>
      <c r="R231" s="912" t="s">
        <v>293</v>
      </c>
      <c r="S231" s="912" t="s">
        <v>293</v>
      </c>
      <c r="T231" s="912" t="s">
        <v>293</v>
      </c>
      <c r="U231" s="912" t="s">
        <v>293</v>
      </c>
      <c r="V231" s="912" t="s">
        <v>293</v>
      </c>
      <c r="W231" s="912" t="s">
        <v>293</v>
      </c>
      <c r="X231" s="912" t="s">
        <v>293</v>
      </c>
      <c r="Y231" s="912" t="s">
        <v>293</v>
      </c>
      <c r="Z231" s="912" t="s">
        <v>293</v>
      </c>
      <c r="AA231" s="912" t="s">
        <v>293</v>
      </c>
      <c r="AB231" s="912" t="s">
        <v>293</v>
      </c>
      <c r="AC231" s="912" t="s">
        <v>293</v>
      </c>
      <c r="AD231" s="912" t="s">
        <v>293</v>
      </c>
      <c r="AE231" s="912" t="s">
        <v>293</v>
      </c>
      <c r="AF231" s="912" t="s">
        <v>293</v>
      </c>
      <c r="AG231" s="912" t="s">
        <v>293</v>
      </c>
      <c r="AH231" s="912" t="s">
        <v>293</v>
      </c>
      <c r="AI231" s="912" t="s">
        <v>293</v>
      </c>
      <c r="AJ231" s="912" t="s">
        <v>293</v>
      </c>
      <c r="AK231" s="912" t="s">
        <v>293</v>
      </c>
      <c r="AL231" s="912" t="s">
        <v>293</v>
      </c>
      <c r="AM231" s="912" t="s">
        <v>293</v>
      </c>
      <c r="AN231" s="912" t="s">
        <v>293</v>
      </c>
      <c r="AO231" s="912" t="s">
        <v>293</v>
      </c>
      <c r="AP231" s="912">
        <v>2.2370000000000001</v>
      </c>
      <c r="AQ231" s="912">
        <v>0.25</v>
      </c>
      <c r="AR231" s="912">
        <v>2.7E-2</v>
      </c>
      <c r="AS231" s="912">
        <v>2.2370000000000001</v>
      </c>
      <c r="AT231" s="912">
        <v>0.246</v>
      </c>
      <c r="AU231" s="912">
        <v>2.7E-2</v>
      </c>
      <c r="AV231" s="912">
        <v>2.2370000000000001</v>
      </c>
      <c r="AW231" s="912">
        <v>0.24299999999999999</v>
      </c>
      <c r="AX231" s="912">
        <v>2.5000000000000001E-2</v>
      </c>
      <c r="AY231" s="903"/>
      <c r="AZ231" s="903"/>
      <c r="BA231" s="903"/>
    </row>
    <row r="232" spans="2:53" ht="18" customHeight="1">
      <c r="B232" s="213"/>
      <c r="C232" s="909" t="s">
        <v>443</v>
      </c>
      <c r="D232" s="910" t="s">
        <v>383</v>
      </c>
      <c r="E232" s="911" t="str">
        <f t="shared" si="10"/>
        <v>E5 (l)Furgonetas y furgones (N1)</v>
      </c>
      <c r="F232" s="912" t="s">
        <v>293</v>
      </c>
      <c r="G232" s="912" t="s">
        <v>293</v>
      </c>
      <c r="H232" s="912" t="s">
        <v>293</v>
      </c>
      <c r="I232" s="912" t="s">
        <v>293</v>
      </c>
      <c r="J232" s="912" t="s">
        <v>293</v>
      </c>
      <c r="K232" s="912" t="s">
        <v>293</v>
      </c>
      <c r="L232" s="912" t="s">
        <v>293</v>
      </c>
      <c r="M232" s="912" t="s">
        <v>293</v>
      </c>
      <c r="N232" s="912" t="s">
        <v>293</v>
      </c>
      <c r="O232" s="912" t="s">
        <v>293</v>
      </c>
      <c r="P232" s="912" t="s">
        <v>293</v>
      </c>
      <c r="Q232" s="912" t="s">
        <v>293</v>
      </c>
      <c r="R232" s="912" t="s">
        <v>293</v>
      </c>
      <c r="S232" s="912" t="s">
        <v>293</v>
      </c>
      <c r="T232" s="912" t="s">
        <v>293</v>
      </c>
      <c r="U232" s="912" t="s">
        <v>293</v>
      </c>
      <c r="V232" s="912" t="s">
        <v>293</v>
      </c>
      <c r="W232" s="912" t="s">
        <v>293</v>
      </c>
      <c r="X232" s="912" t="s">
        <v>293</v>
      </c>
      <c r="Y232" s="912" t="s">
        <v>293</v>
      </c>
      <c r="Z232" s="912" t="s">
        <v>293</v>
      </c>
      <c r="AA232" s="912" t="s">
        <v>293</v>
      </c>
      <c r="AB232" s="912" t="s">
        <v>293</v>
      </c>
      <c r="AC232" s="912" t="s">
        <v>293</v>
      </c>
      <c r="AD232" s="912" t="s">
        <v>293</v>
      </c>
      <c r="AE232" s="912" t="s">
        <v>293</v>
      </c>
      <c r="AF232" s="912" t="s">
        <v>293</v>
      </c>
      <c r="AG232" s="912" t="s">
        <v>293</v>
      </c>
      <c r="AH232" s="912" t="s">
        <v>293</v>
      </c>
      <c r="AI232" s="912" t="s">
        <v>293</v>
      </c>
      <c r="AJ232" s="912" t="s">
        <v>293</v>
      </c>
      <c r="AK232" s="912" t="s">
        <v>293</v>
      </c>
      <c r="AL232" s="912" t="s">
        <v>293</v>
      </c>
      <c r="AM232" s="912" t="s">
        <v>293</v>
      </c>
      <c r="AN232" s="912" t="s">
        <v>293</v>
      </c>
      <c r="AO232" s="912" t="s">
        <v>293</v>
      </c>
      <c r="AP232" s="912">
        <v>2.2349999999999999</v>
      </c>
      <c r="AQ232" s="912">
        <v>0.65700000000000003</v>
      </c>
      <c r="AR232" s="912">
        <v>6.2E-2</v>
      </c>
      <c r="AS232" s="912">
        <v>2.2349999999999999</v>
      </c>
      <c r="AT232" s="912">
        <v>0.65700000000000003</v>
      </c>
      <c r="AU232" s="912">
        <v>6.2E-2</v>
      </c>
      <c r="AV232" s="912">
        <v>2.2349999999999999</v>
      </c>
      <c r="AW232" s="912">
        <v>0.59099999999999997</v>
      </c>
      <c r="AX232" s="912">
        <v>5.3999999999999999E-2</v>
      </c>
      <c r="AY232" s="903"/>
      <c r="AZ232" s="903"/>
      <c r="BA232" s="903"/>
    </row>
    <row r="233" spans="2:53" ht="18" customHeight="1">
      <c r="B233" s="213"/>
      <c r="C233" s="909" t="s">
        <v>443</v>
      </c>
      <c r="D233" s="910" t="s">
        <v>384</v>
      </c>
      <c r="E233" s="911" t="str">
        <f t="shared" si="10"/>
        <v>E5 (l)Camiones y autobuses (N2, N3, M2, M3)</v>
      </c>
      <c r="F233" s="912" t="s">
        <v>293</v>
      </c>
      <c r="G233" s="912" t="s">
        <v>293</v>
      </c>
      <c r="H233" s="912" t="s">
        <v>293</v>
      </c>
      <c r="I233" s="912" t="s">
        <v>293</v>
      </c>
      <c r="J233" s="912" t="s">
        <v>293</v>
      </c>
      <c r="K233" s="912" t="s">
        <v>293</v>
      </c>
      <c r="L233" s="912" t="s">
        <v>293</v>
      </c>
      <c r="M233" s="912" t="s">
        <v>293</v>
      </c>
      <c r="N233" s="912" t="s">
        <v>293</v>
      </c>
      <c r="O233" s="912" t="s">
        <v>293</v>
      </c>
      <c r="P233" s="912" t="s">
        <v>293</v>
      </c>
      <c r="Q233" s="912" t="s">
        <v>293</v>
      </c>
      <c r="R233" s="912" t="s">
        <v>293</v>
      </c>
      <c r="S233" s="912" t="s">
        <v>293</v>
      </c>
      <c r="T233" s="912" t="s">
        <v>293</v>
      </c>
      <c r="U233" s="912" t="s">
        <v>293</v>
      </c>
      <c r="V233" s="912" t="s">
        <v>293</v>
      </c>
      <c r="W233" s="912" t="s">
        <v>293</v>
      </c>
      <c r="X233" s="912" t="s">
        <v>293</v>
      </c>
      <c r="Y233" s="912" t="s">
        <v>293</v>
      </c>
      <c r="Z233" s="912" t="s">
        <v>293</v>
      </c>
      <c r="AA233" s="912" t="s">
        <v>293</v>
      </c>
      <c r="AB233" s="912" t="s">
        <v>293</v>
      </c>
      <c r="AC233" s="912" t="s">
        <v>293</v>
      </c>
      <c r="AD233" s="912" t="s">
        <v>293</v>
      </c>
      <c r="AE233" s="912" t="s">
        <v>293</v>
      </c>
      <c r="AF233" s="912" t="s">
        <v>293</v>
      </c>
      <c r="AG233" s="912" t="s">
        <v>293</v>
      </c>
      <c r="AH233" s="912" t="s">
        <v>293</v>
      </c>
      <c r="AI233" s="912" t="s">
        <v>293</v>
      </c>
      <c r="AJ233" s="912" t="s">
        <v>293</v>
      </c>
      <c r="AK233" s="912" t="s">
        <v>293</v>
      </c>
      <c r="AL233" s="912" t="s">
        <v>293</v>
      </c>
      <c r="AM233" s="912" t="s">
        <v>293</v>
      </c>
      <c r="AN233" s="912" t="s">
        <v>293</v>
      </c>
      <c r="AO233" s="912" t="s">
        <v>293</v>
      </c>
      <c r="AP233" s="912">
        <v>2.2349999999999999</v>
      </c>
      <c r="AQ233" s="912">
        <v>0.49199999999999999</v>
      </c>
      <c r="AR233" s="912">
        <v>2.1000000000000001E-2</v>
      </c>
      <c r="AS233" s="912">
        <v>2.2349999999999999</v>
      </c>
      <c r="AT233" s="912">
        <v>0.48899999999999999</v>
      </c>
      <c r="AU233" s="912">
        <v>2.1000000000000001E-2</v>
      </c>
      <c r="AV233" s="912">
        <v>2.2349999999999999</v>
      </c>
      <c r="AW233" s="912">
        <v>0.48699999999999999</v>
      </c>
      <c r="AX233" s="912">
        <v>2.1000000000000001E-2</v>
      </c>
      <c r="AY233" s="903"/>
      <c r="AZ233" s="903"/>
      <c r="BA233" s="903"/>
    </row>
    <row r="234" spans="2:53" ht="18" customHeight="1">
      <c r="B234" s="213"/>
      <c r="C234" s="909" t="s">
        <v>443</v>
      </c>
      <c r="D234" s="910" t="s">
        <v>385</v>
      </c>
      <c r="E234" s="911" t="str">
        <f t="shared" si="10"/>
        <v>E5 (l)Ciclomotores y motocicletas (L)</v>
      </c>
      <c r="F234" s="912" t="s">
        <v>293</v>
      </c>
      <c r="G234" s="912" t="s">
        <v>293</v>
      </c>
      <c r="H234" s="912" t="s">
        <v>293</v>
      </c>
      <c r="I234" s="912" t="s">
        <v>293</v>
      </c>
      <c r="J234" s="912" t="s">
        <v>293</v>
      </c>
      <c r="K234" s="912" t="s">
        <v>293</v>
      </c>
      <c r="L234" s="912" t="s">
        <v>293</v>
      </c>
      <c r="M234" s="912" t="s">
        <v>293</v>
      </c>
      <c r="N234" s="912" t="s">
        <v>293</v>
      </c>
      <c r="O234" s="912" t="s">
        <v>293</v>
      </c>
      <c r="P234" s="912" t="s">
        <v>293</v>
      </c>
      <c r="Q234" s="912" t="s">
        <v>293</v>
      </c>
      <c r="R234" s="912" t="s">
        <v>293</v>
      </c>
      <c r="S234" s="912" t="s">
        <v>293</v>
      </c>
      <c r="T234" s="912" t="s">
        <v>293</v>
      </c>
      <c r="U234" s="912" t="s">
        <v>293</v>
      </c>
      <c r="V234" s="912" t="s">
        <v>293</v>
      </c>
      <c r="W234" s="912" t="s">
        <v>293</v>
      </c>
      <c r="X234" s="912" t="s">
        <v>293</v>
      </c>
      <c r="Y234" s="912" t="s">
        <v>293</v>
      </c>
      <c r="Z234" s="912" t="s">
        <v>293</v>
      </c>
      <c r="AA234" s="912" t="s">
        <v>293</v>
      </c>
      <c r="AB234" s="912" t="s">
        <v>293</v>
      </c>
      <c r="AC234" s="912" t="s">
        <v>293</v>
      </c>
      <c r="AD234" s="912" t="s">
        <v>293</v>
      </c>
      <c r="AE234" s="912" t="s">
        <v>293</v>
      </c>
      <c r="AF234" s="912" t="s">
        <v>293</v>
      </c>
      <c r="AG234" s="912" t="s">
        <v>293</v>
      </c>
      <c r="AH234" s="912" t="s">
        <v>293</v>
      </c>
      <c r="AI234" s="912" t="s">
        <v>293</v>
      </c>
      <c r="AJ234" s="912" t="s">
        <v>293</v>
      </c>
      <c r="AK234" s="912" t="s">
        <v>293</v>
      </c>
      <c r="AL234" s="912" t="s">
        <v>293</v>
      </c>
      <c r="AM234" s="912" t="s">
        <v>293</v>
      </c>
      <c r="AN234" s="912" t="s">
        <v>293</v>
      </c>
      <c r="AO234" s="912" t="s">
        <v>293</v>
      </c>
      <c r="AP234" s="912">
        <v>2.27</v>
      </c>
      <c r="AQ234" s="912">
        <v>2.2509999999999999</v>
      </c>
      <c r="AR234" s="912">
        <v>4.4999999999999998E-2</v>
      </c>
      <c r="AS234" s="912">
        <v>2.27</v>
      </c>
      <c r="AT234" s="912">
        <v>2.2330000000000001</v>
      </c>
      <c r="AU234" s="912">
        <v>4.4999999999999998E-2</v>
      </c>
      <c r="AV234" s="912">
        <v>2.27</v>
      </c>
      <c r="AW234" s="912">
        <v>2.165</v>
      </c>
      <c r="AX234" s="912">
        <v>4.4999999999999998E-2</v>
      </c>
      <c r="AY234" s="903"/>
      <c r="AZ234" s="903"/>
      <c r="BA234" s="903"/>
    </row>
    <row r="235" spans="2:53" ht="18" customHeight="1">
      <c r="B235" s="213"/>
      <c r="C235" s="909" t="s">
        <v>1394</v>
      </c>
      <c r="D235" s="910" t="s">
        <v>382</v>
      </c>
      <c r="E235" s="911" t="str">
        <f t="shared" si="10"/>
        <v>E10 (l)Turismos (M1)</v>
      </c>
      <c r="F235" s="912" t="s">
        <v>293</v>
      </c>
      <c r="G235" s="912" t="s">
        <v>293</v>
      </c>
      <c r="H235" s="912" t="s">
        <v>293</v>
      </c>
      <c r="I235" s="912" t="s">
        <v>293</v>
      </c>
      <c r="J235" s="912" t="s">
        <v>293</v>
      </c>
      <c r="K235" s="912" t="s">
        <v>293</v>
      </c>
      <c r="L235" s="912" t="s">
        <v>293</v>
      </c>
      <c r="M235" s="912" t="s">
        <v>293</v>
      </c>
      <c r="N235" s="912" t="s">
        <v>293</v>
      </c>
      <c r="O235" s="912" t="s">
        <v>293</v>
      </c>
      <c r="P235" s="912" t="s">
        <v>293</v>
      </c>
      <c r="Q235" s="912" t="s">
        <v>293</v>
      </c>
      <c r="R235" s="912" t="s">
        <v>293</v>
      </c>
      <c r="S235" s="912" t="s">
        <v>293</v>
      </c>
      <c r="T235" s="912" t="s">
        <v>293</v>
      </c>
      <c r="U235" s="912" t="s">
        <v>293</v>
      </c>
      <c r="V235" s="912" t="s">
        <v>293</v>
      </c>
      <c r="W235" s="912" t="s">
        <v>293</v>
      </c>
      <c r="X235" s="912" t="s">
        <v>293</v>
      </c>
      <c r="Y235" s="912" t="s">
        <v>293</v>
      </c>
      <c r="Z235" s="912" t="s">
        <v>293</v>
      </c>
      <c r="AA235" s="912" t="s">
        <v>293</v>
      </c>
      <c r="AB235" s="912" t="s">
        <v>293</v>
      </c>
      <c r="AC235" s="912" t="s">
        <v>293</v>
      </c>
      <c r="AD235" s="912" t="s">
        <v>293</v>
      </c>
      <c r="AE235" s="912" t="s">
        <v>293</v>
      </c>
      <c r="AF235" s="912" t="s">
        <v>293</v>
      </c>
      <c r="AG235" s="912" t="s">
        <v>293</v>
      </c>
      <c r="AH235" s="912" t="s">
        <v>293</v>
      </c>
      <c r="AI235" s="912" t="s">
        <v>293</v>
      </c>
      <c r="AJ235" s="912" t="s">
        <v>293</v>
      </c>
      <c r="AK235" s="912" t="s">
        <v>293</v>
      </c>
      <c r="AL235" s="912" t="s">
        <v>293</v>
      </c>
      <c r="AM235" s="912" t="s">
        <v>293</v>
      </c>
      <c r="AN235" s="912" t="s">
        <v>293</v>
      </c>
      <c r="AO235" s="912" t="s">
        <v>293</v>
      </c>
      <c r="AP235" s="912">
        <v>2.1190000000000002</v>
      </c>
      <c r="AQ235" s="912">
        <v>0.25</v>
      </c>
      <c r="AR235" s="912">
        <v>2.7E-2</v>
      </c>
      <c r="AS235" s="912">
        <v>2.1190000000000002</v>
      </c>
      <c r="AT235" s="912">
        <v>0.246</v>
      </c>
      <c r="AU235" s="912">
        <v>2.7E-2</v>
      </c>
      <c r="AV235" s="912">
        <v>2.1190000000000002</v>
      </c>
      <c r="AW235" s="912">
        <v>0.24299999999999999</v>
      </c>
      <c r="AX235" s="912">
        <v>2.5000000000000001E-2</v>
      </c>
      <c r="AY235" s="903"/>
      <c r="AZ235" s="903"/>
      <c r="BA235" s="903"/>
    </row>
    <row r="236" spans="2:53" ht="18" customHeight="1">
      <c r="B236" s="213"/>
      <c r="C236" s="909" t="s">
        <v>444</v>
      </c>
      <c r="D236" s="910" t="s">
        <v>383</v>
      </c>
      <c r="E236" s="911" t="str">
        <f t="shared" si="10"/>
        <v>E10 (l)Furgonetas y furgones (N1)</v>
      </c>
      <c r="F236" s="912" t="s">
        <v>293</v>
      </c>
      <c r="G236" s="912" t="s">
        <v>293</v>
      </c>
      <c r="H236" s="912" t="s">
        <v>293</v>
      </c>
      <c r="I236" s="912" t="s">
        <v>293</v>
      </c>
      <c r="J236" s="912" t="s">
        <v>293</v>
      </c>
      <c r="K236" s="912" t="s">
        <v>293</v>
      </c>
      <c r="L236" s="912" t="s">
        <v>293</v>
      </c>
      <c r="M236" s="912" t="s">
        <v>293</v>
      </c>
      <c r="N236" s="912" t="s">
        <v>293</v>
      </c>
      <c r="O236" s="912" t="s">
        <v>293</v>
      </c>
      <c r="P236" s="912" t="s">
        <v>293</v>
      </c>
      <c r="Q236" s="912" t="s">
        <v>293</v>
      </c>
      <c r="R236" s="912" t="s">
        <v>293</v>
      </c>
      <c r="S236" s="912" t="s">
        <v>293</v>
      </c>
      <c r="T236" s="912" t="s">
        <v>293</v>
      </c>
      <c r="U236" s="912" t="s">
        <v>293</v>
      </c>
      <c r="V236" s="912" t="s">
        <v>293</v>
      </c>
      <c r="W236" s="912" t="s">
        <v>293</v>
      </c>
      <c r="X236" s="912" t="s">
        <v>293</v>
      </c>
      <c r="Y236" s="912" t="s">
        <v>293</v>
      </c>
      <c r="Z236" s="912" t="s">
        <v>293</v>
      </c>
      <c r="AA236" s="912" t="s">
        <v>293</v>
      </c>
      <c r="AB236" s="912" t="s">
        <v>293</v>
      </c>
      <c r="AC236" s="912" t="s">
        <v>293</v>
      </c>
      <c r="AD236" s="912" t="s">
        <v>293</v>
      </c>
      <c r="AE236" s="912" t="s">
        <v>293</v>
      </c>
      <c r="AF236" s="912" t="s">
        <v>293</v>
      </c>
      <c r="AG236" s="912" t="s">
        <v>293</v>
      </c>
      <c r="AH236" s="912" t="s">
        <v>293</v>
      </c>
      <c r="AI236" s="912" t="s">
        <v>293</v>
      </c>
      <c r="AJ236" s="912" t="s">
        <v>293</v>
      </c>
      <c r="AK236" s="912" t="s">
        <v>293</v>
      </c>
      <c r="AL236" s="912" t="s">
        <v>293</v>
      </c>
      <c r="AM236" s="912" t="s">
        <v>293</v>
      </c>
      <c r="AN236" s="912" t="s">
        <v>293</v>
      </c>
      <c r="AO236" s="912" t="s">
        <v>293</v>
      </c>
      <c r="AP236" s="912">
        <v>2.117</v>
      </c>
      <c r="AQ236" s="912">
        <v>0.65700000000000003</v>
      </c>
      <c r="AR236" s="912">
        <v>6.2E-2</v>
      </c>
      <c r="AS236" s="912">
        <v>2.117</v>
      </c>
      <c r="AT236" s="912">
        <v>0.65700000000000003</v>
      </c>
      <c r="AU236" s="912">
        <v>6.2E-2</v>
      </c>
      <c r="AV236" s="912">
        <v>2.117</v>
      </c>
      <c r="AW236" s="912">
        <v>0.59099999999999997</v>
      </c>
      <c r="AX236" s="912">
        <v>5.3999999999999999E-2</v>
      </c>
      <c r="AY236" s="903"/>
      <c r="AZ236" s="903"/>
      <c r="BA236" s="903"/>
    </row>
    <row r="237" spans="2:53" ht="18" customHeight="1">
      <c r="B237" s="213"/>
      <c r="C237" s="909" t="s">
        <v>444</v>
      </c>
      <c r="D237" s="910" t="s">
        <v>384</v>
      </c>
      <c r="E237" s="911" t="str">
        <f t="shared" si="10"/>
        <v>E10 (l)Camiones y autobuses (N2, N3, M2, M3)</v>
      </c>
      <c r="F237" s="912" t="s">
        <v>293</v>
      </c>
      <c r="G237" s="912" t="s">
        <v>293</v>
      </c>
      <c r="H237" s="912" t="s">
        <v>293</v>
      </c>
      <c r="I237" s="912" t="s">
        <v>293</v>
      </c>
      <c r="J237" s="912" t="s">
        <v>293</v>
      </c>
      <c r="K237" s="912" t="s">
        <v>293</v>
      </c>
      <c r="L237" s="912" t="s">
        <v>293</v>
      </c>
      <c r="M237" s="912" t="s">
        <v>293</v>
      </c>
      <c r="N237" s="912" t="s">
        <v>293</v>
      </c>
      <c r="O237" s="912" t="s">
        <v>293</v>
      </c>
      <c r="P237" s="912" t="s">
        <v>293</v>
      </c>
      <c r="Q237" s="912" t="s">
        <v>293</v>
      </c>
      <c r="R237" s="912" t="s">
        <v>293</v>
      </c>
      <c r="S237" s="912" t="s">
        <v>293</v>
      </c>
      <c r="T237" s="912" t="s">
        <v>293</v>
      </c>
      <c r="U237" s="912" t="s">
        <v>293</v>
      </c>
      <c r="V237" s="912" t="s">
        <v>293</v>
      </c>
      <c r="W237" s="912" t="s">
        <v>293</v>
      </c>
      <c r="X237" s="912" t="s">
        <v>293</v>
      </c>
      <c r="Y237" s="912" t="s">
        <v>293</v>
      </c>
      <c r="Z237" s="912" t="s">
        <v>293</v>
      </c>
      <c r="AA237" s="912" t="s">
        <v>293</v>
      </c>
      <c r="AB237" s="912" t="s">
        <v>293</v>
      </c>
      <c r="AC237" s="912" t="s">
        <v>293</v>
      </c>
      <c r="AD237" s="912" t="s">
        <v>293</v>
      </c>
      <c r="AE237" s="912" t="s">
        <v>293</v>
      </c>
      <c r="AF237" s="912" t="s">
        <v>293</v>
      </c>
      <c r="AG237" s="912" t="s">
        <v>293</v>
      </c>
      <c r="AH237" s="912" t="s">
        <v>293</v>
      </c>
      <c r="AI237" s="912" t="s">
        <v>293</v>
      </c>
      <c r="AJ237" s="912" t="s">
        <v>293</v>
      </c>
      <c r="AK237" s="912" t="s">
        <v>293</v>
      </c>
      <c r="AL237" s="912" t="s">
        <v>293</v>
      </c>
      <c r="AM237" s="912" t="s">
        <v>293</v>
      </c>
      <c r="AN237" s="912" t="s">
        <v>293</v>
      </c>
      <c r="AO237" s="912" t="s">
        <v>293</v>
      </c>
      <c r="AP237" s="912">
        <v>2.117</v>
      </c>
      <c r="AQ237" s="912">
        <v>0.49199999999999999</v>
      </c>
      <c r="AR237" s="912">
        <v>2.1000000000000001E-2</v>
      </c>
      <c r="AS237" s="912">
        <v>2.117</v>
      </c>
      <c r="AT237" s="912">
        <v>0.48899999999999999</v>
      </c>
      <c r="AU237" s="912">
        <v>2.1000000000000001E-2</v>
      </c>
      <c r="AV237" s="912">
        <v>2.117</v>
      </c>
      <c r="AW237" s="912">
        <v>0.48699999999999999</v>
      </c>
      <c r="AX237" s="912">
        <v>2.1000000000000001E-2</v>
      </c>
      <c r="AY237" s="903"/>
      <c r="AZ237" s="903"/>
      <c r="BA237" s="903"/>
    </row>
    <row r="238" spans="2:53" ht="18" customHeight="1">
      <c r="B238" s="213"/>
      <c r="C238" s="909" t="s">
        <v>444</v>
      </c>
      <c r="D238" s="910" t="s">
        <v>385</v>
      </c>
      <c r="E238" s="911" t="str">
        <f t="shared" si="10"/>
        <v>E10 (l)Ciclomotores y motocicletas (L)</v>
      </c>
      <c r="F238" s="912" t="s">
        <v>293</v>
      </c>
      <c r="G238" s="912" t="s">
        <v>293</v>
      </c>
      <c r="H238" s="912" t="s">
        <v>293</v>
      </c>
      <c r="I238" s="912" t="s">
        <v>293</v>
      </c>
      <c r="J238" s="912" t="s">
        <v>293</v>
      </c>
      <c r="K238" s="912" t="s">
        <v>293</v>
      </c>
      <c r="L238" s="912" t="s">
        <v>293</v>
      </c>
      <c r="M238" s="912" t="s">
        <v>293</v>
      </c>
      <c r="N238" s="912" t="s">
        <v>293</v>
      </c>
      <c r="O238" s="912" t="s">
        <v>293</v>
      </c>
      <c r="P238" s="912" t="s">
        <v>293</v>
      </c>
      <c r="Q238" s="912" t="s">
        <v>293</v>
      </c>
      <c r="R238" s="912" t="s">
        <v>293</v>
      </c>
      <c r="S238" s="912" t="s">
        <v>293</v>
      </c>
      <c r="T238" s="912" t="s">
        <v>293</v>
      </c>
      <c r="U238" s="912" t="s">
        <v>293</v>
      </c>
      <c r="V238" s="912" t="s">
        <v>293</v>
      </c>
      <c r="W238" s="912" t="s">
        <v>293</v>
      </c>
      <c r="X238" s="912" t="s">
        <v>293</v>
      </c>
      <c r="Y238" s="912" t="s">
        <v>293</v>
      </c>
      <c r="Z238" s="912" t="s">
        <v>293</v>
      </c>
      <c r="AA238" s="912" t="s">
        <v>293</v>
      </c>
      <c r="AB238" s="912" t="s">
        <v>293</v>
      </c>
      <c r="AC238" s="912" t="s">
        <v>293</v>
      </c>
      <c r="AD238" s="912" t="s">
        <v>293</v>
      </c>
      <c r="AE238" s="912" t="s">
        <v>293</v>
      </c>
      <c r="AF238" s="912" t="s">
        <v>293</v>
      </c>
      <c r="AG238" s="912" t="s">
        <v>293</v>
      </c>
      <c r="AH238" s="912" t="s">
        <v>293</v>
      </c>
      <c r="AI238" s="912" t="s">
        <v>293</v>
      </c>
      <c r="AJ238" s="912" t="s">
        <v>293</v>
      </c>
      <c r="AK238" s="912" t="s">
        <v>293</v>
      </c>
      <c r="AL238" s="912" t="s">
        <v>293</v>
      </c>
      <c r="AM238" s="912" t="s">
        <v>293</v>
      </c>
      <c r="AN238" s="912" t="s">
        <v>293</v>
      </c>
      <c r="AO238" s="912" t="s">
        <v>293</v>
      </c>
      <c r="AP238" s="912">
        <v>2.153</v>
      </c>
      <c r="AQ238" s="912">
        <v>2.2509999999999999</v>
      </c>
      <c r="AR238" s="912">
        <v>4.4999999999999998E-2</v>
      </c>
      <c r="AS238" s="912">
        <v>2.153</v>
      </c>
      <c r="AT238" s="912">
        <v>2.2330000000000001</v>
      </c>
      <c r="AU238" s="912">
        <v>4.4999999999999998E-2</v>
      </c>
      <c r="AV238" s="912">
        <v>2.153</v>
      </c>
      <c r="AW238" s="912">
        <v>2.165</v>
      </c>
      <c r="AX238" s="912">
        <v>4.4999999999999998E-2</v>
      </c>
      <c r="AY238" s="903"/>
      <c r="AZ238" s="903"/>
      <c r="BA238" s="903"/>
    </row>
    <row r="239" spans="2:53" s="114" customFormat="1" ht="18" customHeight="1">
      <c r="B239" s="213"/>
      <c r="C239" s="909" t="s">
        <v>1395</v>
      </c>
      <c r="D239" s="910" t="s">
        <v>382</v>
      </c>
      <c r="E239" s="911" t="str">
        <f t="shared" si="10"/>
        <v>E85 (l)Turismos (M1)</v>
      </c>
      <c r="F239" s="912" t="s">
        <v>293</v>
      </c>
      <c r="G239" s="912" t="s">
        <v>293</v>
      </c>
      <c r="H239" s="912" t="s">
        <v>293</v>
      </c>
      <c r="I239" s="912" t="s">
        <v>293</v>
      </c>
      <c r="J239" s="912" t="s">
        <v>293</v>
      </c>
      <c r="K239" s="912" t="s">
        <v>293</v>
      </c>
      <c r="L239" s="912" t="s">
        <v>293</v>
      </c>
      <c r="M239" s="912" t="s">
        <v>293</v>
      </c>
      <c r="N239" s="912" t="s">
        <v>293</v>
      </c>
      <c r="O239" s="912" t="s">
        <v>293</v>
      </c>
      <c r="P239" s="912" t="s">
        <v>293</v>
      </c>
      <c r="Q239" s="912" t="s">
        <v>293</v>
      </c>
      <c r="R239" s="912" t="s">
        <v>293</v>
      </c>
      <c r="S239" s="912" t="s">
        <v>293</v>
      </c>
      <c r="T239" s="912" t="s">
        <v>293</v>
      </c>
      <c r="U239" s="912" t="s">
        <v>293</v>
      </c>
      <c r="V239" s="912" t="s">
        <v>293</v>
      </c>
      <c r="W239" s="912" t="s">
        <v>293</v>
      </c>
      <c r="X239" s="912" t="s">
        <v>293</v>
      </c>
      <c r="Y239" s="912" t="s">
        <v>293</v>
      </c>
      <c r="Z239" s="912" t="s">
        <v>293</v>
      </c>
      <c r="AA239" s="912" t="s">
        <v>293</v>
      </c>
      <c r="AB239" s="912" t="s">
        <v>293</v>
      </c>
      <c r="AC239" s="912" t="s">
        <v>293</v>
      </c>
      <c r="AD239" s="912" t="s">
        <v>293</v>
      </c>
      <c r="AE239" s="912" t="s">
        <v>293</v>
      </c>
      <c r="AF239" s="912" t="s">
        <v>293</v>
      </c>
      <c r="AG239" s="912" t="s">
        <v>293</v>
      </c>
      <c r="AH239" s="912" t="s">
        <v>293</v>
      </c>
      <c r="AI239" s="912" t="s">
        <v>293</v>
      </c>
      <c r="AJ239" s="912" t="s">
        <v>293</v>
      </c>
      <c r="AK239" s="912" t="s">
        <v>293</v>
      </c>
      <c r="AL239" s="912" t="s">
        <v>293</v>
      </c>
      <c r="AM239" s="912" t="s">
        <v>293</v>
      </c>
      <c r="AN239" s="912" t="s">
        <v>293</v>
      </c>
      <c r="AO239" s="912" t="s">
        <v>293</v>
      </c>
      <c r="AP239" s="912">
        <v>0.35899999999999999</v>
      </c>
      <c r="AQ239" s="912">
        <v>0.25</v>
      </c>
      <c r="AR239" s="912">
        <v>2.7E-2</v>
      </c>
      <c r="AS239" s="912">
        <v>0.35899999999999999</v>
      </c>
      <c r="AT239" s="912">
        <v>0.246</v>
      </c>
      <c r="AU239" s="912">
        <v>2.7E-2</v>
      </c>
      <c r="AV239" s="912">
        <v>0.35899999999999999</v>
      </c>
      <c r="AW239" s="912">
        <v>0.24299999999999999</v>
      </c>
      <c r="AX239" s="912">
        <v>2.5000000000000001E-2</v>
      </c>
      <c r="AY239" s="903"/>
      <c r="AZ239" s="903"/>
      <c r="BA239" s="903"/>
    </row>
    <row r="240" spans="2:53" s="114" customFormat="1" ht="18" customHeight="1">
      <c r="B240" s="213"/>
      <c r="C240" s="909" t="s">
        <v>445</v>
      </c>
      <c r="D240" s="910" t="s">
        <v>383</v>
      </c>
      <c r="E240" s="911" t="str">
        <f t="shared" si="10"/>
        <v>E85 (l)Furgonetas y furgones (N1)</v>
      </c>
      <c r="F240" s="912" t="s">
        <v>293</v>
      </c>
      <c r="G240" s="912" t="s">
        <v>293</v>
      </c>
      <c r="H240" s="912" t="s">
        <v>293</v>
      </c>
      <c r="I240" s="912" t="s">
        <v>293</v>
      </c>
      <c r="J240" s="912" t="s">
        <v>293</v>
      </c>
      <c r="K240" s="912" t="s">
        <v>293</v>
      </c>
      <c r="L240" s="912" t="s">
        <v>293</v>
      </c>
      <c r="M240" s="912" t="s">
        <v>293</v>
      </c>
      <c r="N240" s="912" t="s">
        <v>293</v>
      </c>
      <c r="O240" s="912" t="s">
        <v>293</v>
      </c>
      <c r="P240" s="912" t="s">
        <v>293</v>
      </c>
      <c r="Q240" s="912" t="s">
        <v>293</v>
      </c>
      <c r="R240" s="912" t="s">
        <v>293</v>
      </c>
      <c r="S240" s="912" t="s">
        <v>293</v>
      </c>
      <c r="T240" s="912" t="s">
        <v>293</v>
      </c>
      <c r="U240" s="912" t="s">
        <v>293</v>
      </c>
      <c r="V240" s="912" t="s">
        <v>293</v>
      </c>
      <c r="W240" s="912" t="s">
        <v>293</v>
      </c>
      <c r="X240" s="912" t="s">
        <v>293</v>
      </c>
      <c r="Y240" s="912" t="s">
        <v>293</v>
      </c>
      <c r="Z240" s="912" t="s">
        <v>293</v>
      </c>
      <c r="AA240" s="912" t="s">
        <v>293</v>
      </c>
      <c r="AB240" s="912" t="s">
        <v>293</v>
      </c>
      <c r="AC240" s="912" t="s">
        <v>293</v>
      </c>
      <c r="AD240" s="912" t="s">
        <v>293</v>
      </c>
      <c r="AE240" s="912" t="s">
        <v>293</v>
      </c>
      <c r="AF240" s="912" t="s">
        <v>293</v>
      </c>
      <c r="AG240" s="912" t="s">
        <v>293</v>
      </c>
      <c r="AH240" s="912" t="s">
        <v>293</v>
      </c>
      <c r="AI240" s="912" t="s">
        <v>293</v>
      </c>
      <c r="AJ240" s="912" t="s">
        <v>293</v>
      </c>
      <c r="AK240" s="912" t="s">
        <v>293</v>
      </c>
      <c r="AL240" s="912" t="s">
        <v>293</v>
      </c>
      <c r="AM240" s="912" t="s">
        <v>293</v>
      </c>
      <c r="AN240" s="912" t="s">
        <v>293</v>
      </c>
      <c r="AO240" s="912" t="s">
        <v>293</v>
      </c>
      <c r="AP240" s="912">
        <v>0.35699999999999998</v>
      </c>
      <c r="AQ240" s="912">
        <v>0.65700000000000003</v>
      </c>
      <c r="AR240" s="912">
        <v>6.2E-2</v>
      </c>
      <c r="AS240" s="912">
        <v>0.35699999999999998</v>
      </c>
      <c r="AT240" s="912">
        <v>0.65700000000000003</v>
      </c>
      <c r="AU240" s="912">
        <v>6.2E-2</v>
      </c>
      <c r="AV240" s="912">
        <v>0.35699999999999998</v>
      </c>
      <c r="AW240" s="912">
        <v>0.59099999999999997</v>
      </c>
      <c r="AX240" s="912">
        <v>5.3999999999999999E-2</v>
      </c>
      <c r="AY240" s="903"/>
      <c r="AZ240" s="903"/>
      <c r="BA240" s="903"/>
    </row>
    <row r="241" spans="2:59" s="114" customFormat="1" ht="18" customHeight="1">
      <c r="B241" s="213"/>
      <c r="C241" s="909" t="s">
        <v>445</v>
      </c>
      <c r="D241" s="910" t="s">
        <v>384</v>
      </c>
      <c r="E241" s="911" t="str">
        <f t="shared" si="10"/>
        <v>E85 (l)Camiones y autobuses (N2, N3, M2, M3)</v>
      </c>
      <c r="F241" s="912" t="s">
        <v>293</v>
      </c>
      <c r="G241" s="912" t="s">
        <v>293</v>
      </c>
      <c r="H241" s="912" t="s">
        <v>293</v>
      </c>
      <c r="I241" s="912" t="s">
        <v>293</v>
      </c>
      <c r="J241" s="912" t="s">
        <v>293</v>
      </c>
      <c r="K241" s="912" t="s">
        <v>293</v>
      </c>
      <c r="L241" s="912" t="s">
        <v>293</v>
      </c>
      <c r="M241" s="912" t="s">
        <v>293</v>
      </c>
      <c r="N241" s="912" t="s">
        <v>293</v>
      </c>
      <c r="O241" s="912" t="s">
        <v>293</v>
      </c>
      <c r="P241" s="912" t="s">
        <v>293</v>
      </c>
      <c r="Q241" s="912" t="s">
        <v>293</v>
      </c>
      <c r="R241" s="912" t="s">
        <v>293</v>
      </c>
      <c r="S241" s="912" t="s">
        <v>293</v>
      </c>
      <c r="T241" s="912" t="s">
        <v>293</v>
      </c>
      <c r="U241" s="912" t="s">
        <v>293</v>
      </c>
      <c r="V241" s="912" t="s">
        <v>293</v>
      </c>
      <c r="W241" s="912" t="s">
        <v>293</v>
      </c>
      <c r="X241" s="912" t="s">
        <v>293</v>
      </c>
      <c r="Y241" s="912" t="s">
        <v>293</v>
      </c>
      <c r="Z241" s="912" t="s">
        <v>293</v>
      </c>
      <c r="AA241" s="912" t="s">
        <v>293</v>
      </c>
      <c r="AB241" s="912" t="s">
        <v>293</v>
      </c>
      <c r="AC241" s="912" t="s">
        <v>293</v>
      </c>
      <c r="AD241" s="912" t="s">
        <v>293</v>
      </c>
      <c r="AE241" s="912" t="s">
        <v>293</v>
      </c>
      <c r="AF241" s="912" t="s">
        <v>293</v>
      </c>
      <c r="AG241" s="912" t="s">
        <v>293</v>
      </c>
      <c r="AH241" s="912" t="s">
        <v>293</v>
      </c>
      <c r="AI241" s="912" t="s">
        <v>293</v>
      </c>
      <c r="AJ241" s="912" t="s">
        <v>293</v>
      </c>
      <c r="AK241" s="912" t="s">
        <v>293</v>
      </c>
      <c r="AL241" s="912" t="s">
        <v>293</v>
      </c>
      <c r="AM241" s="912" t="s">
        <v>293</v>
      </c>
      <c r="AN241" s="912" t="s">
        <v>293</v>
      </c>
      <c r="AO241" s="912" t="s">
        <v>293</v>
      </c>
      <c r="AP241" s="912">
        <v>0.35699999999999998</v>
      </c>
      <c r="AQ241" s="912">
        <v>0.49199999999999999</v>
      </c>
      <c r="AR241" s="912">
        <v>2.1000000000000001E-2</v>
      </c>
      <c r="AS241" s="912">
        <v>0.35699999999999998</v>
      </c>
      <c r="AT241" s="912">
        <v>0.48899999999999999</v>
      </c>
      <c r="AU241" s="912">
        <v>2.1000000000000001E-2</v>
      </c>
      <c r="AV241" s="912">
        <v>0.35699999999999998</v>
      </c>
      <c r="AW241" s="912">
        <v>0.48699999999999999</v>
      </c>
      <c r="AX241" s="912">
        <v>2.1000000000000001E-2</v>
      </c>
      <c r="AY241" s="903"/>
      <c r="AZ241" s="903"/>
      <c r="BA241" s="903"/>
    </row>
    <row r="242" spans="2:59" s="114" customFormat="1" ht="18" customHeight="1">
      <c r="B242" s="213"/>
      <c r="C242" s="909" t="s">
        <v>445</v>
      </c>
      <c r="D242" s="910" t="s">
        <v>385</v>
      </c>
      <c r="E242" s="911" t="str">
        <f t="shared" si="10"/>
        <v>E85 (l)Ciclomotores y motocicletas (L)</v>
      </c>
      <c r="F242" s="912" t="s">
        <v>293</v>
      </c>
      <c r="G242" s="912" t="s">
        <v>293</v>
      </c>
      <c r="H242" s="912" t="s">
        <v>293</v>
      </c>
      <c r="I242" s="912" t="s">
        <v>293</v>
      </c>
      <c r="J242" s="912" t="s">
        <v>293</v>
      </c>
      <c r="K242" s="912" t="s">
        <v>293</v>
      </c>
      <c r="L242" s="912" t="s">
        <v>293</v>
      </c>
      <c r="M242" s="912" t="s">
        <v>293</v>
      </c>
      <c r="N242" s="912" t="s">
        <v>293</v>
      </c>
      <c r="O242" s="912" t="s">
        <v>293</v>
      </c>
      <c r="P242" s="912" t="s">
        <v>293</v>
      </c>
      <c r="Q242" s="912" t="s">
        <v>293</v>
      </c>
      <c r="R242" s="912" t="s">
        <v>293</v>
      </c>
      <c r="S242" s="912" t="s">
        <v>293</v>
      </c>
      <c r="T242" s="912" t="s">
        <v>293</v>
      </c>
      <c r="U242" s="912" t="s">
        <v>293</v>
      </c>
      <c r="V242" s="912" t="s">
        <v>293</v>
      </c>
      <c r="W242" s="912" t="s">
        <v>293</v>
      </c>
      <c r="X242" s="912" t="s">
        <v>293</v>
      </c>
      <c r="Y242" s="912" t="s">
        <v>293</v>
      </c>
      <c r="Z242" s="912" t="s">
        <v>293</v>
      </c>
      <c r="AA242" s="912" t="s">
        <v>293</v>
      </c>
      <c r="AB242" s="912" t="s">
        <v>293</v>
      </c>
      <c r="AC242" s="912" t="s">
        <v>293</v>
      </c>
      <c r="AD242" s="912" t="s">
        <v>293</v>
      </c>
      <c r="AE242" s="912" t="s">
        <v>293</v>
      </c>
      <c r="AF242" s="912" t="s">
        <v>293</v>
      </c>
      <c r="AG242" s="912" t="s">
        <v>293</v>
      </c>
      <c r="AH242" s="912" t="s">
        <v>293</v>
      </c>
      <c r="AI242" s="912" t="s">
        <v>293</v>
      </c>
      <c r="AJ242" s="912" t="s">
        <v>293</v>
      </c>
      <c r="AK242" s="912" t="s">
        <v>293</v>
      </c>
      <c r="AL242" s="912" t="s">
        <v>293</v>
      </c>
      <c r="AM242" s="912" t="s">
        <v>293</v>
      </c>
      <c r="AN242" s="912" t="s">
        <v>293</v>
      </c>
      <c r="AO242" s="912" t="s">
        <v>293</v>
      </c>
      <c r="AP242" s="912">
        <v>0.39200000000000002</v>
      </c>
      <c r="AQ242" s="912">
        <v>2.2509999999999999</v>
      </c>
      <c r="AR242" s="912">
        <v>4.4999999999999998E-2</v>
      </c>
      <c r="AS242" s="912">
        <v>0.39200000000000002</v>
      </c>
      <c r="AT242" s="912">
        <v>2.2330000000000001</v>
      </c>
      <c r="AU242" s="912">
        <v>4.4999999999999998E-2</v>
      </c>
      <c r="AV242" s="912">
        <v>0.39200000000000002</v>
      </c>
      <c r="AW242" s="912">
        <v>2.165</v>
      </c>
      <c r="AX242" s="912">
        <v>4.4999999999999998E-2</v>
      </c>
      <c r="AY242" s="903"/>
      <c r="AZ242" s="903"/>
      <c r="BA242" s="903"/>
    </row>
    <row r="243" spans="2:59" ht="18" customHeight="1">
      <c r="B243" s="213"/>
      <c r="C243" s="909" t="s">
        <v>1396</v>
      </c>
      <c r="D243" s="910" t="s">
        <v>382</v>
      </c>
      <c r="E243" s="911" t="str">
        <f t="shared" si="10"/>
        <v>E100 (l)Turismos (M1)</v>
      </c>
      <c r="F243" s="912" t="s">
        <v>293</v>
      </c>
      <c r="G243" s="912" t="s">
        <v>293</v>
      </c>
      <c r="H243" s="912" t="s">
        <v>293</v>
      </c>
      <c r="I243" s="912" t="s">
        <v>293</v>
      </c>
      <c r="J243" s="912" t="s">
        <v>293</v>
      </c>
      <c r="K243" s="912" t="s">
        <v>293</v>
      </c>
      <c r="L243" s="912" t="s">
        <v>293</v>
      </c>
      <c r="M243" s="912" t="s">
        <v>293</v>
      </c>
      <c r="N243" s="912" t="s">
        <v>293</v>
      </c>
      <c r="O243" s="912" t="s">
        <v>293</v>
      </c>
      <c r="P243" s="912" t="s">
        <v>293</v>
      </c>
      <c r="Q243" s="912" t="s">
        <v>293</v>
      </c>
      <c r="R243" s="912" t="s">
        <v>293</v>
      </c>
      <c r="S243" s="912" t="s">
        <v>293</v>
      </c>
      <c r="T243" s="912" t="s">
        <v>293</v>
      </c>
      <c r="U243" s="912" t="s">
        <v>293</v>
      </c>
      <c r="V243" s="912" t="s">
        <v>293</v>
      </c>
      <c r="W243" s="912" t="s">
        <v>293</v>
      </c>
      <c r="X243" s="912" t="s">
        <v>293</v>
      </c>
      <c r="Y243" s="912" t="s">
        <v>293</v>
      </c>
      <c r="Z243" s="912" t="s">
        <v>293</v>
      </c>
      <c r="AA243" s="912" t="s">
        <v>293</v>
      </c>
      <c r="AB243" s="912" t="s">
        <v>293</v>
      </c>
      <c r="AC243" s="912" t="s">
        <v>293</v>
      </c>
      <c r="AD243" s="912" t="s">
        <v>293</v>
      </c>
      <c r="AE243" s="912" t="s">
        <v>293</v>
      </c>
      <c r="AF243" s="912" t="s">
        <v>293</v>
      </c>
      <c r="AG243" s="912" t="s">
        <v>293</v>
      </c>
      <c r="AH243" s="912" t="s">
        <v>293</v>
      </c>
      <c r="AI243" s="912" t="s">
        <v>293</v>
      </c>
      <c r="AJ243" s="912" t="s">
        <v>293</v>
      </c>
      <c r="AK243" s="912" t="s">
        <v>293</v>
      </c>
      <c r="AL243" s="912" t="s">
        <v>293</v>
      </c>
      <c r="AM243" s="912" t="s">
        <v>293</v>
      </c>
      <c r="AN243" s="912" t="s">
        <v>293</v>
      </c>
      <c r="AO243" s="912" t="s">
        <v>293</v>
      </c>
      <c r="AP243" s="912">
        <v>7.0000000000000001E-3</v>
      </c>
      <c r="AQ243" s="912">
        <v>0.25</v>
      </c>
      <c r="AR243" s="912">
        <v>2.7E-2</v>
      </c>
      <c r="AS243" s="912">
        <v>7.0000000000000001E-3</v>
      </c>
      <c r="AT243" s="912">
        <v>0.246</v>
      </c>
      <c r="AU243" s="912">
        <v>2.7E-2</v>
      </c>
      <c r="AV243" s="912">
        <v>7.0000000000000001E-3</v>
      </c>
      <c r="AW243" s="912">
        <v>0.24299999999999999</v>
      </c>
      <c r="AX243" s="912">
        <v>2.5000000000000001E-2</v>
      </c>
      <c r="AY243" s="903"/>
      <c r="AZ243" s="903"/>
      <c r="BA243" s="903"/>
    </row>
    <row r="244" spans="2:59" ht="18" customHeight="1">
      <c r="B244" s="213"/>
      <c r="C244" s="909" t="s">
        <v>446</v>
      </c>
      <c r="D244" s="910" t="s">
        <v>383</v>
      </c>
      <c r="E244" s="911" t="str">
        <f t="shared" si="10"/>
        <v>E100 (l)Furgonetas y furgones (N1)</v>
      </c>
      <c r="F244" s="912" t="s">
        <v>293</v>
      </c>
      <c r="G244" s="912" t="s">
        <v>293</v>
      </c>
      <c r="H244" s="912" t="s">
        <v>293</v>
      </c>
      <c r="I244" s="912" t="s">
        <v>293</v>
      </c>
      <c r="J244" s="912" t="s">
        <v>293</v>
      </c>
      <c r="K244" s="912" t="s">
        <v>293</v>
      </c>
      <c r="L244" s="912" t="s">
        <v>293</v>
      </c>
      <c r="M244" s="912" t="s">
        <v>293</v>
      </c>
      <c r="N244" s="912" t="s">
        <v>293</v>
      </c>
      <c r="O244" s="912" t="s">
        <v>293</v>
      </c>
      <c r="P244" s="912" t="s">
        <v>293</v>
      </c>
      <c r="Q244" s="912" t="s">
        <v>293</v>
      </c>
      <c r="R244" s="912" t="s">
        <v>293</v>
      </c>
      <c r="S244" s="912" t="s">
        <v>293</v>
      </c>
      <c r="T244" s="912" t="s">
        <v>293</v>
      </c>
      <c r="U244" s="912" t="s">
        <v>293</v>
      </c>
      <c r="V244" s="912" t="s">
        <v>293</v>
      </c>
      <c r="W244" s="912" t="s">
        <v>293</v>
      </c>
      <c r="X244" s="912" t="s">
        <v>293</v>
      </c>
      <c r="Y244" s="912" t="s">
        <v>293</v>
      </c>
      <c r="Z244" s="912" t="s">
        <v>293</v>
      </c>
      <c r="AA244" s="912" t="s">
        <v>293</v>
      </c>
      <c r="AB244" s="912" t="s">
        <v>293</v>
      </c>
      <c r="AC244" s="912" t="s">
        <v>293</v>
      </c>
      <c r="AD244" s="912" t="s">
        <v>293</v>
      </c>
      <c r="AE244" s="912" t="s">
        <v>293</v>
      </c>
      <c r="AF244" s="912" t="s">
        <v>293</v>
      </c>
      <c r="AG244" s="912" t="s">
        <v>293</v>
      </c>
      <c r="AH244" s="912" t="s">
        <v>293</v>
      </c>
      <c r="AI244" s="912" t="s">
        <v>293</v>
      </c>
      <c r="AJ244" s="912" t="s">
        <v>293</v>
      </c>
      <c r="AK244" s="912" t="s">
        <v>293</v>
      </c>
      <c r="AL244" s="912" t="s">
        <v>293</v>
      </c>
      <c r="AM244" s="912" t="s">
        <v>293</v>
      </c>
      <c r="AN244" s="912" t="s">
        <v>293</v>
      </c>
      <c r="AO244" s="912" t="s">
        <v>293</v>
      </c>
      <c r="AP244" s="912">
        <v>5.0000000000000001E-3</v>
      </c>
      <c r="AQ244" s="912">
        <v>0.65700000000000003</v>
      </c>
      <c r="AR244" s="912">
        <v>6.2E-2</v>
      </c>
      <c r="AS244" s="912">
        <v>5.0000000000000001E-3</v>
      </c>
      <c r="AT244" s="912">
        <v>0.65700000000000003</v>
      </c>
      <c r="AU244" s="912">
        <v>6.2E-2</v>
      </c>
      <c r="AV244" s="912">
        <v>5.0000000000000001E-3</v>
      </c>
      <c r="AW244" s="912">
        <v>0.59099999999999997</v>
      </c>
      <c r="AX244" s="912">
        <v>5.3999999999999999E-2</v>
      </c>
      <c r="AY244" s="903"/>
      <c r="AZ244" s="903"/>
      <c r="BA244" s="903"/>
    </row>
    <row r="245" spans="2:59" ht="18" customHeight="1">
      <c r="B245" s="213"/>
      <c r="C245" s="909" t="s">
        <v>446</v>
      </c>
      <c r="D245" s="910" t="s">
        <v>384</v>
      </c>
      <c r="E245" s="911" t="str">
        <f t="shared" si="10"/>
        <v>E100 (l)Camiones y autobuses (N2, N3, M2, M3)</v>
      </c>
      <c r="F245" s="912" t="s">
        <v>293</v>
      </c>
      <c r="G245" s="912" t="s">
        <v>293</v>
      </c>
      <c r="H245" s="912" t="s">
        <v>293</v>
      </c>
      <c r="I245" s="912" t="s">
        <v>293</v>
      </c>
      <c r="J245" s="912" t="s">
        <v>293</v>
      </c>
      <c r="K245" s="912" t="s">
        <v>293</v>
      </c>
      <c r="L245" s="912" t="s">
        <v>293</v>
      </c>
      <c r="M245" s="912" t="s">
        <v>293</v>
      </c>
      <c r="N245" s="912" t="s">
        <v>293</v>
      </c>
      <c r="O245" s="912" t="s">
        <v>293</v>
      </c>
      <c r="P245" s="912" t="s">
        <v>293</v>
      </c>
      <c r="Q245" s="912" t="s">
        <v>293</v>
      </c>
      <c r="R245" s="912" t="s">
        <v>293</v>
      </c>
      <c r="S245" s="912" t="s">
        <v>293</v>
      </c>
      <c r="T245" s="912" t="s">
        <v>293</v>
      </c>
      <c r="U245" s="912" t="s">
        <v>293</v>
      </c>
      <c r="V245" s="912" t="s">
        <v>293</v>
      </c>
      <c r="W245" s="912" t="s">
        <v>293</v>
      </c>
      <c r="X245" s="912" t="s">
        <v>293</v>
      </c>
      <c r="Y245" s="912" t="s">
        <v>293</v>
      </c>
      <c r="Z245" s="912" t="s">
        <v>293</v>
      </c>
      <c r="AA245" s="912" t="s">
        <v>293</v>
      </c>
      <c r="AB245" s="912" t="s">
        <v>293</v>
      </c>
      <c r="AC245" s="912" t="s">
        <v>293</v>
      </c>
      <c r="AD245" s="912" t="s">
        <v>293</v>
      </c>
      <c r="AE245" s="912" t="s">
        <v>293</v>
      </c>
      <c r="AF245" s="912" t="s">
        <v>293</v>
      </c>
      <c r="AG245" s="912" t="s">
        <v>293</v>
      </c>
      <c r="AH245" s="912" t="s">
        <v>293</v>
      </c>
      <c r="AI245" s="912" t="s">
        <v>293</v>
      </c>
      <c r="AJ245" s="912" t="s">
        <v>293</v>
      </c>
      <c r="AK245" s="912" t="s">
        <v>293</v>
      </c>
      <c r="AL245" s="912" t="s">
        <v>293</v>
      </c>
      <c r="AM245" s="912" t="s">
        <v>293</v>
      </c>
      <c r="AN245" s="912" t="s">
        <v>293</v>
      </c>
      <c r="AO245" s="912" t="s">
        <v>293</v>
      </c>
      <c r="AP245" s="912">
        <v>5.0000000000000001E-3</v>
      </c>
      <c r="AQ245" s="912">
        <v>0.49199999999999999</v>
      </c>
      <c r="AR245" s="912">
        <v>2.1000000000000001E-2</v>
      </c>
      <c r="AS245" s="912">
        <v>5.0000000000000001E-3</v>
      </c>
      <c r="AT245" s="912">
        <v>0.48899999999999999</v>
      </c>
      <c r="AU245" s="912">
        <v>2.1000000000000001E-2</v>
      </c>
      <c r="AV245" s="912">
        <v>5.0000000000000001E-3</v>
      </c>
      <c r="AW245" s="912">
        <v>0.48699999999999999</v>
      </c>
      <c r="AX245" s="912">
        <v>2.1000000000000001E-2</v>
      </c>
      <c r="AY245" s="903"/>
      <c r="AZ245" s="903"/>
      <c r="BA245" s="903"/>
    </row>
    <row r="246" spans="2:59" ht="18" customHeight="1">
      <c r="B246" s="213"/>
      <c r="C246" s="909" t="s">
        <v>446</v>
      </c>
      <c r="D246" s="910" t="s">
        <v>385</v>
      </c>
      <c r="E246" s="911" t="str">
        <f t="shared" si="10"/>
        <v>E100 (l)Ciclomotores y motocicletas (L)</v>
      </c>
      <c r="F246" s="912" t="s">
        <v>293</v>
      </c>
      <c r="G246" s="912" t="s">
        <v>293</v>
      </c>
      <c r="H246" s="912" t="s">
        <v>293</v>
      </c>
      <c r="I246" s="912" t="s">
        <v>293</v>
      </c>
      <c r="J246" s="912" t="s">
        <v>293</v>
      </c>
      <c r="K246" s="912" t="s">
        <v>293</v>
      </c>
      <c r="L246" s="912" t="s">
        <v>293</v>
      </c>
      <c r="M246" s="912" t="s">
        <v>293</v>
      </c>
      <c r="N246" s="912" t="s">
        <v>293</v>
      </c>
      <c r="O246" s="912" t="s">
        <v>293</v>
      </c>
      <c r="P246" s="912" t="s">
        <v>293</v>
      </c>
      <c r="Q246" s="912" t="s">
        <v>293</v>
      </c>
      <c r="R246" s="912" t="s">
        <v>293</v>
      </c>
      <c r="S246" s="912" t="s">
        <v>293</v>
      </c>
      <c r="T246" s="912" t="s">
        <v>293</v>
      </c>
      <c r="U246" s="912" t="s">
        <v>293</v>
      </c>
      <c r="V246" s="912" t="s">
        <v>293</v>
      </c>
      <c r="W246" s="912" t="s">
        <v>293</v>
      </c>
      <c r="X246" s="912" t="s">
        <v>293</v>
      </c>
      <c r="Y246" s="912" t="s">
        <v>293</v>
      </c>
      <c r="Z246" s="912" t="s">
        <v>293</v>
      </c>
      <c r="AA246" s="912" t="s">
        <v>293</v>
      </c>
      <c r="AB246" s="912" t="s">
        <v>293</v>
      </c>
      <c r="AC246" s="912" t="s">
        <v>293</v>
      </c>
      <c r="AD246" s="912" t="s">
        <v>293</v>
      </c>
      <c r="AE246" s="912" t="s">
        <v>293</v>
      </c>
      <c r="AF246" s="912" t="s">
        <v>293</v>
      </c>
      <c r="AG246" s="912" t="s">
        <v>293</v>
      </c>
      <c r="AH246" s="912" t="s">
        <v>293</v>
      </c>
      <c r="AI246" s="912" t="s">
        <v>293</v>
      </c>
      <c r="AJ246" s="912" t="s">
        <v>293</v>
      </c>
      <c r="AK246" s="912" t="s">
        <v>293</v>
      </c>
      <c r="AL246" s="912" t="s">
        <v>293</v>
      </c>
      <c r="AM246" s="912" t="s">
        <v>293</v>
      </c>
      <c r="AN246" s="912" t="s">
        <v>293</v>
      </c>
      <c r="AO246" s="912" t="s">
        <v>293</v>
      </c>
      <c r="AP246" s="912">
        <v>0.04</v>
      </c>
      <c r="AQ246" s="912">
        <v>2.2509999999999999</v>
      </c>
      <c r="AR246" s="912">
        <v>4.4999999999999998E-2</v>
      </c>
      <c r="AS246" s="912">
        <v>0.04</v>
      </c>
      <c r="AT246" s="912">
        <v>2.2330000000000001</v>
      </c>
      <c r="AU246" s="912">
        <v>4.4999999999999998E-2</v>
      </c>
      <c r="AV246" s="912">
        <v>0.04</v>
      </c>
      <c r="AW246" s="912">
        <v>2.165</v>
      </c>
      <c r="AX246" s="912">
        <v>4.4999999999999998E-2</v>
      </c>
      <c r="AY246" s="903"/>
      <c r="AZ246" s="903"/>
      <c r="BA246" s="903"/>
      <c r="BG246" s="235"/>
    </row>
    <row r="247" spans="2:59" ht="18" customHeight="1">
      <c r="B247" s="213"/>
      <c r="C247" s="909" t="s">
        <v>1397</v>
      </c>
      <c r="D247" s="910" t="s">
        <v>382</v>
      </c>
      <c r="E247" s="911" t="str">
        <f t="shared" si="10"/>
        <v>Gasóleo (l)Turismos (M1)</v>
      </c>
      <c r="F247" s="912">
        <v>2.6640000000000001</v>
      </c>
      <c r="G247" s="912">
        <v>2.1000000000000001E-2</v>
      </c>
      <c r="H247" s="912">
        <v>0.111</v>
      </c>
      <c r="I247" s="912">
        <v>2.6640000000000001</v>
      </c>
      <c r="J247" s="912">
        <v>1.9E-2</v>
      </c>
      <c r="K247" s="912">
        <v>0.113</v>
      </c>
      <c r="L247" s="912">
        <v>2.6640000000000001</v>
      </c>
      <c r="M247" s="912">
        <v>1.7999999999999999E-2</v>
      </c>
      <c r="N247" s="912">
        <v>0.114</v>
      </c>
      <c r="O247" s="912">
        <v>2.6640000000000001</v>
      </c>
      <c r="P247" s="912">
        <v>1.4999999999999999E-2</v>
      </c>
      <c r="Q247" s="912">
        <v>0.11700000000000001</v>
      </c>
      <c r="R247" s="912">
        <v>2.5129999999999999</v>
      </c>
      <c r="S247" s="912">
        <v>1.4E-2</v>
      </c>
      <c r="T247" s="912">
        <v>0.11899999999999999</v>
      </c>
      <c r="U247" s="912">
        <v>2.488</v>
      </c>
      <c r="V247" s="912">
        <v>1.4E-2</v>
      </c>
      <c r="W247" s="912">
        <v>0.121</v>
      </c>
      <c r="X247" s="912">
        <v>2.5609999999999999</v>
      </c>
      <c r="Y247" s="912">
        <v>1.4E-2</v>
      </c>
      <c r="Z247" s="912">
        <v>0.125</v>
      </c>
      <c r="AA247" s="912">
        <v>2.5609999999999999</v>
      </c>
      <c r="AB247" s="912">
        <v>1.2E-2</v>
      </c>
      <c r="AC247" s="912">
        <v>0.11799999999999999</v>
      </c>
      <c r="AD247" s="912">
        <v>2.5609999999999999</v>
      </c>
      <c r="AE247" s="912">
        <v>0.01</v>
      </c>
      <c r="AF247" s="912">
        <v>0.11899999999999999</v>
      </c>
      <c r="AG247" s="912">
        <v>2.5379999999999998</v>
      </c>
      <c r="AH247" s="912">
        <v>8.9999999999999993E-3</v>
      </c>
      <c r="AI247" s="912">
        <v>0.11799999999999999</v>
      </c>
      <c r="AJ247" s="912">
        <v>2.5129999999999999</v>
      </c>
      <c r="AK247" s="912">
        <v>8.0000000000000002E-3</v>
      </c>
      <c r="AL247" s="912">
        <v>0.11700000000000001</v>
      </c>
      <c r="AM247" s="912">
        <v>2.488</v>
      </c>
      <c r="AN247" s="912">
        <v>8.0000000000000002E-3</v>
      </c>
      <c r="AO247" s="912">
        <v>0.11799999999999999</v>
      </c>
      <c r="AP247" s="912" t="s">
        <v>293</v>
      </c>
      <c r="AQ247" s="912" t="s">
        <v>293</v>
      </c>
      <c r="AR247" s="912" t="s">
        <v>293</v>
      </c>
      <c r="AS247" s="912" t="s">
        <v>293</v>
      </c>
      <c r="AT247" s="912" t="s">
        <v>293</v>
      </c>
      <c r="AU247" s="912" t="s">
        <v>293</v>
      </c>
      <c r="AV247" s="912" t="s">
        <v>293</v>
      </c>
      <c r="AW247" s="912" t="s">
        <v>293</v>
      </c>
      <c r="AX247" s="912" t="s">
        <v>293</v>
      </c>
      <c r="AY247" s="913"/>
      <c r="AZ247" s="913"/>
      <c r="BA247" s="913"/>
    </row>
    <row r="248" spans="2:59" ht="18" customHeight="1">
      <c r="B248" s="213"/>
      <c r="C248" s="909" t="s">
        <v>436</v>
      </c>
      <c r="D248" s="910" t="s">
        <v>383</v>
      </c>
      <c r="E248" s="911" t="str">
        <f t="shared" si="10"/>
        <v>Gasóleo (l)Furgonetas y furgones (N1)</v>
      </c>
      <c r="F248" s="912">
        <v>2.6619999999999999</v>
      </c>
      <c r="G248" s="912">
        <v>2.3E-2</v>
      </c>
      <c r="H248" s="912">
        <v>6.3E-2</v>
      </c>
      <c r="I248" s="912">
        <v>2.6619999999999999</v>
      </c>
      <c r="J248" s="912">
        <v>1.9E-2</v>
      </c>
      <c r="K248" s="912">
        <v>6.3E-2</v>
      </c>
      <c r="L248" s="912">
        <v>2.6619999999999999</v>
      </c>
      <c r="M248" s="912">
        <v>1.7000000000000001E-2</v>
      </c>
      <c r="N248" s="912">
        <v>6.3E-2</v>
      </c>
      <c r="O248" s="912">
        <v>2.6619999999999999</v>
      </c>
      <c r="P248" s="912">
        <v>1.2999999999999999E-2</v>
      </c>
      <c r="Q248" s="912">
        <v>6.9000000000000006E-2</v>
      </c>
      <c r="R248" s="912">
        <v>2.5110000000000001</v>
      </c>
      <c r="S248" s="912">
        <v>1.2999999999999999E-2</v>
      </c>
      <c r="T248" s="912">
        <v>7.0999999999999994E-2</v>
      </c>
      <c r="U248" s="912">
        <v>2.4860000000000002</v>
      </c>
      <c r="V248" s="912">
        <v>1.4E-2</v>
      </c>
      <c r="W248" s="912">
        <v>7.2999999999999995E-2</v>
      </c>
      <c r="X248" s="912">
        <v>2.5590000000000002</v>
      </c>
      <c r="Y248" s="912">
        <v>1.4E-2</v>
      </c>
      <c r="Z248" s="912">
        <v>7.5999999999999998E-2</v>
      </c>
      <c r="AA248" s="912">
        <v>2.5590000000000002</v>
      </c>
      <c r="AB248" s="912">
        <v>1.2999999999999999E-2</v>
      </c>
      <c r="AC248" s="912">
        <v>7.2999999999999995E-2</v>
      </c>
      <c r="AD248" s="912">
        <v>2.5590000000000002</v>
      </c>
      <c r="AE248" s="912">
        <v>0.01</v>
      </c>
      <c r="AF248" s="912">
        <v>7.4999999999999997E-2</v>
      </c>
      <c r="AG248" s="912">
        <v>2.536</v>
      </c>
      <c r="AH248" s="912">
        <v>0.01</v>
      </c>
      <c r="AI248" s="912">
        <v>7.3999999999999996E-2</v>
      </c>
      <c r="AJ248" s="912">
        <v>2.5110000000000001</v>
      </c>
      <c r="AK248" s="912">
        <v>0.01</v>
      </c>
      <c r="AL248" s="912">
        <v>7.4999999999999997E-2</v>
      </c>
      <c r="AM248" s="912">
        <v>2.4860000000000002</v>
      </c>
      <c r="AN248" s="912">
        <v>8.9999999999999993E-3</v>
      </c>
      <c r="AO248" s="912">
        <v>7.2999999999999995E-2</v>
      </c>
      <c r="AP248" s="912" t="s">
        <v>293</v>
      </c>
      <c r="AQ248" s="912" t="s">
        <v>293</v>
      </c>
      <c r="AR248" s="912" t="s">
        <v>293</v>
      </c>
      <c r="AS248" s="912" t="s">
        <v>293</v>
      </c>
      <c r="AT248" s="912" t="s">
        <v>293</v>
      </c>
      <c r="AU248" s="912" t="s">
        <v>293</v>
      </c>
      <c r="AV248" s="912" t="s">
        <v>293</v>
      </c>
      <c r="AW248" s="912" t="s">
        <v>293</v>
      </c>
      <c r="AX248" s="912" t="s">
        <v>293</v>
      </c>
      <c r="AY248" s="913"/>
      <c r="AZ248" s="913"/>
      <c r="BA248" s="913"/>
    </row>
    <row r="249" spans="2:59" ht="18" customHeight="1">
      <c r="B249" s="213"/>
      <c r="C249" s="909" t="s">
        <v>436</v>
      </c>
      <c r="D249" s="910" t="s">
        <v>384</v>
      </c>
      <c r="E249" s="911" t="str">
        <f t="shared" si="10"/>
        <v>Gasóleo (l)Camiones y autobuses (N2, N3, M2, M3)</v>
      </c>
      <c r="F249" s="912">
        <v>2.6589999999999998</v>
      </c>
      <c r="G249" s="912">
        <v>0.21299999999999999</v>
      </c>
      <c r="H249" s="912">
        <v>3.9E-2</v>
      </c>
      <c r="I249" s="912">
        <v>2.6589999999999998</v>
      </c>
      <c r="J249" s="912">
        <v>0.188</v>
      </c>
      <c r="K249" s="912">
        <v>4.1000000000000002E-2</v>
      </c>
      <c r="L249" s="912">
        <v>2.6589999999999998</v>
      </c>
      <c r="M249" s="912">
        <v>0.16300000000000001</v>
      </c>
      <c r="N249" s="912">
        <v>4.8000000000000001E-2</v>
      </c>
      <c r="O249" s="912">
        <v>2.6589999999999998</v>
      </c>
      <c r="P249" s="912">
        <v>0.14499999999999999</v>
      </c>
      <c r="Q249" s="912">
        <v>5.8000000000000003E-2</v>
      </c>
      <c r="R249" s="912">
        <v>2.508</v>
      </c>
      <c r="S249" s="912">
        <v>0.13600000000000001</v>
      </c>
      <c r="T249" s="912">
        <v>6.3E-2</v>
      </c>
      <c r="U249" s="912">
        <v>2.4820000000000002</v>
      </c>
      <c r="V249" s="912">
        <v>0.129</v>
      </c>
      <c r="W249" s="912">
        <v>7.0999999999999994E-2</v>
      </c>
      <c r="X249" s="912">
        <v>2.5550000000000002</v>
      </c>
      <c r="Y249" s="912">
        <v>0.126</v>
      </c>
      <c r="Z249" s="912">
        <v>7.9000000000000001E-2</v>
      </c>
      <c r="AA249" s="912">
        <v>2.5550000000000002</v>
      </c>
      <c r="AB249" s="912">
        <v>0.112</v>
      </c>
      <c r="AC249" s="912">
        <v>7.6999999999999999E-2</v>
      </c>
      <c r="AD249" s="912">
        <v>2.5550000000000002</v>
      </c>
      <c r="AE249" s="912">
        <v>9.9000000000000005E-2</v>
      </c>
      <c r="AF249" s="912">
        <v>8.1000000000000003E-2</v>
      </c>
      <c r="AG249" s="912">
        <v>2.5329999999999999</v>
      </c>
      <c r="AH249" s="912">
        <v>9.1999999999999998E-2</v>
      </c>
      <c r="AI249" s="912">
        <v>8.6999999999999994E-2</v>
      </c>
      <c r="AJ249" s="912">
        <v>2.508</v>
      </c>
      <c r="AK249" s="912">
        <v>8.3000000000000004E-2</v>
      </c>
      <c r="AL249" s="912">
        <v>9.4E-2</v>
      </c>
      <c r="AM249" s="912">
        <v>2.4820000000000002</v>
      </c>
      <c r="AN249" s="912">
        <v>7.6999999999999999E-2</v>
      </c>
      <c r="AO249" s="912">
        <v>0.10299999999999999</v>
      </c>
      <c r="AP249" s="912" t="s">
        <v>293</v>
      </c>
      <c r="AQ249" s="912" t="s">
        <v>293</v>
      </c>
      <c r="AR249" s="912" t="s">
        <v>293</v>
      </c>
      <c r="AS249" s="912" t="s">
        <v>293</v>
      </c>
      <c r="AT249" s="912" t="s">
        <v>293</v>
      </c>
      <c r="AU249" s="912" t="s">
        <v>293</v>
      </c>
      <c r="AV249" s="912" t="s">
        <v>293</v>
      </c>
      <c r="AW249" s="912" t="s">
        <v>293</v>
      </c>
      <c r="AX249" s="912" t="s">
        <v>293</v>
      </c>
      <c r="AY249" s="913"/>
      <c r="AZ249" s="913"/>
      <c r="BA249" s="913"/>
    </row>
    <row r="250" spans="2:59" ht="18" customHeight="1">
      <c r="B250" s="213"/>
      <c r="C250" s="909" t="s">
        <v>1398</v>
      </c>
      <c r="D250" s="910" t="s">
        <v>382</v>
      </c>
      <c r="E250" s="911" t="str">
        <f t="shared" si="10"/>
        <v>B7 (l)Turismos (M1)</v>
      </c>
      <c r="F250" s="912" t="s">
        <v>293</v>
      </c>
      <c r="G250" s="912" t="s">
        <v>293</v>
      </c>
      <c r="H250" s="912" t="s">
        <v>293</v>
      </c>
      <c r="I250" s="912" t="s">
        <v>293</v>
      </c>
      <c r="J250" s="912" t="s">
        <v>293</v>
      </c>
      <c r="K250" s="912" t="s">
        <v>293</v>
      </c>
      <c r="L250" s="912" t="s">
        <v>293</v>
      </c>
      <c r="M250" s="912" t="s">
        <v>293</v>
      </c>
      <c r="N250" s="912" t="s">
        <v>293</v>
      </c>
      <c r="O250" s="912" t="s">
        <v>293</v>
      </c>
      <c r="P250" s="912" t="s">
        <v>293</v>
      </c>
      <c r="Q250" s="912" t="s">
        <v>293</v>
      </c>
      <c r="R250" s="912" t="s">
        <v>293</v>
      </c>
      <c r="S250" s="912" t="s">
        <v>293</v>
      </c>
      <c r="T250" s="912" t="s">
        <v>293</v>
      </c>
      <c r="U250" s="912" t="s">
        <v>293</v>
      </c>
      <c r="V250" s="912" t="s">
        <v>293</v>
      </c>
      <c r="W250" s="912" t="s">
        <v>293</v>
      </c>
      <c r="X250" s="912" t="s">
        <v>293</v>
      </c>
      <c r="Y250" s="912" t="s">
        <v>293</v>
      </c>
      <c r="Z250" s="912" t="s">
        <v>293</v>
      </c>
      <c r="AA250" s="912" t="s">
        <v>293</v>
      </c>
      <c r="AB250" s="912" t="s">
        <v>293</v>
      </c>
      <c r="AC250" s="912" t="s">
        <v>293</v>
      </c>
      <c r="AD250" s="912" t="s">
        <v>293</v>
      </c>
      <c r="AE250" s="912" t="s">
        <v>293</v>
      </c>
      <c r="AF250" s="912" t="s">
        <v>293</v>
      </c>
      <c r="AG250" s="912" t="s">
        <v>293</v>
      </c>
      <c r="AH250" s="912" t="s">
        <v>293</v>
      </c>
      <c r="AI250" s="912" t="s">
        <v>293</v>
      </c>
      <c r="AJ250" s="912" t="s">
        <v>293</v>
      </c>
      <c r="AK250" s="912" t="s">
        <v>293</v>
      </c>
      <c r="AL250" s="912" t="s">
        <v>293</v>
      </c>
      <c r="AM250" s="912" t="s">
        <v>293</v>
      </c>
      <c r="AN250" s="912" t="s">
        <v>293</v>
      </c>
      <c r="AO250" s="912" t="s">
        <v>293</v>
      </c>
      <c r="AP250" s="912">
        <v>2.488</v>
      </c>
      <c r="AQ250" s="912">
        <v>7.0000000000000001E-3</v>
      </c>
      <c r="AR250" s="912">
        <v>0.11899999999999999</v>
      </c>
      <c r="AS250" s="912">
        <v>2.488</v>
      </c>
      <c r="AT250" s="912">
        <v>7.0000000000000001E-3</v>
      </c>
      <c r="AU250" s="912">
        <v>0.12</v>
      </c>
      <c r="AV250" s="912">
        <v>2.488</v>
      </c>
      <c r="AW250" s="912">
        <v>7.0000000000000001E-3</v>
      </c>
      <c r="AX250" s="912">
        <v>0.11899999999999999</v>
      </c>
      <c r="AY250" s="903"/>
      <c r="AZ250" s="903"/>
      <c r="BA250" s="903"/>
    </row>
    <row r="251" spans="2:59" ht="18" customHeight="1">
      <c r="B251" s="213"/>
      <c r="C251" s="909" t="s">
        <v>437</v>
      </c>
      <c r="D251" s="910" t="s">
        <v>383</v>
      </c>
      <c r="E251" s="911" t="str">
        <f t="shared" si="10"/>
        <v>B7 (l)Furgonetas y furgones (N1)</v>
      </c>
      <c r="F251" s="912" t="s">
        <v>293</v>
      </c>
      <c r="G251" s="912" t="s">
        <v>293</v>
      </c>
      <c r="H251" s="912" t="s">
        <v>293</v>
      </c>
      <c r="I251" s="912" t="s">
        <v>293</v>
      </c>
      <c r="J251" s="912" t="s">
        <v>293</v>
      </c>
      <c r="K251" s="912" t="s">
        <v>293</v>
      </c>
      <c r="L251" s="912" t="s">
        <v>293</v>
      </c>
      <c r="M251" s="912" t="s">
        <v>293</v>
      </c>
      <c r="N251" s="912" t="s">
        <v>293</v>
      </c>
      <c r="O251" s="912" t="s">
        <v>293</v>
      </c>
      <c r="P251" s="912" t="s">
        <v>293</v>
      </c>
      <c r="Q251" s="912" t="s">
        <v>293</v>
      </c>
      <c r="R251" s="912" t="s">
        <v>293</v>
      </c>
      <c r="S251" s="912" t="s">
        <v>293</v>
      </c>
      <c r="T251" s="912" t="s">
        <v>293</v>
      </c>
      <c r="U251" s="912" t="s">
        <v>293</v>
      </c>
      <c r="V251" s="912" t="s">
        <v>293</v>
      </c>
      <c r="W251" s="912" t="s">
        <v>293</v>
      </c>
      <c r="X251" s="912" t="s">
        <v>293</v>
      </c>
      <c r="Y251" s="912" t="s">
        <v>293</v>
      </c>
      <c r="Z251" s="912" t="s">
        <v>293</v>
      </c>
      <c r="AA251" s="912" t="s">
        <v>293</v>
      </c>
      <c r="AB251" s="912" t="s">
        <v>293</v>
      </c>
      <c r="AC251" s="912" t="s">
        <v>293</v>
      </c>
      <c r="AD251" s="912" t="s">
        <v>293</v>
      </c>
      <c r="AE251" s="912" t="s">
        <v>293</v>
      </c>
      <c r="AF251" s="912" t="s">
        <v>293</v>
      </c>
      <c r="AG251" s="912" t="s">
        <v>293</v>
      </c>
      <c r="AH251" s="912" t="s">
        <v>293</v>
      </c>
      <c r="AI251" s="912" t="s">
        <v>293</v>
      </c>
      <c r="AJ251" s="912" t="s">
        <v>293</v>
      </c>
      <c r="AK251" s="912" t="s">
        <v>293</v>
      </c>
      <c r="AL251" s="912" t="s">
        <v>293</v>
      </c>
      <c r="AM251" s="912" t="s">
        <v>293</v>
      </c>
      <c r="AN251" s="912" t="s">
        <v>293</v>
      </c>
      <c r="AO251" s="912" t="s">
        <v>293</v>
      </c>
      <c r="AP251" s="912">
        <v>2.4860000000000002</v>
      </c>
      <c r="AQ251" s="912">
        <v>8.9999999999999993E-3</v>
      </c>
      <c r="AR251" s="912">
        <v>7.3999999999999996E-2</v>
      </c>
      <c r="AS251" s="912">
        <v>2.4860000000000002</v>
      </c>
      <c r="AT251" s="912">
        <v>8.9999999999999993E-3</v>
      </c>
      <c r="AU251" s="912">
        <v>7.3999999999999996E-2</v>
      </c>
      <c r="AV251" s="912">
        <v>2.4860000000000002</v>
      </c>
      <c r="AW251" s="912">
        <v>8.9999999999999993E-3</v>
      </c>
      <c r="AX251" s="912">
        <v>7.5999999999999998E-2</v>
      </c>
      <c r="AY251" s="903"/>
      <c r="AZ251" s="903"/>
      <c r="BA251" s="903"/>
    </row>
    <row r="252" spans="2:59" ht="18" customHeight="1">
      <c r="B252" s="213"/>
      <c r="C252" s="909" t="s">
        <v>437</v>
      </c>
      <c r="D252" s="910" t="s">
        <v>384</v>
      </c>
      <c r="E252" s="911" t="str">
        <f t="shared" si="10"/>
        <v>B7 (l)Camiones y autobuses (N2, N3, M2, M3)</v>
      </c>
      <c r="F252" s="912" t="s">
        <v>293</v>
      </c>
      <c r="G252" s="912" t="s">
        <v>293</v>
      </c>
      <c r="H252" s="912" t="s">
        <v>293</v>
      </c>
      <c r="I252" s="912" t="s">
        <v>293</v>
      </c>
      <c r="J252" s="912" t="s">
        <v>293</v>
      </c>
      <c r="K252" s="912" t="s">
        <v>293</v>
      </c>
      <c r="L252" s="912" t="s">
        <v>293</v>
      </c>
      <c r="M252" s="912" t="s">
        <v>293</v>
      </c>
      <c r="N252" s="912" t="s">
        <v>293</v>
      </c>
      <c r="O252" s="912" t="s">
        <v>293</v>
      </c>
      <c r="P252" s="912" t="s">
        <v>293</v>
      </c>
      <c r="Q252" s="912" t="s">
        <v>293</v>
      </c>
      <c r="R252" s="912" t="s">
        <v>293</v>
      </c>
      <c r="S252" s="912" t="s">
        <v>293</v>
      </c>
      <c r="T252" s="912" t="s">
        <v>293</v>
      </c>
      <c r="U252" s="912" t="s">
        <v>293</v>
      </c>
      <c r="V252" s="912" t="s">
        <v>293</v>
      </c>
      <c r="W252" s="912" t="s">
        <v>293</v>
      </c>
      <c r="X252" s="912" t="s">
        <v>293</v>
      </c>
      <c r="Y252" s="912" t="s">
        <v>293</v>
      </c>
      <c r="Z252" s="912" t="s">
        <v>293</v>
      </c>
      <c r="AA252" s="912" t="s">
        <v>293</v>
      </c>
      <c r="AB252" s="912" t="s">
        <v>293</v>
      </c>
      <c r="AC252" s="912" t="s">
        <v>293</v>
      </c>
      <c r="AD252" s="912" t="s">
        <v>293</v>
      </c>
      <c r="AE252" s="912" t="s">
        <v>293</v>
      </c>
      <c r="AF252" s="912" t="s">
        <v>293</v>
      </c>
      <c r="AG252" s="912" t="s">
        <v>293</v>
      </c>
      <c r="AH252" s="912" t="s">
        <v>293</v>
      </c>
      <c r="AI252" s="912" t="s">
        <v>293</v>
      </c>
      <c r="AJ252" s="912" t="s">
        <v>293</v>
      </c>
      <c r="AK252" s="912" t="s">
        <v>293</v>
      </c>
      <c r="AL252" s="912" t="s">
        <v>293</v>
      </c>
      <c r="AM252" s="912" t="s">
        <v>293</v>
      </c>
      <c r="AN252" s="912" t="s">
        <v>293</v>
      </c>
      <c r="AO252" s="912" t="s">
        <v>293</v>
      </c>
      <c r="AP252" s="912">
        <v>2.4820000000000002</v>
      </c>
      <c r="AQ252" s="912">
        <v>7.0999999999999994E-2</v>
      </c>
      <c r="AR252" s="912">
        <v>0.112</v>
      </c>
      <c r="AS252" s="912">
        <v>2.4820000000000002</v>
      </c>
      <c r="AT252" s="912">
        <v>6.5000000000000002E-2</v>
      </c>
      <c r="AU252" s="912">
        <v>0.11899999999999999</v>
      </c>
      <c r="AV252" s="912">
        <v>2.4820000000000002</v>
      </c>
      <c r="AW252" s="912">
        <v>5.7000000000000002E-2</v>
      </c>
      <c r="AX252" s="912">
        <v>0.125</v>
      </c>
      <c r="AY252" s="903"/>
      <c r="AZ252" s="903"/>
      <c r="BA252" s="903"/>
    </row>
    <row r="253" spans="2:59" ht="18" customHeight="1">
      <c r="B253" s="213"/>
      <c r="C253" s="909" t="s">
        <v>1399</v>
      </c>
      <c r="D253" s="910" t="s">
        <v>382</v>
      </c>
      <c r="E253" s="911" t="str">
        <f t="shared" si="10"/>
        <v>B10 (l)Turismos (M1)</v>
      </c>
      <c r="F253" s="912" t="s">
        <v>293</v>
      </c>
      <c r="G253" s="912" t="s">
        <v>293</v>
      </c>
      <c r="H253" s="912" t="s">
        <v>293</v>
      </c>
      <c r="I253" s="912" t="s">
        <v>293</v>
      </c>
      <c r="J253" s="912" t="s">
        <v>293</v>
      </c>
      <c r="K253" s="912" t="s">
        <v>293</v>
      </c>
      <c r="L253" s="912" t="s">
        <v>293</v>
      </c>
      <c r="M253" s="912" t="s">
        <v>293</v>
      </c>
      <c r="N253" s="912" t="s">
        <v>293</v>
      </c>
      <c r="O253" s="912" t="s">
        <v>293</v>
      </c>
      <c r="P253" s="912" t="s">
        <v>293</v>
      </c>
      <c r="Q253" s="912" t="s">
        <v>293</v>
      </c>
      <c r="R253" s="912" t="s">
        <v>293</v>
      </c>
      <c r="S253" s="912" t="s">
        <v>293</v>
      </c>
      <c r="T253" s="912" t="s">
        <v>293</v>
      </c>
      <c r="U253" s="912" t="s">
        <v>293</v>
      </c>
      <c r="V253" s="912" t="s">
        <v>293</v>
      </c>
      <c r="W253" s="912" t="s">
        <v>293</v>
      </c>
      <c r="X253" s="912" t="s">
        <v>293</v>
      </c>
      <c r="Y253" s="912" t="s">
        <v>293</v>
      </c>
      <c r="Z253" s="912" t="s">
        <v>293</v>
      </c>
      <c r="AA253" s="912" t="s">
        <v>293</v>
      </c>
      <c r="AB253" s="912" t="s">
        <v>293</v>
      </c>
      <c r="AC253" s="912" t="s">
        <v>293</v>
      </c>
      <c r="AD253" s="912" t="s">
        <v>293</v>
      </c>
      <c r="AE253" s="912" t="s">
        <v>293</v>
      </c>
      <c r="AF253" s="912" t="s">
        <v>293</v>
      </c>
      <c r="AG253" s="912" t="s">
        <v>293</v>
      </c>
      <c r="AH253" s="912" t="s">
        <v>293</v>
      </c>
      <c r="AI253" s="912" t="s">
        <v>293</v>
      </c>
      <c r="AJ253" s="912" t="s">
        <v>293</v>
      </c>
      <c r="AK253" s="912" t="s">
        <v>293</v>
      </c>
      <c r="AL253" s="912" t="s">
        <v>293</v>
      </c>
      <c r="AM253" s="912" t="s">
        <v>293</v>
      </c>
      <c r="AN253" s="912" t="s">
        <v>293</v>
      </c>
      <c r="AO253" s="912" t="s">
        <v>293</v>
      </c>
      <c r="AP253" s="912">
        <v>2.4119999999999999</v>
      </c>
      <c r="AQ253" s="912">
        <v>7.0000000000000001E-3</v>
      </c>
      <c r="AR253" s="912">
        <v>0.11899999999999999</v>
      </c>
      <c r="AS253" s="912">
        <v>2.4119999999999999</v>
      </c>
      <c r="AT253" s="912">
        <v>7.0000000000000001E-3</v>
      </c>
      <c r="AU253" s="912">
        <v>0.12</v>
      </c>
      <c r="AV253" s="912">
        <v>2.4119999999999999</v>
      </c>
      <c r="AW253" s="912">
        <v>7.0000000000000001E-3</v>
      </c>
      <c r="AX253" s="912">
        <v>0.11899999999999999</v>
      </c>
      <c r="AY253" s="903"/>
      <c r="AZ253" s="903"/>
      <c r="BA253" s="903"/>
    </row>
    <row r="254" spans="2:59" ht="18" customHeight="1">
      <c r="B254" s="213"/>
      <c r="C254" s="909" t="s">
        <v>438</v>
      </c>
      <c r="D254" s="910" t="s">
        <v>383</v>
      </c>
      <c r="E254" s="911" t="str">
        <f t="shared" si="10"/>
        <v>B10 (l)Furgonetas y furgones (N1)</v>
      </c>
      <c r="F254" s="912" t="s">
        <v>293</v>
      </c>
      <c r="G254" s="912" t="s">
        <v>293</v>
      </c>
      <c r="H254" s="912" t="s">
        <v>293</v>
      </c>
      <c r="I254" s="912" t="s">
        <v>293</v>
      </c>
      <c r="J254" s="912" t="s">
        <v>293</v>
      </c>
      <c r="K254" s="912" t="s">
        <v>293</v>
      </c>
      <c r="L254" s="912" t="s">
        <v>293</v>
      </c>
      <c r="M254" s="912" t="s">
        <v>293</v>
      </c>
      <c r="N254" s="912" t="s">
        <v>293</v>
      </c>
      <c r="O254" s="912" t="s">
        <v>293</v>
      </c>
      <c r="P254" s="912" t="s">
        <v>293</v>
      </c>
      <c r="Q254" s="912" t="s">
        <v>293</v>
      </c>
      <c r="R254" s="912" t="s">
        <v>293</v>
      </c>
      <c r="S254" s="912" t="s">
        <v>293</v>
      </c>
      <c r="T254" s="912" t="s">
        <v>293</v>
      </c>
      <c r="U254" s="912" t="s">
        <v>293</v>
      </c>
      <c r="V254" s="912" t="s">
        <v>293</v>
      </c>
      <c r="W254" s="912" t="s">
        <v>293</v>
      </c>
      <c r="X254" s="912" t="s">
        <v>293</v>
      </c>
      <c r="Y254" s="912" t="s">
        <v>293</v>
      </c>
      <c r="Z254" s="912" t="s">
        <v>293</v>
      </c>
      <c r="AA254" s="912" t="s">
        <v>293</v>
      </c>
      <c r="AB254" s="912" t="s">
        <v>293</v>
      </c>
      <c r="AC254" s="912" t="s">
        <v>293</v>
      </c>
      <c r="AD254" s="912" t="s">
        <v>293</v>
      </c>
      <c r="AE254" s="912" t="s">
        <v>293</v>
      </c>
      <c r="AF254" s="912" t="s">
        <v>293</v>
      </c>
      <c r="AG254" s="912" t="s">
        <v>293</v>
      </c>
      <c r="AH254" s="912" t="s">
        <v>293</v>
      </c>
      <c r="AI254" s="912" t="s">
        <v>293</v>
      </c>
      <c r="AJ254" s="912" t="s">
        <v>293</v>
      </c>
      <c r="AK254" s="912" t="s">
        <v>293</v>
      </c>
      <c r="AL254" s="912" t="s">
        <v>293</v>
      </c>
      <c r="AM254" s="912" t="s">
        <v>293</v>
      </c>
      <c r="AN254" s="912" t="s">
        <v>293</v>
      </c>
      <c r="AO254" s="912" t="s">
        <v>293</v>
      </c>
      <c r="AP254" s="912">
        <v>2.41</v>
      </c>
      <c r="AQ254" s="912">
        <v>8.9999999999999993E-3</v>
      </c>
      <c r="AR254" s="912">
        <v>7.3999999999999996E-2</v>
      </c>
      <c r="AS254" s="912">
        <v>2.41</v>
      </c>
      <c r="AT254" s="912">
        <v>8.9999999999999993E-3</v>
      </c>
      <c r="AU254" s="912">
        <v>7.3999999999999996E-2</v>
      </c>
      <c r="AV254" s="912">
        <v>2.41</v>
      </c>
      <c r="AW254" s="912">
        <v>8.9999999999999993E-3</v>
      </c>
      <c r="AX254" s="912">
        <v>7.5999999999999998E-2</v>
      </c>
      <c r="AY254" s="903"/>
      <c r="AZ254" s="903"/>
      <c r="BA254" s="903"/>
    </row>
    <row r="255" spans="2:59" ht="18" customHeight="1">
      <c r="B255" s="213"/>
      <c r="C255" s="909" t="s">
        <v>438</v>
      </c>
      <c r="D255" s="910" t="s">
        <v>384</v>
      </c>
      <c r="E255" s="911" t="str">
        <f t="shared" si="10"/>
        <v>B10 (l)Camiones y autobuses (N2, N3, M2, M3)</v>
      </c>
      <c r="F255" s="912" t="s">
        <v>293</v>
      </c>
      <c r="G255" s="912" t="s">
        <v>293</v>
      </c>
      <c r="H255" s="912" t="s">
        <v>293</v>
      </c>
      <c r="I255" s="912" t="s">
        <v>293</v>
      </c>
      <c r="J255" s="912" t="s">
        <v>293</v>
      </c>
      <c r="K255" s="912" t="s">
        <v>293</v>
      </c>
      <c r="L255" s="912" t="s">
        <v>293</v>
      </c>
      <c r="M255" s="912" t="s">
        <v>293</v>
      </c>
      <c r="N255" s="912" t="s">
        <v>293</v>
      </c>
      <c r="O255" s="912" t="s">
        <v>293</v>
      </c>
      <c r="P255" s="912" t="s">
        <v>293</v>
      </c>
      <c r="Q255" s="912" t="s">
        <v>293</v>
      </c>
      <c r="R255" s="912" t="s">
        <v>293</v>
      </c>
      <c r="S255" s="912" t="s">
        <v>293</v>
      </c>
      <c r="T255" s="912" t="s">
        <v>293</v>
      </c>
      <c r="U255" s="912" t="s">
        <v>293</v>
      </c>
      <c r="V255" s="912" t="s">
        <v>293</v>
      </c>
      <c r="W255" s="912" t="s">
        <v>293</v>
      </c>
      <c r="X255" s="912" t="s">
        <v>293</v>
      </c>
      <c r="Y255" s="912" t="s">
        <v>293</v>
      </c>
      <c r="Z255" s="912" t="s">
        <v>293</v>
      </c>
      <c r="AA255" s="912" t="s">
        <v>293</v>
      </c>
      <c r="AB255" s="912" t="s">
        <v>293</v>
      </c>
      <c r="AC255" s="912" t="s">
        <v>293</v>
      </c>
      <c r="AD255" s="912" t="s">
        <v>293</v>
      </c>
      <c r="AE255" s="912" t="s">
        <v>293</v>
      </c>
      <c r="AF255" s="912" t="s">
        <v>293</v>
      </c>
      <c r="AG255" s="912" t="s">
        <v>293</v>
      </c>
      <c r="AH255" s="912" t="s">
        <v>293</v>
      </c>
      <c r="AI255" s="912" t="s">
        <v>293</v>
      </c>
      <c r="AJ255" s="912" t="s">
        <v>293</v>
      </c>
      <c r="AK255" s="912" t="s">
        <v>293</v>
      </c>
      <c r="AL255" s="912" t="s">
        <v>293</v>
      </c>
      <c r="AM255" s="912" t="s">
        <v>293</v>
      </c>
      <c r="AN255" s="912" t="s">
        <v>293</v>
      </c>
      <c r="AO255" s="912" t="s">
        <v>293</v>
      </c>
      <c r="AP255" s="912">
        <v>2.407</v>
      </c>
      <c r="AQ255" s="912">
        <v>7.0999999999999994E-2</v>
      </c>
      <c r="AR255" s="912">
        <v>0.112</v>
      </c>
      <c r="AS255" s="912">
        <v>2.407</v>
      </c>
      <c r="AT255" s="912">
        <v>6.5000000000000002E-2</v>
      </c>
      <c r="AU255" s="912">
        <v>0.11899999999999999</v>
      </c>
      <c r="AV255" s="912">
        <v>2.407</v>
      </c>
      <c r="AW255" s="912">
        <v>5.7000000000000002E-2</v>
      </c>
      <c r="AX255" s="912">
        <v>0.125</v>
      </c>
      <c r="AY255" s="903"/>
      <c r="AZ255" s="903"/>
      <c r="BA255" s="903"/>
    </row>
    <row r="256" spans="2:59" ht="18" customHeight="1">
      <c r="B256" s="213"/>
      <c r="C256" s="909" t="s">
        <v>1400</v>
      </c>
      <c r="D256" s="910" t="s">
        <v>382</v>
      </c>
      <c r="E256" s="911" t="str">
        <f t="shared" si="10"/>
        <v>B20 (l)Turismos (M1)</v>
      </c>
      <c r="F256" s="912" t="s">
        <v>293</v>
      </c>
      <c r="G256" s="912" t="s">
        <v>293</v>
      </c>
      <c r="H256" s="912" t="s">
        <v>293</v>
      </c>
      <c r="I256" s="912" t="s">
        <v>293</v>
      </c>
      <c r="J256" s="912" t="s">
        <v>293</v>
      </c>
      <c r="K256" s="912" t="s">
        <v>293</v>
      </c>
      <c r="L256" s="912" t="s">
        <v>293</v>
      </c>
      <c r="M256" s="912" t="s">
        <v>293</v>
      </c>
      <c r="N256" s="912" t="s">
        <v>293</v>
      </c>
      <c r="O256" s="912" t="s">
        <v>293</v>
      </c>
      <c r="P256" s="912" t="s">
        <v>293</v>
      </c>
      <c r="Q256" s="912" t="s">
        <v>293</v>
      </c>
      <c r="R256" s="912" t="s">
        <v>293</v>
      </c>
      <c r="S256" s="912" t="s">
        <v>293</v>
      </c>
      <c r="T256" s="912" t="s">
        <v>293</v>
      </c>
      <c r="U256" s="912" t="s">
        <v>293</v>
      </c>
      <c r="V256" s="912" t="s">
        <v>293</v>
      </c>
      <c r="W256" s="912" t="s">
        <v>293</v>
      </c>
      <c r="X256" s="912" t="s">
        <v>293</v>
      </c>
      <c r="Y256" s="912" t="s">
        <v>293</v>
      </c>
      <c r="Z256" s="912" t="s">
        <v>293</v>
      </c>
      <c r="AA256" s="912" t="s">
        <v>293</v>
      </c>
      <c r="AB256" s="912" t="s">
        <v>293</v>
      </c>
      <c r="AC256" s="912" t="s">
        <v>293</v>
      </c>
      <c r="AD256" s="912" t="s">
        <v>293</v>
      </c>
      <c r="AE256" s="912" t="s">
        <v>293</v>
      </c>
      <c r="AF256" s="912" t="s">
        <v>293</v>
      </c>
      <c r="AG256" s="912" t="s">
        <v>293</v>
      </c>
      <c r="AH256" s="912" t="s">
        <v>293</v>
      </c>
      <c r="AI256" s="912" t="s">
        <v>293</v>
      </c>
      <c r="AJ256" s="912" t="s">
        <v>293</v>
      </c>
      <c r="AK256" s="912" t="s">
        <v>293</v>
      </c>
      <c r="AL256" s="912" t="s">
        <v>293</v>
      </c>
      <c r="AM256" s="912" t="s">
        <v>293</v>
      </c>
      <c r="AN256" s="912" t="s">
        <v>293</v>
      </c>
      <c r="AO256" s="912" t="s">
        <v>293</v>
      </c>
      <c r="AP256" s="912">
        <v>2.16</v>
      </c>
      <c r="AQ256" s="912">
        <v>7.0000000000000001E-3</v>
      </c>
      <c r="AR256" s="912">
        <v>0.11899999999999999</v>
      </c>
      <c r="AS256" s="912">
        <v>2.16</v>
      </c>
      <c r="AT256" s="912">
        <v>7.0000000000000001E-3</v>
      </c>
      <c r="AU256" s="912">
        <v>0.12</v>
      </c>
      <c r="AV256" s="912">
        <v>2.16</v>
      </c>
      <c r="AW256" s="912">
        <v>7.0000000000000001E-3</v>
      </c>
      <c r="AX256" s="912">
        <v>0.11899999999999999</v>
      </c>
      <c r="AY256" s="903"/>
      <c r="AZ256" s="903"/>
      <c r="BA256" s="903"/>
    </row>
    <row r="257" spans="1:53" ht="18" customHeight="1">
      <c r="B257" s="213"/>
      <c r="C257" s="909" t="s">
        <v>439</v>
      </c>
      <c r="D257" s="910" t="s">
        <v>383</v>
      </c>
      <c r="E257" s="911" t="str">
        <f t="shared" si="10"/>
        <v>B20 (l)Furgonetas y furgones (N1)</v>
      </c>
      <c r="F257" s="912" t="s">
        <v>293</v>
      </c>
      <c r="G257" s="912" t="s">
        <v>293</v>
      </c>
      <c r="H257" s="912" t="s">
        <v>293</v>
      </c>
      <c r="I257" s="912" t="s">
        <v>293</v>
      </c>
      <c r="J257" s="912" t="s">
        <v>293</v>
      </c>
      <c r="K257" s="912" t="s">
        <v>293</v>
      </c>
      <c r="L257" s="912" t="s">
        <v>293</v>
      </c>
      <c r="M257" s="912" t="s">
        <v>293</v>
      </c>
      <c r="N257" s="912" t="s">
        <v>293</v>
      </c>
      <c r="O257" s="912" t="s">
        <v>293</v>
      </c>
      <c r="P257" s="912" t="s">
        <v>293</v>
      </c>
      <c r="Q257" s="912" t="s">
        <v>293</v>
      </c>
      <c r="R257" s="912" t="s">
        <v>293</v>
      </c>
      <c r="S257" s="912" t="s">
        <v>293</v>
      </c>
      <c r="T257" s="912" t="s">
        <v>293</v>
      </c>
      <c r="U257" s="912" t="s">
        <v>293</v>
      </c>
      <c r="V257" s="912" t="s">
        <v>293</v>
      </c>
      <c r="W257" s="912" t="s">
        <v>293</v>
      </c>
      <c r="X257" s="912" t="s">
        <v>293</v>
      </c>
      <c r="Y257" s="912" t="s">
        <v>293</v>
      </c>
      <c r="Z257" s="912" t="s">
        <v>293</v>
      </c>
      <c r="AA257" s="912" t="s">
        <v>293</v>
      </c>
      <c r="AB257" s="912" t="s">
        <v>293</v>
      </c>
      <c r="AC257" s="912" t="s">
        <v>293</v>
      </c>
      <c r="AD257" s="912" t="s">
        <v>293</v>
      </c>
      <c r="AE257" s="912" t="s">
        <v>293</v>
      </c>
      <c r="AF257" s="912" t="s">
        <v>293</v>
      </c>
      <c r="AG257" s="912" t="s">
        <v>293</v>
      </c>
      <c r="AH257" s="912" t="s">
        <v>293</v>
      </c>
      <c r="AI257" s="912" t="s">
        <v>293</v>
      </c>
      <c r="AJ257" s="912" t="s">
        <v>293</v>
      </c>
      <c r="AK257" s="912" t="s">
        <v>293</v>
      </c>
      <c r="AL257" s="912" t="s">
        <v>293</v>
      </c>
      <c r="AM257" s="912" t="s">
        <v>293</v>
      </c>
      <c r="AN257" s="912" t="s">
        <v>293</v>
      </c>
      <c r="AO257" s="912" t="s">
        <v>293</v>
      </c>
      <c r="AP257" s="912">
        <v>2.1579999999999999</v>
      </c>
      <c r="AQ257" s="912">
        <v>8.9999999999999993E-3</v>
      </c>
      <c r="AR257" s="912">
        <v>7.3999999999999996E-2</v>
      </c>
      <c r="AS257" s="912">
        <v>2.1579999999999999</v>
      </c>
      <c r="AT257" s="912">
        <v>8.9999999999999993E-3</v>
      </c>
      <c r="AU257" s="912">
        <v>7.3999999999999996E-2</v>
      </c>
      <c r="AV257" s="912">
        <v>2.1579999999999999</v>
      </c>
      <c r="AW257" s="912">
        <v>8.9999999999999993E-3</v>
      </c>
      <c r="AX257" s="912">
        <v>7.5999999999999998E-2</v>
      </c>
      <c r="AY257" s="903"/>
      <c r="AZ257" s="903"/>
      <c r="BA257" s="903"/>
    </row>
    <row r="258" spans="1:53" ht="18" customHeight="1">
      <c r="B258" s="213"/>
      <c r="C258" s="909" t="s">
        <v>439</v>
      </c>
      <c r="D258" s="910" t="s">
        <v>384</v>
      </c>
      <c r="E258" s="911" t="str">
        <f t="shared" si="10"/>
        <v>B20 (l)Camiones y autobuses (N2, N3, M2, M3)</v>
      </c>
      <c r="F258" s="912" t="s">
        <v>293</v>
      </c>
      <c r="G258" s="912" t="s">
        <v>293</v>
      </c>
      <c r="H258" s="912" t="s">
        <v>293</v>
      </c>
      <c r="I258" s="912" t="s">
        <v>293</v>
      </c>
      <c r="J258" s="912" t="s">
        <v>293</v>
      </c>
      <c r="K258" s="912" t="s">
        <v>293</v>
      </c>
      <c r="L258" s="912" t="s">
        <v>293</v>
      </c>
      <c r="M258" s="912" t="s">
        <v>293</v>
      </c>
      <c r="N258" s="912" t="s">
        <v>293</v>
      </c>
      <c r="O258" s="912" t="s">
        <v>293</v>
      </c>
      <c r="P258" s="912" t="s">
        <v>293</v>
      </c>
      <c r="Q258" s="912" t="s">
        <v>293</v>
      </c>
      <c r="R258" s="912" t="s">
        <v>293</v>
      </c>
      <c r="S258" s="912" t="s">
        <v>293</v>
      </c>
      <c r="T258" s="912" t="s">
        <v>293</v>
      </c>
      <c r="U258" s="912" t="s">
        <v>293</v>
      </c>
      <c r="V258" s="912" t="s">
        <v>293</v>
      </c>
      <c r="W258" s="912" t="s">
        <v>293</v>
      </c>
      <c r="X258" s="912" t="s">
        <v>293</v>
      </c>
      <c r="Y258" s="912" t="s">
        <v>293</v>
      </c>
      <c r="Z258" s="912" t="s">
        <v>293</v>
      </c>
      <c r="AA258" s="912" t="s">
        <v>293</v>
      </c>
      <c r="AB258" s="912" t="s">
        <v>293</v>
      </c>
      <c r="AC258" s="912" t="s">
        <v>293</v>
      </c>
      <c r="AD258" s="912" t="s">
        <v>293</v>
      </c>
      <c r="AE258" s="912" t="s">
        <v>293</v>
      </c>
      <c r="AF258" s="912" t="s">
        <v>293</v>
      </c>
      <c r="AG258" s="912" t="s">
        <v>293</v>
      </c>
      <c r="AH258" s="912" t="s">
        <v>293</v>
      </c>
      <c r="AI258" s="912" t="s">
        <v>293</v>
      </c>
      <c r="AJ258" s="912" t="s">
        <v>293</v>
      </c>
      <c r="AK258" s="912" t="s">
        <v>293</v>
      </c>
      <c r="AL258" s="912" t="s">
        <v>293</v>
      </c>
      <c r="AM258" s="912" t="s">
        <v>293</v>
      </c>
      <c r="AN258" s="912" t="s">
        <v>293</v>
      </c>
      <c r="AO258" s="912" t="s">
        <v>293</v>
      </c>
      <c r="AP258" s="912">
        <v>2.1549999999999998</v>
      </c>
      <c r="AQ258" s="912">
        <v>7.0999999999999994E-2</v>
      </c>
      <c r="AR258" s="912">
        <v>0.112</v>
      </c>
      <c r="AS258" s="912">
        <v>2.1549999999999998</v>
      </c>
      <c r="AT258" s="912">
        <v>6.5000000000000002E-2</v>
      </c>
      <c r="AU258" s="912">
        <v>0.11899999999999999</v>
      </c>
      <c r="AV258" s="912">
        <v>2.1549999999999998</v>
      </c>
      <c r="AW258" s="912">
        <v>5.7000000000000002E-2</v>
      </c>
      <c r="AX258" s="912">
        <v>0.125</v>
      </c>
      <c r="AY258" s="903"/>
      <c r="AZ258" s="903"/>
      <c r="BA258" s="903"/>
    </row>
    <row r="259" spans="1:53" ht="18" customHeight="1">
      <c r="B259" s="213"/>
      <c r="C259" s="909" t="s">
        <v>1401</v>
      </c>
      <c r="D259" s="910" t="s">
        <v>382</v>
      </c>
      <c r="E259" s="911" t="str">
        <f t="shared" si="10"/>
        <v>B30 (l)Turismos (M1)</v>
      </c>
      <c r="F259" s="912" t="s">
        <v>293</v>
      </c>
      <c r="G259" s="912" t="s">
        <v>293</v>
      </c>
      <c r="H259" s="912" t="s">
        <v>293</v>
      </c>
      <c r="I259" s="912" t="s">
        <v>293</v>
      </c>
      <c r="J259" s="912" t="s">
        <v>293</v>
      </c>
      <c r="K259" s="912" t="s">
        <v>293</v>
      </c>
      <c r="L259" s="912" t="s">
        <v>293</v>
      </c>
      <c r="M259" s="912" t="s">
        <v>293</v>
      </c>
      <c r="N259" s="912" t="s">
        <v>293</v>
      </c>
      <c r="O259" s="912" t="s">
        <v>293</v>
      </c>
      <c r="P259" s="912" t="s">
        <v>293</v>
      </c>
      <c r="Q259" s="912" t="s">
        <v>293</v>
      </c>
      <c r="R259" s="912" t="s">
        <v>293</v>
      </c>
      <c r="S259" s="912" t="s">
        <v>293</v>
      </c>
      <c r="T259" s="912" t="s">
        <v>293</v>
      </c>
      <c r="U259" s="912" t="s">
        <v>293</v>
      </c>
      <c r="V259" s="912" t="s">
        <v>293</v>
      </c>
      <c r="W259" s="912" t="s">
        <v>293</v>
      </c>
      <c r="X259" s="912" t="s">
        <v>293</v>
      </c>
      <c r="Y259" s="912" t="s">
        <v>293</v>
      </c>
      <c r="Z259" s="912" t="s">
        <v>293</v>
      </c>
      <c r="AA259" s="912" t="s">
        <v>293</v>
      </c>
      <c r="AB259" s="912" t="s">
        <v>293</v>
      </c>
      <c r="AC259" s="912" t="s">
        <v>293</v>
      </c>
      <c r="AD259" s="912" t="s">
        <v>293</v>
      </c>
      <c r="AE259" s="912" t="s">
        <v>293</v>
      </c>
      <c r="AF259" s="912" t="s">
        <v>293</v>
      </c>
      <c r="AG259" s="912" t="s">
        <v>293</v>
      </c>
      <c r="AH259" s="912" t="s">
        <v>293</v>
      </c>
      <c r="AI259" s="912" t="s">
        <v>293</v>
      </c>
      <c r="AJ259" s="912" t="s">
        <v>293</v>
      </c>
      <c r="AK259" s="912" t="s">
        <v>293</v>
      </c>
      <c r="AL259" s="912" t="s">
        <v>293</v>
      </c>
      <c r="AM259" s="912" t="s">
        <v>293</v>
      </c>
      <c r="AN259" s="912" t="s">
        <v>293</v>
      </c>
      <c r="AO259" s="912" t="s">
        <v>293</v>
      </c>
      <c r="AP259" s="912">
        <v>1.9079999999999999</v>
      </c>
      <c r="AQ259" s="912">
        <v>7.0000000000000001E-3</v>
      </c>
      <c r="AR259" s="912">
        <v>0.11899999999999999</v>
      </c>
      <c r="AS259" s="912">
        <v>1.9079999999999999</v>
      </c>
      <c r="AT259" s="912">
        <v>7.0000000000000001E-3</v>
      </c>
      <c r="AU259" s="912">
        <v>0.12</v>
      </c>
      <c r="AV259" s="912">
        <v>1.9079999999999999</v>
      </c>
      <c r="AW259" s="912">
        <v>7.0000000000000001E-3</v>
      </c>
      <c r="AX259" s="912">
        <v>0.11899999999999999</v>
      </c>
      <c r="AY259" s="903"/>
      <c r="AZ259" s="903"/>
      <c r="BA259" s="903"/>
    </row>
    <row r="260" spans="1:53" ht="18" customHeight="1">
      <c r="B260" s="213"/>
      <c r="C260" s="909" t="s">
        <v>440</v>
      </c>
      <c r="D260" s="910" t="s">
        <v>383</v>
      </c>
      <c r="E260" s="911" t="str">
        <f t="shared" si="10"/>
        <v>B30 (l)Furgonetas y furgones (N1)</v>
      </c>
      <c r="F260" s="912" t="s">
        <v>293</v>
      </c>
      <c r="G260" s="912" t="s">
        <v>293</v>
      </c>
      <c r="H260" s="912" t="s">
        <v>293</v>
      </c>
      <c r="I260" s="912" t="s">
        <v>293</v>
      </c>
      <c r="J260" s="912" t="s">
        <v>293</v>
      </c>
      <c r="K260" s="912" t="s">
        <v>293</v>
      </c>
      <c r="L260" s="912" t="s">
        <v>293</v>
      </c>
      <c r="M260" s="912" t="s">
        <v>293</v>
      </c>
      <c r="N260" s="912" t="s">
        <v>293</v>
      </c>
      <c r="O260" s="912" t="s">
        <v>293</v>
      </c>
      <c r="P260" s="912" t="s">
        <v>293</v>
      </c>
      <c r="Q260" s="912" t="s">
        <v>293</v>
      </c>
      <c r="R260" s="912" t="s">
        <v>293</v>
      </c>
      <c r="S260" s="912" t="s">
        <v>293</v>
      </c>
      <c r="T260" s="912" t="s">
        <v>293</v>
      </c>
      <c r="U260" s="912" t="s">
        <v>293</v>
      </c>
      <c r="V260" s="912" t="s">
        <v>293</v>
      </c>
      <c r="W260" s="912" t="s">
        <v>293</v>
      </c>
      <c r="X260" s="912" t="s">
        <v>293</v>
      </c>
      <c r="Y260" s="912" t="s">
        <v>293</v>
      </c>
      <c r="Z260" s="912" t="s">
        <v>293</v>
      </c>
      <c r="AA260" s="912" t="s">
        <v>293</v>
      </c>
      <c r="AB260" s="912" t="s">
        <v>293</v>
      </c>
      <c r="AC260" s="912" t="s">
        <v>293</v>
      </c>
      <c r="AD260" s="912" t="s">
        <v>293</v>
      </c>
      <c r="AE260" s="912" t="s">
        <v>293</v>
      </c>
      <c r="AF260" s="912" t="s">
        <v>293</v>
      </c>
      <c r="AG260" s="912" t="s">
        <v>293</v>
      </c>
      <c r="AH260" s="912" t="s">
        <v>293</v>
      </c>
      <c r="AI260" s="912" t="s">
        <v>293</v>
      </c>
      <c r="AJ260" s="912" t="s">
        <v>293</v>
      </c>
      <c r="AK260" s="912" t="s">
        <v>293</v>
      </c>
      <c r="AL260" s="912" t="s">
        <v>293</v>
      </c>
      <c r="AM260" s="912" t="s">
        <v>293</v>
      </c>
      <c r="AN260" s="912" t="s">
        <v>293</v>
      </c>
      <c r="AO260" s="912" t="s">
        <v>293</v>
      </c>
      <c r="AP260" s="912">
        <v>1.9059999999999999</v>
      </c>
      <c r="AQ260" s="912">
        <v>8.9999999999999993E-3</v>
      </c>
      <c r="AR260" s="912">
        <v>7.3999999999999996E-2</v>
      </c>
      <c r="AS260" s="912">
        <v>1.9059999999999999</v>
      </c>
      <c r="AT260" s="912">
        <v>8.9999999999999993E-3</v>
      </c>
      <c r="AU260" s="912">
        <v>7.3999999999999996E-2</v>
      </c>
      <c r="AV260" s="912">
        <v>1.9059999999999999</v>
      </c>
      <c r="AW260" s="912">
        <v>8.9999999999999993E-3</v>
      </c>
      <c r="AX260" s="912">
        <v>7.5999999999999998E-2</v>
      </c>
      <c r="AY260" s="903"/>
      <c r="AZ260" s="903"/>
      <c r="BA260" s="903"/>
    </row>
    <row r="261" spans="1:53" ht="18" customHeight="1">
      <c r="B261" s="213"/>
      <c r="C261" s="909" t="s">
        <v>440</v>
      </c>
      <c r="D261" s="910" t="s">
        <v>384</v>
      </c>
      <c r="E261" s="911" t="str">
        <f t="shared" si="10"/>
        <v>B30 (l)Camiones y autobuses (N2, N3, M2, M3)</v>
      </c>
      <c r="F261" s="912" t="s">
        <v>293</v>
      </c>
      <c r="G261" s="912" t="s">
        <v>293</v>
      </c>
      <c r="H261" s="912" t="s">
        <v>293</v>
      </c>
      <c r="I261" s="912" t="s">
        <v>293</v>
      </c>
      <c r="J261" s="912" t="s">
        <v>293</v>
      </c>
      <c r="K261" s="912" t="s">
        <v>293</v>
      </c>
      <c r="L261" s="912" t="s">
        <v>293</v>
      </c>
      <c r="M261" s="912" t="s">
        <v>293</v>
      </c>
      <c r="N261" s="912" t="s">
        <v>293</v>
      </c>
      <c r="O261" s="912" t="s">
        <v>293</v>
      </c>
      <c r="P261" s="912" t="s">
        <v>293</v>
      </c>
      <c r="Q261" s="912" t="s">
        <v>293</v>
      </c>
      <c r="R261" s="912" t="s">
        <v>293</v>
      </c>
      <c r="S261" s="912" t="s">
        <v>293</v>
      </c>
      <c r="T261" s="912" t="s">
        <v>293</v>
      </c>
      <c r="U261" s="912" t="s">
        <v>293</v>
      </c>
      <c r="V261" s="912" t="s">
        <v>293</v>
      </c>
      <c r="W261" s="912" t="s">
        <v>293</v>
      </c>
      <c r="X261" s="912" t="s">
        <v>293</v>
      </c>
      <c r="Y261" s="912" t="s">
        <v>293</v>
      </c>
      <c r="Z261" s="912" t="s">
        <v>293</v>
      </c>
      <c r="AA261" s="912" t="s">
        <v>293</v>
      </c>
      <c r="AB261" s="912" t="s">
        <v>293</v>
      </c>
      <c r="AC261" s="912" t="s">
        <v>293</v>
      </c>
      <c r="AD261" s="912" t="s">
        <v>293</v>
      </c>
      <c r="AE261" s="912" t="s">
        <v>293</v>
      </c>
      <c r="AF261" s="912" t="s">
        <v>293</v>
      </c>
      <c r="AG261" s="912" t="s">
        <v>293</v>
      </c>
      <c r="AH261" s="912" t="s">
        <v>293</v>
      </c>
      <c r="AI261" s="912" t="s">
        <v>293</v>
      </c>
      <c r="AJ261" s="912" t="s">
        <v>293</v>
      </c>
      <c r="AK261" s="912" t="s">
        <v>293</v>
      </c>
      <c r="AL261" s="912" t="s">
        <v>293</v>
      </c>
      <c r="AM261" s="912" t="s">
        <v>293</v>
      </c>
      <c r="AN261" s="912" t="s">
        <v>293</v>
      </c>
      <c r="AO261" s="912" t="s">
        <v>293</v>
      </c>
      <c r="AP261" s="912">
        <v>1.903</v>
      </c>
      <c r="AQ261" s="912">
        <v>7.0999999999999994E-2</v>
      </c>
      <c r="AR261" s="912">
        <v>0.112</v>
      </c>
      <c r="AS261" s="912">
        <v>1.903</v>
      </c>
      <c r="AT261" s="912">
        <v>6.5000000000000002E-2</v>
      </c>
      <c r="AU261" s="912">
        <v>0.11899999999999999</v>
      </c>
      <c r="AV261" s="912">
        <v>1.903</v>
      </c>
      <c r="AW261" s="912">
        <v>5.7000000000000002E-2</v>
      </c>
      <c r="AX261" s="912">
        <v>0.125</v>
      </c>
      <c r="AY261" s="903"/>
      <c r="AZ261" s="903"/>
      <c r="BA261" s="903"/>
    </row>
    <row r="262" spans="1:53" ht="18" customHeight="1">
      <c r="B262" s="213"/>
      <c r="C262" s="909" t="s">
        <v>1402</v>
      </c>
      <c r="D262" s="910" t="s">
        <v>382</v>
      </c>
      <c r="E262" s="911" t="str">
        <f t="shared" si="10"/>
        <v>B100 (l)Turismos (M1)</v>
      </c>
      <c r="F262" s="912" t="s">
        <v>293</v>
      </c>
      <c r="G262" s="912" t="s">
        <v>293</v>
      </c>
      <c r="H262" s="912" t="s">
        <v>293</v>
      </c>
      <c r="I262" s="912" t="s">
        <v>293</v>
      </c>
      <c r="J262" s="912" t="s">
        <v>293</v>
      </c>
      <c r="K262" s="912" t="s">
        <v>293</v>
      </c>
      <c r="L262" s="912" t="s">
        <v>293</v>
      </c>
      <c r="M262" s="912" t="s">
        <v>293</v>
      </c>
      <c r="N262" s="912" t="s">
        <v>293</v>
      </c>
      <c r="O262" s="912" t="s">
        <v>293</v>
      </c>
      <c r="P262" s="912" t="s">
        <v>293</v>
      </c>
      <c r="Q262" s="912" t="s">
        <v>293</v>
      </c>
      <c r="R262" s="912" t="s">
        <v>293</v>
      </c>
      <c r="S262" s="912" t="s">
        <v>293</v>
      </c>
      <c r="T262" s="912" t="s">
        <v>293</v>
      </c>
      <c r="U262" s="912" t="s">
        <v>293</v>
      </c>
      <c r="V262" s="912" t="s">
        <v>293</v>
      </c>
      <c r="W262" s="912" t="s">
        <v>293</v>
      </c>
      <c r="X262" s="912" t="s">
        <v>293</v>
      </c>
      <c r="Y262" s="912" t="s">
        <v>293</v>
      </c>
      <c r="Z262" s="912" t="s">
        <v>293</v>
      </c>
      <c r="AA262" s="912" t="s">
        <v>293</v>
      </c>
      <c r="AB262" s="912" t="s">
        <v>293</v>
      </c>
      <c r="AC262" s="912" t="s">
        <v>293</v>
      </c>
      <c r="AD262" s="912" t="s">
        <v>293</v>
      </c>
      <c r="AE262" s="912" t="s">
        <v>293</v>
      </c>
      <c r="AF262" s="912" t="s">
        <v>293</v>
      </c>
      <c r="AG262" s="912" t="s">
        <v>293</v>
      </c>
      <c r="AH262" s="912" t="s">
        <v>293</v>
      </c>
      <c r="AI262" s="912" t="s">
        <v>293</v>
      </c>
      <c r="AJ262" s="912" t="s">
        <v>293</v>
      </c>
      <c r="AK262" s="912" t="s">
        <v>293</v>
      </c>
      <c r="AL262" s="912" t="s">
        <v>293</v>
      </c>
      <c r="AM262" s="912" t="s">
        <v>293</v>
      </c>
      <c r="AN262" s="912" t="s">
        <v>293</v>
      </c>
      <c r="AO262" s="912" t="s">
        <v>293</v>
      </c>
      <c r="AP262" s="912">
        <v>0.14399999999999999</v>
      </c>
      <c r="AQ262" s="912">
        <v>7.0000000000000001E-3</v>
      </c>
      <c r="AR262" s="912">
        <v>0.11899999999999999</v>
      </c>
      <c r="AS262" s="912">
        <v>0.14399999999999999</v>
      </c>
      <c r="AT262" s="912">
        <v>7.0000000000000001E-3</v>
      </c>
      <c r="AU262" s="912">
        <v>0.12</v>
      </c>
      <c r="AV262" s="912">
        <v>0.14399999999999999</v>
      </c>
      <c r="AW262" s="912">
        <v>7.0000000000000001E-3</v>
      </c>
      <c r="AX262" s="912">
        <v>0.11899999999999999</v>
      </c>
      <c r="AY262" s="903"/>
      <c r="AZ262" s="903"/>
      <c r="BA262" s="903"/>
    </row>
    <row r="263" spans="1:53" ht="18" customHeight="1">
      <c r="B263" s="213"/>
      <c r="C263" s="909" t="s">
        <v>441</v>
      </c>
      <c r="D263" s="910" t="s">
        <v>383</v>
      </c>
      <c r="E263" s="911" t="str">
        <f t="shared" si="10"/>
        <v>B100 (l)Furgonetas y furgones (N1)</v>
      </c>
      <c r="F263" s="912" t="s">
        <v>293</v>
      </c>
      <c r="G263" s="912" t="s">
        <v>293</v>
      </c>
      <c r="H263" s="912" t="s">
        <v>293</v>
      </c>
      <c r="I263" s="912" t="s">
        <v>293</v>
      </c>
      <c r="J263" s="912" t="s">
        <v>293</v>
      </c>
      <c r="K263" s="912" t="s">
        <v>293</v>
      </c>
      <c r="L263" s="912" t="s">
        <v>293</v>
      </c>
      <c r="M263" s="912" t="s">
        <v>293</v>
      </c>
      <c r="N263" s="912" t="s">
        <v>293</v>
      </c>
      <c r="O263" s="912" t="s">
        <v>293</v>
      </c>
      <c r="P263" s="912" t="s">
        <v>293</v>
      </c>
      <c r="Q263" s="912" t="s">
        <v>293</v>
      </c>
      <c r="R263" s="912" t="s">
        <v>293</v>
      </c>
      <c r="S263" s="912" t="s">
        <v>293</v>
      </c>
      <c r="T263" s="912" t="s">
        <v>293</v>
      </c>
      <c r="U263" s="912" t="s">
        <v>293</v>
      </c>
      <c r="V263" s="912" t="s">
        <v>293</v>
      </c>
      <c r="W263" s="912" t="s">
        <v>293</v>
      </c>
      <c r="X263" s="912" t="s">
        <v>293</v>
      </c>
      <c r="Y263" s="912" t="s">
        <v>293</v>
      </c>
      <c r="Z263" s="912" t="s">
        <v>293</v>
      </c>
      <c r="AA263" s="912" t="s">
        <v>293</v>
      </c>
      <c r="AB263" s="912" t="s">
        <v>293</v>
      </c>
      <c r="AC263" s="912" t="s">
        <v>293</v>
      </c>
      <c r="AD263" s="912" t="s">
        <v>293</v>
      </c>
      <c r="AE263" s="912" t="s">
        <v>293</v>
      </c>
      <c r="AF263" s="912" t="s">
        <v>293</v>
      </c>
      <c r="AG263" s="912" t="s">
        <v>293</v>
      </c>
      <c r="AH263" s="912" t="s">
        <v>293</v>
      </c>
      <c r="AI263" s="912" t="s">
        <v>293</v>
      </c>
      <c r="AJ263" s="912" t="s">
        <v>293</v>
      </c>
      <c r="AK263" s="912" t="s">
        <v>293</v>
      </c>
      <c r="AL263" s="912" t="s">
        <v>293</v>
      </c>
      <c r="AM263" s="912" t="s">
        <v>293</v>
      </c>
      <c r="AN263" s="912" t="s">
        <v>293</v>
      </c>
      <c r="AO263" s="912" t="s">
        <v>293</v>
      </c>
      <c r="AP263" s="912">
        <v>0.14199999999999999</v>
      </c>
      <c r="AQ263" s="912">
        <v>8.9999999999999993E-3</v>
      </c>
      <c r="AR263" s="912">
        <v>7.3999999999999996E-2</v>
      </c>
      <c r="AS263" s="912">
        <v>0.14399999999999999</v>
      </c>
      <c r="AT263" s="912">
        <v>8.9999999999999993E-3</v>
      </c>
      <c r="AU263" s="912">
        <v>7.3999999999999996E-2</v>
      </c>
      <c r="AV263" s="912">
        <v>0.14199999999999999</v>
      </c>
      <c r="AW263" s="912">
        <v>8.9999999999999993E-3</v>
      </c>
      <c r="AX263" s="912">
        <v>7.5999999999999998E-2</v>
      </c>
      <c r="AY263" s="903"/>
      <c r="AZ263" s="903"/>
      <c r="BA263" s="903"/>
    </row>
    <row r="264" spans="1:53" ht="18" customHeight="1">
      <c r="B264" s="213"/>
      <c r="C264" s="909" t="s">
        <v>441</v>
      </c>
      <c r="D264" s="910" t="s">
        <v>384</v>
      </c>
      <c r="E264" s="911" t="str">
        <f t="shared" si="10"/>
        <v>B100 (l)Camiones y autobuses (N2, N3, M2, M3)</v>
      </c>
      <c r="F264" s="912" t="s">
        <v>293</v>
      </c>
      <c r="G264" s="912" t="s">
        <v>293</v>
      </c>
      <c r="H264" s="912" t="s">
        <v>293</v>
      </c>
      <c r="I264" s="912" t="s">
        <v>293</v>
      </c>
      <c r="J264" s="912" t="s">
        <v>293</v>
      </c>
      <c r="K264" s="912" t="s">
        <v>293</v>
      </c>
      <c r="L264" s="912" t="s">
        <v>293</v>
      </c>
      <c r="M264" s="912" t="s">
        <v>293</v>
      </c>
      <c r="N264" s="912" t="s">
        <v>293</v>
      </c>
      <c r="O264" s="912" t="s">
        <v>293</v>
      </c>
      <c r="P264" s="912" t="s">
        <v>293</v>
      </c>
      <c r="Q264" s="912" t="s">
        <v>293</v>
      </c>
      <c r="R264" s="912" t="s">
        <v>293</v>
      </c>
      <c r="S264" s="912" t="s">
        <v>293</v>
      </c>
      <c r="T264" s="912" t="s">
        <v>293</v>
      </c>
      <c r="U264" s="912" t="s">
        <v>293</v>
      </c>
      <c r="V264" s="912" t="s">
        <v>293</v>
      </c>
      <c r="W264" s="912" t="s">
        <v>293</v>
      </c>
      <c r="X264" s="912" t="s">
        <v>293</v>
      </c>
      <c r="Y264" s="912" t="s">
        <v>293</v>
      </c>
      <c r="Z264" s="912" t="s">
        <v>293</v>
      </c>
      <c r="AA264" s="912" t="s">
        <v>293</v>
      </c>
      <c r="AB264" s="912" t="s">
        <v>293</v>
      </c>
      <c r="AC264" s="912" t="s">
        <v>293</v>
      </c>
      <c r="AD264" s="912" t="s">
        <v>293</v>
      </c>
      <c r="AE264" s="912" t="s">
        <v>293</v>
      </c>
      <c r="AF264" s="912" t="s">
        <v>293</v>
      </c>
      <c r="AG264" s="912" t="s">
        <v>293</v>
      </c>
      <c r="AH264" s="912" t="s">
        <v>293</v>
      </c>
      <c r="AI264" s="912" t="s">
        <v>293</v>
      </c>
      <c r="AJ264" s="912" t="s">
        <v>293</v>
      </c>
      <c r="AK264" s="912" t="s">
        <v>293</v>
      </c>
      <c r="AL264" s="912" t="s">
        <v>293</v>
      </c>
      <c r="AM264" s="912" t="s">
        <v>293</v>
      </c>
      <c r="AN264" s="912" t="s">
        <v>293</v>
      </c>
      <c r="AO264" s="912" t="s">
        <v>293</v>
      </c>
      <c r="AP264" s="912">
        <v>0.13900000000000001</v>
      </c>
      <c r="AQ264" s="912">
        <v>7.0999999999999994E-2</v>
      </c>
      <c r="AR264" s="912">
        <v>0.112</v>
      </c>
      <c r="AS264" s="912">
        <v>0.13900000000000001</v>
      </c>
      <c r="AT264" s="912">
        <v>6.5000000000000002E-2</v>
      </c>
      <c r="AU264" s="912">
        <v>0.11899999999999999</v>
      </c>
      <c r="AV264" s="912">
        <v>0.13900000000000001</v>
      </c>
      <c r="AW264" s="912">
        <v>5.7000000000000002E-2</v>
      </c>
      <c r="AX264" s="912">
        <v>0.125</v>
      </c>
      <c r="AY264" s="903"/>
      <c r="AZ264" s="903"/>
      <c r="BA264" s="903"/>
    </row>
    <row r="265" spans="1:53" ht="18" customHeight="1">
      <c r="B265" s="213"/>
      <c r="C265" s="909" t="s">
        <v>347</v>
      </c>
      <c r="D265" s="910" t="s">
        <v>382</v>
      </c>
      <c r="E265" s="911" t="str">
        <f t="shared" si="10"/>
        <v>LPG (l)Turismos (M1)</v>
      </c>
      <c r="F265" s="912">
        <v>1.7370000000000001</v>
      </c>
      <c r="G265" s="912">
        <v>0.26400000000000001</v>
      </c>
      <c r="H265" s="912">
        <v>8.1000000000000003E-2</v>
      </c>
      <c r="I265" s="912">
        <v>1.7370000000000001</v>
      </c>
      <c r="J265" s="912">
        <v>0.26400000000000001</v>
      </c>
      <c r="K265" s="912">
        <v>8.1000000000000003E-2</v>
      </c>
      <c r="L265" s="912">
        <v>1.7370000000000001</v>
      </c>
      <c r="M265" s="912">
        <v>0.26400000000000001</v>
      </c>
      <c r="N265" s="912">
        <v>8.1000000000000003E-2</v>
      </c>
      <c r="O265" s="912">
        <v>1.7370000000000001</v>
      </c>
      <c r="P265" s="912">
        <v>0.26200000000000001</v>
      </c>
      <c r="Q265" s="912">
        <v>8.2000000000000003E-2</v>
      </c>
      <c r="R265" s="912">
        <v>1.7370000000000001</v>
      </c>
      <c r="S265" s="912">
        <v>0.26500000000000001</v>
      </c>
      <c r="T265" s="912">
        <v>8.1000000000000003E-2</v>
      </c>
      <c r="U265" s="912">
        <v>1.7370000000000001</v>
      </c>
      <c r="V265" s="912">
        <v>0.26</v>
      </c>
      <c r="W265" s="912">
        <v>7.9000000000000001E-2</v>
      </c>
      <c r="X265" s="912">
        <v>1.7370000000000001</v>
      </c>
      <c r="Y265" s="912">
        <v>0.25900000000000001</v>
      </c>
      <c r="Z265" s="912">
        <v>7.6999999999999999E-2</v>
      </c>
      <c r="AA265" s="912">
        <v>1.7370000000000001</v>
      </c>
      <c r="AB265" s="912">
        <v>0.25800000000000001</v>
      </c>
      <c r="AC265" s="912">
        <v>7.3999999999999996E-2</v>
      </c>
      <c r="AD265" s="912">
        <v>1.7370000000000001</v>
      </c>
      <c r="AE265" s="912">
        <v>0.21299999999999999</v>
      </c>
      <c r="AF265" s="912">
        <v>2.7E-2</v>
      </c>
      <c r="AG265" s="912">
        <v>1.7370000000000001</v>
      </c>
      <c r="AH265" s="912">
        <v>0.21199999999999999</v>
      </c>
      <c r="AI265" s="912">
        <v>2.5000000000000001E-2</v>
      </c>
      <c r="AJ265" s="912">
        <v>1.7370000000000001</v>
      </c>
      <c r="AK265" s="912">
        <v>0.21299999999999999</v>
      </c>
      <c r="AL265" s="912">
        <v>2.5000000000000001E-2</v>
      </c>
      <c r="AM265" s="912">
        <v>1.7370000000000001</v>
      </c>
      <c r="AN265" s="912">
        <v>0.21099999999999999</v>
      </c>
      <c r="AO265" s="912">
        <v>2.3E-2</v>
      </c>
      <c r="AP265" s="912">
        <v>1.7370000000000001</v>
      </c>
      <c r="AQ265" s="912">
        <v>0.21199999999999999</v>
      </c>
      <c r="AR265" s="912">
        <v>1.9E-2</v>
      </c>
      <c r="AS265" s="912">
        <v>1.7370000000000001</v>
      </c>
      <c r="AT265" s="912">
        <v>0.21099999999999999</v>
      </c>
      <c r="AU265" s="912">
        <v>0.02</v>
      </c>
      <c r="AV265" s="912">
        <v>1.7370000000000001</v>
      </c>
      <c r="AW265" s="912">
        <v>0.21</v>
      </c>
      <c r="AX265" s="912">
        <v>1.6E-2</v>
      </c>
      <c r="AY265" s="914"/>
      <c r="AZ265" s="914"/>
      <c r="BA265" s="914"/>
    </row>
    <row r="266" spans="1:53" ht="18" customHeight="1">
      <c r="B266" s="213"/>
      <c r="C266" s="915" t="s">
        <v>396</v>
      </c>
      <c r="D266" s="910" t="s">
        <v>384</v>
      </c>
      <c r="E266" s="911" t="str">
        <f t="shared" si="10"/>
        <v>CNG (kg)Camiones y autobuses (N2, N3, M2, M3)</v>
      </c>
      <c r="F266" s="912">
        <v>2.7389999999999999</v>
      </c>
      <c r="G266" s="912">
        <v>3.9870000000000001</v>
      </c>
      <c r="H266" s="912">
        <v>0</v>
      </c>
      <c r="I266" s="912">
        <v>2.742</v>
      </c>
      <c r="J266" s="912">
        <v>3.1890000000000001</v>
      </c>
      <c r="K266" s="912">
        <v>0</v>
      </c>
      <c r="L266" s="912">
        <v>2.7170000000000001</v>
      </c>
      <c r="M266" s="912">
        <v>3.1019999999999999</v>
      </c>
      <c r="N266" s="912">
        <v>0</v>
      </c>
      <c r="O266" s="912">
        <v>2.7410000000000001</v>
      </c>
      <c r="P266" s="912">
        <v>2.4569999999999999</v>
      </c>
      <c r="Q266" s="912">
        <v>0</v>
      </c>
      <c r="R266" s="912">
        <v>2.746</v>
      </c>
      <c r="S266" s="912">
        <v>2.448</v>
      </c>
      <c r="T266" s="912">
        <v>0</v>
      </c>
      <c r="U266" s="912">
        <v>2.726</v>
      </c>
      <c r="V266" s="912">
        <v>2.415</v>
      </c>
      <c r="W266" s="912">
        <v>0</v>
      </c>
      <c r="X266" s="912">
        <v>2.7160000000000002</v>
      </c>
      <c r="Y266" s="912">
        <v>2.41</v>
      </c>
      <c r="Z266" s="912">
        <v>0</v>
      </c>
      <c r="AA266" s="912">
        <v>2.7320000000000002</v>
      </c>
      <c r="AB266" s="912">
        <v>2.4089999999999998</v>
      </c>
      <c r="AC266" s="912">
        <v>0</v>
      </c>
      <c r="AD266" s="912">
        <v>2.7</v>
      </c>
      <c r="AE266" s="912">
        <v>2.355</v>
      </c>
      <c r="AF266" s="912">
        <v>0</v>
      </c>
      <c r="AG266" s="912">
        <v>2.7040000000000002</v>
      </c>
      <c r="AH266" s="912">
        <v>2.3719999999999999</v>
      </c>
      <c r="AI266" s="912">
        <v>0</v>
      </c>
      <c r="AJ266" s="912">
        <v>2.7069999999999999</v>
      </c>
      <c r="AK266" s="912">
        <v>2.37</v>
      </c>
      <c r="AL266" s="912">
        <v>0</v>
      </c>
      <c r="AM266" s="912">
        <v>2.6989999999999998</v>
      </c>
      <c r="AN266" s="912">
        <v>2.367</v>
      </c>
      <c r="AO266" s="912">
        <v>0</v>
      </c>
      <c r="AP266" s="912">
        <v>2.7</v>
      </c>
      <c r="AQ266" s="912">
        <v>2.375</v>
      </c>
      <c r="AR266" s="912">
        <v>0</v>
      </c>
      <c r="AS266" s="912">
        <v>2.774</v>
      </c>
      <c r="AT266" s="912">
        <v>2.4580000000000002</v>
      </c>
      <c r="AU266" s="912">
        <v>0</v>
      </c>
      <c r="AV266" s="912">
        <v>2.73</v>
      </c>
      <c r="AW266" s="912">
        <v>2.4129999999999998</v>
      </c>
      <c r="AX266" s="912">
        <v>0</v>
      </c>
      <c r="AY266" s="914"/>
      <c r="AZ266" s="914"/>
      <c r="BA266" s="914"/>
    </row>
    <row r="267" spans="1:53" ht="18" customHeight="1">
      <c r="A267" s="24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c r="Y267" s="235"/>
      <c r="Z267" s="235"/>
      <c r="AA267" s="235"/>
      <c r="AB267" s="235"/>
      <c r="AC267" s="235"/>
      <c r="AD267" s="235"/>
      <c r="AE267" s="235"/>
      <c r="AF267" s="235"/>
      <c r="AG267" s="235"/>
      <c r="AH267" s="235"/>
      <c r="AI267" s="235"/>
      <c r="AJ267" s="235"/>
      <c r="AK267" s="235"/>
      <c r="AL267" s="235"/>
      <c r="AM267" s="235"/>
      <c r="AN267" s="235"/>
      <c r="AO267" s="235"/>
      <c r="AP267" s="235"/>
      <c r="AQ267" s="235"/>
      <c r="AR267" s="235"/>
      <c r="AS267" s="235"/>
      <c r="AT267" s="235"/>
      <c r="AU267" s="235"/>
      <c r="AV267" s="235"/>
      <c r="AW267" s="235"/>
      <c r="AX267" s="235"/>
      <c r="AY267" s="235"/>
      <c r="AZ267" s="235"/>
      <c r="BA267" s="235"/>
    </row>
    <row r="268" spans="1:53" ht="18" customHeight="1">
      <c r="A268" s="245"/>
      <c r="B268" s="259" t="s">
        <v>1403</v>
      </c>
    </row>
    <row r="269" spans="1:53" ht="18" customHeight="1">
      <c r="A269" s="245"/>
      <c r="B269" s="259"/>
    </row>
    <row r="270" spans="1:53" ht="18" customHeight="1">
      <c r="A270" s="245"/>
      <c r="B270" s="235"/>
      <c r="C270" s="886" t="s">
        <v>1404</v>
      </c>
      <c r="E270" s="916" t="s">
        <v>1405</v>
      </c>
    </row>
    <row r="271" spans="1:53" ht="18" customHeight="1">
      <c r="A271" s="245"/>
      <c r="B271" s="235"/>
      <c r="C271" s="468" t="s">
        <v>382</v>
      </c>
      <c r="D271" s="216">
        <v>1</v>
      </c>
      <c r="E271" s="471" t="e">
        <f t="shared" ref="E271:E290" si="11">VLOOKUP(D313,$C$271:$D$274,2,0)</f>
        <v>#N/A</v>
      </c>
      <c r="G271" t="s">
        <v>1406</v>
      </c>
    </row>
    <row r="272" spans="1:53" ht="18" customHeight="1">
      <c r="A272" s="245"/>
      <c r="B272" s="235"/>
      <c r="C272" s="917" t="s">
        <v>383</v>
      </c>
      <c r="D272" s="212">
        <v>2</v>
      </c>
      <c r="E272" s="471" t="e">
        <f t="shared" si="11"/>
        <v>#N/A</v>
      </c>
      <c r="G272" t="s">
        <v>1407</v>
      </c>
    </row>
    <row r="273" spans="1:7" ht="18" customHeight="1">
      <c r="A273" s="245"/>
      <c r="B273" s="235"/>
      <c r="C273" s="917" t="s">
        <v>384</v>
      </c>
      <c r="D273" s="212">
        <v>3</v>
      </c>
      <c r="E273" s="471" t="e">
        <f t="shared" si="11"/>
        <v>#N/A</v>
      </c>
      <c r="G273" t="s">
        <v>1408</v>
      </c>
    </row>
    <row r="274" spans="1:7" ht="18" customHeight="1">
      <c r="A274" s="245"/>
      <c r="B274" s="235"/>
      <c r="C274" s="918" t="s">
        <v>385</v>
      </c>
      <c r="D274" s="876">
        <v>4</v>
      </c>
      <c r="E274" s="471" t="e">
        <f t="shared" si="11"/>
        <v>#N/A</v>
      </c>
      <c r="G274" t="s">
        <v>1409</v>
      </c>
    </row>
    <row r="275" spans="1:7" ht="18" customHeight="1">
      <c r="A275" s="245"/>
      <c r="B275" s="235"/>
      <c r="E275" s="471" t="e">
        <f t="shared" si="11"/>
        <v>#N/A</v>
      </c>
    </row>
    <row r="276" spans="1:7" ht="18" customHeight="1">
      <c r="A276" s="245"/>
      <c r="B276" s="235"/>
      <c r="E276" s="471" t="e">
        <f t="shared" si="11"/>
        <v>#N/A</v>
      </c>
    </row>
    <row r="277" spans="1:7" ht="18" customHeight="1">
      <c r="A277" s="245"/>
      <c r="B277" s="235"/>
      <c r="E277" s="471" t="e">
        <f t="shared" si="11"/>
        <v>#N/A</v>
      </c>
    </row>
    <row r="278" spans="1:7" ht="18" customHeight="1">
      <c r="A278" s="245"/>
      <c r="B278" s="235"/>
      <c r="E278" s="471" t="e">
        <f t="shared" si="11"/>
        <v>#N/A</v>
      </c>
    </row>
    <row r="279" spans="1:7" ht="18" customHeight="1">
      <c r="A279" s="245"/>
      <c r="B279" s="235"/>
      <c r="E279" s="471" t="e">
        <f t="shared" si="11"/>
        <v>#N/A</v>
      </c>
    </row>
    <row r="280" spans="1:7" ht="18" customHeight="1">
      <c r="A280" s="245"/>
      <c r="B280" s="235"/>
      <c r="E280" s="471" t="e">
        <f t="shared" si="11"/>
        <v>#N/A</v>
      </c>
    </row>
    <row r="281" spans="1:7" ht="18" customHeight="1">
      <c r="A281" s="245"/>
      <c r="B281" s="235"/>
      <c r="E281" s="471" t="e">
        <f t="shared" si="11"/>
        <v>#N/A</v>
      </c>
    </row>
    <row r="282" spans="1:7" ht="18" customHeight="1">
      <c r="A282" s="245"/>
      <c r="B282" s="235"/>
      <c r="E282" s="471" t="e">
        <f t="shared" si="11"/>
        <v>#N/A</v>
      </c>
    </row>
    <row r="283" spans="1:7" ht="18" customHeight="1">
      <c r="A283" s="245"/>
      <c r="B283" s="235"/>
      <c r="E283" s="471" t="e">
        <f t="shared" si="11"/>
        <v>#N/A</v>
      </c>
    </row>
    <row r="284" spans="1:7" ht="18" customHeight="1">
      <c r="A284" s="245"/>
      <c r="B284" s="235"/>
      <c r="E284" s="471" t="e">
        <f t="shared" si="11"/>
        <v>#N/A</v>
      </c>
    </row>
    <row r="285" spans="1:7" ht="18" customHeight="1">
      <c r="A285" s="245"/>
      <c r="B285" s="235"/>
      <c r="E285" s="471" t="e">
        <f t="shared" si="11"/>
        <v>#N/A</v>
      </c>
    </row>
    <row r="286" spans="1:7" ht="18" customHeight="1">
      <c r="A286" s="245"/>
      <c r="B286" s="235"/>
      <c r="E286" s="471" t="e">
        <f t="shared" si="11"/>
        <v>#N/A</v>
      </c>
    </row>
    <row r="287" spans="1:7" ht="18" customHeight="1">
      <c r="A287" s="245"/>
      <c r="B287" s="235"/>
      <c r="E287" s="471" t="e">
        <f t="shared" si="11"/>
        <v>#N/A</v>
      </c>
    </row>
    <row r="288" spans="1:7" ht="18" customHeight="1">
      <c r="A288" s="245"/>
      <c r="B288" s="235"/>
      <c r="E288" s="471" t="e">
        <f t="shared" si="11"/>
        <v>#N/A</v>
      </c>
    </row>
    <row r="289" spans="1:62" ht="18" customHeight="1">
      <c r="A289" s="245"/>
      <c r="B289" s="235"/>
      <c r="E289" s="471" t="e">
        <f t="shared" si="11"/>
        <v>#N/A</v>
      </c>
    </row>
    <row r="290" spans="1:62" ht="18" customHeight="1">
      <c r="A290" s="245"/>
      <c r="B290" s="235"/>
      <c r="E290" s="471" t="e">
        <f t="shared" si="11"/>
        <v>#N/A</v>
      </c>
    </row>
    <row r="291" spans="1:62" ht="18" customHeight="1">
      <c r="A291" s="245"/>
      <c r="B291" s="235"/>
    </row>
    <row r="292" spans="1:62" ht="18" customHeight="1">
      <c r="A292" s="245"/>
    </row>
    <row r="293" spans="1:62" ht="18" customHeight="1">
      <c r="A293" s="245"/>
      <c r="C293" s="275">
        <v>2007</v>
      </c>
      <c r="D293" s="275">
        <v>2007</v>
      </c>
      <c r="E293" s="275">
        <v>2007</v>
      </c>
      <c r="F293" s="275">
        <v>2007</v>
      </c>
      <c r="G293" s="275">
        <v>2008</v>
      </c>
      <c r="H293" s="275">
        <v>2008</v>
      </c>
      <c r="I293" s="275">
        <v>2008</v>
      </c>
      <c r="J293" s="275">
        <v>2008</v>
      </c>
      <c r="K293" s="275">
        <v>2009</v>
      </c>
      <c r="L293" s="275">
        <v>2009</v>
      </c>
      <c r="M293" s="275">
        <v>2009</v>
      </c>
      <c r="N293" s="275">
        <v>2009</v>
      </c>
      <c r="O293" s="275">
        <v>2010</v>
      </c>
      <c r="P293" s="275">
        <v>2010</v>
      </c>
      <c r="Q293" s="275">
        <v>2010</v>
      </c>
      <c r="R293" s="275">
        <v>2010</v>
      </c>
      <c r="S293" s="276">
        <v>2011</v>
      </c>
      <c r="T293" s="276">
        <v>2011</v>
      </c>
      <c r="U293" s="276">
        <v>2011</v>
      </c>
      <c r="V293" s="276">
        <v>2011</v>
      </c>
      <c r="W293" s="276">
        <v>2012</v>
      </c>
      <c r="X293" s="276">
        <v>2012</v>
      </c>
      <c r="Y293" s="276">
        <v>2012</v>
      </c>
      <c r="Z293" s="276">
        <v>2012</v>
      </c>
      <c r="AA293" s="276">
        <v>2013</v>
      </c>
      <c r="AB293" s="276">
        <v>2013</v>
      </c>
      <c r="AC293" s="276">
        <v>2013</v>
      </c>
      <c r="AD293" s="276">
        <v>2013</v>
      </c>
      <c r="AE293" s="276">
        <v>2014</v>
      </c>
      <c r="AF293" s="276">
        <v>2014</v>
      </c>
      <c r="AG293" s="276">
        <v>2014</v>
      </c>
      <c r="AH293" s="276">
        <v>2014</v>
      </c>
      <c r="AI293" s="276">
        <v>2015</v>
      </c>
      <c r="AJ293" s="276">
        <v>2015</v>
      </c>
      <c r="AK293" s="276">
        <v>2015</v>
      </c>
      <c r="AL293" s="276">
        <v>2015</v>
      </c>
      <c r="AM293" s="276">
        <v>2016</v>
      </c>
      <c r="AN293" s="276">
        <v>2016</v>
      </c>
      <c r="AO293" s="276">
        <v>2016</v>
      </c>
      <c r="AP293" s="276">
        <v>2016</v>
      </c>
      <c r="AQ293" s="276">
        <v>2017</v>
      </c>
      <c r="AR293" s="276">
        <v>2017</v>
      </c>
      <c r="AS293" s="276">
        <v>2017</v>
      </c>
      <c r="AT293" s="276">
        <v>2017</v>
      </c>
      <c r="AU293" s="276">
        <v>2018</v>
      </c>
      <c r="AV293" s="276">
        <v>2018</v>
      </c>
      <c r="AW293" s="276">
        <v>2018</v>
      </c>
      <c r="AX293" s="276">
        <v>2018</v>
      </c>
      <c r="AY293" s="277">
        <v>2019</v>
      </c>
      <c r="AZ293" s="277">
        <v>2019</v>
      </c>
      <c r="BA293" s="277">
        <v>2019</v>
      </c>
      <c r="BB293" s="277">
        <v>2019</v>
      </c>
      <c r="BC293" s="277">
        <v>2020</v>
      </c>
      <c r="BD293" s="277">
        <v>2020</v>
      </c>
      <c r="BE293" s="277">
        <v>2020</v>
      </c>
      <c r="BF293" s="277">
        <v>2020</v>
      </c>
      <c r="BG293" s="277">
        <v>2021</v>
      </c>
      <c r="BH293" s="277">
        <v>2021</v>
      </c>
      <c r="BI293" s="277">
        <v>2021</v>
      </c>
      <c r="BJ293" s="277">
        <v>2021</v>
      </c>
    </row>
    <row r="294" spans="1:62" ht="18" customHeight="1">
      <c r="A294" s="245"/>
      <c r="C294" s="919" t="s">
        <v>382</v>
      </c>
      <c r="D294" s="919" t="s">
        <v>383</v>
      </c>
      <c r="E294" s="919" t="s">
        <v>384</v>
      </c>
      <c r="F294" s="919" t="s">
        <v>385</v>
      </c>
      <c r="G294" s="919" t="s">
        <v>382</v>
      </c>
      <c r="H294" s="919" t="s">
        <v>383</v>
      </c>
      <c r="I294" s="919" t="s">
        <v>384</v>
      </c>
      <c r="J294" s="919" t="s">
        <v>385</v>
      </c>
      <c r="K294" s="919" t="s">
        <v>382</v>
      </c>
      <c r="L294" s="919" t="s">
        <v>383</v>
      </c>
      <c r="M294" s="919" t="s">
        <v>384</v>
      </c>
      <c r="N294" s="919" t="s">
        <v>385</v>
      </c>
      <c r="O294" s="919" t="s">
        <v>382</v>
      </c>
      <c r="P294" s="919" t="s">
        <v>383</v>
      </c>
      <c r="Q294" s="919" t="s">
        <v>384</v>
      </c>
      <c r="R294" s="919" t="s">
        <v>385</v>
      </c>
      <c r="S294" s="919" t="s">
        <v>382</v>
      </c>
      <c r="T294" s="919" t="s">
        <v>383</v>
      </c>
      <c r="U294" s="919" t="s">
        <v>384</v>
      </c>
      <c r="V294" s="919" t="s">
        <v>385</v>
      </c>
      <c r="W294" s="919" t="s">
        <v>382</v>
      </c>
      <c r="X294" s="919" t="s">
        <v>383</v>
      </c>
      <c r="Y294" s="919" t="s">
        <v>384</v>
      </c>
      <c r="Z294" s="919" t="s">
        <v>385</v>
      </c>
      <c r="AA294" s="919" t="s">
        <v>382</v>
      </c>
      <c r="AB294" s="919" t="s">
        <v>383</v>
      </c>
      <c r="AC294" s="919" t="s">
        <v>384</v>
      </c>
      <c r="AD294" s="919" t="s">
        <v>385</v>
      </c>
      <c r="AE294" s="919" t="s">
        <v>382</v>
      </c>
      <c r="AF294" s="919" t="s">
        <v>383</v>
      </c>
      <c r="AG294" s="919" t="s">
        <v>384</v>
      </c>
      <c r="AH294" s="919" t="s">
        <v>385</v>
      </c>
      <c r="AI294" s="919" t="s">
        <v>382</v>
      </c>
      <c r="AJ294" s="919" t="s">
        <v>383</v>
      </c>
      <c r="AK294" s="919" t="s">
        <v>384</v>
      </c>
      <c r="AL294" s="919" t="s">
        <v>385</v>
      </c>
      <c r="AM294" s="919" t="s">
        <v>382</v>
      </c>
      <c r="AN294" s="919" t="s">
        <v>383</v>
      </c>
      <c r="AO294" s="919" t="s">
        <v>384</v>
      </c>
      <c r="AP294" s="919" t="s">
        <v>385</v>
      </c>
      <c r="AQ294" s="919" t="s">
        <v>382</v>
      </c>
      <c r="AR294" s="919" t="s">
        <v>383</v>
      </c>
      <c r="AS294" s="919" t="s">
        <v>384</v>
      </c>
      <c r="AT294" s="919" t="s">
        <v>385</v>
      </c>
      <c r="AU294" s="919" t="s">
        <v>382</v>
      </c>
      <c r="AV294" s="919" t="s">
        <v>383</v>
      </c>
      <c r="AW294" s="919" t="s">
        <v>384</v>
      </c>
      <c r="AX294" s="919" t="s">
        <v>385</v>
      </c>
      <c r="AY294" s="919" t="s">
        <v>382</v>
      </c>
      <c r="AZ294" s="919" t="s">
        <v>383</v>
      </c>
      <c r="BA294" s="919" t="s">
        <v>384</v>
      </c>
      <c r="BB294" s="919" t="s">
        <v>385</v>
      </c>
      <c r="BC294" s="919" t="s">
        <v>382</v>
      </c>
      <c r="BD294" s="919" t="s">
        <v>383</v>
      </c>
      <c r="BE294" s="919" t="s">
        <v>384</v>
      </c>
      <c r="BF294" s="919" t="s">
        <v>385</v>
      </c>
      <c r="BG294" s="919" t="s">
        <v>382</v>
      </c>
      <c r="BH294" s="919" t="s">
        <v>383</v>
      </c>
      <c r="BI294" s="919" t="s">
        <v>384</v>
      </c>
      <c r="BJ294" s="919" t="s">
        <v>385</v>
      </c>
    </row>
    <row r="295" spans="1:62" ht="18" customHeight="1">
      <c r="A295" s="245"/>
      <c r="C295" s="920">
        <v>1</v>
      </c>
      <c r="D295" s="920">
        <v>2</v>
      </c>
      <c r="E295" s="920">
        <v>3</v>
      </c>
      <c r="F295" s="920">
        <v>4</v>
      </c>
      <c r="G295" s="920">
        <v>1</v>
      </c>
      <c r="H295" s="920">
        <v>2</v>
      </c>
      <c r="I295" s="920">
        <v>3</v>
      </c>
      <c r="J295" s="920">
        <v>4</v>
      </c>
      <c r="K295" s="920">
        <v>1</v>
      </c>
      <c r="L295" s="920">
        <v>2</v>
      </c>
      <c r="M295" s="920">
        <v>3</v>
      </c>
      <c r="N295" s="920">
        <v>4</v>
      </c>
      <c r="O295" s="920">
        <v>1</v>
      </c>
      <c r="P295" s="920">
        <v>2</v>
      </c>
      <c r="Q295" s="920">
        <v>3</v>
      </c>
      <c r="R295" s="920">
        <v>4</v>
      </c>
      <c r="S295" s="920">
        <v>1</v>
      </c>
      <c r="T295" s="920">
        <v>2</v>
      </c>
      <c r="U295" s="920">
        <v>3</v>
      </c>
      <c r="V295" s="920">
        <v>4</v>
      </c>
      <c r="W295" s="920">
        <v>1</v>
      </c>
      <c r="X295" s="920">
        <v>2</v>
      </c>
      <c r="Y295" s="920">
        <v>3</v>
      </c>
      <c r="Z295" s="920">
        <v>4</v>
      </c>
      <c r="AA295" s="920">
        <v>1</v>
      </c>
      <c r="AB295" s="920">
        <v>2</v>
      </c>
      <c r="AC295" s="920">
        <v>3</v>
      </c>
      <c r="AD295" s="920">
        <v>4</v>
      </c>
      <c r="AE295" s="920">
        <v>1</v>
      </c>
      <c r="AF295" s="920">
        <v>2</v>
      </c>
      <c r="AG295" s="920">
        <v>3</v>
      </c>
      <c r="AH295" s="920">
        <v>4</v>
      </c>
      <c r="AI295" s="920">
        <v>1</v>
      </c>
      <c r="AJ295" s="920">
        <v>2</v>
      </c>
      <c r="AK295" s="920">
        <v>3</v>
      </c>
      <c r="AL295" s="920">
        <v>4</v>
      </c>
      <c r="AM295" s="920">
        <v>1</v>
      </c>
      <c r="AN295" s="920">
        <v>2</v>
      </c>
      <c r="AO295" s="920">
        <v>3</v>
      </c>
      <c r="AP295" s="920">
        <v>4</v>
      </c>
      <c r="AQ295" s="920">
        <v>1</v>
      </c>
      <c r="AR295" s="920">
        <v>2</v>
      </c>
      <c r="AS295" s="920">
        <v>3</v>
      </c>
      <c r="AT295" s="920">
        <v>4</v>
      </c>
      <c r="AU295" s="920">
        <v>1</v>
      </c>
      <c r="AV295" s="920">
        <v>2</v>
      </c>
      <c r="AW295" s="920">
        <v>3</v>
      </c>
      <c r="AX295" s="920">
        <v>4</v>
      </c>
      <c r="AY295" s="920">
        <v>1</v>
      </c>
      <c r="AZ295" s="920">
        <v>2</v>
      </c>
      <c r="BA295" s="920">
        <v>3</v>
      </c>
      <c r="BB295" s="920">
        <v>4</v>
      </c>
      <c r="BC295" s="920">
        <v>1</v>
      </c>
      <c r="BD295" s="920">
        <v>2</v>
      </c>
      <c r="BE295" s="920">
        <v>3</v>
      </c>
      <c r="BF295" s="920">
        <v>4</v>
      </c>
      <c r="BG295" s="920">
        <v>1</v>
      </c>
      <c r="BH295" s="920">
        <v>2</v>
      </c>
      <c r="BI295" s="920">
        <v>3</v>
      </c>
      <c r="BJ295" s="920">
        <v>4</v>
      </c>
    </row>
    <row r="296" spans="1:62" ht="18" customHeight="1">
      <c r="A296" s="245"/>
      <c r="C296" s="921" t="str">
        <f>"Comb_Veh_"&amp;C295&amp;"_"&amp;C293</f>
        <v>Comb_Veh_1_2007</v>
      </c>
      <c r="D296" s="921" t="str">
        <f t="shared" ref="D296:BJ296" si="12">"Comb_Veh_"&amp;D295&amp;"_"&amp;D293</f>
        <v>Comb_Veh_2_2007</v>
      </c>
      <c r="E296" s="921" t="str">
        <f t="shared" si="12"/>
        <v>Comb_Veh_3_2007</v>
      </c>
      <c r="F296" s="921" t="str">
        <f t="shared" si="12"/>
        <v>Comb_Veh_4_2007</v>
      </c>
      <c r="G296" s="921" t="str">
        <f t="shared" si="12"/>
        <v>Comb_Veh_1_2008</v>
      </c>
      <c r="H296" s="921" t="str">
        <f t="shared" si="12"/>
        <v>Comb_Veh_2_2008</v>
      </c>
      <c r="I296" s="921" t="str">
        <f t="shared" si="12"/>
        <v>Comb_Veh_3_2008</v>
      </c>
      <c r="J296" s="921" t="str">
        <f t="shared" si="12"/>
        <v>Comb_Veh_4_2008</v>
      </c>
      <c r="K296" s="921" t="str">
        <f t="shared" si="12"/>
        <v>Comb_Veh_1_2009</v>
      </c>
      <c r="L296" s="921" t="str">
        <f t="shared" si="12"/>
        <v>Comb_Veh_2_2009</v>
      </c>
      <c r="M296" s="921" t="str">
        <f t="shared" si="12"/>
        <v>Comb_Veh_3_2009</v>
      </c>
      <c r="N296" s="921" t="str">
        <f t="shared" si="12"/>
        <v>Comb_Veh_4_2009</v>
      </c>
      <c r="O296" s="921" t="str">
        <f t="shared" si="12"/>
        <v>Comb_Veh_1_2010</v>
      </c>
      <c r="P296" s="921" t="str">
        <f t="shared" si="12"/>
        <v>Comb_Veh_2_2010</v>
      </c>
      <c r="Q296" s="921" t="str">
        <f t="shared" si="12"/>
        <v>Comb_Veh_3_2010</v>
      </c>
      <c r="R296" s="921" t="str">
        <f t="shared" si="12"/>
        <v>Comb_Veh_4_2010</v>
      </c>
      <c r="S296" s="921" t="str">
        <f t="shared" si="12"/>
        <v>Comb_Veh_1_2011</v>
      </c>
      <c r="T296" s="921" t="str">
        <f t="shared" si="12"/>
        <v>Comb_Veh_2_2011</v>
      </c>
      <c r="U296" s="921" t="str">
        <f t="shared" si="12"/>
        <v>Comb_Veh_3_2011</v>
      </c>
      <c r="V296" s="921" t="str">
        <f t="shared" si="12"/>
        <v>Comb_Veh_4_2011</v>
      </c>
      <c r="W296" s="921" t="str">
        <f>"Comb_Veh_"&amp;W295&amp;"_"&amp;W293</f>
        <v>Comb_Veh_1_2012</v>
      </c>
      <c r="X296" s="921" t="str">
        <f t="shared" si="12"/>
        <v>Comb_Veh_2_2012</v>
      </c>
      <c r="Y296" s="921" t="str">
        <f t="shared" si="12"/>
        <v>Comb_Veh_3_2012</v>
      </c>
      <c r="Z296" s="921" t="str">
        <f t="shared" si="12"/>
        <v>Comb_Veh_4_2012</v>
      </c>
      <c r="AA296" s="921" t="str">
        <f t="shared" si="12"/>
        <v>Comb_Veh_1_2013</v>
      </c>
      <c r="AB296" s="921" t="str">
        <f t="shared" si="12"/>
        <v>Comb_Veh_2_2013</v>
      </c>
      <c r="AC296" s="921" t="str">
        <f t="shared" si="12"/>
        <v>Comb_Veh_3_2013</v>
      </c>
      <c r="AD296" s="921" t="str">
        <f t="shared" si="12"/>
        <v>Comb_Veh_4_2013</v>
      </c>
      <c r="AE296" s="921" t="str">
        <f t="shared" si="12"/>
        <v>Comb_Veh_1_2014</v>
      </c>
      <c r="AF296" s="921" t="str">
        <f t="shared" si="12"/>
        <v>Comb_Veh_2_2014</v>
      </c>
      <c r="AG296" s="921" t="str">
        <f t="shared" si="12"/>
        <v>Comb_Veh_3_2014</v>
      </c>
      <c r="AH296" s="921" t="str">
        <f t="shared" si="12"/>
        <v>Comb_Veh_4_2014</v>
      </c>
      <c r="AI296" s="921" t="str">
        <f t="shared" si="12"/>
        <v>Comb_Veh_1_2015</v>
      </c>
      <c r="AJ296" s="921" t="str">
        <f t="shared" si="12"/>
        <v>Comb_Veh_2_2015</v>
      </c>
      <c r="AK296" s="921" t="str">
        <f t="shared" si="12"/>
        <v>Comb_Veh_3_2015</v>
      </c>
      <c r="AL296" s="921" t="str">
        <f t="shared" si="12"/>
        <v>Comb_Veh_4_2015</v>
      </c>
      <c r="AM296" s="921" t="str">
        <f t="shared" si="12"/>
        <v>Comb_Veh_1_2016</v>
      </c>
      <c r="AN296" s="921" t="str">
        <f t="shared" si="12"/>
        <v>Comb_Veh_2_2016</v>
      </c>
      <c r="AO296" s="921" t="str">
        <f t="shared" si="12"/>
        <v>Comb_Veh_3_2016</v>
      </c>
      <c r="AP296" s="921" t="str">
        <f t="shared" si="12"/>
        <v>Comb_Veh_4_2016</v>
      </c>
      <c r="AQ296" s="921" t="str">
        <f t="shared" si="12"/>
        <v>Comb_Veh_1_2017</v>
      </c>
      <c r="AR296" s="921" t="str">
        <f t="shared" si="12"/>
        <v>Comb_Veh_2_2017</v>
      </c>
      <c r="AS296" s="921" t="str">
        <f t="shared" si="12"/>
        <v>Comb_Veh_3_2017</v>
      </c>
      <c r="AT296" s="921" t="str">
        <f t="shared" si="12"/>
        <v>Comb_Veh_4_2017</v>
      </c>
      <c r="AU296" s="921" t="str">
        <f t="shared" si="12"/>
        <v>Comb_Veh_1_2018</v>
      </c>
      <c r="AV296" s="921" t="str">
        <f t="shared" si="12"/>
        <v>Comb_Veh_2_2018</v>
      </c>
      <c r="AW296" s="921" t="str">
        <f t="shared" si="12"/>
        <v>Comb_Veh_3_2018</v>
      </c>
      <c r="AX296" s="921" t="str">
        <f t="shared" si="12"/>
        <v>Comb_Veh_4_2018</v>
      </c>
      <c r="AY296" s="921" t="str">
        <f t="shared" si="12"/>
        <v>Comb_Veh_1_2019</v>
      </c>
      <c r="AZ296" s="921" t="str">
        <f t="shared" si="12"/>
        <v>Comb_Veh_2_2019</v>
      </c>
      <c r="BA296" s="921" t="str">
        <f t="shared" si="12"/>
        <v>Comb_Veh_3_2019</v>
      </c>
      <c r="BB296" s="921" t="str">
        <f t="shared" si="12"/>
        <v>Comb_Veh_4_2019</v>
      </c>
      <c r="BC296" s="921" t="str">
        <f t="shared" si="12"/>
        <v>Comb_Veh_1_2020</v>
      </c>
      <c r="BD296" s="921" t="str">
        <f t="shared" si="12"/>
        <v>Comb_Veh_2_2020</v>
      </c>
      <c r="BE296" s="921" t="str">
        <f t="shared" si="12"/>
        <v>Comb_Veh_3_2020</v>
      </c>
      <c r="BF296" s="921" t="str">
        <f t="shared" si="12"/>
        <v>Comb_Veh_4_2020</v>
      </c>
      <c r="BG296" s="921" t="str">
        <f t="shared" si="12"/>
        <v>Comb_Veh_1_2021</v>
      </c>
      <c r="BH296" s="921" t="str">
        <f t="shared" si="12"/>
        <v>Comb_Veh_2_2021</v>
      </c>
      <c r="BI296" s="921" t="str">
        <f t="shared" si="12"/>
        <v>Comb_Veh_3_2021</v>
      </c>
      <c r="BJ296" s="921" t="str">
        <f t="shared" si="12"/>
        <v>Comb_Veh_4_2021</v>
      </c>
    </row>
    <row r="297" spans="1:62" ht="18" customHeight="1">
      <c r="A297" s="245"/>
      <c r="C297" s="922" t="s">
        <v>442</v>
      </c>
      <c r="D297" s="923" t="s">
        <v>442</v>
      </c>
      <c r="E297" s="923" t="s">
        <v>442</v>
      </c>
      <c r="F297" s="923" t="s">
        <v>442</v>
      </c>
      <c r="G297" s="922" t="s">
        <v>442</v>
      </c>
      <c r="H297" s="923" t="s">
        <v>442</v>
      </c>
      <c r="I297" s="923" t="s">
        <v>442</v>
      </c>
      <c r="J297" s="923" t="s">
        <v>442</v>
      </c>
      <c r="K297" s="922" t="s">
        <v>442</v>
      </c>
      <c r="L297" s="923" t="s">
        <v>442</v>
      </c>
      <c r="M297" s="923" t="s">
        <v>442</v>
      </c>
      <c r="N297" s="923" t="s">
        <v>442</v>
      </c>
      <c r="O297" s="922" t="s">
        <v>442</v>
      </c>
      <c r="P297" s="923" t="s">
        <v>442</v>
      </c>
      <c r="Q297" s="923" t="s">
        <v>442</v>
      </c>
      <c r="R297" s="923" t="s">
        <v>442</v>
      </c>
      <c r="S297" s="922" t="s">
        <v>442</v>
      </c>
      <c r="T297" s="923" t="s">
        <v>442</v>
      </c>
      <c r="U297" s="923" t="s">
        <v>442</v>
      </c>
      <c r="V297" s="923" t="s">
        <v>442</v>
      </c>
      <c r="W297" s="922" t="s">
        <v>442</v>
      </c>
      <c r="X297" s="923" t="s">
        <v>442</v>
      </c>
      <c r="Y297" s="923" t="s">
        <v>442</v>
      </c>
      <c r="Z297" s="923" t="s">
        <v>442</v>
      </c>
      <c r="AA297" s="922" t="s">
        <v>442</v>
      </c>
      <c r="AB297" s="923" t="s">
        <v>442</v>
      </c>
      <c r="AC297" s="923" t="s">
        <v>442</v>
      </c>
      <c r="AD297" s="923" t="s">
        <v>442</v>
      </c>
      <c r="AE297" s="922" t="s">
        <v>442</v>
      </c>
      <c r="AF297" s="923" t="s">
        <v>442</v>
      </c>
      <c r="AG297" s="923" t="s">
        <v>442</v>
      </c>
      <c r="AH297" s="923" t="s">
        <v>442</v>
      </c>
      <c r="AI297" s="922" t="s">
        <v>442</v>
      </c>
      <c r="AJ297" s="923" t="s">
        <v>442</v>
      </c>
      <c r="AK297" s="923" t="s">
        <v>442</v>
      </c>
      <c r="AL297" s="923" t="s">
        <v>442</v>
      </c>
      <c r="AM297" s="922" t="s">
        <v>442</v>
      </c>
      <c r="AN297" s="923" t="s">
        <v>442</v>
      </c>
      <c r="AO297" s="923" t="s">
        <v>442</v>
      </c>
      <c r="AP297" s="923" t="s">
        <v>442</v>
      </c>
      <c r="AQ297" s="922" t="s">
        <v>442</v>
      </c>
      <c r="AR297" s="923" t="s">
        <v>442</v>
      </c>
      <c r="AS297" s="923" t="s">
        <v>442</v>
      </c>
      <c r="AT297" s="923" t="s">
        <v>442</v>
      </c>
      <c r="AU297" s="922" t="s">
        <v>442</v>
      </c>
      <c r="AV297" s="923" t="s">
        <v>442</v>
      </c>
      <c r="AW297" s="923" t="s">
        <v>442</v>
      </c>
      <c r="AX297" s="922" t="s">
        <v>442</v>
      </c>
      <c r="AY297" s="923" t="s">
        <v>443</v>
      </c>
      <c r="AZ297" s="923" t="s">
        <v>443</v>
      </c>
      <c r="BA297" s="923" t="s">
        <v>443</v>
      </c>
      <c r="BB297" s="923" t="s">
        <v>443</v>
      </c>
      <c r="BC297" s="923" t="s">
        <v>443</v>
      </c>
      <c r="BD297" s="923" t="s">
        <v>443</v>
      </c>
      <c r="BE297" s="923" t="s">
        <v>443</v>
      </c>
      <c r="BF297" s="923" t="s">
        <v>443</v>
      </c>
      <c r="BG297" s="923" t="s">
        <v>443</v>
      </c>
      <c r="BH297" s="923" t="s">
        <v>443</v>
      </c>
      <c r="BI297" s="923" t="s">
        <v>443</v>
      </c>
      <c r="BJ297" s="923" t="s">
        <v>443</v>
      </c>
    </row>
    <row r="298" spans="1:62" ht="18" customHeight="1">
      <c r="A298" s="245"/>
      <c r="C298" s="924" t="s">
        <v>436</v>
      </c>
      <c r="D298" s="874" t="s">
        <v>436</v>
      </c>
      <c r="E298" s="874" t="s">
        <v>436</v>
      </c>
      <c r="F298" s="877" t="s">
        <v>1328</v>
      </c>
      <c r="G298" s="924" t="s">
        <v>436</v>
      </c>
      <c r="H298" s="874" t="s">
        <v>436</v>
      </c>
      <c r="I298" s="874" t="s">
        <v>436</v>
      </c>
      <c r="J298" s="877" t="s">
        <v>1328</v>
      </c>
      <c r="K298" s="924" t="s">
        <v>436</v>
      </c>
      <c r="L298" s="874" t="s">
        <v>436</v>
      </c>
      <c r="M298" s="874" t="s">
        <v>436</v>
      </c>
      <c r="N298" s="877" t="s">
        <v>1328</v>
      </c>
      <c r="O298" s="924" t="s">
        <v>436</v>
      </c>
      <c r="P298" s="874" t="s">
        <v>436</v>
      </c>
      <c r="Q298" s="874" t="s">
        <v>436</v>
      </c>
      <c r="R298" s="877" t="s">
        <v>1328</v>
      </c>
      <c r="S298" s="924" t="s">
        <v>436</v>
      </c>
      <c r="T298" s="874" t="s">
        <v>436</v>
      </c>
      <c r="U298" s="874" t="s">
        <v>436</v>
      </c>
      <c r="V298" s="877" t="s">
        <v>1328</v>
      </c>
      <c r="W298" s="924" t="s">
        <v>436</v>
      </c>
      <c r="X298" s="874" t="s">
        <v>436</v>
      </c>
      <c r="Y298" s="874" t="s">
        <v>436</v>
      </c>
      <c r="Z298" s="877" t="s">
        <v>1328</v>
      </c>
      <c r="AA298" s="924" t="s">
        <v>436</v>
      </c>
      <c r="AB298" s="874" t="s">
        <v>436</v>
      </c>
      <c r="AC298" s="874" t="s">
        <v>436</v>
      </c>
      <c r="AD298" s="877" t="s">
        <v>1328</v>
      </c>
      <c r="AE298" s="924" t="s">
        <v>436</v>
      </c>
      <c r="AF298" s="874" t="s">
        <v>436</v>
      </c>
      <c r="AG298" s="874" t="s">
        <v>436</v>
      </c>
      <c r="AH298" s="877" t="s">
        <v>1328</v>
      </c>
      <c r="AI298" s="924" t="s">
        <v>436</v>
      </c>
      <c r="AJ298" s="874" t="s">
        <v>436</v>
      </c>
      <c r="AK298" s="874" t="s">
        <v>436</v>
      </c>
      <c r="AL298" s="877" t="s">
        <v>1328</v>
      </c>
      <c r="AM298" s="924" t="s">
        <v>436</v>
      </c>
      <c r="AN298" s="874" t="s">
        <v>436</v>
      </c>
      <c r="AO298" s="874" t="s">
        <v>436</v>
      </c>
      <c r="AP298" s="877" t="s">
        <v>1328</v>
      </c>
      <c r="AQ298" s="924" t="s">
        <v>436</v>
      </c>
      <c r="AR298" s="874" t="s">
        <v>436</v>
      </c>
      <c r="AS298" s="874" t="s">
        <v>436</v>
      </c>
      <c r="AT298" s="877" t="s">
        <v>1328</v>
      </c>
      <c r="AU298" s="924" t="s">
        <v>436</v>
      </c>
      <c r="AV298" s="874" t="s">
        <v>436</v>
      </c>
      <c r="AW298" s="874" t="s">
        <v>436</v>
      </c>
      <c r="AX298" s="925" t="s">
        <v>1328</v>
      </c>
      <c r="AY298" s="874" t="s">
        <v>444</v>
      </c>
      <c r="AZ298" s="874" t="s">
        <v>444</v>
      </c>
      <c r="BA298" s="874" t="s">
        <v>444</v>
      </c>
      <c r="BB298" s="874" t="s">
        <v>444</v>
      </c>
      <c r="BC298" s="874" t="s">
        <v>444</v>
      </c>
      <c r="BD298" s="874" t="s">
        <v>444</v>
      </c>
      <c r="BE298" s="874" t="s">
        <v>444</v>
      </c>
      <c r="BF298" s="874" t="s">
        <v>444</v>
      </c>
      <c r="BG298" s="874" t="s">
        <v>444</v>
      </c>
      <c r="BH298" s="874" t="s">
        <v>444</v>
      </c>
      <c r="BI298" s="874" t="s">
        <v>444</v>
      </c>
      <c r="BJ298" s="874" t="s">
        <v>444</v>
      </c>
    </row>
    <row r="299" spans="1:62" ht="18" customHeight="1">
      <c r="A299" s="245"/>
      <c r="C299" s="926" t="s">
        <v>347</v>
      </c>
      <c r="D299" s="878" t="s">
        <v>1328</v>
      </c>
      <c r="E299" s="875" t="s">
        <v>396</v>
      </c>
      <c r="G299" s="926" t="s">
        <v>347</v>
      </c>
      <c r="H299" s="878" t="s">
        <v>1328</v>
      </c>
      <c r="I299" s="875" t="s">
        <v>396</v>
      </c>
      <c r="K299" s="926" t="s">
        <v>347</v>
      </c>
      <c r="L299" s="878" t="s">
        <v>1328</v>
      </c>
      <c r="M299" s="875" t="s">
        <v>396</v>
      </c>
      <c r="O299" s="926" t="s">
        <v>347</v>
      </c>
      <c r="P299" s="878" t="s">
        <v>1328</v>
      </c>
      <c r="Q299" s="875" t="s">
        <v>396</v>
      </c>
      <c r="S299" s="926" t="s">
        <v>347</v>
      </c>
      <c r="T299" s="878" t="s">
        <v>1328</v>
      </c>
      <c r="U299" s="875" t="s">
        <v>396</v>
      </c>
      <c r="W299" s="926" t="s">
        <v>347</v>
      </c>
      <c r="X299" s="878" t="s">
        <v>1328</v>
      </c>
      <c r="Y299" s="875" t="s">
        <v>396</v>
      </c>
      <c r="AA299" s="926" t="s">
        <v>347</v>
      </c>
      <c r="AB299" s="878" t="s">
        <v>1328</v>
      </c>
      <c r="AC299" s="875" t="s">
        <v>396</v>
      </c>
      <c r="AE299" s="926" t="s">
        <v>347</v>
      </c>
      <c r="AF299" s="878" t="s">
        <v>1328</v>
      </c>
      <c r="AG299" s="875" t="s">
        <v>396</v>
      </c>
      <c r="AI299" s="926" t="s">
        <v>347</v>
      </c>
      <c r="AJ299" s="878" t="s">
        <v>1328</v>
      </c>
      <c r="AK299" s="875" t="s">
        <v>396</v>
      </c>
      <c r="AM299" s="926" t="s">
        <v>347</v>
      </c>
      <c r="AN299" s="878" t="s">
        <v>1328</v>
      </c>
      <c r="AO299" s="875" t="s">
        <v>396</v>
      </c>
      <c r="AQ299" s="926" t="s">
        <v>347</v>
      </c>
      <c r="AR299" s="878" t="s">
        <v>1328</v>
      </c>
      <c r="AS299" s="875" t="s">
        <v>396</v>
      </c>
      <c r="AU299" s="926" t="s">
        <v>347</v>
      </c>
      <c r="AV299" s="878" t="s">
        <v>1328</v>
      </c>
      <c r="AW299" s="875" t="s">
        <v>396</v>
      </c>
      <c r="AY299" s="875" t="s">
        <v>445</v>
      </c>
      <c r="AZ299" s="875" t="s">
        <v>445</v>
      </c>
      <c r="BA299" s="875" t="s">
        <v>445</v>
      </c>
      <c r="BB299" s="875" t="s">
        <v>445</v>
      </c>
      <c r="BC299" s="875" t="s">
        <v>445</v>
      </c>
      <c r="BD299" s="875" t="s">
        <v>445</v>
      </c>
      <c r="BE299" s="875" t="s">
        <v>445</v>
      </c>
      <c r="BF299" s="875" t="s">
        <v>445</v>
      </c>
      <c r="BG299" s="875" t="s">
        <v>445</v>
      </c>
      <c r="BH299" s="875" t="s">
        <v>445</v>
      </c>
      <c r="BI299" s="875" t="s">
        <v>445</v>
      </c>
      <c r="BJ299" s="875" t="s">
        <v>445</v>
      </c>
    </row>
    <row r="300" spans="1:62" ht="18" customHeight="1">
      <c r="A300" s="245"/>
      <c r="C300" s="878" t="s">
        <v>1328</v>
      </c>
      <c r="E300" s="878" t="s">
        <v>1328</v>
      </c>
      <c r="G300" s="878" t="s">
        <v>1328</v>
      </c>
      <c r="I300" s="878" t="s">
        <v>1328</v>
      </c>
      <c r="K300" s="878" t="s">
        <v>1328</v>
      </c>
      <c r="M300" s="878" t="s">
        <v>1328</v>
      </c>
      <c r="O300" s="878" t="s">
        <v>1328</v>
      </c>
      <c r="Q300" s="878" t="s">
        <v>1328</v>
      </c>
      <c r="S300" s="878" t="s">
        <v>1328</v>
      </c>
      <c r="U300" s="878" t="s">
        <v>1328</v>
      </c>
      <c r="W300" s="878" t="s">
        <v>1328</v>
      </c>
      <c r="Y300" s="878" t="s">
        <v>1328</v>
      </c>
      <c r="AA300" s="878" t="s">
        <v>1328</v>
      </c>
      <c r="AC300" s="878" t="s">
        <v>1328</v>
      </c>
      <c r="AE300" s="878" t="s">
        <v>1328</v>
      </c>
      <c r="AG300" s="878" t="s">
        <v>1328</v>
      </c>
      <c r="AI300" s="878" t="s">
        <v>1328</v>
      </c>
      <c r="AK300" s="878" t="s">
        <v>1328</v>
      </c>
      <c r="AM300" s="878" t="s">
        <v>1328</v>
      </c>
      <c r="AO300" s="878" t="s">
        <v>1328</v>
      </c>
      <c r="AQ300" s="878" t="s">
        <v>1328</v>
      </c>
      <c r="AS300" s="878" t="s">
        <v>1328</v>
      </c>
      <c r="AU300" s="878" t="s">
        <v>1328</v>
      </c>
      <c r="AW300" s="878" t="s">
        <v>1328</v>
      </c>
      <c r="AY300" s="875" t="s">
        <v>446</v>
      </c>
      <c r="AZ300" s="875" t="s">
        <v>446</v>
      </c>
      <c r="BA300" s="875" t="s">
        <v>446</v>
      </c>
      <c r="BB300" s="875" t="s">
        <v>446</v>
      </c>
      <c r="BC300" s="875" t="s">
        <v>446</v>
      </c>
      <c r="BD300" s="875" t="s">
        <v>446</v>
      </c>
      <c r="BE300" s="875" t="s">
        <v>446</v>
      </c>
      <c r="BF300" s="875" t="s">
        <v>446</v>
      </c>
      <c r="BG300" s="875" t="s">
        <v>446</v>
      </c>
      <c r="BH300" s="875" t="s">
        <v>446</v>
      </c>
      <c r="BI300" s="875" t="s">
        <v>446</v>
      </c>
      <c r="BJ300" s="875" t="s">
        <v>446</v>
      </c>
    </row>
    <row r="301" spans="1:62" ht="18" customHeight="1">
      <c r="A301" s="245"/>
      <c r="B301" s="260"/>
      <c r="C301" s="235"/>
      <c r="K301" s="235"/>
      <c r="L301" s="235"/>
      <c r="M301" s="235"/>
      <c r="N301" s="235"/>
      <c r="O301" s="235"/>
      <c r="P301" s="235"/>
      <c r="Q301" s="235"/>
      <c r="R301" s="235"/>
      <c r="S301" s="235"/>
      <c r="T301" s="235"/>
      <c r="U301" s="235"/>
      <c r="V301" s="235"/>
      <c r="W301" s="235"/>
      <c r="X301" s="235"/>
      <c r="Y301" s="235"/>
      <c r="Z301" s="235"/>
      <c r="AA301" s="235"/>
      <c r="AB301" s="235"/>
      <c r="AC301" s="235"/>
      <c r="AD301" s="235"/>
      <c r="AE301" s="235"/>
      <c r="AF301" s="235"/>
      <c r="AG301" s="235"/>
      <c r="AH301" s="235"/>
      <c r="AI301" s="235"/>
      <c r="AJ301" s="235"/>
      <c r="AK301" s="235"/>
      <c r="AL301" s="235"/>
      <c r="AM301" s="235"/>
      <c r="AN301" s="235"/>
      <c r="AO301" s="235"/>
      <c r="AP301" s="235"/>
      <c r="AQ301" s="235"/>
      <c r="AR301" s="235"/>
      <c r="AS301" s="235"/>
      <c r="AT301" s="235"/>
      <c r="AU301" s="235"/>
      <c r="AV301" s="235"/>
      <c r="AW301" s="235"/>
      <c r="AX301" s="235"/>
      <c r="AY301" s="927" t="s">
        <v>437</v>
      </c>
      <c r="AZ301" s="927" t="s">
        <v>437</v>
      </c>
      <c r="BA301" s="927" t="s">
        <v>437</v>
      </c>
      <c r="BB301" s="878" t="s">
        <v>1328</v>
      </c>
      <c r="BC301" s="927" t="s">
        <v>437</v>
      </c>
      <c r="BD301" s="927" t="s">
        <v>437</v>
      </c>
      <c r="BE301" s="927" t="s">
        <v>437</v>
      </c>
      <c r="BF301" s="878" t="s">
        <v>1328</v>
      </c>
      <c r="BG301" s="927" t="s">
        <v>437</v>
      </c>
      <c r="BH301" s="927" t="s">
        <v>437</v>
      </c>
      <c r="BI301" s="927" t="s">
        <v>437</v>
      </c>
      <c r="BJ301" s="878" t="s">
        <v>1328</v>
      </c>
    </row>
    <row r="302" spans="1:62" ht="18" customHeight="1">
      <c r="A302" s="245"/>
      <c r="B302" s="260"/>
      <c r="H302" s="235"/>
      <c r="I302" s="235"/>
      <c r="J302" s="235"/>
      <c r="K302" s="235"/>
      <c r="L302" s="235"/>
      <c r="M302" s="235"/>
      <c r="N302" s="235"/>
      <c r="O302" s="235"/>
      <c r="P302" s="235"/>
      <c r="Q302" s="235"/>
      <c r="R302" s="235"/>
      <c r="S302" s="235"/>
      <c r="T302" s="235"/>
      <c r="U302" s="235"/>
      <c r="V302" s="235"/>
      <c r="W302" s="235"/>
      <c r="X302" s="235"/>
      <c r="Y302" s="235"/>
      <c r="Z302" s="235"/>
      <c r="AA302" s="235"/>
      <c r="AB302" s="235"/>
      <c r="AC302" s="235"/>
      <c r="AD302" s="235"/>
      <c r="AE302" s="235"/>
      <c r="AF302" s="235"/>
      <c r="AG302" s="235"/>
      <c r="AH302" s="235"/>
      <c r="AI302" s="235"/>
      <c r="AJ302" s="235"/>
      <c r="AK302" s="235"/>
      <c r="AL302" s="235"/>
      <c r="AM302" s="235"/>
      <c r="AN302" s="235"/>
      <c r="AO302" s="235"/>
      <c r="AP302" s="235"/>
      <c r="AQ302" s="235"/>
      <c r="AR302" s="235"/>
      <c r="AS302" s="235"/>
      <c r="AT302" s="235"/>
      <c r="AU302" s="235"/>
      <c r="AV302" s="235"/>
      <c r="AW302" s="235"/>
      <c r="AX302" s="235"/>
      <c r="AY302" s="927" t="s">
        <v>438</v>
      </c>
      <c r="AZ302" s="927" t="s">
        <v>438</v>
      </c>
      <c r="BA302" s="927" t="s">
        <v>438</v>
      </c>
      <c r="BC302" s="927" t="s">
        <v>438</v>
      </c>
      <c r="BD302" s="927" t="s">
        <v>438</v>
      </c>
      <c r="BE302" s="927" t="s">
        <v>438</v>
      </c>
      <c r="BG302" s="927" t="s">
        <v>438</v>
      </c>
      <c r="BH302" s="927" t="s">
        <v>438</v>
      </c>
      <c r="BI302" s="927" t="s">
        <v>438</v>
      </c>
    </row>
    <row r="303" spans="1:62" ht="18" customHeight="1">
      <c r="A303" s="245"/>
      <c r="B303" s="260"/>
      <c r="P303" s="235"/>
      <c r="Q303" s="235"/>
      <c r="R303" s="235"/>
      <c r="S303" s="235"/>
      <c r="T303" s="235"/>
      <c r="U303" s="235"/>
      <c r="V303" s="235"/>
      <c r="W303" s="235"/>
      <c r="X303" s="235"/>
      <c r="Y303" s="235"/>
      <c r="Z303" s="235"/>
      <c r="AA303" s="235"/>
      <c r="AB303" s="235"/>
      <c r="AC303" s="235"/>
      <c r="AD303" s="235"/>
      <c r="AE303" s="235"/>
      <c r="AF303" s="235"/>
      <c r="AG303" s="235"/>
      <c r="AH303" s="235"/>
      <c r="AI303" s="235"/>
      <c r="AJ303" s="235"/>
      <c r="AK303" s="235"/>
      <c r="AL303" s="235"/>
      <c r="AM303" s="235"/>
      <c r="AN303" s="235"/>
      <c r="AO303" s="235"/>
      <c r="AP303" s="235"/>
      <c r="AQ303" s="235"/>
      <c r="AR303" s="235"/>
      <c r="AS303" s="235"/>
      <c r="AT303" s="235"/>
      <c r="AU303" s="235"/>
      <c r="AV303" s="235"/>
      <c r="AW303" s="235"/>
      <c r="AX303" s="235"/>
      <c r="AY303" s="927" t="s">
        <v>439</v>
      </c>
      <c r="AZ303" s="927" t="s">
        <v>439</v>
      </c>
      <c r="BA303" s="927" t="s">
        <v>439</v>
      </c>
      <c r="BC303" s="927" t="s">
        <v>439</v>
      </c>
      <c r="BD303" s="927" t="s">
        <v>439</v>
      </c>
      <c r="BE303" s="927" t="s">
        <v>439</v>
      </c>
      <c r="BG303" s="927" t="s">
        <v>439</v>
      </c>
      <c r="BH303" s="927" t="s">
        <v>439</v>
      </c>
      <c r="BI303" s="927" t="s">
        <v>439</v>
      </c>
    </row>
    <row r="304" spans="1:62" ht="18" customHeight="1">
      <c r="A304" s="245"/>
      <c r="B304" s="260"/>
      <c r="N304" s="235"/>
      <c r="O304" s="235"/>
      <c r="P304" s="235"/>
      <c r="Q304" s="235"/>
      <c r="R304" s="235"/>
      <c r="S304" s="235"/>
      <c r="T304" s="235"/>
      <c r="U304" s="235"/>
      <c r="V304" s="235"/>
      <c r="W304" s="235"/>
      <c r="X304" s="235"/>
      <c r="Y304" s="235"/>
      <c r="Z304" s="235"/>
      <c r="AA304" s="235"/>
      <c r="AB304" s="235"/>
      <c r="AC304" s="235"/>
      <c r="AD304" s="235"/>
      <c r="AE304" s="235"/>
      <c r="AF304" s="235"/>
      <c r="AG304" s="235"/>
      <c r="AH304" s="235"/>
      <c r="AI304" s="235"/>
      <c r="AJ304" s="235"/>
      <c r="AK304" s="235"/>
      <c r="AL304" s="235"/>
      <c r="AM304" s="235"/>
      <c r="AN304" s="235"/>
      <c r="AO304" s="235"/>
      <c r="AP304" s="235"/>
      <c r="AQ304" s="235"/>
      <c r="AR304" s="235"/>
      <c r="AS304" s="235"/>
      <c r="AT304" s="235"/>
      <c r="AU304" s="235"/>
      <c r="AV304" s="235"/>
      <c r="AW304" s="235"/>
      <c r="AX304" s="235"/>
      <c r="AY304" s="927" t="s">
        <v>440</v>
      </c>
      <c r="AZ304" t="s">
        <v>440</v>
      </c>
      <c r="BA304" s="927" t="s">
        <v>440</v>
      </c>
      <c r="BB304" s="927"/>
      <c r="BC304" s="927" t="s">
        <v>440</v>
      </c>
      <c r="BD304" t="s">
        <v>440</v>
      </c>
      <c r="BE304" s="927" t="s">
        <v>440</v>
      </c>
      <c r="BF304" s="927"/>
      <c r="BG304" s="927" t="s">
        <v>440</v>
      </c>
      <c r="BH304" t="s">
        <v>440</v>
      </c>
      <c r="BI304" s="927" t="s">
        <v>440</v>
      </c>
    </row>
    <row r="305" spans="1:62" ht="18" customHeight="1">
      <c r="A305" s="245"/>
      <c r="B305" s="260"/>
      <c r="N305" s="235"/>
      <c r="O305" s="235"/>
      <c r="P305" s="235"/>
      <c r="Q305" s="235"/>
      <c r="R305" s="235"/>
      <c r="S305" s="235"/>
      <c r="T305" s="235"/>
      <c r="U305" s="235"/>
      <c r="V305" s="235"/>
      <c r="W305" s="235"/>
      <c r="X305" s="235"/>
      <c r="Y305" s="235"/>
      <c r="Z305" s="235"/>
      <c r="AA305" s="235"/>
      <c r="AB305" s="235"/>
      <c r="AC305" s="235"/>
      <c r="AD305" s="235"/>
      <c r="AE305" s="235"/>
      <c r="AF305" s="235"/>
      <c r="AG305" s="235"/>
      <c r="AH305" s="235"/>
      <c r="AI305" s="235"/>
      <c r="AJ305" s="235"/>
      <c r="AK305" s="235"/>
      <c r="AL305" s="235"/>
      <c r="AM305" s="235"/>
      <c r="AN305" s="235"/>
      <c r="AO305" s="235"/>
      <c r="AP305" s="235"/>
      <c r="AQ305" s="235"/>
      <c r="AR305" s="235"/>
      <c r="AS305" s="235"/>
      <c r="AT305" s="235"/>
      <c r="AU305" s="235"/>
      <c r="AV305" s="235"/>
      <c r="AW305" s="235"/>
      <c r="AX305" s="235"/>
      <c r="AY305" s="927" t="s">
        <v>441</v>
      </c>
      <c r="AZ305" t="s">
        <v>441</v>
      </c>
      <c r="BA305" s="927" t="s">
        <v>441</v>
      </c>
      <c r="BB305" s="927"/>
      <c r="BC305" s="927" t="s">
        <v>441</v>
      </c>
      <c r="BD305" t="s">
        <v>441</v>
      </c>
      <c r="BE305" s="927" t="s">
        <v>441</v>
      </c>
      <c r="BF305" s="927"/>
      <c r="BG305" s="927" t="s">
        <v>441</v>
      </c>
      <c r="BH305" t="s">
        <v>441</v>
      </c>
      <c r="BI305" s="927" t="s">
        <v>441</v>
      </c>
    </row>
    <row r="306" spans="1:62" ht="18" customHeight="1">
      <c r="A306" s="245"/>
      <c r="B306" s="260"/>
      <c r="N306" s="235"/>
      <c r="O306" s="235"/>
      <c r="P306" s="235"/>
      <c r="Q306" s="235"/>
      <c r="R306" s="235"/>
      <c r="S306" s="235"/>
      <c r="T306" s="235"/>
      <c r="U306" s="235"/>
      <c r="V306" s="235"/>
      <c r="W306" s="235"/>
      <c r="X306" s="235"/>
      <c r="Y306" s="235"/>
      <c r="Z306" s="235"/>
      <c r="AA306" s="235"/>
      <c r="AB306" s="235"/>
      <c r="AC306" s="235"/>
      <c r="AD306" s="235"/>
      <c r="AE306" s="235"/>
      <c r="AF306" s="235"/>
      <c r="AG306" s="235"/>
      <c r="AH306" s="235"/>
      <c r="AI306" s="235"/>
      <c r="AJ306" s="235"/>
      <c r="AK306" s="235"/>
      <c r="AL306" s="235"/>
      <c r="AM306" s="235"/>
      <c r="AN306" s="235"/>
      <c r="AO306" s="235"/>
      <c r="AP306" s="235"/>
      <c r="AQ306" s="235"/>
      <c r="AR306" s="235"/>
      <c r="AS306" s="235"/>
      <c r="AT306" s="235"/>
      <c r="AU306" s="235"/>
      <c r="AV306" s="235"/>
      <c r="AW306" s="235"/>
      <c r="AX306" s="235"/>
      <c r="AY306" s="875" t="s">
        <v>347</v>
      </c>
      <c r="AZ306" s="878" t="s">
        <v>1328</v>
      </c>
      <c r="BA306" s="927" t="s">
        <v>396</v>
      </c>
      <c r="BB306" s="927"/>
      <c r="BC306" s="875" t="s">
        <v>347</v>
      </c>
      <c r="BD306" s="878" t="s">
        <v>1328</v>
      </c>
      <c r="BE306" s="927" t="s">
        <v>396</v>
      </c>
      <c r="BF306" s="927"/>
      <c r="BG306" s="875" t="s">
        <v>347</v>
      </c>
      <c r="BH306" s="878" t="s">
        <v>1328</v>
      </c>
      <c r="BI306" s="927" t="s">
        <v>396</v>
      </c>
    </row>
    <row r="307" spans="1:62" ht="18" customHeight="1">
      <c r="A307" s="245"/>
      <c r="B307" s="260"/>
      <c r="AW307" s="235"/>
      <c r="AX307" s="235"/>
      <c r="AY307" s="878" t="s">
        <v>1328</v>
      </c>
      <c r="BA307" s="878" t="s">
        <v>1328</v>
      </c>
      <c r="BB307" s="927"/>
      <c r="BC307" s="878" t="s">
        <v>1328</v>
      </c>
      <c r="BE307" s="878" t="s">
        <v>1328</v>
      </c>
      <c r="BF307" s="927"/>
      <c r="BG307" s="878" t="s">
        <v>1328</v>
      </c>
      <c r="BI307" s="878" t="s">
        <v>1328</v>
      </c>
    </row>
    <row r="308" spans="1:62" ht="18" customHeight="1">
      <c r="A308" s="245"/>
      <c r="B308" s="260" t="s">
        <v>1335</v>
      </c>
      <c r="AW308" s="235"/>
      <c r="AX308" s="235"/>
      <c r="BF308" s="235"/>
    </row>
    <row r="309" spans="1:62" ht="18" customHeight="1">
      <c r="A309" s="245"/>
      <c r="B309" s="235"/>
      <c r="BA309" s="235"/>
      <c r="BF309" s="235"/>
      <c r="BJ309" s="235"/>
    </row>
    <row r="310" spans="1:62" ht="18" customHeight="1">
      <c r="A310" s="245"/>
      <c r="B310" s="235"/>
      <c r="C310" s="928" t="s">
        <v>1410</v>
      </c>
      <c r="D310" s="928" t="s">
        <v>1411</v>
      </c>
      <c r="E310" s="928" t="s">
        <v>1412</v>
      </c>
      <c r="F310" s="928" t="s">
        <v>1413</v>
      </c>
      <c r="G310" s="891" t="s">
        <v>1339</v>
      </c>
      <c r="H310" s="892"/>
      <c r="I310" s="893"/>
      <c r="J310" s="891" t="s">
        <v>1340</v>
      </c>
      <c r="K310" s="892"/>
      <c r="L310" s="893"/>
      <c r="M310" s="891" t="s">
        <v>1341</v>
      </c>
      <c r="N310" s="892"/>
      <c r="O310" s="892"/>
      <c r="P310" s="893"/>
      <c r="AQ310" s="235"/>
      <c r="AR310" s="235"/>
      <c r="AS310" s="235"/>
      <c r="AT310" s="235"/>
      <c r="AU310" s="235"/>
      <c r="AV310" s="235"/>
      <c r="AW310" s="235"/>
      <c r="AX310" s="235"/>
      <c r="AY310" s="235"/>
      <c r="AZ310" s="235"/>
      <c r="BA310" s="235"/>
      <c r="BC310" s="235"/>
      <c r="BF310" s="235"/>
    </row>
    <row r="311" spans="1:62" ht="18" customHeight="1">
      <c r="A311" s="245"/>
      <c r="B311" s="235"/>
      <c r="C311" s="929"/>
      <c r="D311" s="929"/>
      <c r="E311" s="929"/>
      <c r="F311" s="929"/>
      <c r="G311" s="895" t="s">
        <v>1273</v>
      </c>
      <c r="H311" s="895" t="s">
        <v>1274</v>
      </c>
      <c r="I311" s="895" t="s">
        <v>1275</v>
      </c>
      <c r="J311" s="895" t="s">
        <v>1273</v>
      </c>
      <c r="K311" s="895" t="s">
        <v>1274</v>
      </c>
      <c r="L311" s="895" t="s">
        <v>1275</v>
      </c>
      <c r="M311" s="895" t="s">
        <v>1342</v>
      </c>
      <c r="N311" s="895" t="s">
        <v>1343</v>
      </c>
      <c r="O311" s="895" t="s">
        <v>1344</v>
      </c>
      <c r="P311" s="895" t="s">
        <v>1345</v>
      </c>
      <c r="AQ311" s="235"/>
      <c r="AR311" s="235"/>
      <c r="AS311" s="235"/>
      <c r="AT311" s="235"/>
      <c r="AU311" s="235"/>
      <c r="AV311" s="235"/>
      <c r="AW311" s="235"/>
      <c r="AX311" s="235"/>
      <c r="AY311" s="235"/>
      <c r="AZ311" s="235"/>
      <c r="BA311" s="235"/>
      <c r="BB311" s="235"/>
      <c r="BC311" s="235"/>
      <c r="BF311" s="235"/>
    </row>
    <row r="312" spans="1:62" ht="18" customHeight="1">
      <c r="A312" s="245"/>
      <c r="B312" s="235"/>
      <c r="C312" s="896" t="s">
        <v>323</v>
      </c>
      <c r="D312" s="896"/>
      <c r="E312" s="896"/>
      <c r="F312" s="896"/>
      <c r="G312" s="896"/>
      <c r="H312" s="896"/>
      <c r="I312" s="896"/>
      <c r="J312" s="896"/>
      <c r="K312" s="896"/>
      <c r="L312" s="896"/>
      <c r="M312" s="896"/>
      <c r="N312" s="896"/>
      <c r="O312" s="896"/>
      <c r="P312" s="896" t="s">
        <v>1346</v>
      </c>
      <c r="AQ312" s="235"/>
      <c r="AR312" s="235"/>
      <c r="AS312" s="235"/>
      <c r="AT312" s="235"/>
      <c r="AU312" s="235"/>
      <c r="AV312" s="235"/>
      <c r="AW312" s="235"/>
      <c r="AX312" s="235"/>
      <c r="AY312" s="235"/>
      <c r="AZ312" s="235"/>
      <c r="BA312" s="235"/>
      <c r="BB312" s="235"/>
      <c r="BC312" s="235"/>
      <c r="BF312" s="235"/>
    </row>
    <row r="313" spans="1:62" ht="18" customHeight="1">
      <c r="A313" s="245"/>
      <c r="B313" s="235"/>
      <c r="C313" s="930" t="str">
        <f>IF(ISTEXT('4. Vehículos y maquinaria'!E40),'4. Vehículos y maquinaria'!E40,"")</f>
        <v/>
      </c>
      <c r="D313" s="930">
        <f>'4. Vehículos y maquinaria'!F40</f>
        <v>0</v>
      </c>
      <c r="E313" s="930">
        <f>'4. Vehículos y maquinaria'!G40</f>
        <v>0</v>
      </c>
      <c r="F313" s="900">
        <f>'4. Vehículos y maquinaria'!H40</f>
        <v>0</v>
      </c>
      <c r="G313" s="900" t="str">
        <f t="shared" ref="G313:I332" si="13">IF($E313="Otro (ud)","-",IFERROR(INDEX($F$227:$AX$266,MATCH($E313&amp;$D313,$E$227:$E$266,0),MATCH($D$6&amp;G$311,$F$226:$AX$226,0)),""))</f>
        <v/>
      </c>
      <c r="H313" s="900" t="str">
        <f t="shared" si="13"/>
        <v/>
      </c>
      <c r="I313" s="900" t="str">
        <f t="shared" si="13"/>
        <v/>
      </c>
      <c r="J313" s="900">
        <f>'4. Vehículos y maquinaria'!L40</f>
        <v>0</v>
      </c>
      <c r="K313" s="900">
        <f>'4. Vehículos y maquinaria'!M40</f>
        <v>0</v>
      </c>
      <c r="L313" s="900">
        <f>'4. Vehículos y maquinaria'!N40</f>
        <v>0</v>
      </c>
      <c r="M313" s="902" t="str">
        <f t="shared" ref="M313:M332" si="14">IFERROR(IF($E313="Otro (ud)",$F313*$J313,$F313*$G313),"")</f>
        <v/>
      </c>
      <c r="N313" s="902" t="str">
        <f t="shared" ref="N313:N332" si="15">IFERROR(IF($E313="Otro (ud)",$F313*$K313,$F313*$H313),"")</f>
        <v/>
      </c>
      <c r="O313" s="902" t="str">
        <f t="shared" ref="O313:O332" si="16">IFERROR(IF($E313="Otro (ud)",$F313*$L313,$F313*$I313),"")</f>
        <v/>
      </c>
      <c r="P313" s="931" t="str">
        <f t="shared" ref="P313:P332" si="17">IFERROR($M313+$N313*$H$9/1000+$O313*$H$10/1000,"")</f>
        <v/>
      </c>
      <c r="AQ313" s="235"/>
      <c r="AR313" s="235"/>
      <c r="AS313" s="235"/>
      <c r="AT313" s="235"/>
      <c r="AU313" s="235"/>
      <c r="AV313" s="235"/>
      <c r="AW313" s="235"/>
      <c r="AX313" s="235"/>
      <c r="AY313" s="235"/>
      <c r="AZ313" s="235"/>
      <c r="BA313" s="235"/>
      <c r="BB313" s="235"/>
      <c r="BC313" s="235"/>
      <c r="BF313" s="235"/>
    </row>
    <row r="314" spans="1:62" ht="18" customHeight="1">
      <c r="A314" s="245"/>
      <c r="B314" s="235"/>
      <c r="C314" s="930" t="str">
        <f>IF(ISTEXT('4. Vehículos y maquinaria'!E41),'4. Vehículos y maquinaria'!E41,"")</f>
        <v/>
      </c>
      <c r="D314" s="930">
        <f>'4. Vehículos y maquinaria'!F41</f>
        <v>0</v>
      </c>
      <c r="E314" s="930">
        <f>'4. Vehículos y maquinaria'!G41</f>
        <v>0</v>
      </c>
      <c r="F314" s="900">
        <f>'4. Vehículos y maquinaria'!H41</f>
        <v>0</v>
      </c>
      <c r="G314" s="900" t="str">
        <f t="shared" si="13"/>
        <v/>
      </c>
      <c r="H314" s="900" t="str">
        <f t="shared" si="13"/>
        <v/>
      </c>
      <c r="I314" s="900" t="str">
        <f t="shared" si="13"/>
        <v/>
      </c>
      <c r="J314" s="900">
        <f>'4. Vehículos y maquinaria'!L41</f>
        <v>0</v>
      </c>
      <c r="K314" s="900">
        <f>'4. Vehículos y maquinaria'!M41</f>
        <v>0</v>
      </c>
      <c r="L314" s="900">
        <f>'4. Vehículos y maquinaria'!N41</f>
        <v>0</v>
      </c>
      <c r="M314" s="902" t="str">
        <f t="shared" si="14"/>
        <v/>
      </c>
      <c r="N314" s="902" t="str">
        <f t="shared" si="15"/>
        <v/>
      </c>
      <c r="O314" s="902" t="str">
        <f t="shared" si="16"/>
        <v/>
      </c>
      <c r="P314" s="931" t="str">
        <f t="shared" si="17"/>
        <v/>
      </c>
      <c r="AQ314" s="235"/>
      <c r="AR314" s="235"/>
      <c r="AS314" s="235"/>
      <c r="AT314" s="235"/>
      <c r="AU314" s="235"/>
      <c r="AV314" s="235"/>
      <c r="AW314" s="235"/>
      <c r="AX314" s="235"/>
      <c r="AY314" s="235"/>
      <c r="AZ314" s="235"/>
      <c r="BA314" s="235"/>
      <c r="BB314" s="235"/>
      <c r="BC314" s="235"/>
      <c r="BF314" s="235"/>
    </row>
    <row r="315" spans="1:62" ht="18" customHeight="1">
      <c r="A315" s="245"/>
      <c r="B315" s="235"/>
      <c r="C315" s="930" t="str">
        <f>IF(ISTEXT('4. Vehículos y maquinaria'!E42),'4. Vehículos y maquinaria'!E42,"")</f>
        <v/>
      </c>
      <c r="D315" s="930">
        <f>'4. Vehículos y maquinaria'!F42</f>
        <v>0</v>
      </c>
      <c r="E315" s="930">
        <f>'4. Vehículos y maquinaria'!G42</f>
        <v>0</v>
      </c>
      <c r="F315" s="900">
        <f>'4. Vehículos y maquinaria'!H42</f>
        <v>0</v>
      </c>
      <c r="G315" s="900" t="str">
        <f t="shared" si="13"/>
        <v/>
      </c>
      <c r="H315" s="900" t="str">
        <f t="shared" si="13"/>
        <v/>
      </c>
      <c r="I315" s="900" t="str">
        <f t="shared" si="13"/>
        <v/>
      </c>
      <c r="J315" s="900">
        <f>'4. Vehículos y maquinaria'!L42</f>
        <v>0</v>
      </c>
      <c r="K315" s="900">
        <f>'4. Vehículos y maquinaria'!M42</f>
        <v>0</v>
      </c>
      <c r="L315" s="900">
        <f>'4. Vehículos y maquinaria'!N42</f>
        <v>0</v>
      </c>
      <c r="M315" s="902" t="str">
        <f t="shared" si="14"/>
        <v/>
      </c>
      <c r="N315" s="902" t="str">
        <f t="shared" si="15"/>
        <v/>
      </c>
      <c r="O315" s="902" t="str">
        <f t="shared" si="16"/>
        <v/>
      </c>
      <c r="P315" s="931" t="str">
        <f t="shared" si="17"/>
        <v/>
      </c>
      <c r="AQ315" s="235"/>
      <c r="AR315" s="235"/>
      <c r="AS315" s="235"/>
      <c r="AT315" s="235"/>
      <c r="AU315" s="235"/>
      <c r="AV315" s="235"/>
      <c r="AW315" s="235"/>
      <c r="AX315" s="235"/>
      <c r="AY315" s="235"/>
      <c r="AZ315" s="235"/>
      <c r="BA315" s="235"/>
      <c r="BB315" s="235"/>
      <c r="BC315" s="235"/>
      <c r="BF315" s="235"/>
    </row>
    <row r="316" spans="1:62" ht="18" customHeight="1">
      <c r="A316" s="245"/>
      <c r="B316" s="235"/>
      <c r="C316" s="930" t="str">
        <f>IF(ISTEXT('4. Vehículos y maquinaria'!E43),'4. Vehículos y maquinaria'!E43,"")</f>
        <v/>
      </c>
      <c r="D316" s="930">
        <f>'4. Vehículos y maquinaria'!F43</f>
        <v>0</v>
      </c>
      <c r="E316" s="930">
        <f>'4. Vehículos y maquinaria'!G43</f>
        <v>0</v>
      </c>
      <c r="F316" s="900">
        <f>'4. Vehículos y maquinaria'!H43</f>
        <v>0</v>
      </c>
      <c r="G316" s="900" t="str">
        <f t="shared" si="13"/>
        <v/>
      </c>
      <c r="H316" s="900" t="str">
        <f t="shared" si="13"/>
        <v/>
      </c>
      <c r="I316" s="900" t="str">
        <f t="shared" si="13"/>
        <v/>
      </c>
      <c r="J316" s="900">
        <f>'4. Vehículos y maquinaria'!L43</f>
        <v>0</v>
      </c>
      <c r="K316" s="900">
        <f>'4. Vehículos y maquinaria'!M43</f>
        <v>0</v>
      </c>
      <c r="L316" s="900">
        <f>'4. Vehículos y maquinaria'!N43</f>
        <v>0</v>
      </c>
      <c r="M316" s="902" t="str">
        <f t="shared" si="14"/>
        <v/>
      </c>
      <c r="N316" s="902" t="str">
        <f t="shared" si="15"/>
        <v/>
      </c>
      <c r="O316" s="902" t="str">
        <f t="shared" si="16"/>
        <v/>
      </c>
      <c r="P316" s="931" t="str">
        <f t="shared" si="17"/>
        <v/>
      </c>
      <c r="AQ316" s="235"/>
      <c r="AR316" s="235"/>
      <c r="AS316" s="235"/>
      <c r="AT316" s="235"/>
      <c r="AU316" s="235"/>
      <c r="AV316" s="235"/>
      <c r="AW316" s="235"/>
      <c r="AX316" s="235"/>
      <c r="AY316" s="235"/>
      <c r="AZ316" s="235"/>
      <c r="BA316" s="235"/>
      <c r="BB316" s="235"/>
      <c r="BC316" s="235"/>
      <c r="BF316" s="235"/>
    </row>
    <row r="317" spans="1:62" ht="18" customHeight="1">
      <c r="A317" s="245"/>
      <c r="B317" s="235"/>
      <c r="C317" s="930" t="str">
        <f>IF(ISTEXT('4. Vehículos y maquinaria'!E44),'4. Vehículos y maquinaria'!E44,"")</f>
        <v/>
      </c>
      <c r="D317" s="930">
        <f>'4. Vehículos y maquinaria'!F44</f>
        <v>0</v>
      </c>
      <c r="E317" s="930">
        <f>'4. Vehículos y maquinaria'!G44</f>
        <v>0</v>
      </c>
      <c r="F317" s="900">
        <f>'4. Vehículos y maquinaria'!H44</f>
        <v>0</v>
      </c>
      <c r="G317" s="900" t="str">
        <f t="shared" si="13"/>
        <v/>
      </c>
      <c r="H317" s="900" t="str">
        <f t="shared" si="13"/>
        <v/>
      </c>
      <c r="I317" s="900" t="str">
        <f t="shared" si="13"/>
        <v/>
      </c>
      <c r="J317" s="900">
        <f>'4. Vehículos y maquinaria'!L44</f>
        <v>0</v>
      </c>
      <c r="K317" s="900">
        <f>'4. Vehículos y maquinaria'!M44</f>
        <v>0</v>
      </c>
      <c r="L317" s="900">
        <f>'4. Vehículos y maquinaria'!N44</f>
        <v>0</v>
      </c>
      <c r="M317" s="902" t="str">
        <f t="shared" si="14"/>
        <v/>
      </c>
      <c r="N317" s="902" t="str">
        <f t="shared" si="15"/>
        <v/>
      </c>
      <c r="O317" s="902" t="str">
        <f t="shared" si="16"/>
        <v/>
      </c>
      <c r="P317" s="931" t="str">
        <f t="shared" si="17"/>
        <v/>
      </c>
      <c r="AQ317" s="235"/>
      <c r="AR317" s="235"/>
      <c r="AS317" s="235"/>
      <c r="AT317" s="235"/>
      <c r="AU317" s="235"/>
      <c r="AV317" s="235"/>
      <c r="AW317" s="235"/>
      <c r="AX317" s="235"/>
      <c r="AY317" s="235"/>
      <c r="AZ317" s="235"/>
      <c r="BA317" s="235"/>
      <c r="BB317" s="235"/>
      <c r="BC317" s="235"/>
      <c r="BF317" s="235"/>
    </row>
    <row r="318" spans="1:62" ht="18" customHeight="1">
      <c r="A318" s="245"/>
      <c r="B318" s="235"/>
      <c r="C318" s="930" t="str">
        <f>IF(ISTEXT('4. Vehículos y maquinaria'!E45),'4. Vehículos y maquinaria'!E45,"")</f>
        <v/>
      </c>
      <c r="D318" s="930">
        <f>'4. Vehículos y maquinaria'!F45</f>
        <v>0</v>
      </c>
      <c r="E318" s="930">
        <f>'4. Vehículos y maquinaria'!G45</f>
        <v>0</v>
      </c>
      <c r="F318" s="900">
        <f>'4. Vehículos y maquinaria'!H45</f>
        <v>0</v>
      </c>
      <c r="G318" s="900" t="str">
        <f t="shared" si="13"/>
        <v/>
      </c>
      <c r="H318" s="900" t="str">
        <f t="shared" si="13"/>
        <v/>
      </c>
      <c r="I318" s="900" t="str">
        <f t="shared" si="13"/>
        <v/>
      </c>
      <c r="J318" s="900">
        <f>'4. Vehículos y maquinaria'!L45</f>
        <v>0</v>
      </c>
      <c r="K318" s="900">
        <f>'4. Vehículos y maquinaria'!M45</f>
        <v>0</v>
      </c>
      <c r="L318" s="900">
        <f>'4. Vehículos y maquinaria'!N45</f>
        <v>0</v>
      </c>
      <c r="M318" s="902" t="str">
        <f t="shared" si="14"/>
        <v/>
      </c>
      <c r="N318" s="902" t="str">
        <f t="shared" si="15"/>
        <v/>
      </c>
      <c r="O318" s="902" t="str">
        <f t="shared" si="16"/>
        <v/>
      </c>
      <c r="P318" s="931" t="str">
        <f t="shared" si="17"/>
        <v/>
      </c>
      <c r="AQ318" s="235"/>
      <c r="AR318" s="235"/>
      <c r="AS318" s="235"/>
      <c r="AT318" s="235"/>
      <c r="AU318" s="235"/>
      <c r="AV318" s="235"/>
      <c r="AW318" s="235"/>
      <c r="AX318" s="235"/>
      <c r="AY318" s="235"/>
      <c r="AZ318" s="235"/>
      <c r="BA318" s="235"/>
      <c r="BB318" s="235"/>
      <c r="BC318" s="235"/>
      <c r="BF318" s="235"/>
    </row>
    <row r="319" spans="1:62" ht="18" customHeight="1">
      <c r="A319" s="245"/>
      <c r="B319" s="235"/>
      <c r="C319" s="930" t="str">
        <f>IF(ISTEXT('4. Vehículos y maquinaria'!E46),'4. Vehículos y maquinaria'!E46,"")</f>
        <v/>
      </c>
      <c r="D319" s="930">
        <f>'4. Vehículos y maquinaria'!F46</f>
        <v>0</v>
      </c>
      <c r="E319" s="930">
        <f>'4. Vehículos y maquinaria'!G46</f>
        <v>0</v>
      </c>
      <c r="F319" s="900">
        <f>'4. Vehículos y maquinaria'!H46</f>
        <v>0</v>
      </c>
      <c r="G319" s="900" t="str">
        <f t="shared" si="13"/>
        <v/>
      </c>
      <c r="H319" s="900" t="str">
        <f t="shared" si="13"/>
        <v/>
      </c>
      <c r="I319" s="900" t="str">
        <f t="shared" si="13"/>
        <v/>
      </c>
      <c r="J319" s="900">
        <f>'4. Vehículos y maquinaria'!L46</f>
        <v>0</v>
      </c>
      <c r="K319" s="900">
        <f>'4. Vehículos y maquinaria'!M46</f>
        <v>0</v>
      </c>
      <c r="L319" s="900">
        <f>'4. Vehículos y maquinaria'!N46</f>
        <v>0</v>
      </c>
      <c r="M319" s="902" t="str">
        <f t="shared" si="14"/>
        <v/>
      </c>
      <c r="N319" s="902" t="str">
        <f t="shared" si="15"/>
        <v/>
      </c>
      <c r="O319" s="902" t="str">
        <f t="shared" si="16"/>
        <v/>
      </c>
      <c r="P319" s="931" t="str">
        <f t="shared" si="17"/>
        <v/>
      </c>
      <c r="AQ319" s="235"/>
      <c r="AR319" s="235"/>
      <c r="AS319" s="235"/>
      <c r="AT319" s="235"/>
      <c r="AU319" s="235"/>
      <c r="AV319" s="235"/>
      <c r="AW319" s="235"/>
      <c r="AX319" s="235"/>
      <c r="AY319" s="235"/>
      <c r="AZ319" s="235"/>
      <c r="BA319" s="235"/>
      <c r="BB319" s="235"/>
      <c r="BC319" s="235"/>
      <c r="BF319" s="235"/>
    </row>
    <row r="320" spans="1:62" ht="18" customHeight="1">
      <c r="A320" s="245"/>
      <c r="B320" s="235"/>
      <c r="C320" s="930" t="str">
        <f>IF(ISTEXT('4. Vehículos y maquinaria'!E47),'4. Vehículos y maquinaria'!E47,"")</f>
        <v/>
      </c>
      <c r="D320" s="930">
        <f>'4. Vehículos y maquinaria'!F47</f>
        <v>0</v>
      </c>
      <c r="E320" s="930">
        <f>'4. Vehículos y maquinaria'!G47</f>
        <v>0</v>
      </c>
      <c r="F320" s="900">
        <f>'4. Vehículos y maquinaria'!H47</f>
        <v>0</v>
      </c>
      <c r="G320" s="900" t="str">
        <f t="shared" si="13"/>
        <v/>
      </c>
      <c r="H320" s="900" t="str">
        <f t="shared" si="13"/>
        <v/>
      </c>
      <c r="I320" s="900" t="str">
        <f t="shared" si="13"/>
        <v/>
      </c>
      <c r="J320" s="900">
        <f>'4. Vehículos y maquinaria'!L47</f>
        <v>0</v>
      </c>
      <c r="K320" s="900">
        <f>'4. Vehículos y maquinaria'!M47</f>
        <v>0</v>
      </c>
      <c r="L320" s="900">
        <f>'4. Vehículos y maquinaria'!N47</f>
        <v>0</v>
      </c>
      <c r="M320" s="902" t="str">
        <f t="shared" si="14"/>
        <v/>
      </c>
      <c r="N320" s="902" t="str">
        <f t="shared" si="15"/>
        <v/>
      </c>
      <c r="O320" s="902" t="str">
        <f t="shared" si="16"/>
        <v/>
      </c>
      <c r="P320" s="931" t="str">
        <f t="shared" si="17"/>
        <v/>
      </c>
      <c r="AQ320" s="235"/>
      <c r="AR320" s="235"/>
      <c r="AS320" s="235"/>
      <c r="AT320" s="235"/>
      <c r="AU320" s="235"/>
      <c r="AV320" s="235"/>
      <c r="AW320" s="235"/>
      <c r="AX320" s="235"/>
      <c r="AY320" s="235"/>
      <c r="AZ320" s="235"/>
      <c r="BA320" s="235"/>
    </row>
    <row r="321" spans="1:53" ht="18" customHeight="1">
      <c r="A321" s="245"/>
      <c r="B321" s="235"/>
      <c r="C321" s="930" t="str">
        <f>IF(ISTEXT('4. Vehículos y maquinaria'!E48),'4. Vehículos y maquinaria'!E48,"")</f>
        <v/>
      </c>
      <c r="D321" s="930">
        <f>'4. Vehículos y maquinaria'!F48</f>
        <v>0</v>
      </c>
      <c r="E321" s="930">
        <f>'4. Vehículos y maquinaria'!G48</f>
        <v>0</v>
      </c>
      <c r="F321" s="900">
        <f>'4. Vehículos y maquinaria'!H48</f>
        <v>0</v>
      </c>
      <c r="G321" s="900" t="str">
        <f t="shared" si="13"/>
        <v/>
      </c>
      <c r="H321" s="900" t="str">
        <f t="shared" si="13"/>
        <v/>
      </c>
      <c r="I321" s="900" t="str">
        <f t="shared" si="13"/>
        <v/>
      </c>
      <c r="J321" s="900">
        <f>'4. Vehículos y maquinaria'!L48</f>
        <v>0</v>
      </c>
      <c r="K321" s="900">
        <f>'4. Vehículos y maquinaria'!M48</f>
        <v>0</v>
      </c>
      <c r="L321" s="900">
        <f>'4. Vehículos y maquinaria'!N48</f>
        <v>0</v>
      </c>
      <c r="M321" s="902" t="str">
        <f t="shared" si="14"/>
        <v/>
      </c>
      <c r="N321" s="902" t="str">
        <f t="shared" si="15"/>
        <v/>
      </c>
      <c r="O321" s="902" t="str">
        <f t="shared" si="16"/>
        <v/>
      </c>
      <c r="P321" s="931" t="str">
        <f t="shared" si="17"/>
        <v/>
      </c>
      <c r="AQ321" s="235"/>
      <c r="AR321" s="235"/>
      <c r="AS321" s="235"/>
      <c r="AT321" s="235"/>
      <c r="AU321" s="235"/>
      <c r="AV321" s="235"/>
      <c r="AW321" s="235"/>
      <c r="AX321" s="235"/>
      <c r="AY321" s="235"/>
      <c r="AZ321" s="235"/>
      <c r="BA321" s="235"/>
    </row>
    <row r="322" spans="1:53" ht="18" customHeight="1">
      <c r="A322" s="245"/>
      <c r="B322" s="235"/>
      <c r="C322" s="930" t="str">
        <f>IF(ISTEXT('4. Vehículos y maquinaria'!E49),'4. Vehículos y maquinaria'!E49,"")</f>
        <v/>
      </c>
      <c r="D322" s="930">
        <f>'4. Vehículos y maquinaria'!F49</f>
        <v>0</v>
      </c>
      <c r="E322" s="930">
        <f>'4. Vehículos y maquinaria'!G49</f>
        <v>0</v>
      </c>
      <c r="F322" s="900">
        <f>'4. Vehículos y maquinaria'!H49</f>
        <v>0</v>
      </c>
      <c r="G322" s="900" t="str">
        <f t="shared" si="13"/>
        <v/>
      </c>
      <c r="H322" s="900" t="str">
        <f t="shared" si="13"/>
        <v/>
      </c>
      <c r="I322" s="900" t="str">
        <f t="shared" si="13"/>
        <v/>
      </c>
      <c r="J322" s="900">
        <f>'4. Vehículos y maquinaria'!L49</f>
        <v>0</v>
      </c>
      <c r="K322" s="900">
        <f>'4. Vehículos y maquinaria'!M49</f>
        <v>0</v>
      </c>
      <c r="L322" s="900">
        <f>'4. Vehículos y maquinaria'!N49</f>
        <v>0</v>
      </c>
      <c r="M322" s="902" t="str">
        <f t="shared" si="14"/>
        <v/>
      </c>
      <c r="N322" s="902" t="str">
        <f t="shared" si="15"/>
        <v/>
      </c>
      <c r="O322" s="902" t="str">
        <f t="shared" si="16"/>
        <v/>
      </c>
      <c r="P322" s="931" t="str">
        <f t="shared" si="17"/>
        <v/>
      </c>
      <c r="AQ322" s="235"/>
      <c r="AR322" s="235"/>
      <c r="AS322" s="235"/>
      <c r="AT322" s="235"/>
      <c r="AU322" s="235"/>
      <c r="AV322" s="235"/>
      <c r="AW322" s="235"/>
      <c r="AX322" s="235"/>
      <c r="AY322" s="235"/>
      <c r="AZ322" s="235"/>
      <c r="BA322" s="235"/>
    </row>
    <row r="323" spans="1:53" ht="18" customHeight="1">
      <c r="A323" s="245"/>
      <c r="B323" s="235"/>
      <c r="C323" s="930" t="str">
        <f>IF(ISTEXT('4. Vehículos y maquinaria'!E50),'4. Vehículos y maquinaria'!E50,"")</f>
        <v/>
      </c>
      <c r="D323" s="930">
        <f>'4. Vehículos y maquinaria'!F50</f>
        <v>0</v>
      </c>
      <c r="E323" s="930">
        <f>'4. Vehículos y maquinaria'!G50</f>
        <v>0</v>
      </c>
      <c r="F323" s="900">
        <f>'4. Vehículos y maquinaria'!H50</f>
        <v>0</v>
      </c>
      <c r="G323" s="900" t="str">
        <f t="shared" si="13"/>
        <v/>
      </c>
      <c r="H323" s="900" t="str">
        <f t="shared" si="13"/>
        <v/>
      </c>
      <c r="I323" s="900" t="str">
        <f t="shared" si="13"/>
        <v/>
      </c>
      <c r="J323" s="900">
        <f>'4. Vehículos y maquinaria'!L50</f>
        <v>0</v>
      </c>
      <c r="K323" s="900">
        <f>'4. Vehículos y maquinaria'!M50</f>
        <v>0</v>
      </c>
      <c r="L323" s="900">
        <f>'4. Vehículos y maquinaria'!N50</f>
        <v>0</v>
      </c>
      <c r="M323" s="902" t="str">
        <f t="shared" si="14"/>
        <v/>
      </c>
      <c r="N323" s="902" t="str">
        <f t="shared" si="15"/>
        <v/>
      </c>
      <c r="O323" s="902" t="str">
        <f t="shared" si="16"/>
        <v/>
      </c>
      <c r="P323" s="931" t="str">
        <f t="shared" si="17"/>
        <v/>
      </c>
      <c r="AQ323" s="235"/>
      <c r="AR323" s="235"/>
      <c r="AS323" s="235"/>
      <c r="AT323" s="235"/>
      <c r="AU323" s="235"/>
      <c r="AV323" s="235"/>
      <c r="AW323" s="235"/>
      <c r="AX323" s="235"/>
      <c r="AY323" s="235"/>
      <c r="AZ323" s="235"/>
      <c r="BA323" s="235"/>
    </row>
    <row r="324" spans="1:53" ht="18" customHeight="1">
      <c r="A324" s="245"/>
      <c r="B324" s="235"/>
      <c r="C324" s="930" t="str">
        <f>IF(ISTEXT('4. Vehículos y maquinaria'!E51),'4. Vehículos y maquinaria'!E51,"")</f>
        <v/>
      </c>
      <c r="D324" s="930">
        <f>'4. Vehículos y maquinaria'!F51</f>
        <v>0</v>
      </c>
      <c r="E324" s="930">
        <f>'4. Vehículos y maquinaria'!G51</f>
        <v>0</v>
      </c>
      <c r="F324" s="900">
        <f>'4. Vehículos y maquinaria'!H51</f>
        <v>0</v>
      </c>
      <c r="G324" s="900" t="str">
        <f t="shared" si="13"/>
        <v/>
      </c>
      <c r="H324" s="900" t="str">
        <f t="shared" si="13"/>
        <v/>
      </c>
      <c r="I324" s="900" t="str">
        <f t="shared" si="13"/>
        <v/>
      </c>
      <c r="J324" s="900">
        <f>'4. Vehículos y maquinaria'!L51</f>
        <v>0</v>
      </c>
      <c r="K324" s="900">
        <f>'4. Vehículos y maquinaria'!M51</f>
        <v>0</v>
      </c>
      <c r="L324" s="900">
        <f>'4. Vehículos y maquinaria'!N51</f>
        <v>0</v>
      </c>
      <c r="M324" s="902" t="str">
        <f t="shared" si="14"/>
        <v/>
      </c>
      <c r="N324" s="902" t="str">
        <f t="shared" si="15"/>
        <v/>
      </c>
      <c r="O324" s="902" t="str">
        <f t="shared" si="16"/>
        <v/>
      </c>
      <c r="P324" s="931" t="str">
        <f t="shared" si="17"/>
        <v/>
      </c>
      <c r="AQ324" s="235"/>
      <c r="AR324" s="235"/>
      <c r="AS324" s="235"/>
      <c r="AT324" s="235"/>
      <c r="AU324" s="235"/>
      <c r="AV324" s="235"/>
      <c r="AW324" s="235"/>
      <c r="AX324" s="235"/>
      <c r="AY324" s="235"/>
      <c r="AZ324" s="235"/>
      <c r="BA324" s="235"/>
    </row>
    <row r="325" spans="1:53" ht="18" customHeight="1">
      <c r="C325" s="930" t="str">
        <f>IF(ISTEXT('4. Vehículos y maquinaria'!E52),'4. Vehículos y maquinaria'!E52,"")</f>
        <v/>
      </c>
      <c r="D325" s="930">
        <f>'4. Vehículos y maquinaria'!F52</f>
        <v>0</v>
      </c>
      <c r="E325" s="930">
        <f>'4. Vehículos y maquinaria'!G52</f>
        <v>0</v>
      </c>
      <c r="F325" s="900">
        <f>'4. Vehículos y maquinaria'!H52</f>
        <v>0</v>
      </c>
      <c r="G325" s="900" t="str">
        <f t="shared" si="13"/>
        <v/>
      </c>
      <c r="H325" s="900" t="str">
        <f t="shared" si="13"/>
        <v/>
      </c>
      <c r="I325" s="900" t="str">
        <f t="shared" si="13"/>
        <v/>
      </c>
      <c r="J325" s="900">
        <f>'4. Vehículos y maquinaria'!L52</f>
        <v>0</v>
      </c>
      <c r="K325" s="900">
        <f>'4. Vehículos y maquinaria'!M52</f>
        <v>0</v>
      </c>
      <c r="L325" s="900">
        <f>'4. Vehículos y maquinaria'!N52</f>
        <v>0</v>
      </c>
      <c r="M325" s="902" t="str">
        <f t="shared" si="14"/>
        <v/>
      </c>
      <c r="N325" s="902" t="str">
        <f t="shared" si="15"/>
        <v/>
      </c>
      <c r="O325" s="902" t="str">
        <f t="shared" si="16"/>
        <v/>
      </c>
      <c r="P325" s="931" t="str">
        <f t="shared" si="17"/>
        <v/>
      </c>
    </row>
    <row r="326" spans="1:53" ht="18" customHeight="1">
      <c r="C326" s="930" t="str">
        <f>IF(ISTEXT('4. Vehículos y maquinaria'!E53),'4. Vehículos y maquinaria'!E53,"")</f>
        <v/>
      </c>
      <c r="D326" s="930">
        <f>'4. Vehículos y maquinaria'!F53</f>
        <v>0</v>
      </c>
      <c r="E326" s="930">
        <f>'4. Vehículos y maquinaria'!G53</f>
        <v>0</v>
      </c>
      <c r="F326" s="900">
        <f>'4. Vehículos y maquinaria'!H53</f>
        <v>0</v>
      </c>
      <c r="G326" s="900" t="str">
        <f t="shared" si="13"/>
        <v/>
      </c>
      <c r="H326" s="900" t="str">
        <f t="shared" si="13"/>
        <v/>
      </c>
      <c r="I326" s="900" t="str">
        <f t="shared" si="13"/>
        <v/>
      </c>
      <c r="J326" s="900">
        <f>'4. Vehículos y maquinaria'!L53</f>
        <v>0</v>
      </c>
      <c r="K326" s="900">
        <f>'4. Vehículos y maquinaria'!M53</f>
        <v>0</v>
      </c>
      <c r="L326" s="900">
        <f>'4. Vehículos y maquinaria'!N53</f>
        <v>0</v>
      </c>
      <c r="M326" s="902" t="str">
        <f t="shared" si="14"/>
        <v/>
      </c>
      <c r="N326" s="902" t="str">
        <f t="shared" si="15"/>
        <v/>
      </c>
      <c r="O326" s="902" t="str">
        <f t="shared" si="16"/>
        <v/>
      </c>
      <c r="P326" s="931" t="str">
        <f t="shared" si="17"/>
        <v/>
      </c>
    </row>
    <row r="327" spans="1:53" ht="18" customHeight="1">
      <c r="C327" s="930" t="str">
        <f>IF(ISTEXT('4. Vehículos y maquinaria'!E54),'4. Vehículos y maquinaria'!E54,"")</f>
        <v/>
      </c>
      <c r="D327" s="930">
        <f>'4. Vehículos y maquinaria'!F54</f>
        <v>0</v>
      </c>
      <c r="E327" s="930">
        <f>'4. Vehículos y maquinaria'!G54</f>
        <v>0</v>
      </c>
      <c r="F327" s="900">
        <f>'4. Vehículos y maquinaria'!H54</f>
        <v>0</v>
      </c>
      <c r="G327" s="900" t="str">
        <f t="shared" si="13"/>
        <v/>
      </c>
      <c r="H327" s="900" t="str">
        <f t="shared" si="13"/>
        <v/>
      </c>
      <c r="I327" s="900" t="str">
        <f t="shared" si="13"/>
        <v/>
      </c>
      <c r="J327" s="900">
        <f>'4. Vehículos y maquinaria'!L54</f>
        <v>0</v>
      </c>
      <c r="K327" s="900">
        <f>'4. Vehículos y maquinaria'!M54</f>
        <v>0</v>
      </c>
      <c r="L327" s="900">
        <f>'4. Vehículos y maquinaria'!N54</f>
        <v>0</v>
      </c>
      <c r="M327" s="902" t="str">
        <f t="shared" si="14"/>
        <v/>
      </c>
      <c r="N327" s="902" t="str">
        <f t="shared" si="15"/>
        <v/>
      </c>
      <c r="O327" s="902" t="str">
        <f t="shared" si="16"/>
        <v/>
      </c>
      <c r="P327" s="931" t="str">
        <f t="shared" si="17"/>
        <v/>
      </c>
    </row>
    <row r="328" spans="1:53" ht="18" customHeight="1">
      <c r="C328" s="930" t="str">
        <f>IF(ISTEXT('4. Vehículos y maquinaria'!E55),'4. Vehículos y maquinaria'!E55,"")</f>
        <v/>
      </c>
      <c r="D328" s="930">
        <f>'4. Vehículos y maquinaria'!F55</f>
        <v>0</v>
      </c>
      <c r="E328" s="930">
        <f>'4. Vehículos y maquinaria'!G55</f>
        <v>0</v>
      </c>
      <c r="F328" s="900">
        <f>'4. Vehículos y maquinaria'!H55</f>
        <v>0</v>
      </c>
      <c r="G328" s="900" t="str">
        <f t="shared" si="13"/>
        <v/>
      </c>
      <c r="H328" s="900" t="str">
        <f t="shared" si="13"/>
        <v/>
      </c>
      <c r="I328" s="900" t="str">
        <f t="shared" si="13"/>
        <v/>
      </c>
      <c r="J328" s="900">
        <f>'4. Vehículos y maquinaria'!L55</f>
        <v>0</v>
      </c>
      <c r="K328" s="900">
        <f>'4. Vehículos y maquinaria'!M55</f>
        <v>0</v>
      </c>
      <c r="L328" s="900">
        <f>'4. Vehículos y maquinaria'!N55</f>
        <v>0</v>
      </c>
      <c r="M328" s="902" t="str">
        <f t="shared" si="14"/>
        <v/>
      </c>
      <c r="N328" s="902" t="str">
        <f t="shared" si="15"/>
        <v/>
      </c>
      <c r="O328" s="902" t="str">
        <f t="shared" si="16"/>
        <v/>
      </c>
      <c r="P328" s="931" t="str">
        <f t="shared" si="17"/>
        <v/>
      </c>
    </row>
    <row r="329" spans="1:53" ht="18" customHeight="1">
      <c r="C329" s="930" t="str">
        <f>IF(ISTEXT('4. Vehículos y maquinaria'!E56),'4. Vehículos y maquinaria'!E56,"")</f>
        <v/>
      </c>
      <c r="D329" s="930">
        <f>'4. Vehículos y maquinaria'!F56</f>
        <v>0</v>
      </c>
      <c r="E329" s="930">
        <f>'4. Vehículos y maquinaria'!G56</f>
        <v>0</v>
      </c>
      <c r="F329" s="900">
        <f>'4. Vehículos y maquinaria'!H56</f>
        <v>0</v>
      </c>
      <c r="G329" s="900" t="str">
        <f t="shared" si="13"/>
        <v/>
      </c>
      <c r="H329" s="900" t="str">
        <f t="shared" si="13"/>
        <v/>
      </c>
      <c r="I329" s="900" t="str">
        <f t="shared" si="13"/>
        <v/>
      </c>
      <c r="J329" s="900">
        <f>'4. Vehículos y maquinaria'!L56</f>
        <v>0</v>
      </c>
      <c r="K329" s="900">
        <f>'4. Vehículos y maquinaria'!M56</f>
        <v>0</v>
      </c>
      <c r="L329" s="900">
        <f>'4. Vehículos y maquinaria'!N56</f>
        <v>0</v>
      </c>
      <c r="M329" s="902" t="str">
        <f t="shared" si="14"/>
        <v/>
      </c>
      <c r="N329" s="902" t="str">
        <f t="shared" si="15"/>
        <v/>
      </c>
      <c r="O329" s="902" t="str">
        <f t="shared" si="16"/>
        <v/>
      </c>
      <c r="P329" s="931" t="str">
        <f t="shared" si="17"/>
        <v/>
      </c>
    </row>
    <row r="330" spans="1:53" ht="18" customHeight="1">
      <c r="C330" s="930" t="str">
        <f>IF(ISTEXT('4. Vehículos y maquinaria'!E57),'4. Vehículos y maquinaria'!E57,"")</f>
        <v/>
      </c>
      <c r="D330" s="930">
        <f>'4. Vehículos y maquinaria'!F57</f>
        <v>0</v>
      </c>
      <c r="E330" s="930">
        <f>'4. Vehículos y maquinaria'!G57</f>
        <v>0</v>
      </c>
      <c r="F330" s="900">
        <f>'4. Vehículos y maquinaria'!H57</f>
        <v>0</v>
      </c>
      <c r="G330" s="900" t="str">
        <f t="shared" si="13"/>
        <v/>
      </c>
      <c r="H330" s="900" t="str">
        <f t="shared" si="13"/>
        <v/>
      </c>
      <c r="I330" s="900" t="str">
        <f t="shared" si="13"/>
        <v/>
      </c>
      <c r="J330" s="900">
        <f>'4. Vehículos y maquinaria'!L57</f>
        <v>0</v>
      </c>
      <c r="K330" s="900">
        <f>'4. Vehículos y maquinaria'!M57</f>
        <v>0</v>
      </c>
      <c r="L330" s="900">
        <f>'4. Vehículos y maquinaria'!N57</f>
        <v>0</v>
      </c>
      <c r="M330" s="902" t="str">
        <f t="shared" si="14"/>
        <v/>
      </c>
      <c r="N330" s="902" t="str">
        <f t="shared" si="15"/>
        <v/>
      </c>
      <c r="O330" s="902" t="str">
        <f t="shared" si="16"/>
        <v/>
      </c>
      <c r="P330" s="931" t="str">
        <f t="shared" si="17"/>
        <v/>
      </c>
    </row>
    <row r="331" spans="1:53" ht="18" customHeight="1">
      <c r="C331" s="930" t="str">
        <f>IF(ISTEXT('4. Vehículos y maquinaria'!E58),'4. Vehículos y maquinaria'!E58,"")</f>
        <v/>
      </c>
      <c r="D331" s="930">
        <f>'4. Vehículos y maquinaria'!F58</f>
        <v>0</v>
      </c>
      <c r="E331" s="930">
        <f>'4. Vehículos y maquinaria'!G58</f>
        <v>0</v>
      </c>
      <c r="F331" s="900">
        <f>'4. Vehículos y maquinaria'!H58</f>
        <v>0</v>
      </c>
      <c r="G331" s="900" t="str">
        <f t="shared" si="13"/>
        <v/>
      </c>
      <c r="H331" s="900" t="str">
        <f t="shared" si="13"/>
        <v/>
      </c>
      <c r="I331" s="900" t="str">
        <f t="shared" si="13"/>
        <v/>
      </c>
      <c r="J331" s="900">
        <f>'4. Vehículos y maquinaria'!L58</f>
        <v>0</v>
      </c>
      <c r="K331" s="900">
        <f>'4. Vehículos y maquinaria'!M58</f>
        <v>0</v>
      </c>
      <c r="L331" s="900">
        <f>'4. Vehículos y maquinaria'!N58</f>
        <v>0</v>
      </c>
      <c r="M331" s="902" t="str">
        <f t="shared" si="14"/>
        <v/>
      </c>
      <c r="N331" s="902" t="str">
        <f t="shared" si="15"/>
        <v/>
      </c>
      <c r="O331" s="902" t="str">
        <f t="shared" si="16"/>
        <v/>
      </c>
      <c r="P331" s="931" t="str">
        <f t="shared" si="17"/>
        <v/>
      </c>
    </row>
    <row r="332" spans="1:53" ht="18" customHeight="1">
      <c r="C332" s="930" t="str">
        <f>IF(ISTEXT('4. Vehículos y maquinaria'!E59),'4. Vehículos y maquinaria'!E59,"")</f>
        <v/>
      </c>
      <c r="D332" s="930">
        <f>'4. Vehículos y maquinaria'!F59</f>
        <v>0</v>
      </c>
      <c r="E332" s="930">
        <f>'4. Vehículos y maquinaria'!G59</f>
        <v>0</v>
      </c>
      <c r="F332" s="900">
        <f>'4. Vehículos y maquinaria'!H59</f>
        <v>0</v>
      </c>
      <c r="G332" s="900" t="str">
        <f t="shared" si="13"/>
        <v/>
      </c>
      <c r="H332" s="900" t="str">
        <f t="shared" si="13"/>
        <v/>
      </c>
      <c r="I332" s="900" t="str">
        <f t="shared" si="13"/>
        <v/>
      </c>
      <c r="J332" s="900">
        <f>'4. Vehículos y maquinaria'!L59</f>
        <v>0</v>
      </c>
      <c r="K332" s="900">
        <f>'4. Vehículos y maquinaria'!M59</f>
        <v>0</v>
      </c>
      <c r="L332" s="900">
        <f>'4. Vehículos y maquinaria'!N59</f>
        <v>0</v>
      </c>
      <c r="M332" s="902" t="str">
        <f t="shared" si="14"/>
        <v/>
      </c>
      <c r="N332" s="902" t="str">
        <f t="shared" si="15"/>
        <v/>
      </c>
      <c r="O332" s="902" t="str">
        <f t="shared" si="16"/>
        <v/>
      </c>
      <c r="P332" s="931" t="str">
        <f t="shared" si="17"/>
        <v/>
      </c>
    </row>
    <row r="333" spans="1:53" ht="18" customHeight="1">
      <c r="M333" s="932">
        <f>SUM(M313:M332)</f>
        <v>0</v>
      </c>
      <c r="N333" s="932">
        <f>SUM(N313:N332)</f>
        <v>0</v>
      </c>
      <c r="O333" s="932">
        <f>SUM(O313:O332)</f>
        <v>0</v>
      </c>
      <c r="P333" s="470">
        <f>SUM(P313:P332)</f>
        <v>0</v>
      </c>
    </row>
    <row r="334" spans="1:53" ht="18" customHeight="1">
      <c r="C334" s="270" t="s">
        <v>1414</v>
      </c>
      <c r="L334" s="243"/>
      <c r="M334" s="243"/>
      <c r="N334" s="243"/>
      <c r="O334" s="243"/>
    </row>
    <row r="335" spans="1:53" ht="18" customHeight="1">
      <c r="C335" s="270"/>
      <c r="E335" s="192" t="s">
        <v>1415</v>
      </c>
      <c r="L335" s="243"/>
      <c r="M335" s="243"/>
      <c r="N335" s="243"/>
      <c r="O335" s="243"/>
    </row>
    <row r="336" spans="1:53" ht="18" customHeight="1">
      <c r="D336" s="881" t="s">
        <v>1267</v>
      </c>
      <c r="E336" s="881" t="s">
        <v>1268</v>
      </c>
      <c r="F336" s="881" t="s">
        <v>1269</v>
      </c>
      <c r="G336" s="881" t="s">
        <v>1270</v>
      </c>
    </row>
    <row r="337" spans="1:53" ht="18" customHeight="1">
      <c r="B337" t="s">
        <v>1416</v>
      </c>
      <c r="C337" s="882" t="s">
        <v>1417</v>
      </c>
      <c r="D337" s="883">
        <f>G361</f>
        <v>0</v>
      </c>
      <c r="E337" s="933" t="s">
        <v>293</v>
      </c>
      <c r="F337" s="933" t="s">
        <v>293</v>
      </c>
      <c r="G337" s="883"/>
    </row>
    <row r="338" spans="1:53" ht="18" customHeight="1">
      <c r="A338" s="245"/>
      <c r="B338" s="238"/>
      <c r="C338" s="235"/>
      <c r="D338" s="235"/>
      <c r="E338" s="235"/>
      <c r="F338" s="235"/>
      <c r="G338" s="283" t="e">
        <f>D337+E337*$H$9/1000+F337*$H$10/1000</f>
        <v>#VALUE!</v>
      </c>
      <c r="H338" s="235"/>
      <c r="J338" s="237"/>
      <c r="K338" s="237"/>
      <c r="L338" s="237"/>
      <c r="M338" s="237"/>
      <c r="N338" s="237"/>
      <c r="O338" s="237"/>
      <c r="P338" s="235"/>
      <c r="Q338" s="235"/>
      <c r="R338" s="235"/>
      <c r="S338" s="235"/>
      <c r="T338" s="235"/>
      <c r="U338" s="235"/>
      <c r="V338" s="237"/>
      <c r="W338" s="237"/>
      <c r="X338" s="237"/>
      <c r="Y338" s="237"/>
      <c r="Z338" s="237"/>
      <c r="AA338" s="237"/>
      <c r="AB338" s="235"/>
      <c r="AC338" s="235"/>
      <c r="AD338" s="235"/>
      <c r="AE338" s="235"/>
      <c r="AF338" s="235"/>
      <c r="AG338" s="235"/>
      <c r="AH338" s="237"/>
      <c r="AI338" s="237"/>
      <c r="AJ338" s="237"/>
      <c r="AK338" s="237"/>
      <c r="AL338" s="237"/>
      <c r="AM338" s="237"/>
      <c r="AN338" s="235"/>
      <c r="AO338" s="235"/>
      <c r="AP338" s="235"/>
      <c r="AQ338" s="235"/>
      <c r="AR338" s="235"/>
      <c r="AS338" s="235"/>
      <c r="AT338" s="237"/>
      <c r="AU338" s="237"/>
      <c r="AV338" s="237"/>
      <c r="AW338" s="237"/>
      <c r="AX338" s="237"/>
      <c r="AY338" s="237"/>
      <c r="AZ338" s="235"/>
      <c r="BA338" s="235"/>
    </row>
    <row r="339" spans="1:53" ht="18" customHeight="1">
      <c r="B339" s="114"/>
      <c r="C339" s="114"/>
      <c r="D339" s="114"/>
      <c r="E339" s="114"/>
    </row>
    <row r="340" spans="1:53" ht="18" customHeight="1">
      <c r="C340" s="934" t="s">
        <v>1410</v>
      </c>
      <c r="D340" s="934" t="s">
        <v>1418</v>
      </c>
      <c r="E340" s="934" t="s">
        <v>172</v>
      </c>
      <c r="F340" s="934" t="s">
        <v>1419</v>
      </c>
      <c r="G340" s="934" t="s">
        <v>1420</v>
      </c>
      <c r="L340" s="243"/>
      <c r="M340" s="243"/>
      <c r="N340" s="243"/>
      <c r="O340" s="243"/>
    </row>
    <row r="341" spans="1:53" ht="18" customHeight="1">
      <c r="C341" s="930" t="str">
        <f>IF(ISTEXT('4. Vehículos y maquinaria'!E83),'4. Vehículos y maquinaria'!E83,"")</f>
        <v/>
      </c>
      <c r="D341" s="930">
        <f>'4. Vehículos y maquinaria'!F83</f>
        <v>0</v>
      </c>
      <c r="E341" s="930">
        <f>'4. Vehículos y maquinaria'!H83</f>
        <v>0</v>
      </c>
      <c r="F341" s="900">
        <f>'4. Vehículos y maquinaria'!I83</f>
        <v>0</v>
      </c>
      <c r="G341" s="935" t="str">
        <f>IF(F341=0,"",E341*F341/1000)</f>
        <v/>
      </c>
      <c r="L341" s="243"/>
      <c r="M341" s="243"/>
      <c r="N341" s="243"/>
      <c r="O341" s="243"/>
    </row>
    <row r="342" spans="1:53" ht="18" customHeight="1">
      <c r="C342" s="930" t="str">
        <f>IF(ISTEXT('4. Vehículos y maquinaria'!E84),'4. Vehículos y maquinaria'!E84,"")</f>
        <v/>
      </c>
      <c r="D342" s="930">
        <f>'4. Vehículos y maquinaria'!F84</f>
        <v>0</v>
      </c>
      <c r="E342" s="930">
        <f>'4. Vehículos y maquinaria'!H84</f>
        <v>0</v>
      </c>
      <c r="F342" s="900">
        <f>'4. Vehículos y maquinaria'!I84</f>
        <v>0</v>
      </c>
      <c r="G342" s="935" t="str">
        <f t="shared" ref="G342:G360" si="18">IF(F342=0,"",E342*F342/1000)</f>
        <v/>
      </c>
      <c r="L342" s="243"/>
      <c r="M342" s="243"/>
      <c r="N342" s="243"/>
      <c r="O342" s="243"/>
    </row>
    <row r="343" spans="1:53" ht="18" customHeight="1">
      <c r="C343" s="930" t="str">
        <f>IF(ISTEXT('4. Vehículos y maquinaria'!E85),'4. Vehículos y maquinaria'!E85,"")</f>
        <v/>
      </c>
      <c r="D343" s="930">
        <f>'4. Vehículos y maquinaria'!F85</f>
        <v>0</v>
      </c>
      <c r="E343" s="930">
        <f>'4. Vehículos y maquinaria'!H85</f>
        <v>0</v>
      </c>
      <c r="F343" s="900">
        <f>'4. Vehículos y maquinaria'!I85</f>
        <v>0</v>
      </c>
      <c r="G343" s="935" t="str">
        <f t="shared" si="18"/>
        <v/>
      </c>
      <c r="L343" s="243"/>
      <c r="M343" s="243"/>
      <c r="N343" s="243"/>
      <c r="O343" s="243"/>
    </row>
    <row r="344" spans="1:53" ht="18" customHeight="1">
      <c r="C344" s="930" t="str">
        <f>IF(ISTEXT('4. Vehículos y maquinaria'!E86),'4. Vehículos y maquinaria'!E86,"")</f>
        <v/>
      </c>
      <c r="D344" s="930">
        <f>'4. Vehículos y maquinaria'!F86</f>
        <v>0</v>
      </c>
      <c r="E344" s="930">
        <f>'4. Vehículos y maquinaria'!H86</f>
        <v>0</v>
      </c>
      <c r="F344" s="900">
        <f>'4. Vehículos y maquinaria'!I86</f>
        <v>0</v>
      </c>
      <c r="G344" s="935" t="str">
        <f t="shared" si="18"/>
        <v/>
      </c>
      <c r="L344" s="243"/>
      <c r="M344" s="243"/>
      <c r="N344" s="243"/>
      <c r="O344" s="243"/>
    </row>
    <row r="345" spans="1:53" ht="18" customHeight="1">
      <c r="C345" s="930" t="str">
        <f>IF(ISTEXT('4. Vehículos y maquinaria'!E87),'4. Vehículos y maquinaria'!E87,"")</f>
        <v/>
      </c>
      <c r="D345" s="930">
        <f>'4. Vehículos y maquinaria'!F87</f>
        <v>0</v>
      </c>
      <c r="E345" s="930">
        <f>'4. Vehículos y maquinaria'!H87</f>
        <v>0</v>
      </c>
      <c r="F345" s="900">
        <f>'4. Vehículos y maquinaria'!I87</f>
        <v>0</v>
      </c>
      <c r="G345" s="935" t="str">
        <f t="shared" si="18"/>
        <v/>
      </c>
      <c r="L345" s="243"/>
      <c r="M345" s="243"/>
      <c r="N345" s="243"/>
      <c r="O345" s="243"/>
    </row>
    <row r="346" spans="1:53" ht="18" customHeight="1">
      <c r="C346" s="930" t="str">
        <f>IF(ISTEXT('4. Vehículos y maquinaria'!E88),'4. Vehículos y maquinaria'!E88,"")</f>
        <v/>
      </c>
      <c r="D346" s="930">
        <f>'4. Vehículos y maquinaria'!F88</f>
        <v>0</v>
      </c>
      <c r="E346" s="930">
        <f>'4. Vehículos y maquinaria'!H88</f>
        <v>0</v>
      </c>
      <c r="F346" s="900">
        <f>'4. Vehículos y maquinaria'!I88</f>
        <v>0</v>
      </c>
      <c r="G346" s="935" t="str">
        <f t="shared" si="18"/>
        <v/>
      </c>
      <c r="L346" s="243"/>
      <c r="M346" s="243"/>
      <c r="N346" s="243"/>
      <c r="O346" s="243"/>
    </row>
    <row r="347" spans="1:53" ht="18" customHeight="1">
      <c r="C347" s="930" t="str">
        <f>IF(ISTEXT('4. Vehículos y maquinaria'!E89),'4. Vehículos y maquinaria'!E89,"")</f>
        <v/>
      </c>
      <c r="D347" s="930">
        <f>'4. Vehículos y maquinaria'!F89</f>
        <v>0</v>
      </c>
      <c r="E347" s="930">
        <f>'4. Vehículos y maquinaria'!H89</f>
        <v>0</v>
      </c>
      <c r="F347" s="900">
        <f>'4. Vehículos y maquinaria'!I89</f>
        <v>0</v>
      </c>
      <c r="G347" s="935" t="str">
        <f t="shared" si="18"/>
        <v/>
      </c>
      <c r="L347" s="243"/>
      <c r="M347" s="243"/>
      <c r="N347" s="243"/>
      <c r="O347" s="243"/>
    </row>
    <row r="348" spans="1:53" ht="18" customHeight="1">
      <c r="C348" s="930" t="str">
        <f>IF(ISTEXT('4. Vehículos y maquinaria'!E90),'4. Vehículos y maquinaria'!E90,"")</f>
        <v/>
      </c>
      <c r="D348" s="930">
        <f>'4. Vehículos y maquinaria'!F90</f>
        <v>0</v>
      </c>
      <c r="E348" s="930">
        <f>'4. Vehículos y maquinaria'!H90</f>
        <v>0</v>
      </c>
      <c r="F348" s="900">
        <f>'4. Vehículos y maquinaria'!I90</f>
        <v>0</v>
      </c>
      <c r="G348" s="935" t="str">
        <f t="shared" si="18"/>
        <v/>
      </c>
      <c r="L348" s="243"/>
      <c r="M348" s="243"/>
      <c r="N348" s="243"/>
      <c r="O348" s="243"/>
    </row>
    <row r="349" spans="1:53" ht="18" customHeight="1">
      <c r="C349" s="930" t="str">
        <f>IF(ISTEXT('4. Vehículos y maquinaria'!E91),'4. Vehículos y maquinaria'!E91,"")</f>
        <v/>
      </c>
      <c r="D349" s="930">
        <f>'4. Vehículos y maquinaria'!F91</f>
        <v>0</v>
      </c>
      <c r="E349" s="930">
        <f>'4. Vehículos y maquinaria'!H91</f>
        <v>0</v>
      </c>
      <c r="F349" s="900">
        <f>'4. Vehículos y maquinaria'!I91</f>
        <v>0</v>
      </c>
      <c r="G349" s="935" t="str">
        <f t="shared" si="18"/>
        <v/>
      </c>
      <c r="L349" s="243"/>
      <c r="M349" s="243"/>
      <c r="N349" s="243"/>
      <c r="O349" s="243"/>
    </row>
    <row r="350" spans="1:53" ht="18" customHeight="1">
      <c r="C350" s="930" t="str">
        <f>IF(ISTEXT('4. Vehículos y maquinaria'!E92),'4. Vehículos y maquinaria'!E92,"")</f>
        <v/>
      </c>
      <c r="D350" s="930">
        <f>'4. Vehículos y maquinaria'!F92</f>
        <v>0</v>
      </c>
      <c r="E350" s="930">
        <f>'4. Vehículos y maquinaria'!H92</f>
        <v>0</v>
      </c>
      <c r="F350" s="900">
        <f>'4. Vehículos y maquinaria'!I92</f>
        <v>0</v>
      </c>
      <c r="G350" s="935" t="str">
        <f t="shared" si="18"/>
        <v/>
      </c>
      <c r="L350" s="243"/>
      <c r="M350" s="243"/>
      <c r="N350" s="243"/>
      <c r="O350" s="243"/>
    </row>
    <row r="351" spans="1:53" ht="18" customHeight="1">
      <c r="C351" s="930" t="str">
        <f>IF(ISTEXT('4. Vehículos y maquinaria'!E93),'4. Vehículos y maquinaria'!E93,"")</f>
        <v/>
      </c>
      <c r="D351" s="930">
        <f>'4. Vehículos y maquinaria'!F93</f>
        <v>0</v>
      </c>
      <c r="E351" s="930">
        <f>'4. Vehículos y maquinaria'!H93</f>
        <v>0</v>
      </c>
      <c r="F351" s="900">
        <f>'4. Vehículos y maquinaria'!I93</f>
        <v>0</v>
      </c>
      <c r="G351" s="935" t="str">
        <f t="shared" si="18"/>
        <v/>
      </c>
      <c r="L351" s="243"/>
      <c r="M351" s="243"/>
      <c r="N351" s="243"/>
      <c r="O351" s="243"/>
    </row>
    <row r="352" spans="1:53" ht="18" customHeight="1">
      <c r="C352" s="930" t="str">
        <f>IF(ISTEXT('4. Vehículos y maquinaria'!E94),'4. Vehículos y maquinaria'!E94,"")</f>
        <v/>
      </c>
      <c r="D352" s="930">
        <f>'4. Vehículos y maquinaria'!F94</f>
        <v>0</v>
      </c>
      <c r="E352" s="930">
        <f>'4. Vehículos y maquinaria'!H94</f>
        <v>0</v>
      </c>
      <c r="F352" s="900">
        <f>'4. Vehículos y maquinaria'!I94</f>
        <v>0</v>
      </c>
      <c r="G352" s="935" t="str">
        <f t="shared" si="18"/>
        <v/>
      </c>
      <c r="L352" s="243"/>
      <c r="M352" s="243"/>
      <c r="N352" s="243"/>
      <c r="O352" s="243"/>
    </row>
    <row r="353" spans="2:15" ht="18" customHeight="1">
      <c r="C353" s="930" t="str">
        <f>IF(ISTEXT('4. Vehículos y maquinaria'!E95),'4. Vehículos y maquinaria'!E95,"")</f>
        <v/>
      </c>
      <c r="D353" s="930">
        <f>'4. Vehículos y maquinaria'!F95</f>
        <v>0</v>
      </c>
      <c r="E353" s="930">
        <f>'4. Vehículos y maquinaria'!H95</f>
        <v>0</v>
      </c>
      <c r="F353" s="900">
        <f>'4. Vehículos y maquinaria'!I95</f>
        <v>0</v>
      </c>
      <c r="G353" s="935" t="str">
        <f t="shared" si="18"/>
        <v/>
      </c>
      <c r="L353" s="243"/>
      <c r="M353" s="243"/>
      <c r="N353" s="243"/>
      <c r="O353" s="243"/>
    </row>
    <row r="354" spans="2:15" ht="18" customHeight="1">
      <c r="C354" s="930" t="str">
        <f>IF(ISTEXT('4. Vehículos y maquinaria'!E96),'4. Vehículos y maquinaria'!E96,"")</f>
        <v/>
      </c>
      <c r="D354" s="930">
        <f>'4. Vehículos y maquinaria'!F96</f>
        <v>0</v>
      </c>
      <c r="E354" s="930">
        <f>'4. Vehículos y maquinaria'!H96</f>
        <v>0</v>
      </c>
      <c r="F354" s="900">
        <f>'4. Vehículos y maquinaria'!I96</f>
        <v>0</v>
      </c>
      <c r="G354" s="935" t="str">
        <f t="shared" si="18"/>
        <v/>
      </c>
      <c r="L354" s="243"/>
      <c r="M354" s="243"/>
      <c r="N354" s="243"/>
      <c r="O354" s="243"/>
    </row>
    <row r="355" spans="2:15" ht="18" customHeight="1">
      <c r="C355" s="930" t="str">
        <f>IF(ISTEXT('4. Vehículos y maquinaria'!E97),'4. Vehículos y maquinaria'!E97,"")</f>
        <v/>
      </c>
      <c r="D355" s="930">
        <f>'4. Vehículos y maquinaria'!F97</f>
        <v>0</v>
      </c>
      <c r="E355" s="930">
        <f>'4. Vehículos y maquinaria'!H97</f>
        <v>0</v>
      </c>
      <c r="F355" s="900">
        <f>'4. Vehículos y maquinaria'!I97</f>
        <v>0</v>
      </c>
      <c r="G355" s="935" t="str">
        <f t="shared" si="18"/>
        <v/>
      </c>
      <c r="L355" s="243"/>
      <c r="M355" s="243"/>
      <c r="N355" s="243"/>
      <c r="O355" s="243"/>
    </row>
    <row r="356" spans="2:15" ht="18" customHeight="1">
      <c r="C356" s="930" t="str">
        <f>IF(ISTEXT('4. Vehículos y maquinaria'!E98),'4. Vehículos y maquinaria'!E98,"")</f>
        <v/>
      </c>
      <c r="D356" s="930">
        <f>'4. Vehículos y maquinaria'!F98</f>
        <v>0</v>
      </c>
      <c r="E356" s="930">
        <f>'4. Vehículos y maquinaria'!H98</f>
        <v>0</v>
      </c>
      <c r="F356" s="900">
        <f>'4. Vehículos y maquinaria'!I98</f>
        <v>0</v>
      </c>
      <c r="G356" s="935" t="str">
        <f t="shared" si="18"/>
        <v/>
      </c>
      <c r="L356" s="243"/>
      <c r="M356" s="243"/>
      <c r="N356" s="243"/>
      <c r="O356" s="243"/>
    </row>
    <row r="357" spans="2:15" ht="18" customHeight="1">
      <c r="C357" s="930" t="str">
        <f>IF(ISTEXT('4. Vehículos y maquinaria'!E99),'4. Vehículos y maquinaria'!E99,"")</f>
        <v/>
      </c>
      <c r="D357" s="930">
        <f>'4. Vehículos y maquinaria'!F99</f>
        <v>0</v>
      </c>
      <c r="E357" s="930">
        <f>'4. Vehículos y maquinaria'!H99</f>
        <v>0</v>
      </c>
      <c r="F357" s="900">
        <f>'4. Vehículos y maquinaria'!I99</f>
        <v>0</v>
      </c>
      <c r="G357" s="935" t="str">
        <f t="shared" si="18"/>
        <v/>
      </c>
      <c r="L357" s="243"/>
      <c r="M357" s="243"/>
      <c r="N357" s="243"/>
      <c r="O357" s="243"/>
    </row>
    <row r="358" spans="2:15" ht="18" customHeight="1">
      <c r="C358" s="930" t="str">
        <f>IF(ISTEXT('4. Vehículos y maquinaria'!E100),'4. Vehículos y maquinaria'!E100,"")</f>
        <v/>
      </c>
      <c r="D358" s="930">
        <f>'4. Vehículos y maquinaria'!F100</f>
        <v>0</v>
      </c>
      <c r="E358" s="930">
        <f>'4. Vehículos y maquinaria'!H100</f>
        <v>0</v>
      </c>
      <c r="F358" s="900">
        <f>'4. Vehículos y maquinaria'!I100</f>
        <v>0</v>
      </c>
      <c r="G358" s="935" t="str">
        <f t="shared" si="18"/>
        <v/>
      </c>
      <c r="L358" s="243"/>
      <c r="M358" s="243"/>
      <c r="N358" s="243"/>
      <c r="O358" s="243"/>
    </row>
    <row r="359" spans="2:15" ht="18" customHeight="1">
      <c r="B359" s="114"/>
      <c r="C359" s="930" t="str">
        <f>IF(ISTEXT('4. Vehículos y maquinaria'!E101),'4. Vehículos y maquinaria'!E101,"")</f>
        <v/>
      </c>
      <c r="D359" s="930">
        <f>'4. Vehículos y maquinaria'!F101</f>
        <v>0</v>
      </c>
      <c r="E359" s="930">
        <f>'4. Vehículos y maquinaria'!H101</f>
        <v>0</v>
      </c>
      <c r="F359" s="900">
        <f>'4. Vehículos y maquinaria'!I101</f>
        <v>0</v>
      </c>
      <c r="G359" s="935" t="str">
        <f t="shared" si="18"/>
        <v/>
      </c>
      <c r="H359" s="114"/>
      <c r="L359" s="243"/>
      <c r="M359" s="243"/>
      <c r="N359" s="243"/>
      <c r="O359" s="243"/>
    </row>
    <row r="360" spans="2:15" ht="18" customHeight="1">
      <c r="C360" s="930" t="str">
        <f>IF(ISTEXT('4. Vehículos y maquinaria'!E102),'4. Vehículos y maquinaria'!E102,"")</f>
        <v/>
      </c>
      <c r="D360" s="930">
        <f>'4. Vehículos y maquinaria'!F102</f>
        <v>0</v>
      </c>
      <c r="E360" s="930">
        <f>'4. Vehículos y maquinaria'!H102</f>
        <v>0</v>
      </c>
      <c r="F360" s="900">
        <f>'4. Vehículos y maquinaria'!I102</f>
        <v>0</v>
      </c>
      <c r="G360" s="935" t="str">
        <f t="shared" si="18"/>
        <v/>
      </c>
      <c r="L360" s="243"/>
      <c r="M360" s="243"/>
      <c r="N360" s="243"/>
      <c r="O360" s="243"/>
    </row>
    <row r="361" spans="2:15" ht="18" customHeight="1">
      <c r="D361" s="270"/>
      <c r="G361" s="470">
        <f>SUM(G341:G360)</f>
        <v>0</v>
      </c>
      <c r="L361" s="243"/>
      <c r="M361" s="243"/>
      <c r="N361" s="243"/>
      <c r="O361" s="243"/>
    </row>
    <row r="362" spans="2:15" ht="18" customHeight="1">
      <c r="L362" s="243"/>
      <c r="M362" s="243"/>
      <c r="N362" s="243"/>
      <c r="O362" s="243"/>
    </row>
    <row r="363" spans="2:15" ht="18" customHeight="1"/>
    <row r="364" spans="2:15" ht="18" customHeight="1"/>
    <row r="365" spans="2:15" ht="18" customHeight="1">
      <c r="B365" s="269" t="s">
        <v>1421</v>
      </c>
      <c r="C365" s="269"/>
      <c r="D365" s="269"/>
      <c r="E365" s="269"/>
      <c r="F365" s="269"/>
      <c r="G365" s="269"/>
      <c r="H365" s="269"/>
      <c r="I365" s="269"/>
      <c r="J365" s="269"/>
      <c r="K365" s="269"/>
    </row>
    <row r="366" spans="2:15" ht="18" customHeight="1"/>
    <row r="367" spans="2:15" ht="18" customHeight="1">
      <c r="D367" s="881" t="s">
        <v>1267</v>
      </c>
      <c r="E367" s="881" t="s">
        <v>1268</v>
      </c>
      <c r="F367" s="881" t="s">
        <v>1269</v>
      </c>
      <c r="G367" s="881" t="s">
        <v>1270</v>
      </c>
    </row>
    <row r="368" spans="2:15" ht="18" customHeight="1">
      <c r="B368">
        <v>4</v>
      </c>
      <c r="C368" s="882" t="s">
        <v>1422</v>
      </c>
      <c r="D368" s="883">
        <f>M403</f>
        <v>0</v>
      </c>
      <c r="E368" s="883">
        <f>N403</f>
        <v>0</v>
      </c>
      <c r="F368" s="883">
        <f>O403</f>
        <v>0</v>
      </c>
      <c r="G368" s="883">
        <f>P403</f>
        <v>0</v>
      </c>
    </row>
    <row r="369" spans="1:61" ht="18" customHeight="1">
      <c r="A369" s="245"/>
      <c r="B369" s="238"/>
      <c r="C369" s="235"/>
      <c r="D369" s="235"/>
      <c r="E369" s="235"/>
      <c r="F369" s="235"/>
      <c r="G369" s="283">
        <f>D368+E368*$H$9/1000+F368*$H$10/1000</f>
        <v>0</v>
      </c>
      <c r="H369" s="235"/>
      <c r="J369" s="237"/>
      <c r="K369" s="237"/>
      <c r="L369" s="237"/>
      <c r="M369" s="237"/>
      <c r="N369" s="237"/>
      <c r="O369" s="237"/>
      <c r="P369" s="235"/>
      <c r="Q369" s="235"/>
      <c r="R369" s="235"/>
      <c r="S369" s="235"/>
      <c r="T369" s="235"/>
      <c r="U369" s="235"/>
      <c r="V369" s="237"/>
      <c r="W369" s="237"/>
      <c r="X369" s="237"/>
      <c r="Y369" s="237"/>
      <c r="Z369" s="237"/>
      <c r="AA369" s="237"/>
      <c r="AB369" s="235"/>
      <c r="AC369" s="235"/>
      <c r="AD369" s="235"/>
      <c r="AE369" s="235"/>
      <c r="AF369" s="235"/>
      <c r="AG369" s="235"/>
      <c r="AH369" s="237"/>
      <c r="AI369" s="237"/>
      <c r="AJ369" s="237"/>
      <c r="AK369" s="237"/>
      <c r="AL369" s="237"/>
      <c r="AM369" s="237"/>
      <c r="AN369" s="235"/>
      <c r="AO369" s="235"/>
      <c r="AP369" s="235"/>
      <c r="AQ369" s="235"/>
      <c r="AR369" s="235"/>
      <c r="AS369" s="235"/>
      <c r="AT369" s="237"/>
      <c r="AU369" s="237"/>
      <c r="AV369" s="237"/>
      <c r="AW369" s="237"/>
      <c r="AX369" s="237"/>
      <c r="AY369" s="237"/>
      <c r="AZ369" s="235"/>
      <c r="BA369" s="235"/>
    </row>
    <row r="370" spans="1:61" ht="18" customHeight="1"/>
    <row r="371" spans="1:61" ht="18" customHeight="1">
      <c r="C371" s="192" t="s">
        <v>1423</v>
      </c>
      <c r="D371" s="192"/>
    </row>
    <row r="372" spans="1:61" ht="18" customHeight="1">
      <c r="B372" s="259" t="s">
        <v>16</v>
      </c>
    </row>
    <row r="373" spans="1:61" ht="18" customHeight="1">
      <c r="A373"/>
      <c r="B373" s="235"/>
      <c r="C373" s="233"/>
      <c r="F373" s="884">
        <v>2007</v>
      </c>
      <c r="G373" s="884">
        <v>2007</v>
      </c>
      <c r="H373" s="884">
        <v>2007</v>
      </c>
      <c r="I373" s="884">
        <v>2008</v>
      </c>
      <c r="J373" s="884">
        <v>2008</v>
      </c>
      <c r="K373" s="884">
        <v>2008</v>
      </c>
      <c r="L373" s="884">
        <v>2009</v>
      </c>
      <c r="M373" s="884">
        <v>2009</v>
      </c>
      <c r="N373" s="884">
        <v>2009</v>
      </c>
      <c r="O373" s="884">
        <v>2010</v>
      </c>
      <c r="P373" s="884">
        <v>2010</v>
      </c>
      <c r="Q373" s="884">
        <v>2010</v>
      </c>
      <c r="R373" s="884">
        <v>2011</v>
      </c>
      <c r="S373" s="884">
        <v>2011</v>
      </c>
      <c r="T373" s="884">
        <v>2011</v>
      </c>
      <c r="U373" s="884">
        <v>2012</v>
      </c>
      <c r="V373" s="884">
        <v>2012</v>
      </c>
      <c r="W373" s="884">
        <v>2012</v>
      </c>
      <c r="X373" s="884">
        <v>2013</v>
      </c>
      <c r="Y373" s="884">
        <v>2013</v>
      </c>
      <c r="Z373" s="884">
        <v>2013</v>
      </c>
      <c r="AA373" s="884">
        <v>2014</v>
      </c>
      <c r="AB373" s="884">
        <v>2014</v>
      </c>
      <c r="AC373" s="884">
        <v>2014</v>
      </c>
      <c r="AD373" s="884">
        <v>2015</v>
      </c>
      <c r="AE373" s="884">
        <v>2015</v>
      </c>
      <c r="AF373" s="884">
        <v>2015</v>
      </c>
      <c r="AG373" s="884">
        <v>2016</v>
      </c>
      <c r="AH373" s="884">
        <v>2016</v>
      </c>
      <c r="AI373" s="884">
        <v>2016</v>
      </c>
      <c r="AJ373" s="884">
        <v>2017</v>
      </c>
      <c r="AK373" s="884">
        <v>2017</v>
      </c>
      <c r="AL373" s="884">
        <v>2017</v>
      </c>
      <c r="AM373" s="884">
        <v>2018</v>
      </c>
      <c r="AN373" s="884">
        <v>2018</v>
      </c>
      <c r="AO373" s="884">
        <v>2018</v>
      </c>
      <c r="AP373" s="884">
        <v>2019</v>
      </c>
      <c r="AQ373" s="884">
        <v>2019</v>
      </c>
      <c r="AR373" s="884">
        <v>2019</v>
      </c>
      <c r="AS373" s="884">
        <v>2020</v>
      </c>
      <c r="AT373" s="884">
        <v>2020</v>
      </c>
      <c r="AU373" s="884">
        <v>2020</v>
      </c>
      <c r="AV373" s="884">
        <v>2021</v>
      </c>
      <c r="AW373" s="884">
        <v>2021</v>
      </c>
      <c r="AX373" s="884">
        <v>2021</v>
      </c>
      <c r="AY373" s="884">
        <v>2022</v>
      </c>
      <c r="AZ373" s="884">
        <v>2022</v>
      </c>
      <c r="BA373" s="884">
        <v>2022</v>
      </c>
    </row>
    <row r="374" spans="1:61" ht="18" customHeight="1">
      <c r="A374" s="246"/>
      <c r="B374" s="189"/>
      <c r="F374" s="885" t="s">
        <v>1276</v>
      </c>
      <c r="G374" s="885" t="s">
        <v>1277</v>
      </c>
      <c r="H374" s="885" t="s">
        <v>1278</v>
      </c>
      <c r="I374" s="885" t="s">
        <v>1276</v>
      </c>
      <c r="J374" s="885" t="s">
        <v>1277</v>
      </c>
      <c r="K374" s="885" t="s">
        <v>1278</v>
      </c>
      <c r="L374" s="885" t="s">
        <v>1276</v>
      </c>
      <c r="M374" s="885" t="s">
        <v>1277</v>
      </c>
      <c r="N374" s="885" t="s">
        <v>1278</v>
      </c>
      <c r="O374" s="885" t="s">
        <v>1276</v>
      </c>
      <c r="P374" s="885" t="s">
        <v>1277</v>
      </c>
      <c r="Q374" s="885" t="s">
        <v>1278</v>
      </c>
      <c r="R374" s="885" t="s">
        <v>1276</v>
      </c>
      <c r="S374" s="885" t="s">
        <v>1277</v>
      </c>
      <c r="T374" s="885" t="s">
        <v>1278</v>
      </c>
      <c r="U374" s="885" t="s">
        <v>1276</v>
      </c>
      <c r="V374" s="885" t="s">
        <v>1277</v>
      </c>
      <c r="W374" s="885" t="s">
        <v>1278</v>
      </c>
      <c r="X374" s="885" t="s">
        <v>1276</v>
      </c>
      <c r="Y374" s="885" t="s">
        <v>1277</v>
      </c>
      <c r="Z374" s="885" t="s">
        <v>1278</v>
      </c>
      <c r="AA374" s="885" t="s">
        <v>1276</v>
      </c>
      <c r="AB374" s="885" t="s">
        <v>1277</v>
      </c>
      <c r="AC374" s="885" t="s">
        <v>1278</v>
      </c>
      <c r="AD374" s="885" t="s">
        <v>1276</v>
      </c>
      <c r="AE374" s="885" t="s">
        <v>1277</v>
      </c>
      <c r="AF374" s="885" t="s">
        <v>1278</v>
      </c>
      <c r="AG374" s="885" t="s">
        <v>1276</v>
      </c>
      <c r="AH374" s="885" t="s">
        <v>1277</v>
      </c>
      <c r="AI374" s="885" t="s">
        <v>1278</v>
      </c>
      <c r="AJ374" s="885" t="s">
        <v>1276</v>
      </c>
      <c r="AK374" s="885" t="s">
        <v>1277</v>
      </c>
      <c r="AL374" s="885" t="s">
        <v>1278</v>
      </c>
      <c r="AM374" s="885" t="s">
        <v>1276</v>
      </c>
      <c r="AN374" s="885" t="s">
        <v>1277</v>
      </c>
      <c r="AO374" s="885" t="s">
        <v>1278</v>
      </c>
      <c r="AP374" s="885" t="s">
        <v>1276</v>
      </c>
      <c r="AQ374" s="885" t="s">
        <v>1277</v>
      </c>
      <c r="AR374" s="885" t="s">
        <v>1278</v>
      </c>
      <c r="AS374" s="885" t="s">
        <v>1276</v>
      </c>
      <c r="AT374" s="885" t="s">
        <v>1277</v>
      </c>
      <c r="AU374" s="885" t="s">
        <v>1278</v>
      </c>
      <c r="AV374" s="885" t="s">
        <v>1276</v>
      </c>
      <c r="AW374" s="885" t="s">
        <v>1277</v>
      </c>
      <c r="AX374" s="885" t="s">
        <v>1278</v>
      </c>
      <c r="AY374" s="885" t="s">
        <v>1276</v>
      </c>
      <c r="AZ374" s="885" t="s">
        <v>1277</v>
      </c>
      <c r="BA374" s="885" t="s">
        <v>1278</v>
      </c>
    </row>
    <row r="375" spans="1:61" ht="18" customHeight="1">
      <c r="A375" s="246"/>
      <c r="B375" s="189"/>
      <c r="F375" s="885" t="s">
        <v>1424</v>
      </c>
      <c r="G375" s="885" t="str">
        <f t="shared" ref="G375:BA375" si="19">G373&amp;G374</f>
        <v>2007CH4 (g/l)</v>
      </c>
      <c r="H375" s="885" t="str">
        <f t="shared" si="19"/>
        <v>2007N2O (g/l)</v>
      </c>
      <c r="I375" s="885" t="str">
        <f t="shared" si="19"/>
        <v>2008CO2 (kg/l)</v>
      </c>
      <c r="J375" s="885" t="str">
        <f t="shared" si="19"/>
        <v>2008CH4 (g/l)</v>
      </c>
      <c r="K375" s="885" t="str">
        <f t="shared" si="19"/>
        <v>2008N2O (g/l)</v>
      </c>
      <c r="L375" s="885" t="str">
        <f t="shared" si="19"/>
        <v>2009CO2 (kg/l)</v>
      </c>
      <c r="M375" s="885" t="str">
        <f t="shared" si="19"/>
        <v>2009CH4 (g/l)</v>
      </c>
      <c r="N375" s="885" t="str">
        <f t="shared" si="19"/>
        <v>2009N2O (g/l)</v>
      </c>
      <c r="O375" s="885" t="str">
        <f t="shared" si="19"/>
        <v>2010CO2 (kg/l)</v>
      </c>
      <c r="P375" s="885" t="str">
        <f t="shared" si="19"/>
        <v>2010CH4 (g/l)</v>
      </c>
      <c r="Q375" s="885" t="str">
        <f t="shared" si="19"/>
        <v>2010N2O (g/l)</v>
      </c>
      <c r="R375" s="885" t="str">
        <f t="shared" si="19"/>
        <v>2011CO2 (kg/l)</v>
      </c>
      <c r="S375" s="885" t="str">
        <f t="shared" si="19"/>
        <v>2011CH4 (g/l)</v>
      </c>
      <c r="T375" s="885" t="str">
        <f t="shared" si="19"/>
        <v>2011N2O (g/l)</v>
      </c>
      <c r="U375" s="885" t="str">
        <f t="shared" si="19"/>
        <v>2012CO2 (kg/l)</v>
      </c>
      <c r="V375" s="885" t="str">
        <f t="shared" si="19"/>
        <v>2012CH4 (g/l)</v>
      </c>
      <c r="W375" s="885" t="str">
        <f t="shared" si="19"/>
        <v>2012N2O (g/l)</v>
      </c>
      <c r="X375" s="885" t="str">
        <f t="shared" si="19"/>
        <v>2013CO2 (kg/l)</v>
      </c>
      <c r="Y375" s="885" t="str">
        <f t="shared" si="19"/>
        <v>2013CH4 (g/l)</v>
      </c>
      <c r="Z375" s="885" t="str">
        <f t="shared" si="19"/>
        <v>2013N2O (g/l)</v>
      </c>
      <c r="AA375" s="885" t="str">
        <f t="shared" si="19"/>
        <v>2014CO2 (kg/l)</v>
      </c>
      <c r="AB375" s="885" t="str">
        <f t="shared" si="19"/>
        <v>2014CH4 (g/l)</v>
      </c>
      <c r="AC375" s="885" t="str">
        <f t="shared" si="19"/>
        <v>2014N2O (g/l)</v>
      </c>
      <c r="AD375" s="885" t="str">
        <f t="shared" si="19"/>
        <v>2015CO2 (kg/l)</v>
      </c>
      <c r="AE375" s="885" t="str">
        <f t="shared" si="19"/>
        <v>2015CH4 (g/l)</v>
      </c>
      <c r="AF375" s="885" t="str">
        <f t="shared" si="19"/>
        <v>2015N2O (g/l)</v>
      </c>
      <c r="AG375" s="885" t="str">
        <f t="shared" si="19"/>
        <v>2016CO2 (kg/l)</v>
      </c>
      <c r="AH375" s="885" t="str">
        <f t="shared" si="19"/>
        <v>2016CH4 (g/l)</v>
      </c>
      <c r="AI375" s="885" t="str">
        <f t="shared" si="19"/>
        <v>2016N2O (g/l)</v>
      </c>
      <c r="AJ375" s="885" t="str">
        <f t="shared" si="19"/>
        <v>2017CO2 (kg/l)</v>
      </c>
      <c r="AK375" s="885" t="str">
        <f t="shared" si="19"/>
        <v>2017CH4 (g/l)</v>
      </c>
      <c r="AL375" s="885" t="str">
        <f t="shared" si="19"/>
        <v>2017N2O (g/l)</v>
      </c>
      <c r="AM375" s="885" t="str">
        <f t="shared" si="19"/>
        <v>2018CO2 (kg/l)</v>
      </c>
      <c r="AN375" s="885" t="str">
        <f t="shared" si="19"/>
        <v>2018CH4 (g/l)</v>
      </c>
      <c r="AO375" s="885" t="str">
        <f t="shared" si="19"/>
        <v>2018N2O (g/l)</v>
      </c>
      <c r="AP375" s="885" t="str">
        <f t="shared" si="19"/>
        <v>2019CO2 (kg/l)</v>
      </c>
      <c r="AQ375" s="885" t="str">
        <f t="shared" si="19"/>
        <v>2019CH4 (g/l)</v>
      </c>
      <c r="AR375" s="885" t="str">
        <f t="shared" si="19"/>
        <v>2019N2O (g/l)</v>
      </c>
      <c r="AS375" s="885" t="str">
        <f t="shared" si="19"/>
        <v>2020CO2 (kg/l)</v>
      </c>
      <c r="AT375" s="885" t="str">
        <f t="shared" si="19"/>
        <v>2020CH4 (g/l)</v>
      </c>
      <c r="AU375" s="885" t="str">
        <f t="shared" si="19"/>
        <v>2020N2O (g/l)</v>
      </c>
      <c r="AV375" s="885" t="str">
        <f t="shared" si="19"/>
        <v>2021CO2 (kg/l)</v>
      </c>
      <c r="AW375" s="885" t="str">
        <f t="shared" si="19"/>
        <v>2021CH4 (g/l)</v>
      </c>
      <c r="AX375" s="885" t="str">
        <f t="shared" si="19"/>
        <v>2021N2O (g/l)</v>
      </c>
      <c r="AY375" s="885" t="str">
        <f t="shared" si="19"/>
        <v>2022CO2 (kg/l)</v>
      </c>
      <c r="AZ375" s="885" t="str">
        <f t="shared" si="19"/>
        <v>2022CH4 (g/l)</v>
      </c>
      <c r="BA375" s="885" t="str">
        <f t="shared" si="19"/>
        <v>2022N2O (g/l)</v>
      </c>
    </row>
    <row r="376" spans="1:61" ht="18" customHeight="1">
      <c r="A376" s="247"/>
      <c r="B376" s="190"/>
      <c r="C376" s="936" t="s">
        <v>1425</v>
      </c>
      <c r="D376" s="936" t="s">
        <v>436</v>
      </c>
      <c r="E376" s="937" t="str">
        <f>C376&amp;D376</f>
        <v>Transporte ferroviarioGasóleo (l)</v>
      </c>
      <c r="F376" s="938">
        <v>2.673</v>
      </c>
      <c r="G376" s="938">
        <v>0.15</v>
      </c>
      <c r="H376" s="938">
        <v>0.02</v>
      </c>
      <c r="I376" s="938">
        <v>2.673</v>
      </c>
      <c r="J376" s="938">
        <v>0.15</v>
      </c>
      <c r="K376" s="938">
        <v>0.02</v>
      </c>
      <c r="L376" s="938">
        <v>2.673</v>
      </c>
      <c r="M376" s="938">
        <v>0.15</v>
      </c>
      <c r="N376" s="938">
        <v>0.02</v>
      </c>
      <c r="O376" s="938">
        <v>2.673</v>
      </c>
      <c r="P376" s="938">
        <v>0.15</v>
      </c>
      <c r="Q376" s="938">
        <v>0.02</v>
      </c>
      <c r="R376" s="938">
        <v>2.673</v>
      </c>
      <c r="S376" s="938">
        <v>0.15</v>
      </c>
      <c r="T376" s="938">
        <v>0.02</v>
      </c>
      <c r="U376" s="938">
        <v>2.673</v>
      </c>
      <c r="V376" s="938">
        <v>0.15</v>
      </c>
      <c r="W376" s="938">
        <v>0.02</v>
      </c>
      <c r="X376" s="938">
        <v>2.673</v>
      </c>
      <c r="Y376" s="938">
        <v>0.15</v>
      </c>
      <c r="Z376" s="938">
        <v>0.02</v>
      </c>
      <c r="AA376" s="938">
        <v>2.673</v>
      </c>
      <c r="AB376" s="938">
        <v>0.15</v>
      </c>
      <c r="AC376" s="938">
        <v>0.02</v>
      </c>
      <c r="AD376" s="938">
        <v>2.673</v>
      </c>
      <c r="AE376" s="938">
        <v>0.15</v>
      </c>
      <c r="AF376" s="938">
        <v>0.02</v>
      </c>
      <c r="AG376" s="938">
        <v>2.673</v>
      </c>
      <c r="AH376" s="938">
        <v>0.15</v>
      </c>
      <c r="AI376" s="938">
        <v>0.02</v>
      </c>
      <c r="AJ376" s="938">
        <v>2.673</v>
      </c>
      <c r="AK376" s="938">
        <v>0.15</v>
      </c>
      <c r="AL376" s="938">
        <v>0.02</v>
      </c>
      <c r="AM376" s="938">
        <v>2.673</v>
      </c>
      <c r="AN376" s="938">
        <v>0.15</v>
      </c>
      <c r="AO376" s="938">
        <v>0.02</v>
      </c>
      <c r="AP376" s="938">
        <v>2.673</v>
      </c>
      <c r="AQ376" s="938">
        <v>0.15</v>
      </c>
      <c r="AR376" s="938">
        <v>0.02</v>
      </c>
      <c r="AS376" s="938">
        <v>2.673</v>
      </c>
      <c r="AT376" s="938">
        <v>0.15</v>
      </c>
      <c r="AU376" s="938">
        <v>0.02</v>
      </c>
      <c r="AV376" s="938">
        <v>2.673</v>
      </c>
      <c r="AW376" s="938">
        <v>0.15</v>
      </c>
      <c r="AX376" s="938">
        <v>0.02</v>
      </c>
      <c r="AY376" s="938"/>
      <c r="AZ376" s="938"/>
      <c r="BA376" s="938"/>
    </row>
    <row r="377" spans="1:61" ht="18" customHeight="1">
      <c r="A377" s="247"/>
      <c r="B377" s="190"/>
      <c r="C377" s="939" t="s">
        <v>1426</v>
      </c>
      <c r="D377" s="936" t="s">
        <v>344</v>
      </c>
      <c r="E377" s="937" t="str">
        <f t="shared" ref="E377:E380" si="20">C377&amp;D377</f>
        <v>Transporte marítimoGasóleo B (l)</v>
      </c>
      <c r="F377" s="938">
        <v>2.714</v>
      </c>
      <c r="G377" s="938">
        <v>0.25700000000000001</v>
      </c>
      <c r="H377" s="938">
        <v>6.8000000000000005E-2</v>
      </c>
      <c r="I377" s="938">
        <v>2.714</v>
      </c>
      <c r="J377" s="938">
        <v>0.25700000000000001</v>
      </c>
      <c r="K377" s="938">
        <v>6.8000000000000005E-2</v>
      </c>
      <c r="L377" s="938">
        <v>2.714</v>
      </c>
      <c r="M377" s="938">
        <v>0.25700000000000001</v>
      </c>
      <c r="N377" s="938">
        <v>6.8000000000000005E-2</v>
      </c>
      <c r="O377" s="938">
        <v>2.714</v>
      </c>
      <c r="P377" s="938">
        <v>0.25700000000000001</v>
      </c>
      <c r="Q377" s="938">
        <v>6.8000000000000005E-2</v>
      </c>
      <c r="R377" s="938">
        <v>2.714</v>
      </c>
      <c r="S377" s="938">
        <v>0.25700000000000001</v>
      </c>
      <c r="T377" s="938">
        <v>6.8000000000000005E-2</v>
      </c>
      <c r="U377" s="938">
        <v>2.714</v>
      </c>
      <c r="V377" s="938">
        <v>0.25700000000000001</v>
      </c>
      <c r="W377" s="938">
        <v>6.8000000000000005E-2</v>
      </c>
      <c r="X377" s="938">
        <v>2.714</v>
      </c>
      <c r="Y377" s="938">
        <v>0.25700000000000001</v>
      </c>
      <c r="Z377" s="938">
        <v>6.8000000000000005E-2</v>
      </c>
      <c r="AA377" s="938">
        <v>2.714</v>
      </c>
      <c r="AB377" s="938">
        <v>0.25700000000000001</v>
      </c>
      <c r="AC377" s="938">
        <v>6.8000000000000005E-2</v>
      </c>
      <c r="AD377" s="938">
        <v>2.714</v>
      </c>
      <c r="AE377" s="938">
        <v>0.25700000000000001</v>
      </c>
      <c r="AF377" s="938">
        <v>6.8000000000000005E-2</v>
      </c>
      <c r="AG377" s="938">
        <v>2.714</v>
      </c>
      <c r="AH377" s="938">
        <v>0.25700000000000001</v>
      </c>
      <c r="AI377" s="938">
        <v>6.8000000000000005E-2</v>
      </c>
      <c r="AJ377" s="938">
        <v>2.714</v>
      </c>
      <c r="AK377" s="938">
        <v>0.25700000000000001</v>
      </c>
      <c r="AL377" s="938">
        <v>6.8000000000000005E-2</v>
      </c>
      <c r="AM377" s="938">
        <v>2.714</v>
      </c>
      <c r="AN377" s="938">
        <v>0.25700000000000001</v>
      </c>
      <c r="AO377" s="938">
        <v>6.8000000000000005E-2</v>
      </c>
      <c r="AP377" s="938">
        <v>2.714</v>
      </c>
      <c r="AQ377" s="938">
        <v>0.25700000000000001</v>
      </c>
      <c r="AR377" s="938">
        <v>6.8000000000000005E-2</v>
      </c>
      <c r="AS377" s="938">
        <v>2.714</v>
      </c>
      <c r="AT377" s="938">
        <v>0.25700000000000001</v>
      </c>
      <c r="AU377" s="938">
        <v>6.8000000000000005E-2</v>
      </c>
      <c r="AV377" s="938">
        <v>2.714</v>
      </c>
      <c r="AW377" s="938">
        <v>0.25700000000000001</v>
      </c>
      <c r="AX377" s="938">
        <v>6.8000000000000005E-2</v>
      </c>
      <c r="AY377" s="938"/>
      <c r="AZ377" s="938"/>
      <c r="BA377" s="938"/>
    </row>
    <row r="378" spans="1:61" ht="18" customHeight="1">
      <c r="A378" s="247"/>
      <c r="B378" s="190"/>
      <c r="C378" s="939" t="s">
        <v>1426</v>
      </c>
      <c r="D378" s="936" t="s">
        <v>346</v>
      </c>
      <c r="E378" s="937" t="str">
        <f t="shared" si="20"/>
        <v>Transporte marítimoFuelóleo (l)</v>
      </c>
      <c r="F378" s="938">
        <v>3.0409999999999999</v>
      </c>
      <c r="G378" s="938">
        <v>0.27500000000000002</v>
      </c>
      <c r="H378" s="938">
        <v>7.8E-2</v>
      </c>
      <c r="I378" s="938">
        <v>3.0409999999999999</v>
      </c>
      <c r="J378" s="938">
        <v>0.27500000000000002</v>
      </c>
      <c r="K378" s="938">
        <v>7.8E-2</v>
      </c>
      <c r="L378" s="938">
        <v>3.0409999999999999</v>
      </c>
      <c r="M378" s="938">
        <v>0.27500000000000002</v>
      </c>
      <c r="N378" s="938">
        <v>7.8E-2</v>
      </c>
      <c r="O378" s="938">
        <v>3.0409999999999999</v>
      </c>
      <c r="P378" s="938">
        <v>0.27500000000000002</v>
      </c>
      <c r="Q378" s="938">
        <v>7.8E-2</v>
      </c>
      <c r="R378" s="938">
        <v>3.0409999999999999</v>
      </c>
      <c r="S378" s="938">
        <v>0.27500000000000002</v>
      </c>
      <c r="T378" s="938">
        <v>7.8E-2</v>
      </c>
      <c r="U378" s="938">
        <v>3.0409999999999999</v>
      </c>
      <c r="V378" s="938">
        <v>0.27500000000000002</v>
      </c>
      <c r="W378" s="938">
        <v>7.8E-2</v>
      </c>
      <c r="X378" s="938">
        <v>3.0409999999999999</v>
      </c>
      <c r="Y378" s="938">
        <v>0.27500000000000002</v>
      </c>
      <c r="Z378" s="938">
        <v>7.8E-2</v>
      </c>
      <c r="AA378" s="938">
        <v>3.0409999999999999</v>
      </c>
      <c r="AB378" s="938">
        <v>0.27500000000000002</v>
      </c>
      <c r="AC378" s="938">
        <v>7.8E-2</v>
      </c>
      <c r="AD378" s="938">
        <v>3.0409999999999999</v>
      </c>
      <c r="AE378" s="938">
        <v>0.27500000000000002</v>
      </c>
      <c r="AF378" s="938">
        <v>7.8E-2</v>
      </c>
      <c r="AG378" s="938">
        <v>3.0409999999999999</v>
      </c>
      <c r="AH378" s="938">
        <v>0.27500000000000002</v>
      </c>
      <c r="AI378" s="938">
        <v>7.8E-2</v>
      </c>
      <c r="AJ378" s="938">
        <v>3.0409999999999999</v>
      </c>
      <c r="AK378" s="938">
        <v>0.27500000000000002</v>
      </c>
      <c r="AL378" s="938">
        <v>7.8E-2</v>
      </c>
      <c r="AM378" s="938">
        <v>3.0409999999999999</v>
      </c>
      <c r="AN378" s="938">
        <v>0.27500000000000002</v>
      </c>
      <c r="AO378" s="938">
        <v>7.8E-2</v>
      </c>
      <c r="AP378" s="938">
        <v>3.0409999999999999</v>
      </c>
      <c r="AQ378" s="938">
        <v>0.27500000000000002</v>
      </c>
      <c r="AR378" s="938">
        <v>7.8E-2</v>
      </c>
      <c r="AS378" s="938">
        <v>3.0409999999999999</v>
      </c>
      <c r="AT378" s="938">
        <v>0.27500000000000002</v>
      </c>
      <c r="AU378" s="938">
        <v>7.8E-2</v>
      </c>
      <c r="AV378" s="938">
        <v>3.0409999999999999</v>
      </c>
      <c r="AW378" s="938">
        <v>0.27500000000000002</v>
      </c>
      <c r="AX378" s="938">
        <v>7.8E-2</v>
      </c>
      <c r="AY378" s="938"/>
      <c r="AZ378" s="938"/>
      <c r="BA378" s="938"/>
    </row>
    <row r="379" spans="1:61" ht="18" customHeight="1">
      <c r="A379" s="247"/>
      <c r="B379" s="190"/>
      <c r="C379" s="939" t="s">
        <v>1427</v>
      </c>
      <c r="D379" s="936" t="s">
        <v>1331</v>
      </c>
      <c r="E379" s="937" t="str">
        <f t="shared" si="20"/>
        <v>Transporte aéreoQueroseno (l)</v>
      </c>
      <c r="F379" s="938">
        <v>3.15</v>
      </c>
      <c r="G379" s="938">
        <v>0.214</v>
      </c>
      <c r="H379" s="938">
        <v>8.5999999999999993E-2</v>
      </c>
      <c r="I379" s="938">
        <v>3.15</v>
      </c>
      <c r="J379" s="938">
        <v>0.214</v>
      </c>
      <c r="K379" s="938">
        <v>8.5999999999999993E-2</v>
      </c>
      <c r="L379" s="938">
        <v>3.15</v>
      </c>
      <c r="M379" s="938">
        <v>0.214</v>
      </c>
      <c r="N379" s="938">
        <v>8.5999999999999993E-2</v>
      </c>
      <c r="O379" s="938">
        <v>3.15</v>
      </c>
      <c r="P379" s="938">
        <v>0.214</v>
      </c>
      <c r="Q379" s="938">
        <v>8.5999999999999993E-2</v>
      </c>
      <c r="R379" s="938">
        <v>3.15</v>
      </c>
      <c r="S379" s="938">
        <v>0.214</v>
      </c>
      <c r="T379" s="938">
        <v>8.5999999999999993E-2</v>
      </c>
      <c r="U379" s="938">
        <v>3.15</v>
      </c>
      <c r="V379" s="938">
        <v>0.214</v>
      </c>
      <c r="W379" s="938">
        <v>8.5999999999999993E-2</v>
      </c>
      <c r="X379" s="938">
        <v>3.15</v>
      </c>
      <c r="Y379" s="938">
        <v>0.214</v>
      </c>
      <c r="Z379" s="938">
        <v>8.5999999999999993E-2</v>
      </c>
      <c r="AA379" s="938">
        <v>3.15</v>
      </c>
      <c r="AB379" s="938">
        <v>0.214</v>
      </c>
      <c r="AC379" s="938">
        <v>8.5999999999999993E-2</v>
      </c>
      <c r="AD379" s="938">
        <v>3.15</v>
      </c>
      <c r="AE379" s="938">
        <v>0.214</v>
      </c>
      <c r="AF379" s="938">
        <v>8.5999999999999993E-2</v>
      </c>
      <c r="AG379" s="938">
        <v>3.15</v>
      </c>
      <c r="AH379" s="938">
        <v>0.214</v>
      </c>
      <c r="AI379" s="938">
        <v>8.5999999999999993E-2</v>
      </c>
      <c r="AJ379" s="938">
        <v>3.15</v>
      </c>
      <c r="AK379" s="938">
        <v>0.214</v>
      </c>
      <c r="AL379" s="938">
        <v>8.5999999999999993E-2</v>
      </c>
      <c r="AM379" s="938">
        <v>3.15</v>
      </c>
      <c r="AN379" s="938">
        <v>0.214</v>
      </c>
      <c r="AO379" s="938">
        <v>8.5999999999999993E-2</v>
      </c>
      <c r="AP379" s="938">
        <v>3.15</v>
      </c>
      <c r="AQ379" s="938">
        <v>0.214</v>
      </c>
      <c r="AR379" s="938">
        <v>8.5999999999999993E-2</v>
      </c>
      <c r="AS379" s="938">
        <v>3.15</v>
      </c>
      <c r="AT379" s="938">
        <v>0.214</v>
      </c>
      <c r="AU379" s="938">
        <v>8.5999999999999993E-2</v>
      </c>
      <c r="AV379" s="938">
        <v>3.15</v>
      </c>
      <c r="AW379" s="938">
        <v>0.214</v>
      </c>
      <c r="AX379" s="938">
        <v>8.5999999999999993E-2</v>
      </c>
      <c r="AY379" s="938"/>
      <c r="AZ379" s="938"/>
      <c r="BA379" s="938"/>
    </row>
    <row r="380" spans="1:61" ht="18" customHeight="1">
      <c r="C380" s="939" t="s">
        <v>1427</v>
      </c>
      <c r="D380" s="936" t="s">
        <v>1428</v>
      </c>
      <c r="E380" s="937" t="str">
        <f t="shared" si="20"/>
        <v>Transporte aéreoGasolina para aviación (l)</v>
      </c>
      <c r="F380" s="938">
        <v>3.05</v>
      </c>
      <c r="G380" s="938">
        <v>0.216</v>
      </c>
      <c r="H380" s="938">
        <v>8.5999999999999993E-2</v>
      </c>
      <c r="I380" s="938">
        <v>3.05</v>
      </c>
      <c r="J380" s="938">
        <v>0.216</v>
      </c>
      <c r="K380" s="938">
        <v>8.5999999999999993E-2</v>
      </c>
      <c r="L380" s="938">
        <v>3.05</v>
      </c>
      <c r="M380" s="938">
        <v>0.216</v>
      </c>
      <c r="N380" s="938">
        <v>8.5999999999999993E-2</v>
      </c>
      <c r="O380" s="938">
        <v>3.05</v>
      </c>
      <c r="P380" s="938">
        <v>0.216</v>
      </c>
      <c r="Q380" s="938">
        <v>8.5999999999999993E-2</v>
      </c>
      <c r="R380" s="938">
        <v>3.05</v>
      </c>
      <c r="S380" s="938">
        <v>0.216</v>
      </c>
      <c r="T380" s="938">
        <v>8.5999999999999993E-2</v>
      </c>
      <c r="U380" s="938">
        <v>3.05</v>
      </c>
      <c r="V380" s="938">
        <v>0.216</v>
      </c>
      <c r="W380" s="938">
        <v>8.5999999999999993E-2</v>
      </c>
      <c r="X380" s="938">
        <v>3.05</v>
      </c>
      <c r="Y380" s="938">
        <v>0.216</v>
      </c>
      <c r="Z380" s="938">
        <v>8.5999999999999993E-2</v>
      </c>
      <c r="AA380" s="938">
        <v>3.05</v>
      </c>
      <c r="AB380" s="938">
        <v>0.216</v>
      </c>
      <c r="AC380" s="938">
        <v>8.5999999999999993E-2</v>
      </c>
      <c r="AD380" s="938">
        <v>3.05</v>
      </c>
      <c r="AE380" s="938">
        <v>0.216</v>
      </c>
      <c r="AF380" s="938">
        <v>8.5999999999999993E-2</v>
      </c>
      <c r="AG380" s="938">
        <v>3.05</v>
      </c>
      <c r="AH380" s="938">
        <v>0.216</v>
      </c>
      <c r="AI380" s="938">
        <v>8.5999999999999993E-2</v>
      </c>
      <c r="AJ380" s="938">
        <v>3.05</v>
      </c>
      <c r="AK380" s="938">
        <v>0.216</v>
      </c>
      <c r="AL380" s="938">
        <v>8.5999999999999993E-2</v>
      </c>
      <c r="AM380" s="938">
        <v>3.05</v>
      </c>
      <c r="AN380" s="938">
        <v>0.216</v>
      </c>
      <c r="AO380" s="938">
        <v>8.5999999999999993E-2</v>
      </c>
      <c r="AP380" s="938">
        <v>3.05</v>
      </c>
      <c r="AQ380" s="938">
        <v>0.216</v>
      </c>
      <c r="AR380" s="938">
        <v>8.5999999999999993E-2</v>
      </c>
      <c r="AS380" s="938">
        <v>3.05</v>
      </c>
      <c r="AT380" s="938">
        <v>0.216</v>
      </c>
      <c r="AU380" s="938">
        <v>8.5999999999999993E-2</v>
      </c>
      <c r="AV380" s="938">
        <v>3.05</v>
      </c>
      <c r="AW380" s="938">
        <v>0.216</v>
      </c>
      <c r="AX380" s="938">
        <v>8.5999999999999993E-2</v>
      </c>
      <c r="AY380" s="938"/>
      <c r="AZ380" s="938"/>
      <c r="BA380" s="938"/>
    </row>
    <row r="381" spans="1:61" ht="18" customHeight="1">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c r="AE381" s="114"/>
      <c r="AF381" s="114"/>
      <c r="AG381" s="114"/>
      <c r="AH381" s="114"/>
      <c r="AI381" s="114"/>
      <c r="AJ381" s="114"/>
      <c r="AK381" s="114"/>
      <c r="AL381" s="114"/>
      <c r="AM381" s="114"/>
      <c r="AN381" s="114"/>
      <c r="AO381" s="114"/>
      <c r="AP381" s="114"/>
      <c r="AQ381" s="114"/>
      <c r="AR381" s="114"/>
      <c r="AS381" s="114"/>
      <c r="AT381" s="114"/>
      <c r="AU381" s="114"/>
      <c r="AV381" s="114"/>
      <c r="AW381" s="114"/>
      <c r="AX381" s="114"/>
      <c r="AY381" s="114"/>
      <c r="AZ381" s="114"/>
      <c r="BA381" s="114"/>
      <c r="BB381" s="114"/>
      <c r="BC381" s="114"/>
      <c r="BD381" s="114"/>
      <c r="BE381" s="114"/>
      <c r="BF381" s="114"/>
      <c r="BG381" s="114"/>
      <c r="BH381" s="114"/>
      <c r="BI381" s="114"/>
    </row>
    <row r="382" spans="1:61" ht="18" customHeight="1">
      <c r="A382" s="245"/>
      <c r="B382" s="235"/>
      <c r="C382" s="235"/>
    </row>
    <row r="383" spans="1:61" ht="18" customHeight="1">
      <c r="A383" s="245"/>
      <c r="B383" s="259" t="s">
        <v>1429</v>
      </c>
    </row>
    <row r="384" spans="1:61" ht="18" customHeight="1">
      <c r="A384" s="245"/>
      <c r="B384" s="259"/>
      <c r="G384" s="267" t="s">
        <v>1430</v>
      </c>
      <c r="H384" s="267" t="s">
        <v>1431</v>
      </c>
      <c r="I384" s="267" t="s">
        <v>1432</v>
      </c>
    </row>
    <row r="385" spans="1:63" ht="18" customHeight="1">
      <c r="A385" s="245"/>
      <c r="B385" s="235"/>
      <c r="C385" s="431" t="s">
        <v>182</v>
      </c>
      <c r="E385" s="940" t="s">
        <v>1405</v>
      </c>
      <c r="G385" s="261" t="s">
        <v>1433</v>
      </c>
      <c r="H385" s="941" t="s">
        <v>1434</v>
      </c>
      <c r="I385" s="941" t="s">
        <v>1435</v>
      </c>
    </row>
    <row r="386" spans="1:63" ht="18" customHeight="1">
      <c r="A386" s="245"/>
      <c r="B386" s="245"/>
      <c r="C386" s="432" t="s">
        <v>1425</v>
      </c>
      <c r="D386" s="216">
        <v>1</v>
      </c>
      <c r="E386" s="432" t="e">
        <f>VLOOKUP($D398,$C$386:$D$388,2,0)</f>
        <v>#N/A</v>
      </c>
      <c r="G386" s="922" t="s">
        <v>436</v>
      </c>
      <c r="H386" s="942" t="s">
        <v>344</v>
      </c>
      <c r="I386" s="432" t="s">
        <v>1428</v>
      </c>
    </row>
    <row r="387" spans="1:63" ht="18" customHeight="1">
      <c r="A387" s="245"/>
      <c r="B387" s="245"/>
      <c r="C387" s="875" t="s">
        <v>1426</v>
      </c>
      <c r="D387" s="212">
        <v>2</v>
      </c>
      <c r="E387" s="432" t="e">
        <f>VLOOKUP($D399,$C$386:$D$388,2,0)</f>
        <v>#N/A</v>
      </c>
      <c r="G387" s="878" t="s">
        <v>1328</v>
      </c>
      <c r="H387" s="874" t="s">
        <v>346</v>
      </c>
      <c r="I387" s="875" t="s">
        <v>1331</v>
      </c>
      <c r="J387" s="235"/>
    </row>
    <row r="388" spans="1:63" ht="18" customHeight="1">
      <c r="A388" s="245"/>
      <c r="B388" s="235"/>
      <c r="C388" s="878" t="s">
        <v>1427</v>
      </c>
      <c r="D388" s="876">
        <v>3</v>
      </c>
      <c r="E388" s="432" t="e">
        <f>VLOOKUP($D400,$C$386:$D$388,2,0)</f>
        <v>#N/A</v>
      </c>
      <c r="G388" s="245"/>
      <c r="H388" s="878" t="s">
        <v>1328</v>
      </c>
      <c r="I388" s="878" t="s">
        <v>1328</v>
      </c>
    </row>
    <row r="389" spans="1:63" ht="18" customHeight="1">
      <c r="A389" s="245"/>
      <c r="B389" s="235"/>
      <c r="E389" s="432" t="e">
        <f>VLOOKUP($D401,$C$386:$D$388,2,0)</f>
        <v>#N/A</v>
      </c>
    </row>
    <row r="390" spans="1:63" ht="18" customHeight="1">
      <c r="A390" s="245"/>
      <c r="B390" s="235"/>
      <c r="E390" s="471" t="e">
        <f>VLOOKUP($D402,$C$386:$D$388,2,0)</f>
        <v>#N/A</v>
      </c>
      <c r="F390" s="235"/>
      <c r="G390" s="235"/>
      <c r="I390" s="235"/>
      <c r="J390" s="235"/>
      <c r="K390" s="235"/>
      <c r="P390" s="235"/>
      <c r="Q390" s="235"/>
      <c r="R390" s="235"/>
      <c r="S390" s="235"/>
      <c r="T390" s="235"/>
      <c r="U390" s="235"/>
      <c r="V390" s="235"/>
      <c r="W390" s="235"/>
      <c r="X390" s="235"/>
      <c r="Y390" s="235"/>
      <c r="Z390" s="235"/>
      <c r="AA390" s="235"/>
      <c r="AB390" s="235"/>
      <c r="AC390" s="235"/>
      <c r="AD390" s="235"/>
      <c r="AE390" s="235"/>
      <c r="AF390" s="235"/>
      <c r="AG390" s="235"/>
      <c r="AH390" s="235"/>
      <c r="AI390" s="235"/>
      <c r="AJ390" s="235"/>
      <c r="AK390" s="235"/>
      <c r="AL390" s="235"/>
      <c r="AM390" s="235"/>
      <c r="AN390" s="235"/>
      <c r="AO390" s="235"/>
      <c r="AP390" s="235"/>
      <c r="AQ390" s="235"/>
      <c r="AR390" s="235"/>
      <c r="AS390" s="235"/>
      <c r="AT390" s="235"/>
      <c r="AU390" s="235"/>
      <c r="AV390" s="235"/>
      <c r="AW390" s="235"/>
      <c r="AX390" s="235"/>
      <c r="AY390" s="235"/>
      <c r="AZ390" s="235"/>
      <c r="BA390" s="235"/>
      <c r="BB390" s="235"/>
      <c r="BC390" s="235"/>
      <c r="BD390" s="235"/>
      <c r="BE390" s="235"/>
      <c r="BF390" s="235"/>
      <c r="BG390" s="235"/>
      <c r="BH390" s="235"/>
      <c r="BI390" s="235"/>
      <c r="BJ390" s="235"/>
      <c r="BK390" s="235"/>
    </row>
    <row r="391" spans="1:63" ht="18" customHeight="1">
      <c r="A391" s="245"/>
      <c r="B391" s="245"/>
      <c r="C391" s="245"/>
      <c r="D391" s="245"/>
      <c r="P391" s="235"/>
      <c r="Q391" s="235"/>
      <c r="R391" s="235"/>
      <c r="S391" s="235"/>
      <c r="T391" s="235"/>
      <c r="U391" s="235"/>
      <c r="V391" s="235"/>
      <c r="W391" s="235"/>
      <c r="X391" s="235"/>
      <c r="Y391" s="235"/>
      <c r="Z391" s="235"/>
      <c r="AA391" s="235"/>
      <c r="AB391" s="235"/>
      <c r="AC391" s="235"/>
      <c r="AD391" s="235"/>
      <c r="AE391" s="235"/>
      <c r="AF391" s="235"/>
      <c r="AG391" s="235"/>
      <c r="AH391" s="235"/>
      <c r="AI391" s="235"/>
      <c r="AJ391" s="235"/>
      <c r="AK391" s="235"/>
      <c r="AL391" s="235"/>
      <c r="AM391" s="235"/>
      <c r="AN391" s="235"/>
      <c r="AO391" s="235"/>
      <c r="AP391" s="235"/>
      <c r="AQ391" s="235"/>
      <c r="AR391" s="235"/>
      <c r="AS391" s="235"/>
      <c r="AT391" s="235"/>
      <c r="AU391" s="235"/>
      <c r="AV391" s="235"/>
      <c r="AW391" s="235"/>
      <c r="AX391" s="235"/>
      <c r="AY391" s="235"/>
      <c r="AZ391" s="235"/>
      <c r="BA391" s="235"/>
      <c r="BB391" s="235"/>
      <c r="BC391" s="235"/>
      <c r="BD391" s="235"/>
      <c r="BE391" s="235"/>
      <c r="BF391" s="235"/>
      <c r="BG391" s="235"/>
      <c r="BH391" s="235"/>
      <c r="BI391" s="235"/>
      <c r="BJ391" s="235"/>
      <c r="BK391" s="235"/>
    </row>
    <row r="392" spans="1:63" ht="18" customHeight="1">
      <c r="A392" s="245"/>
      <c r="B392" s="235"/>
      <c r="C392" s="235"/>
      <c r="D392" s="235"/>
      <c r="P392" s="235"/>
      <c r="Q392" s="235"/>
      <c r="R392" s="235"/>
      <c r="S392" s="235"/>
      <c r="T392" s="235"/>
      <c r="U392" s="235"/>
      <c r="V392" s="235"/>
      <c r="W392" s="235"/>
      <c r="X392" s="235"/>
      <c r="Y392" s="235"/>
      <c r="Z392" s="235"/>
      <c r="AA392" s="235"/>
      <c r="AB392" s="235"/>
      <c r="AC392" s="235"/>
      <c r="AD392" s="235"/>
      <c r="AE392" s="235"/>
      <c r="AF392" s="235"/>
      <c r="AG392" s="235"/>
      <c r="AH392" s="235"/>
      <c r="AI392" s="235"/>
      <c r="AJ392" s="235"/>
      <c r="AK392" s="235"/>
      <c r="AL392" s="235"/>
      <c r="AM392" s="235"/>
      <c r="AN392" s="235"/>
      <c r="AO392" s="235"/>
      <c r="AP392" s="235"/>
      <c r="AQ392" s="235"/>
      <c r="AR392" s="235"/>
      <c r="AS392" s="235"/>
      <c r="AT392" s="235"/>
      <c r="AU392" s="235"/>
      <c r="AV392" s="235"/>
      <c r="AW392" s="235"/>
      <c r="AX392" s="235"/>
      <c r="AY392" s="235"/>
      <c r="AZ392" s="235"/>
      <c r="BA392" s="235"/>
      <c r="BB392" s="235"/>
      <c r="BC392" s="235"/>
      <c r="BD392" s="235"/>
      <c r="BE392" s="235"/>
      <c r="BF392" s="235"/>
      <c r="BG392" s="235"/>
      <c r="BH392" s="235"/>
      <c r="BI392" s="235"/>
      <c r="BJ392" s="235"/>
      <c r="BK392" s="235"/>
    </row>
    <row r="393" spans="1:63" ht="18" customHeight="1">
      <c r="B393" s="259" t="s">
        <v>1335</v>
      </c>
      <c r="D393" s="262"/>
    </row>
    <row r="394" spans="1:63" ht="18" customHeight="1"/>
    <row r="395" spans="1:63" ht="18" customHeight="1">
      <c r="C395" s="928" t="s">
        <v>1410</v>
      </c>
      <c r="D395" s="928" t="s">
        <v>1436</v>
      </c>
      <c r="E395" s="928" t="s">
        <v>1437</v>
      </c>
      <c r="F395" s="928" t="s">
        <v>1438</v>
      </c>
      <c r="G395" s="891" t="s">
        <v>1339</v>
      </c>
      <c r="H395" s="892"/>
      <c r="I395" s="893"/>
      <c r="J395" s="891" t="s">
        <v>1340</v>
      </c>
      <c r="K395" s="892"/>
      <c r="L395" s="893"/>
      <c r="M395" s="891" t="s">
        <v>1341</v>
      </c>
      <c r="N395" s="892"/>
      <c r="O395" s="892"/>
      <c r="P395" s="893"/>
    </row>
    <row r="396" spans="1:63" ht="18" customHeight="1">
      <c r="C396" s="929"/>
      <c r="D396" s="929"/>
      <c r="E396" s="929"/>
      <c r="F396" s="929"/>
      <c r="G396" s="943" t="s">
        <v>1276</v>
      </c>
      <c r="H396" s="943" t="s">
        <v>1277</v>
      </c>
      <c r="I396" s="943" t="s">
        <v>1278</v>
      </c>
      <c r="J396" s="943" t="s">
        <v>1273</v>
      </c>
      <c r="K396" s="943" t="s">
        <v>1274</v>
      </c>
      <c r="L396" s="943" t="s">
        <v>1275</v>
      </c>
      <c r="M396" s="943" t="s">
        <v>1342</v>
      </c>
      <c r="N396" s="943" t="s">
        <v>1343</v>
      </c>
      <c r="O396" s="943" t="s">
        <v>1344</v>
      </c>
      <c r="P396" s="943" t="s">
        <v>1345</v>
      </c>
    </row>
    <row r="397" spans="1:63" ht="18" customHeight="1">
      <c r="C397" s="896" t="s">
        <v>323</v>
      </c>
      <c r="D397" s="896"/>
      <c r="E397" s="896"/>
      <c r="F397" s="896"/>
      <c r="G397" s="896"/>
      <c r="H397" s="896"/>
      <c r="I397" s="896"/>
      <c r="J397" s="896"/>
      <c r="K397" s="896"/>
      <c r="L397" s="896"/>
      <c r="M397" s="896"/>
      <c r="N397" s="896"/>
      <c r="O397" s="896"/>
      <c r="P397" s="896" t="s">
        <v>1346</v>
      </c>
    </row>
    <row r="398" spans="1:63" ht="18" customHeight="1">
      <c r="C398" s="944" t="str">
        <f>IF(ISTEXT('4. Vehículos y maquinaria'!E121),'4. Vehículos y maquinaria'!E121,"")</f>
        <v/>
      </c>
      <c r="D398" s="471">
        <f>'4. Vehículos y maquinaria'!F121</f>
        <v>0</v>
      </c>
      <c r="E398" s="471">
        <f>'4. Vehículos y maquinaria'!G121</f>
        <v>0</v>
      </c>
      <c r="F398" s="471">
        <f>'4. Vehículos y maquinaria'!H121</f>
        <v>0</v>
      </c>
      <c r="G398" s="471" t="str">
        <f t="shared" ref="G398:I402" si="21">IF($E398="Otro (ud)","-",IFERROR(INDEX($F$376:$AX$380,MATCH($D398&amp;$E398,$E$376:$E$380,0),MATCH($D$6&amp;G$396,$F$375:$AX$375,0)),""))</f>
        <v/>
      </c>
      <c r="H398" s="471" t="str">
        <f t="shared" si="21"/>
        <v/>
      </c>
      <c r="I398" s="471" t="str">
        <f t="shared" si="21"/>
        <v/>
      </c>
      <c r="J398" s="471">
        <f>'4. Vehículos y maquinaria'!L121</f>
        <v>0</v>
      </c>
      <c r="K398" s="471">
        <f>'4. Vehículos y maquinaria'!M121</f>
        <v>0</v>
      </c>
      <c r="L398" s="471">
        <f>'4. Vehículos y maquinaria'!N121</f>
        <v>0</v>
      </c>
      <c r="M398" s="902" t="str">
        <f>IFERROR(IF($E398="Otro (ud)",$F398*$J398,$F398*$G398),"")</f>
        <v/>
      </c>
      <c r="N398" s="902" t="str">
        <f>IFERROR(IF($E398="Otro (ud)",$F398*$K398,$F398*$H398),"")</f>
        <v/>
      </c>
      <c r="O398" s="902" t="str">
        <f>IFERROR(IF($E398="Otro (ud)",$F398*$L398,$F398*$I398),"")</f>
        <v/>
      </c>
      <c r="P398" s="931" t="str">
        <f>IFERROR($M398+$N398*$H$9/1000+$O398*$H$10/1000,"")</f>
        <v/>
      </c>
    </row>
    <row r="399" spans="1:63" ht="18" customHeight="1">
      <c r="C399" s="944" t="str">
        <f>IF(ISTEXT('4. Vehículos y maquinaria'!E122),'4. Vehículos y maquinaria'!E122,"")</f>
        <v/>
      </c>
      <c r="D399" s="471">
        <f>'4. Vehículos y maquinaria'!F122</f>
        <v>0</v>
      </c>
      <c r="E399" s="471">
        <f>'4. Vehículos y maquinaria'!G122</f>
        <v>0</v>
      </c>
      <c r="F399" s="471">
        <f>'4. Vehículos y maquinaria'!H122</f>
        <v>0</v>
      </c>
      <c r="G399" s="471" t="str">
        <f t="shared" si="21"/>
        <v/>
      </c>
      <c r="H399" s="471" t="str">
        <f t="shared" si="21"/>
        <v/>
      </c>
      <c r="I399" s="471" t="str">
        <f t="shared" si="21"/>
        <v/>
      </c>
      <c r="J399" s="471">
        <f>'4. Vehículos y maquinaria'!L122</f>
        <v>0</v>
      </c>
      <c r="K399" s="471">
        <f>'4. Vehículos y maquinaria'!M122</f>
        <v>0</v>
      </c>
      <c r="L399" s="471">
        <f>'4. Vehículos y maquinaria'!N122</f>
        <v>0</v>
      </c>
      <c r="M399" s="902" t="str">
        <f>IFERROR(IF($E399="Otro (ud)",$F399*$J399,$F399*$G399),"")</f>
        <v/>
      </c>
      <c r="N399" s="902" t="str">
        <f>IFERROR(IF($E399="Otro (ud)",$F399*$K399,$F399*$H399),"")</f>
        <v/>
      </c>
      <c r="O399" s="902" t="str">
        <f>IFERROR(IF($E399="Otro (ud)",$F399*$L399,$F399*$I399),"")</f>
        <v/>
      </c>
      <c r="P399" s="931" t="str">
        <f>IFERROR($M399+$N399*$H$9/1000+$O399*$H$10/1000,"")</f>
        <v/>
      </c>
    </row>
    <row r="400" spans="1:63" ht="18" customHeight="1">
      <c r="C400" s="944" t="str">
        <f>IF(ISTEXT('4. Vehículos y maquinaria'!E123),'4. Vehículos y maquinaria'!E123,"")</f>
        <v/>
      </c>
      <c r="D400" s="471">
        <f>'4. Vehículos y maquinaria'!F123</f>
        <v>0</v>
      </c>
      <c r="E400" s="471">
        <f>'4. Vehículos y maquinaria'!G123</f>
        <v>0</v>
      </c>
      <c r="F400" s="471">
        <f>'4. Vehículos y maquinaria'!H123</f>
        <v>0</v>
      </c>
      <c r="G400" s="471" t="str">
        <f t="shared" si="21"/>
        <v/>
      </c>
      <c r="H400" s="471" t="str">
        <f t="shared" si="21"/>
        <v/>
      </c>
      <c r="I400" s="471" t="str">
        <f t="shared" si="21"/>
        <v/>
      </c>
      <c r="J400" s="471">
        <f>'4. Vehículos y maquinaria'!L123</f>
        <v>0</v>
      </c>
      <c r="K400" s="471">
        <f>'4. Vehículos y maquinaria'!M123</f>
        <v>0</v>
      </c>
      <c r="L400" s="471">
        <f>'4. Vehículos y maquinaria'!N123</f>
        <v>0</v>
      </c>
      <c r="M400" s="902" t="str">
        <f>IFERROR(IF($E400="Otro (ud)",$F400*$J400,$F400*$G400),"")</f>
        <v/>
      </c>
      <c r="N400" s="902" t="str">
        <f>IFERROR(IF($E400="Otro (ud)",$F400*$K400,$F400*$H400),"")</f>
        <v/>
      </c>
      <c r="O400" s="902" t="str">
        <f>IFERROR(IF($E400="Otro (ud)",$F400*$L400,$F400*$I400),"")</f>
        <v/>
      </c>
      <c r="P400" s="931" t="str">
        <f>IFERROR($M400+$N400*$H$9/1000+$O400*$H$10/1000,"")</f>
        <v/>
      </c>
    </row>
    <row r="401" spans="1:53" ht="18" customHeight="1">
      <c r="C401" s="944" t="str">
        <f>IF(ISTEXT('4. Vehículos y maquinaria'!E124),'4. Vehículos y maquinaria'!E124,"")</f>
        <v/>
      </c>
      <c r="D401" s="471">
        <f>'4. Vehículos y maquinaria'!F124</f>
        <v>0</v>
      </c>
      <c r="E401" s="471">
        <f>'4. Vehículos y maquinaria'!G124</f>
        <v>0</v>
      </c>
      <c r="F401" s="471">
        <f>'4. Vehículos y maquinaria'!H124</f>
        <v>0</v>
      </c>
      <c r="G401" s="471" t="str">
        <f t="shared" si="21"/>
        <v/>
      </c>
      <c r="H401" s="471" t="str">
        <f t="shared" si="21"/>
        <v/>
      </c>
      <c r="I401" s="471" t="str">
        <f t="shared" si="21"/>
        <v/>
      </c>
      <c r="J401" s="471">
        <f>'4. Vehículos y maquinaria'!L124</f>
        <v>0</v>
      </c>
      <c r="K401" s="471">
        <f>'4. Vehículos y maquinaria'!M124</f>
        <v>0</v>
      </c>
      <c r="L401" s="471">
        <f>'4. Vehículos y maquinaria'!N124</f>
        <v>0</v>
      </c>
      <c r="M401" s="902" t="str">
        <f>IFERROR(IF($E401="Otro (ud)",$F401*$J401,$F401*$G401),"")</f>
        <v/>
      </c>
      <c r="N401" s="902" t="str">
        <f>IFERROR(IF($E401="Otro (ud)",$F401*$K401,$F401*$H401),"")</f>
        <v/>
      </c>
      <c r="O401" s="902" t="str">
        <f>IFERROR(IF($E401="Otro (ud)",$F401*$L401,$F401*$I401),"")</f>
        <v/>
      </c>
      <c r="P401" s="931" t="str">
        <f>IFERROR($M401+$N401*$H$9/1000+$O401*$H$10/1000,"")</f>
        <v/>
      </c>
    </row>
    <row r="402" spans="1:53" ht="18" customHeight="1">
      <c r="C402" s="944" t="str">
        <f>IF(ISTEXT('4. Vehículos y maquinaria'!E125),'4. Vehículos y maquinaria'!E125,"")</f>
        <v/>
      </c>
      <c r="D402" s="471">
        <f>'4. Vehículos y maquinaria'!F125</f>
        <v>0</v>
      </c>
      <c r="E402" s="471">
        <f>'4. Vehículos y maquinaria'!G125</f>
        <v>0</v>
      </c>
      <c r="F402" s="471">
        <f>'4. Vehículos y maquinaria'!H125</f>
        <v>0</v>
      </c>
      <c r="G402" s="471" t="str">
        <f t="shared" si="21"/>
        <v/>
      </c>
      <c r="H402" s="471" t="str">
        <f t="shared" si="21"/>
        <v/>
      </c>
      <c r="I402" s="471" t="str">
        <f t="shared" si="21"/>
        <v/>
      </c>
      <c r="J402" s="471">
        <f>'4. Vehículos y maquinaria'!L125</f>
        <v>0</v>
      </c>
      <c r="K402" s="471">
        <f>'4. Vehículos y maquinaria'!M125</f>
        <v>0</v>
      </c>
      <c r="L402" s="471">
        <f>'4. Vehículos y maquinaria'!N125</f>
        <v>0</v>
      </c>
      <c r="M402" s="902" t="str">
        <f>IFERROR(IF($E402="Otro (ud)",$F402*$J402,$F402*$G402),"")</f>
        <v/>
      </c>
      <c r="N402" s="902" t="str">
        <f>IFERROR(IF($E402="Otro (ud)",$F402*$K402,$F402*$H402),"")</f>
        <v/>
      </c>
      <c r="O402" s="902" t="str">
        <f>IFERROR(IF($E402="Otro (ud)",$F402*$L402,$F402*$I402),"")</f>
        <v/>
      </c>
      <c r="P402" s="931" t="str">
        <f>IFERROR($M402+$N402*$H$9/1000+$O402*$H$10/1000,"")</f>
        <v/>
      </c>
    </row>
    <row r="403" spans="1:53" ht="18" customHeight="1">
      <c r="M403" s="932">
        <f>SUM(M398:M402)</f>
        <v>0</v>
      </c>
      <c r="N403" s="932">
        <f>SUM(N398:N402)</f>
        <v>0</v>
      </c>
      <c r="O403" s="932">
        <f t="shared" ref="O403" si="22">SUM(O398:O402)</f>
        <v>0</v>
      </c>
      <c r="P403" s="470">
        <f>SUM(P398:P402)</f>
        <v>0</v>
      </c>
    </row>
    <row r="404" spans="1:53" ht="18" customHeight="1">
      <c r="A404" s="114" t="s">
        <v>160</v>
      </c>
    </row>
    <row r="405" spans="1:53" ht="18" customHeight="1"/>
    <row r="406" spans="1:53" ht="18" customHeight="1">
      <c r="B406" s="269" t="s">
        <v>188</v>
      </c>
      <c r="C406" s="269"/>
      <c r="D406" s="269"/>
      <c r="E406" s="269"/>
      <c r="F406" s="269"/>
      <c r="G406" s="269"/>
      <c r="H406" s="269"/>
      <c r="I406" s="269"/>
      <c r="J406" s="269"/>
      <c r="K406" s="269"/>
    </row>
    <row r="407" spans="1:53" ht="18" customHeight="1"/>
    <row r="408" spans="1:53" ht="18" customHeight="1">
      <c r="D408" s="881" t="s">
        <v>1267</v>
      </c>
      <c r="E408" s="881" t="s">
        <v>1268</v>
      </c>
      <c r="F408" s="881" t="s">
        <v>1269</v>
      </c>
      <c r="G408" s="881" t="s">
        <v>1270</v>
      </c>
    </row>
    <row r="409" spans="1:53" ht="18" customHeight="1">
      <c r="B409">
        <v>5</v>
      </c>
      <c r="C409" s="882" t="s">
        <v>1439</v>
      </c>
      <c r="D409" s="883">
        <f>ROUND(M500,2)</f>
        <v>0</v>
      </c>
      <c r="E409" s="883">
        <f>ROUND(N500,2)</f>
        <v>0</v>
      </c>
      <c r="F409" s="883">
        <f>ROUND(O500,2)</f>
        <v>0</v>
      </c>
      <c r="G409" s="883">
        <f>ROUND(P500,2)</f>
        <v>0</v>
      </c>
    </row>
    <row r="410" spans="1:53" ht="18" customHeight="1">
      <c r="A410" s="245"/>
      <c r="B410" s="238"/>
      <c r="C410" s="235"/>
      <c r="D410" s="235"/>
      <c r="E410" s="235"/>
      <c r="F410" s="235"/>
      <c r="G410" s="283">
        <f>D409+E409*$H$9/1000+F409*$H$10/1000</f>
        <v>0</v>
      </c>
      <c r="H410" s="235"/>
      <c r="J410" s="237"/>
      <c r="K410" s="237"/>
      <c r="L410" s="237"/>
      <c r="M410" s="237"/>
      <c r="N410" s="237"/>
      <c r="O410" s="237"/>
      <c r="P410" s="235"/>
      <c r="Q410" s="235"/>
      <c r="R410" s="235"/>
      <c r="S410" s="235"/>
      <c r="T410" s="235"/>
      <c r="U410" s="235"/>
      <c r="V410" s="237"/>
      <c r="W410" s="237"/>
      <c r="X410" s="237"/>
      <c r="Y410" s="237"/>
      <c r="Z410" s="237"/>
      <c r="AA410" s="237"/>
      <c r="AB410" s="235"/>
      <c r="AC410" s="235"/>
      <c r="AD410" s="235"/>
      <c r="AE410" s="235"/>
      <c r="AF410" s="235"/>
      <c r="AG410" s="235"/>
      <c r="AH410" s="237"/>
      <c r="AI410" s="237"/>
      <c r="AJ410" s="237"/>
      <c r="AK410" s="237"/>
      <c r="AL410" s="237"/>
      <c r="AM410" s="237"/>
      <c r="AN410" s="235"/>
      <c r="AO410" s="235"/>
      <c r="AP410" s="235"/>
      <c r="AQ410" s="235"/>
      <c r="AR410" s="235"/>
      <c r="AS410" s="235"/>
      <c r="AT410" s="237"/>
      <c r="AU410" s="237"/>
      <c r="AV410" s="237"/>
      <c r="AW410" s="237"/>
      <c r="AX410" s="237"/>
      <c r="AY410" s="237"/>
      <c r="AZ410" s="235"/>
      <c r="BA410" s="235"/>
    </row>
    <row r="411" spans="1:53" ht="18" customHeight="1">
      <c r="B411" s="114"/>
      <c r="C411" s="114"/>
      <c r="D411" s="114"/>
      <c r="E411" s="114"/>
    </row>
    <row r="412" spans="1:53" ht="18" customHeight="1">
      <c r="B412" s="259" t="s">
        <v>16</v>
      </c>
      <c r="C412" s="114"/>
      <c r="D412" s="114"/>
      <c r="E412" s="114"/>
    </row>
    <row r="413" spans="1:53" ht="18" customHeight="1">
      <c r="B413" s="114"/>
      <c r="C413" s="114"/>
      <c r="D413" s="114"/>
    </row>
    <row r="414" spans="1:53" s="479" customFormat="1" ht="21">
      <c r="D414" s="480"/>
      <c r="F414" s="481" t="s">
        <v>1390</v>
      </c>
      <c r="L414" s="482"/>
      <c r="M414" s="482"/>
      <c r="N414" s="482"/>
      <c r="O414" s="482"/>
      <c r="P414" s="482"/>
      <c r="Q414" s="482"/>
      <c r="R414" s="481" t="s">
        <v>1440</v>
      </c>
      <c r="X414" s="482"/>
      <c r="Y414" s="482"/>
      <c r="Z414" s="482"/>
      <c r="AA414" s="482"/>
      <c r="AB414" s="482"/>
      <c r="AC414" s="482"/>
      <c r="AJ414" s="482"/>
      <c r="AK414" s="482"/>
      <c r="AL414" s="482"/>
      <c r="AM414" s="482"/>
      <c r="AN414" s="482"/>
      <c r="AO414" s="482"/>
      <c r="AP414" s="481" t="s">
        <v>1392</v>
      </c>
      <c r="AV414" s="482"/>
      <c r="AW414" s="482"/>
      <c r="AX414" s="482"/>
      <c r="AY414" s="482"/>
      <c r="AZ414" s="482"/>
      <c r="BA414" s="482"/>
    </row>
    <row r="415" spans="1:53" s="479" customFormat="1" ht="6" customHeight="1">
      <c r="D415" s="480"/>
      <c r="F415" s="483"/>
      <c r="G415" s="483"/>
      <c r="H415" s="483"/>
      <c r="I415" s="483"/>
      <c r="J415" s="483"/>
      <c r="K415" s="483"/>
      <c r="L415" s="484"/>
      <c r="M415" s="484"/>
      <c r="N415" s="484"/>
      <c r="O415" s="484"/>
      <c r="P415" s="484"/>
      <c r="Q415" s="484"/>
      <c r="R415" s="485"/>
      <c r="S415" s="485"/>
      <c r="T415" s="485"/>
      <c r="U415" s="485"/>
      <c r="V415" s="485"/>
      <c r="W415" s="485"/>
      <c r="X415" s="486"/>
      <c r="Y415" s="486"/>
      <c r="Z415" s="486"/>
      <c r="AA415" s="486"/>
      <c r="AB415" s="486"/>
      <c r="AC415" s="486"/>
      <c r="AD415" s="485"/>
      <c r="AE415" s="485"/>
      <c r="AF415" s="485"/>
      <c r="AG415" s="485"/>
      <c r="AH415" s="485"/>
      <c r="AI415" s="485"/>
      <c r="AJ415" s="486"/>
      <c r="AK415" s="486"/>
      <c r="AL415" s="486"/>
      <c r="AM415" s="486"/>
      <c r="AN415" s="486"/>
      <c r="AO415" s="486"/>
      <c r="AP415" s="487"/>
      <c r="AQ415" s="487"/>
      <c r="AR415" s="487"/>
      <c r="AS415" s="487"/>
      <c r="AT415" s="487"/>
      <c r="AU415" s="487"/>
      <c r="AV415" s="488"/>
      <c r="AW415" s="488"/>
      <c r="AX415" s="488"/>
      <c r="AY415" s="488"/>
      <c r="AZ415" s="488"/>
      <c r="BA415" s="488"/>
    </row>
    <row r="416" spans="1:53" s="479" customFormat="1" ht="12" customHeight="1">
      <c r="A416" s="489"/>
      <c r="B416" s="489"/>
      <c r="C416" s="489"/>
      <c r="D416" s="489"/>
      <c r="F416" s="490"/>
      <c r="G416" s="490"/>
      <c r="H416" s="490"/>
      <c r="I416" s="490"/>
      <c r="J416" s="490"/>
      <c r="K416" s="490"/>
      <c r="L416" s="490"/>
      <c r="M416" s="490"/>
      <c r="N416" s="490"/>
      <c r="O416" s="490"/>
      <c r="P416" s="490"/>
      <c r="Q416" s="490"/>
      <c r="R416" s="490"/>
      <c r="S416" s="490"/>
      <c r="T416" s="490"/>
      <c r="U416" s="490"/>
      <c r="V416" s="490"/>
      <c r="W416" s="490"/>
      <c r="X416" s="490"/>
      <c r="Y416" s="490"/>
      <c r="Z416" s="490"/>
      <c r="AA416" s="490"/>
      <c r="AB416" s="490"/>
      <c r="AC416" s="490"/>
      <c r="AD416" s="490"/>
      <c r="AE416" s="490"/>
      <c r="AF416" s="490"/>
      <c r="AG416" s="490"/>
      <c r="AH416" s="490"/>
      <c r="AI416" s="490"/>
      <c r="AJ416" s="490"/>
      <c r="AK416" s="490"/>
      <c r="AL416" s="490"/>
      <c r="AM416" s="490"/>
      <c r="AN416" s="490"/>
      <c r="AO416" s="490"/>
      <c r="AP416" s="490"/>
      <c r="AQ416" s="490"/>
      <c r="AR416" s="490"/>
      <c r="AS416" s="490"/>
      <c r="AT416" s="490"/>
      <c r="AU416" s="490"/>
      <c r="AV416" s="490"/>
      <c r="AW416" s="490"/>
      <c r="AX416" s="490"/>
      <c r="AY416" s="490"/>
      <c r="AZ416" s="490"/>
    </row>
    <row r="417" spans="1:53" s="479" customFormat="1" ht="12.75" customHeight="1">
      <c r="A417" s="489"/>
      <c r="B417" s="491"/>
      <c r="C417" s="492" t="s">
        <v>1441</v>
      </c>
      <c r="D417" s="493"/>
      <c r="F417" s="493"/>
      <c r="G417" s="493"/>
      <c r="H417" s="493"/>
      <c r="I417" s="493"/>
      <c r="J417" s="493"/>
      <c r="K417" s="493"/>
      <c r="L417" s="493"/>
      <c r="M417" s="493"/>
      <c r="N417" s="493"/>
      <c r="O417" s="493"/>
      <c r="P417" s="493"/>
      <c r="Q417" s="493"/>
      <c r="R417" s="493"/>
      <c r="S417" s="493"/>
      <c r="T417" s="493"/>
      <c r="U417" s="493"/>
      <c r="V417" s="493"/>
      <c r="W417" s="493"/>
      <c r="X417" s="493"/>
      <c r="Y417" s="493"/>
      <c r="Z417" s="493"/>
      <c r="AA417" s="493"/>
      <c r="AB417" s="493"/>
      <c r="AC417" s="493"/>
      <c r="AD417" s="493"/>
      <c r="AE417" s="493"/>
      <c r="AF417" s="493"/>
      <c r="AG417" s="493"/>
      <c r="AH417" s="493"/>
      <c r="AI417" s="493"/>
      <c r="AJ417" s="493"/>
      <c r="AK417" s="490"/>
      <c r="AL417" s="490"/>
      <c r="AM417" s="490"/>
      <c r="AN417" s="490"/>
      <c r="AO417" s="490"/>
      <c r="AP417" s="490"/>
      <c r="AQ417" s="490"/>
      <c r="AR417" s="490"/>
      <c r="AS417" s="490"/>
      <c r="AT417" s="490"/>
      <c r="AU417" s="490"/>
      <c r="AV417" s="490"/>
      <c r="AW417" s="490"/>
      <c r="AX417" s="490"/>
      <c r="AY417" s="490"/>
      <c r="AZ417" s="490"/>
    </row>
    <row r="418" spans="1:53" ht="18" customHeight="1">
      <c r="A418"/>
      <c r="B418" s="235"/>
      <c r="C418" s="233"/>
      <c r="D418" s="235"/>
      <c r="F418" s="884">
        <v>2007</v>
      </c>
      <c r="G418" s="884">
        <v>2007</v>
      </c>
      <c r="H418" s="884">
        <v>2007</v>
      </c>
      <c r="I418" s="884">
        <v>2008</v>
      </c>
      <c r="J418" s="884">
        <v>2008</v>
      </c>
      <c r="K418" s="884">
        <v>2008</v>
      </c>
      <c r="L418" s="884">
        <v>2009</v>
      </c>
      <c r="M418" s="884">
        <v>2009</v>
      </c>
      <c r="N418" s="884">
        <v>2009</v>
      </c>
      <c r="O418" s="884">
        <v>2010</v>
      </c>
      <c r="P418" s="884">
        <v>2010</v>
      </c>
      <c r="Q418" s="884">
        <v>2010</v>
      </c>
      <c r="R418" s="884">
        <v>2011</v>
      </c>
      <c r="S418" s="884">
        <v>2011</v>
      </c>
      <c r="T418" s="884">
        <v>2011</v>
      </c>
      <c r="U418" s="884">
        <v>2012</v>
      </c>
      <c r="V418" s="884">
        <v>2012</v>
      </c>
      <c r="W418" s="884">
        <v>2012</v>
      </c>
      <c r="X418" s="884">
        <v>2013</v>
      </c>
      <c r="Y418" s="884">
        <v>2013</v>
      </c>
      <c r="Z418" s="884">
        <v>2013</v>
      </c>
      <c r="AA418" s="884">
        <v>2014</v>
      </c>
      <c r="AB418" s="884">
        <v>2014</v>
      </c>
      <c r="AC418" s="884">
        <v>2014</v>
      </c>
      <c r="AD418" s="884">
        <v>2015</v>
      </c>
      <c r="AE418" s="884">
        <v>2015</v>
      </c>
      <c r="AF418" s="884">
        <v>2015</v>
      </c>
      <c r="AG418" s="884">
        <v>2016</v>
      </c>
      <c r="AH418" s="884">
        <v>2016</v>
      </c>
      <c r="AI418" s="884">
        <v>2016</v>
      </c>
      <c r="AJ418" s="884">
        <v>2017</v>
      </c>
      <c r="AK418" s="884">
        <v>2017</v>
      </c>
      <c r="AL418" s="884">
        <v>2017</v>
      </c>
      <c r="AM418" s="884">
        <v>2018</v>
      </c>
      <c r="AN418" s="884">
        <v>2018</v>
      </c>
      <c r="AO418" s="884">
        <v>2018</v>
      </c>
      <c r="AP418" s="884">
        <v>2019</v>
      </c>
      <c r="AQ418" s="884">
        <v>2019</v>
      </c>
      <c r="AR418" s="884">
        <v>2019</v>
      </c>
      <c r="AS418" s="884">
        <v>2020</v>
      </c>
      <c r="AT418" s="884">
        <v>2020</v>
      </c>
      <c r="AU418" s="884">
        <v>2020</v>
      </c>
      <c r="AV418" s="884">
        <v>2021</v>
      </c>
      <c r="AW418" s="884">
        <v>2021</v>
      </c>
      <c r="AX418" s="884">
        <v>2021</v>
      </c>
      <c r="AY418" s="884">
        <v>2022</v>
      </c>
      <c r="AZ418" s="884">
        <v>2022</v>
      </c>
      <c r="BA418" s="884">
        <v>2022</v>
      </c>
    </row>
    <row r="419" spans="1:53" ht="18" customHeight="1">
      <c r="B419" s="235"/>
      <c r="C419" s="235"/>
      <c r="D419" s="235"/>
      <c r="F419" s="884" t="s">
        <v>1273</v>
      </c>
      <c r="G419" s="884" t="s">
        <v>1274</v>
      </c>
      <c r="H419" s="884" t="s">
        <v>1275</v>
      </c>
      <c r="I419" s="884" t="s">
        <v>1273</v>
      </c>
      <c r="J419" s="884" t="s">
        <v>1274</v>
      </c>
      <c r="K419" s="884" t="s">
        <v>1275</v>
      </c>
      <c r="L419" s="884" t="s">
        <v>1273</v>
      </c>
      <c r="M419" s="884" t="s">
        <v>1274</v>
      </c>
      <c r="N419" s="884" t="s">
        <v>1275</v>
      </c>
      <c r="O419" s="884" t="s">
        <v>1273</v>
      </c>
      <c r="P419" s="884" t="s">
        <v>1274</v>
      </c>
      <c r="Q419" s="884" t="s">
        <v>1275</v>
      </c>
      <c r="R419" s="884" t="s">
        <v>1273</v>
      </c>
      <c r="S419" s="884" t="s">
        <v>1274</v>
      </c>
      <c r="T419" s="884" t="s">
        <v>1275</v>
      </c>
      <c r="U419" s="884" t="s">
        <v>1273</v>
      </c>
      <c r="V419" s="884" t="s">
        <v>1274</v>
      </c>
      <c r="W419" s="884" t="s">
        <v>1275</v>
      </c>
      <c r="X419" s="884" t="s">
        <v>1273</v>
      </c>
      <c r="Y419" s="884" t="s">
        <v>1274</v>
      </c>
      <c r="Z419" s="884" t="s">
        <v>1275</v>
      </c>
      <c r="AA419" s="884" t="s">
        <v>1273</v>
      </c>
      <c r="AB419" s="884" t="s">
        <v>1274</v>
      </c>
      <c r="AC419" s="884" t="s">
        <v>1275</v>
      </c>
      <c r="AD419" s="884" t="s">
        <v>1273</v>
      </c>
      <c r="AE419" s="884" t="s">
        <v>1274</v>
      </c>
      <c r="AF419" s="884" t="s">
        <v>1275</v>
      </c>
      <c r="AG419" s="884" t="s">
        <v>1273</v>
      </c>
      <c r="AH419" s="884" t="s">
        <v>1274</v>
      </c>
      <c r="AI419" s="884" t="s">
        <v>1275</v>
      </c>
      <c r="AJ419" s="884" t="s">
        <v>1273</v>
      </c>
      <c r="AK419" s="884" t="s">
        <v>1274</v>
      </c>
      <c r="AL419" s="884" t="s">
        <v>1275</v>
      </c>
      <c r="AM419" s="884" t="s">
        <v>1273</v>
      </c>
      <c r="AN419" s="884" t="s">
        <v>1274</v>
      </c>
      <c r="AO419" s="884" t="s">
        <v>1275</v>
      </c>
      <c r="AP419" s="884" t="s">
        <v>1273</v>
      </c>
      <c r="AQ419" s="884" t="s">
        <v>1274</v>
      </c>
      <c r="AR419" s="884" t="s">
        <v>1275</v>
      </c>
      <c r="AS419" s="884" t="s">
        <v>1273</v>
      </c>
      <c r="AT419" s="884" t="s">
        <v>1274</v>
      </c>
      <c r="AU419" s="884" t="s">
        <v>1275</v>
      </c>
      <c r="AV419" s="884" t="s">
        <v>1273</v>
      </c>
      <c r="AW419" s="884" t="s">
        <v>1274</v>
      </c>
      <c r="AX419" s="884" t="s">
        <v>1275</v>
      </c>
      <c r="AY419" s="884" t="s">
        <v>1276</v>
      </c>
      <c r="AZ419" s="884" t="s">
        <v>1277</v>
      </c>
      <c r="BA419" s="884" t="s">
        <v>1278</v>
      </c>
    </row>
    <row r="420" spans="1:53" ht="18" customHeight="1">
      <c r="B420" s="235"/>
      <c r="C420" s="235"/>
      <c r="D420" s="235"/>
      <c r="F420" s="885" t="str">
        <f>F418&amp;F419</f>
        <v>2007CO2 (kg/ud)</v>
      </c>
      <c r="G420" s="885" t="str">
        <f t="shared" ref="G420:BA420" si="23">G418&amp;G419</f>
        <v>2007CH4 (g/ud)</v>
      </c>
      <c r="H420" s="885" t="str">
        <f t="shared" si="23"/>
        <v>2007N2O (g/ud)</v>
      </c>
      <c r="I420" s="885" t="str">
        <f t="shared" si="23"/>
        <v>2008CO2 (kg/ud)</v>
      </c>
      <c r="J420" s="885" t="str">
        <f t="shared" si="23"/>
        <v>2008CH4 (g/ud)</v>
      </c>
      <c r="K420" s="885" t="str">
        <f t="shared" si="23"/>
        <v>2008N2O (g/ud)</v>
      </c>
      <c r="L420" s="885" t="str">
        <f t="shared" si="23"/>
        <v>2009CO2 (kg/ud)</v>
      </c>
      <c r="M420" s="885" t="str">
        <f t="shared" si="23"/>
        <v>2009CH4 (g/ud)</v>
      </c>
      <c r="N420" s="885" t="str">
        <f t="shared" si="23"/>
        <v>2009N2O (g/ud)</v>
      </c>
      <c r="O420" s="885" t="str">
        <f t="shared" si="23"/>
        <v>2010CO2 (kg/ud)</v>
      </c>
      <c r="P420" s="885" t="str">
        <f t="shared" si="23"/>
        <v>2010CH4 (g/ud)</v>
      </c>
      <c r="Q420" s="885" t="str">
        <f t="shared" si="23"/>
        <v>2010N2O (g/ud)</v>
      </c>
      <c r="R420" s="885" t="str">
        <f t="shared" si="23"/>
        <v>2011CO2 (kg/ud)</v>
      </c>
      <c r="S420" s="885" t="str">
        <f t="shared" si="23"/>
        <v>2011CH4 (g/ud)</v>
      </c>
      <c r="T420" s="885" t="str">
        <f t="shared" si="23"/>
        <v>2011N2O (g/ud)</v>
      </c>
      <c r="U420" s="885" t="str">
        <f t="shared" si="23"/>
        <v>2012CO2 (kg/ud)</v>
      </c>
      <c r="V420" s="885" t="str">
        <f t="shared" si="23"/>
        <v>2012CH4 (g/ud)</v>
      </c>
      <c r="W420" s="885" t="str">
        <f t="shared" si="23"/>
        <v>2012N2O (g/ud)</v>
      </c>
      <c r="X420" s="885" t="str">
        <f t="shared" si="23"/>
        <v>2013CO2 (kg/ud)</v>
      </c>
      <c r="Y420" s="885" t="str">
        <f t="shared" si="23"/>
        <v>2013CH4 (g/ud)</v>
      </c>
      <c r="Z420" s="885" t="str">
        <f t="shared" si="23"/>
        <v>2013N2O (g/ud)</v>
      </c>
      <c r="AA420" s="885" t="str">
        <f t="shared" si="23"/>
        <v>2014CO2 (kg/ud)</v>
      </c>
      <c r="AB420" s="885" t="str">
        <f t="shared" si="23"/>
        <v>2014CH4 (g/ud)</v>
      </c>
      <c r="AC420" s="885" t="str">
        <f t="shared" si="23"/>
        <v>2014N2O (g/ud)</v>
      </c>
      <c r="AD420" s="885" t="str">
        <f t="shared" si="23"/>
        <v>2015CO2 (kg/ud)</v>
      </c>
      <c r="AE420" s="885" t="str">
        <f t="shared" si="23"/>
        <v>2015CH4 (g/ud)</v>
      </c>
      <c r="AF420" s="885" t="str">
        <f t="shared" si="23"/>
        <v>2015N2O (g/ud)</v>
      </c>
      <c r="AG420" s="885" t="str">
        <f t="shared" si="23"/>
        <v>2016CO2 (kg/ud)</v>
      </c>
      <c r="AH420" s="885" t="str">
        <f t="shared" si="23"/>
        <v>2016CH4 (g/ud)</v>
      </c>
      <c r="AI420" s="885" t="str">
        <f t="shared" si="23"/>
        <v>2016N2O (g/ud)</v>
      </c>
      <c r="AJ420" s="885" t="str">
        <f t="shared" si="23"/>
        <v>2017CO2 (kg/ud)</v>
      </c>
      <c r="AK420" s="885" t="str">
        <f t="shared" si="23"/>
        <v>2017CH4 (g/ud)</v>
      </c>
      <c r="AL420" s="885" t="str">
        <f t="shared" si="23"/>
        <v>2017N2O (g/ud)</v>
      </c>
      <c r="AM420" s="885" t="str">
        <f t="shared" si="23"/>
        <v>2018CO2 (kg/ud)</v>
      </c>
      <c r="AN420" s="885" t="str">
        <f t="shared" si="23"/>
        <v>2018CH4 (g/ud)</v>
      </c>
      <c r="AO420" s="885" t="str">
        <f t="shared" si="23"/>
        <v>2018N2O (g/ud)</v>
      </c>
      <c r="AP420" s="885" t="str">
        <f t="shared" si="23"/>
        <v>2019CO2 (kg/ud)</v>
      </c>
      <c r="AQ420" s="885" t="str">
        <f t="shared" si="23"/>
        <v>2019CH4 (g/ud)</v>
      </c>
      <c r="AR420" s="885" t="str">
        <f t="shared" si="23"/>
        <v>2019N2O (g/ud)</v>
      </c>
      <c r="AS420" s="885" t="str">
        <f t="shared" si="23"/>
        <v>2020CO2 (kg/ud)</v>
      </c>
      <c r="AT420" s="885" t="str">
        <f t="shared" si="23"/>
        <v>2020CH4 (g/ud)</v>
      </c>
      <c r="AU420" s="885" t="str">
        <f t="shared" si="23"/>
        <v>2020N2O (g/ud)</v>
      </c>
      <c r="AV420" s="885" t="str">
        <f t="shared" si="23"/>
        <v>2021CO2 (kg/ud)</v>
      </c>
      <c r="AW420" s="885" t="str">
        <f t="shared" si="23"/>
        <v>2021CH4 (g/ud)</v>
      </c>
      <c r="AX420" s="885" t="str">
        <f t="shared" si="23"/>
        <v>2021N2O (g/ud)</v>
      </c>
      <c r="AY420" s="885" t="str">
        <f t="shared" si="23"/>
        <v>2022CO2 (kg/l)</v>
      </c>
      <c r="AZ420" s="885" t="str">
        <f t="shared" si="23"/>
        <v>2022CH4 (g/l)</v>
      </c>
      <c r="BA420" s="885" t="str">
        <f t="shared" si="23"/>
        <v>2022N2O (g/l)</v>
      </c>
    </row>
    <row r="421" spans="1:53" s="479" customFormat="1" ht="12" customHeight="1">
      <c r="A421" s="489"/>
      <c r="B421" s="489"/>
      <c r="C421" s="945" t="s">
        <v>344</v>
      </c>
      <c r="D421" s="909" t="s">
        <v>1442</v>
      </c>
      <c r="E421" s="911" t="str">
        <f t="shared" ref="E421:E451" si="24">C421&amp;D421</f>
        <v>Gasóleo B (l)Maquinaria agrícola</v>
      </c>
      <c r="F421" s="946">
        <v>2.6859999999999999</v>
      </c>
      <c r="G421" s="946">
        <v>7.5999999999999998E-2</v>
      </c>
      <c r="H421" s="946">
        <v>0.115</v>
      </c>
      <c r="I421" s="946">
        <v>2.6859999999999999</v>
      </c>
      <c r="J421" s="946">
        <v>7.0999999999999994E-2</v>
      </c>
      <c r="K421" s="946">
        <v>0.11600000000000001</v>
      </c>
      <c r="L421" s="946">
        <v>2.6859999999999999</v>
      </c>
      <c r="M421" s="946">
        <v>6.6000000000000003E-2</v>
      </c>
      <c r="N421" s="946">
        <v>0.11600000000000001</v>
      </c>
      <c r="O421" s="946">
        <v>2.6859999999999999</v>
      </c>
      <c r="P421" s="946">
        <v>6.0999999999999999E-2</v>
      </c>
      <c r="Q421" s="946">
        <v>0.11600000000000001</v>
      </c>
      <c r="R421" s="946">
        <v>2.6859999999999999</v>
      </c>
      <c r="S421" s="946">
        <v>5.7000000000000002E-2</v>
      </c>
      <c r="T421" s="946">
        <v>0.11600000000000001</v>
      </c>
      <c r="U421" s="946">
        <v>2.6859999999999999</v>
      </c>
      <c r="V421" s="946">
        <v>5.2999999999999999E-2</v>
      </c>
      <c r="W421" s="946">
        <v>0.11700000000000001</v>
      </c>
      <c r="X421" s="946">
        <v>2.6859999999999999</v>
      </c>
      <c r="Y421" s="946">
        <v>4.9000000000000002E-2</v>
      </c>
      <c r="Z421" s="946">
        <v>0.11700000000000001</v>
      </c>
      <c r="AA421" s="946">
        <v>2.6859999999999999</v>
      </c>
      <c r="AB421" s="946">
        <v>4.4999999999999998E-2</v>
      </c>
      <c r="AC421" s="946">
        <v>0.11700000000000001</v>
      </c>
      <c r="AD421" s="946">
        <v>2.6859999999999999</v>
      </c>
      <c r="AE421" s="946">
        <v>4.1000000000000002E-2</v>
      </c>
      <c r="AF421" s="946">
        <v>0.11700000000000001</v>
      </c>
      <c r="AG421" s="946">
        <v>2.6859999999999999</v>
      </c>
      <c r="AH421" s="946">
        <v>3.7999999999999999E-2</v>
      </c>
      <c r="AI421" s="946">
        <v>0.11700000000000001</v>
      </c>
      <c r="AJ421" s="946">
        <v>2.6859999999999999</v>
      </c>
      <c r="AK421" s="946">
        <v>3.5000000000000003E-2</v>
      </c>
      <c r="AL421" s="946">
        <v>0.11700000000000001</v>
      </c>
      <c r="AM421" s="946">
        <v>2.6859999999999999</v>
      </c>
      <c r="AN421" s="946">
        <v>3.2000000000000001E-2</v>
      </c>
      <c r="AO421" s="946">
        <v>0.11700000000000001</v>
      </c>
      <c r="AP421" s="946">
        <v>2.6859999999999999</v>
      </c>
      <c r="AQ421" s="946">
        <v>3.2000000000000001E-2</v>
      </c>
      <c r="AR421" s="946">
        <v>0.11700000000000001</v>
      </c>
      <c r="AS421" s="946">
        <v>2.6859999999999999</v>
      </c>
      <c r="AT421" s="946">
        <v>2.8000000000000001E-2</v>
      </c>
      <c r="AU421" s="946">
        <v>0.11799999999999999</v>
      </c>
      <c r="AV421" s="946">
        <v>2.6859999999999999</v>
      </c>
      <c r="AW421" s="946">
        <v>2.5000000000000001E-2</v>
      </c>
      <c r="AX421" s="946">
        <v>0.11799999999999999</v>
      </c>
      <c r="AY421" s="490"/>
      <c r="AZ421" s="490"/>
    </row>
    <row r="422" spans="1:53" s="479" customFormat="1" ht="12" customHeight="1">
      <c r="A422" s="489"/>
      <c r="B422" s="489"/>
      <c r="C422" s="947" t="s">
        <v>344</v>
      </c>
      <c r="D422" s="909" t="s">
        <v>1443</v>
      </c>
      <c r="E422" s="911" t="str">
        <f t="shared" si="24"/>
        <v>Gasóleo B (l)Maquinaria forestal</v>
      </c>
      <c r="F422" s="946">
        <v>2.6859999999999999</v>
      </c>
      <c r="G422" s="946">
        <v>4.7E-2</v>
      </c>
      <c r="H422" s="946">
        <v>0.11799999999999999</v>
      </c>
      <c r="I422" s="946">
        <v>2.6859999999999999</v>
      </c>
      <c r="J422" s="946">
        <v>4.3999999999999997E-2</v>
      </c>
      <c r="K422" s="946">
        <v>0.11799999999999999</v>
      </c>
      <c r="L422" s="946">
        <v>2.6859999999999999</v>
      </c>
      <c r="M422" s="946">
        <v>0.04</v>
      </c>
      <c r="N422" s="946">
        <v>0.11799999999999999</v>
      </c>
      <c r="O422" s="946">
        <v>2.6859999999999999</v>
      </c>
      <c r="P422" s="946">
        <v>3.6999999999999998E-2</v>
      </c>
      <c r="Q422" s="946">
        <v>0.11799999999999999</v>
      </c>
      <c r="R422" s="946">
        <v>2.6859999999999999</v>
      </c>
      <c r="S422" s="946">
        <v>3.5000000000000003E-2</v>
      </c>
      <c r="T422" s="946">
        <v>0.11799999999999999</v>
      </c>
      <c r="U422" s="946">
        <v>2.6859999999999999</v>
      </c>
      <c r="V422" s="946">
        <v>3.3000000000000002E-2</v>
      </c>
      <c r="W422" s="946">
        <v>0.11799999999999999</v>
      </c>
      <c r="X422" s="946">
        <v>2.6859999999999999</v>
      </c>
      <c r="Y422" s="946">
        <v>0.03</v>
      </c>
      <c r="Z422" s="946">
        <v>0.11799999999999999</v>
      </c>
      <c r="AA422" s="946">
        <v>2.6859999999999999</v>
      </c>
      <c r="AB422" s="946">
        <v>2.7E-2</v>
      </c>
      <c r="AC422" s="946">
        <v>0.11799999999999999</v>
      </c>
      <c r="AD422" s="946">
        <v>2.6859999999999999</v>
      </c>
      <c r="AE422" s="946">
        <v>2.4E-2</v>
      </c>
      <c r="AF422" s="946">
        <v>0.11799999999999999</v>
      </c>
      <c r="AG422" s="946">
        <v>2.6859999999999999</v>
      </c>
      <c r="AH422" s="946">
        <v>2.1000000000000001E-2</v>
      </c>
      <c r="AI422" s="946">
        <v>0.11799999999999999</v>
      </c>
      <c r="AJ422" s="946">
        <v>2.6859999999999999</v>
      </c>
      <c r="AK422" s="946">
        <v>1.7999999999999999E-2</v>
      </c>
      <c r="AL422" s="946">
        <v>0.11799999999999999</v>
      </c>
      <c r="AM422" s="946">
        <v>2.6859999999999999</v>
      </c>
      <c r="AN422" s="946">
        <v>1.7000000000000001E-2</v>
      </c>
      <c r="AO422" s="946">
        <v>0.11799999999999999</v>
      </c>
      <c r="AP422" s="946">
        <v>2.6859999999999999</v>
      </c>
      <c r="AQ422" s="946">
        <v>1.4999999999999999E-2</v>
      </c>
      <c r="AR422" s="946">
        <v>0.11799999999999999</v>
      </c>
      <c r="AS422" s="946">
        <v>2.6859999999999999</v>
      </c>
      <c r="AT422" s="946">
        <v>1.4E-2</v>
      </c>
      <c r="AU422" s="946">
        <v>0.11799999999999999</v>
      </c>
      <c r="AV422" s="946">
        <v>2.6859999999999999</v>
      </c>
      <c r="AW422" s="946">
        <v>1.2999999999999999E-2</v>
      </c>
      <c r="AX422" s="946">
        <v>0.11799999999999999</v>
      </c>
      <c r="AY422" s="490"/>
      <c r="AZ422" s="490"/>
    </row>
    <row r="423" spans="1:53" s="479" customFormat="1" ht="12" customHeight="1">
      <c r="A423" s="489"/>
      <c r="B423" s="494"/>
      <c r="C423" s="947" t="s">
        <v>344</v>
      </c>
      <c r="D423" s="909" t="s">
        <v>1444</v>
      </c>
      <c r="E423" s="911" t="str">
        <f t="shared" si="24"/>
        <v>Gasóleo B (l)Maquinaria comercial, institucional e industrial</v>
      </c>
      <c r="F423" s="946">
        <v>2.6859999999999999</v>
      </c>
      <c r="G423" s="946">
        <v>2.9000000000000001E-2</v>
      </c>
      <c r="H423" s="946">
        <v>0.11600000000000001</v>
      </c>
      <c r="I423" s="946">
        <v>2.6859999999999999</v>
      </c>
      <c r="J423" s="946">
        <v>2.9000000000000001E-2</v>
      </c>
      <c r="K423" s="946">
        <v>0.11600000000000001</v>
      </c>
      <c r="L423" s="946">
        <v>2.6859999999999999</v>
      </c>
      <c r="M423" s="946">
        <v>2.9000000000000001E-2</v>
      </c>
      <c r="N423" s="946">
        <v>0.11600000000000001</v>
      </c>
      <c r="O423" s="946">
        <v>2.6859999999999999</v>
      </c>
      <c r="P423" s="946">
        <v>2.9000000000000001E-2</v>
      </c>
      <c r="Q423" s="946">
        <v>0.11600000000000001</v>
      </c>
      <c r="R423" s="946">
        <v>2.6859999999999999</v>
      </c>
      <c r="S423" s="946">
        <v>2.9000000000000001E-2</v>
      </c>
      <c r="T423" s="946">
        <v>0.11600000000000001</v>
      </c>
      <c r="U423" s="946">
        <v>2.6859999999999999</v>
      </c>
      <c r="V423" s="946">
        <v>2.9000000000000001E-2</v>
      </c>
      <c r="W423" s="946">
        <v>0.11600000000000001</v>
      </c>
      <c r="X423" s="946">
        <v>2.6859999999999999</v>
      </c>
      <c r="Y423" s="946">
        <v>2.9000000000000001E-2</v>
      </c>
      <c r="Z423" s="946">
        <v>0.11600000000000001</v>
      </c>
      <c r="AA423" s="946">
        <v>2.6859999999999999</v>
      </c>
      <c r="AB423" s="946">
        <v>2.9000000000000001E-2</v>
      </c>
      <c r="AC423" s="946">
        <v>0.11600000000000001</v>
      </c>
      <c r="AD423" s="946">
        <v>2.6859999999999999</v>
      </c>
      <c r="AE423" s="946">
        <v>2.9000000000000001E-2</v>
      </c>
      <c r="AF423" s="946">
        <v>0.11600000000000001</v>
      </c>
      <c r="AG423" s="946">
        <v>2.6859999999999999</v>
      </c>
      <c r="AH423" s="946">
        <v>2.9000000000000001E-2</v>
      </c>
      <c r="AI423" s="946">
        <v>0.11600000000000001</v>
      </c>
      <c r="AJ423" s="946">
        <v>2.6859999999999999</v>
      </c>
      <c r="AK423" s="946">
        <v>2.9000000000000001E-2</v>
      </c>
      <c r="AL423" s="946">
        <v>0.11600000000000001</v>
      </c>
      <c r="AM423" s="946">
        <v>2.6859999999999999</v>
      </c>
      <c r="AN423" s="946">
        <v>2.9000000000000001E-2</v>
      </c>
      <c r="AO423" s="946">
        <v>0.11600000000000001</v>
      </c>
      <c r="AP423" s="946">
        <v>2.6859999999999999</v>
      </c>
      <c r="AQ423" s="946">
        <v>2.9000000000000001E-2</v>
      </c>
      <c r="AR423" s="946">
        <v>0.11600000000000001</v>
      </c>
      <c r="AS423" s="946">
        <v>2.6859999999999999</v>
      </c>
      <c r="AT423" s="946">
        <v>2.9000000000000001E-2</v>
      </c>
      <c r="AU423" s="946">
        <v>0.11600000000000001</v>
      </c>
      <c r="AV423" s="946">
        <v>2.6859999999999999</v>
      </c>
      <c r="AW423" s="946">
        <v>2.9000000000000001E-2</v>
      </c>
      <c r="AX423" s="946">
        <v>0.11600000000000001</v>
      </c>
      <c r="AY423" s="490"/>
      <c r="AZ423" s="490"/>
    </row>
    <row r="424" spans="1:53" s="479" customFormat="1" ht="12" customHeight="1">
      <c r="A424" s="489"/>
      <c r="B424" s="489"/>
      <c r="C424" s="947" t="s">
        <v>436</v>
      </c>
      <c r="D424" s="909" t="s">
        <v>1442</v>
      </c>
      <c r="E424" s="911" t="str">
        <f t="shared" si="24"/>
        <v>Gasóleo (l)Maquinaria agrícola</v>
      </c>
      <c r="F424" s="946">
        <v>2.645</v>
      </c>
      <c r="G424" s="946">
        <v>7.4999999999999997E-2</v>
      </c>
      <c r="H424" s="946">
        <v>0.113</v>
      </c>
      <c r="I424" s="946">
        <v>2.645</v>
      </c>
      <c r="J424" s="946">
        <v>7.0000000000000007E-2</v>
      </c>
      <c r="K424" s="946">
        <v>0.114</v>
      </c>
      <c r="L424" s="946">
        <v>2.645</v>
      </c>
      <c r="M424" s="946">
        <v>6.5000000000000002E-2</v>
      </c>
      <c r="N424" s="946">
        <v>0.114</v>
      </c>
      <c r="O424" s="946">
        <v>2.645</v>
      </c>
      <c r="P424" s="946">
        <v>0.06</v>
      </c>
      <c r="Q424" s="946">
        <v>0.114</v>
      </c>
      <c r="R424" s="946">
        <v>2.4860000000000002</v>
      </c>
      <c r="S424" s="946">
        <v>5.6000000000000001E-2</v>
      </c>
      <c r="T424" s="946">
        <v>0.115</v>
      </c>
      <c r="U424" s="946">
        <v>2.46</v>
      </c>
      <c r="V424" s="946">
        <v>5.1999999999999998E-2</v>
      </c>
      <c r="W424" s="946">
        <v>0.115</v>
      </c>
      <c r="X424" s="946">
        <v>2.536</v>
      </c>
      <c r="Y424" s="946">
        <v>4.8000000000000001E-2</v>
      </c>
      <c r="Z424" s="946">
        <v>0.115</v>
      </c>
      <c r="AA424" s="946">
        <v>2.536</v>
      </c>
      <c r="AB424" s="946">
        <v>4.3999999999999997E-2</v>
      </c>
      <c r="AC424" s="946">
        <v>0.115</v>
      </c>
      <c r="AD424" s="946">
        <v>2.536</v>
      </c>
      <c r="AE424" s="946">
        <v>0.04</v>
      </c>
      <c r="AF424" s="946">
        <v>0.115</v>
      </c>
      <c r="AG424" s="946">
        <v>2.5310000000000001</v>
      </c>
      <c r="AH424" s="946">
        <v>3.6999999999999998E-2</v>
      </c>
      <c r="AI424" s="946">
        <v>0.115</v>
      </c>
      <c r="AJ424" s="946">
        <v>2.5129999999999999</v>
      </c>
      <c r="AK424" s="946">
        <v>3.4000000000000002E-2</v>
      </c>
      <c r="AL424" s="946">
        <v>0.11600000000000001</v>
      </c>
      <c r="AM424" s="946">
        <v>2.4860000000000002</v>
      </c>
      <c r="AN424" s="946">
        <v>3.2000000000000001E-2</v>
      </c>
      <c r="AO424" s="946">
        <v>0.11600000000000001</v>
      </c>
      <c r="AP424" s="946" t="s">
        <v>293</v>
      </c>
      <c r="AQ424" s="946" t="s">
        <v>293</v>
      </c>
      <c r="AR424" s="946" t="s">
        <v>293</v>
      </c>
      <c r="AS424" s="946" t="s">
        <v>293</v>
      </c>
      <c r="AT424" s="946" t="s">
        <v>293</v>
      </c>
      <c r="AU424" s="946" t="s">
        <v>293</v>
      </c>
      <c r="AV424" s="946" t="s">
        <v>293</v>
      </c>
      <c r="AW424" s="946" t="s">
        <v>293</v>
      </c>
      <c r="AX424" s="946" t="s">
        <v>293</v>
      </c>
      <c r="AY424" s="490"/>
      <c r="AZ424" s="490"/>
    </row>
    <row r="425" spans="1:53" s="479" customFormat="1" ht="12" customHeight="1">
      <c r="A425" s="489"/>
      <c r="B425" s="489"/>
      <c r="C425" s="947" t="s">
        <v>436</v>
      </c>
      <c r="D425" s="909" t="s">
        <v>1443</v>
      </c>
      <c r="E425" s="911" t="str">
        <f t="shared" si="24"/>
        <v>Gasóleo (l)Maquinaria forestal</v>
      </c>
      <c r="F425" s="946">
        <v>2.645</v>
      </c>
      <c r="G425" s="946">
        <v>4.7E-2</v>
      </c>
      <c r="H425" s="946">
        <v>0.11600000000000001</v>
      </c>
      <c r="I425" s="946">
        <v>2.645</v>
      </c>
      <c r="J425" s="946">
        <v>4.2999999999999997E-2</v>
      </c>
      <c r="K425" s="946">
        <v>0.11600000000000001</v>
      </c>
      <c r="L425" s="946">
        <v>2.645</v>
      </c>
      <c r="M425" s="946">
        <v>3.9E-2</v>
      </c>
      <c r="N425" s="946">
        <v>0.11600000000000001</v>
      </c>
      <c r="O425" s="946">
        <v>2.645</v>
      </c>
      <c r="P425" s="946">
        <v>3.5999999999999997E-2</v>
      </c>
      <c r="Q425" s="946">
        <v>0.11600000000000001</v>
      </c>
      <c r="R425" s="946">
        <v>2.4860000000000002</v>
      </c>
      <c r="S425" s="946">
        <v>3.5000000000000003E-2</v>
      </c>
      <c r="T425" s="946">
        <v>0.11600000000000001</v>
      </c>
      <c r="U425" s="946">
        <v>2.46</v>
      </c>
      <c r="V425" s="946">
        <v>3.3000000000000002E-2</v>
      </c>
      <c r="W425" s="946">
        <v>0.11600000000000001</v>
      </c>
      <c r="X425" s="946">
        <v>2.536</v>
      </c>
      <c r="Y425" s="946">
        <v>0.03</v>
      </c>
      <c r="Z425" s="946">
        <v>0.11600000000000001</v>
      </c>
      <c r="AA425" s="946">
        <v>2.536</v>
      </c>
      <c r="AB425" s="946">
        <v>2.7E-2</v>
      </c>
      <c r="AC425" s="946">
        <v>0.11600000000000001</v>
      </c>
      <c r="AD425" s="946">
        <v>2.536</v>
      </c>
      <c r="AE425" s="946">
        <v>2.4E-2</v>
      </c>
      <c r="AF425" s="946">
        <v>0.11600000000000001</v>
      </c>
      <c r="AG425" s="946">
        <v>2.5310000000000001</v>
      </c>
      <c r="AH425" s="946">
        <v>2.1000000000000001E-2</v>
      </c>
      <c r="AI425" s="946">
        <v>0.11600000000000001</v>
      </c>
      <c r="AJ425" s="946">
        <v>2.5129999999999999</v>
      </c>
      <c r="AK425" s="946">
        <v>1.7999999999999999E-2</v>
      </c>
      <c r="AL425" s="946">
        <v>0.11600000000000001</v>
      </c>
      <c r="AM425" s="946">
        <v>2.4860000000000002</v>
      </c>
      <c r="AN425" s="946">
        <v>1.6E-2</v>
      </c>
      <c r="AO425" s="946">
        <v>0.11600000000000001</v>
      </c>
      <c r="AP425" s="946" t="s">
        <v>293</v>
      </c>
      <c r="AQ425" s="946" t="s">
        <v>293</v>
      </c>
      <c r="AR425" s="946" t="s">
        <v>293</v>
      </c>
      <c r="AS425" s="946" t="s">
        <v>293</v>
      </c>
      <c r="AT425" s="946" t="s">
        <v>293</v>
      </c>
      <c r="AU425" s="946" t="s">
        <v>293</v>
      </c>
      <c r="AV425" s="946" t="s">
        <v>293</v>
      </c>
      <c r="AW425" s="946" t="s">
        <v>293</v>
      </c>
      <c r="AX425" s="946" t="s">
        <v>293</v>
      </c>
      <c r="AY425" s="490"/>
      <c r="AZ425" s="490"/>
    </row>
    <row r="426" spans="1:53" s="479" customFormat="1" ht="12" customHeight="1">
      <c r="A426" s="489"/>
      <c r="B426" s="494"/>
      <c r="C426" s="947" t="s">
        <v>436</v>
      </c>
      <c r="D426" s="909" t="s">
        <v>1444</v>
      </c>
      <c r="E426" s="911" t="str">
        <f t="shared" si="24"/>
        <v>Gasóleo (l)Maquinaria comercial, institucional e industrial</v>
      </c>
      <c r="F426" s="946">
        <v>2.645</v>
      </c>
      <c r="G426" s="946">
        <v>2.8000000000000001E-2</v>
      </c>
      <c r="H426" s="946">
        <v>0.114</v>
      </c>
      <c r="I426" s="946">
        <v>2.645</v>
      </c>
      <c r="J426" s="946">
        <v>2.8000000000000001E-2</v>
      </c>
      <c r="K426" s="946">
        <v>0.114</v>
      </c>
      <c r="L426" s="946">
        <v>2.645</v>
      </c>
      <c r="M426" s="946">
        <v>2.8000000000000001E-2</v>
      </c>
      <c r="N426" s="946">
        <v>0.114</v>
      </c>
      <c r="O426" s="946">
        <v>2.645</v>
      </c>
      <c r="P426" s="946">
        <v>2.8000000000000001E-2</v>
      </c>
      <c r="Q426" s="946">
        <v>0.114</v>
      </c>
      <c r="R426" s="946">
        <v>2.4860000000000002</v>
      </c>
      <c r="S426" s="946">
        <v>2.8000000000000001E-2</v>
      </c>
      <c r="T426" s="946">
        <v>0.114</v>
      </c>
      <c r="U426" s="946">
        <v>2.46</v>
      </c>
      <c r="V426" s="946">
        <v>2.8000000000000001E-2</v>
      </c>
      <c r="W426" s="946">
        <v>0.114</v>
      </c>
      <c r="X426" s="946">
        <v>2.536</v>
      </c>
      <c r="Y426" s="946">
        <v>2.8000000000000001E-2</v>
      </c>
      <c r="Z426" s="946">
        <v>0.114</v>
      </c>
      <c r="AA426" s="946">
        <v>2.536</v>
      </c>
      <c r="AB426" s="946">
        <v>2.8000000000000001E-2</v>
      </c>
      <c r="AC426" s="946">
        <v>0.114</v>
      </c>
      <c r="AD426" s="946">
        <v>2.536</v>
      </c>
      <c r="AE426" s="946">
        <v>2.8000000000000001E-2</v>
      </c>
      <c r="AF426" s="946">
        <v>0.114</v>
      </c>
      <c r="AG426" s="946">
        <v>2.5310000000000001</v>
      </c>
      <c r="AH426" s="946">
        <v>2.8000000000000001E-2</v>
      </c>
      <c r="AI426" s="946">
        <v>0.114</v>
      </c>
      <c r="AJ426" s="946">
        <v>2.5129999999999999</v>
      </c>
      <c r="AK426" s="946">
        <v>2.8000000000000001E-2</v>
      </c>
      <c r="AL426" s="946">
        <v>0.114</v>
      </c>
      <c r="AM426" s="946">
        <v>2.4860000000000002</v>
      </c>
      <c r="AN426" s="946">
        <v>2.8000000000000001E-2</v>
      </c>
      <c r="AO426" s="946">
        <v>0.114</v>
      </c>
      <c r="AP426" s="946" t="s">
        <v>293</v>
      </c>
      <c r="AQ426" s="946" t="s">
        <v>293</v>
      </c>
      <c r="AR426" s="946" t="s">
        <v>293</v>
      </c>
      <c r="AS426" s="946" t="s">
        <v>293</v>
      </c>
      <c r="AT426" s="946" t="s">
        <v>293</v>
      </c>
      <c r="AU426" s="946" t="s">
        <v>293</v>
      </c>
      <c r="AV426" s="946" t="s">
        <v>293</v>
      </c>
      <c r="AW426" s="946" t="s">
        <v>293</v>
      </c>
      <c r="AX426" s="946" t="s">
        <v>293</v>
      </c>
      <c r="AY426" s="490"/>
      <c r="AZ426" s="490"/>
    </row>
    <row r="427" spans="1:53" s="479" customFormat="1" ht="12" customHeight="1">
      <c r="A427" s="489"/>
      <c r="B427" s="494">
        <v>7.0000000000000007E-2</v>
      </c>
      <c r="C427" s="947" t="s">
        <v>437</v>
      </c>
      <c r="D427" s="948" t="s">
        <v>1442</v>
      </c>
      <c r="E427" s="911" t="str">
        <f t="shared" si="24"/>
        <v>B7 (l)Maquinaria agrícola</v>
      </c>
      <c r="F427" s="946" t="s">
        <v>293</v>
      </c>
      <c r="G427" s="946" t="s">
        <v>293</v>
      </c>
      <c r="H427" s="946" t="s">
        <v>293</v>
      </c>
      <c r="I427" s="946" t="s">
        <v>293</v>
      </c>
      <c r="J427" s="946" t="s">
        <v>293</v>
      </c>
      <c r="K427" s="946" t="s">
        <v>293</v>
      </c>
      <c r="L427" s="946" t="s">
        <v>293</v>
      </c>
      <c r="M427" s="946" t="s">
        <v>293</v>
      </c>
      <c r="N427" s="946" t="s">
        <v>293</v>
      </c>
      <c r="O427" s="946" t="s">
        <v>293</v>
      </c>
      <c r="P427" s="946" t="s">
        <v>293</v>
      </c>
      <c r="Q427" s="946" t="s">
        <v>293</v>
      </c>
      <c r="R427" s="946" t="s">
        <v>293</v>
      </c>
      <c r="S427" s="946" t="s">
        <v>293</v>
      </c>
      <c r="T427" s="946" t="s">
        <v>293</v>
      </c>
      <c r="U427" s="946" t="s">
        <v>293</v>
      </c>
      <c r="V427" s="946" t="s">
        <v>293</v>
      </c>
      <c r="W427" s="946" t="s">
        <v>293</v>
      </c>
      <c r="X427" s="946" t="s">
        <v>293</v>
      </c>
      <c r="Y427" s="946" t="s">
        <v>293</v>
      </c>
      <c r="Z427" s="946" t="s">
        <v>293</v>
      </c>
      <c r="AA427" s="946" t="s">
        <v>293</v>
      </c>
      <c r="AB427" s="946" t="s">
        <v>293</v>
      </c>
      <c r="AC427" s="946" t="s">
        <v>293</v>
      </c>
      <c r="AD427" s="946" t="s">
        <v>293</v>
      </c>
      <c r="AE427" s="946" t="s">
        <v>293</v>
      </c>
      <c r="AF427" s="946" t="s">
        <v>293</v>
      </c>
      <c r="AG427" s="946" t="s">
        <v>293</v>
      </c>
      <c r="AH427" s="946" t="s">
        <v>293</v>
      </c>
      <c r="AI427" s="946" t="s">
        <v>293</v>
      </c>
      <c r="AJ427" s="946" t="s">
        <v>293</v>
      </c>
      <c r="AK427" s="946" t="s">
        <v>293</v>
      </c>
      <c r="AL427" s="946" t="s">
        <v>293</v>
      </c>
      <c r="AM427" s="946" t="s">
        <v>293</v>
      </c>
      <c r="AN427" s="946" t="s">
        <v>293</v>
      </c>
      <c r="AO427" s="946" t="s">
        <v>293</v>
      </c>
      <c r="AP427" s="946">
        <v>2.4689999999999999</v>
      </c>
      <c r="AQ427" s="946">
        <v>3.2000000000000001E-2</v>
      </c>
      <c r="AR427" s="946">
        <v>0.11600000000000001</v>
      </c>
      <c r="AS427" s="946">
        <v>2.4689999999999999</v>
      </c>
      <c r="AT427" s="946">
        <v>2.7E-2</v>
      </c>
      <c r="AU427" s="946">
        <v>0.11600000000000001</v>
      </c>
      <c r="AV427" s="946">
        <v>2.4689999999999999</v>
      </c>
      <c r="AW427" s="946">
        <v>2.5000000000000001E-2</v>
      </c>
      <c r="AX427" s="946">
        <v>0.11600000000000001</v>
      </c>
      <c r="AY427" s="490"/>
      <c r="AZ427" s="490"/>
    </row>
    <row r="428" spans="1:53" s="479" customFormat="1" ht="12" customHeight="1">
      <c r="A428" s="489"/>
      <c r="B428" s="494">
        <v>7.0000000000000007E-2</v>
      </c>
      <c r="C428" s="947" t="s">
        <v>437</v>
      </c>
      <c r="D428" s="949" t="s">
        <v>1443</v>
      </c>
      <c r="E428" s="911" t="str">
        <f t="shared" si="24"/>
        <v>B7 (l)Maquinaria forestal</v>
      </c>
      <c r="F428" s="946" t="s">
        <v>293</v>
      </c>
      <c r="G428" s="946" t="s">
        <v>293</v>
      </c>
      <c r="H428" s="946" t="s">
        <v>293</v>
      </c>
      <c r="I428" s="946" t="s">
        <v>293</v>
      </c>
      <c r="J428" s="946" t="s">
        <v>293</v>
      </c>
      <c r="K428" s="946" t="s">
        <v>293</v>
      </c>
      <c r="L428" s="946" t="s">
        <v>293</v>
      </c>
      <c r="M428" s="946" t="s">
        <v>293</v>
      </c>
      <c r="N428" s="946" t="s">
        <v>293</v>
      </c>
      <c r="O428" s="946" t="s">
        <v>293</v>
      </c>
      <c r="P428" s="946" t="s">
        <v>293</v>
      </c>
      <c r="Q428" s="946" t="s">
        <v>293</v>
      </c>
      <c r="R428" s="946" t="s">
        <v>293</v>
      </c>
      <c r="S428" s="946" t="s">
        <v>293</v>
      </c>
      <c r="T428" s="946" t="s">
        <v>293</v>
      </c>
      <c r="U428" s="946" t="s">
        <v>293</v>
      </c>
      <c r="V428" s="946" t="s">
        <v>293</v>
      </c>
      <c r="W428" s="946" t="s">
        <v>293</v>
      </c>
      <c r="X428" s="946" t="s">
        <v>293</v>
      </c>
      <c r="Y428" s="946" t="s">
        <v>293</v>
      </c>
      <c r="Z428" s="946" t="s">
        <v>293</v>
      </c>
      <c r="AA428" s="946" t="s">
        <v>293</v>
      </c>
      <c r="AB428" s="946" t="s">
        <v>293</v>
      </c>
      <c r="AC428" s="946" t="s">
        <v>293</v>
      </c>
      <c r="AD428" s="946" t="s">
        <v>293</v>
      </c>
      <c r="AE428" s="946" t="s">
        <v>293</v>
      </c>
      <c r="AF428" s="946" t="s">
        <v>293</v>
      </c>
      <c r="AG428" s="946" t="s">
        <v>293</v>
      </c>
      <c r="AH428" s="946" t="s">
        <v>293</v>
      </c>
      <c r="AI428" s="946" t="s">
        <v>293</v>
      </c>
      <c r="AJ428" s="946" t="s">
        <v>293</v>
      </c>
      <c r="AK428" s="946" t="s">
        <v>293</v>
      </c>
      <c r="AL428" s="946" t="s">
        <v>293</v>
      </c>
      <c r="AM428" s="946" t="s">
        <v>293</v>
      </c>
      <c r="AN428" s="946" t="s">
        <v>293</v>
      </c>
      <c r="AO428" s="946" t="s">
        <v>293</v>
      </c>
      <c r="AP428" s="946">
        <v>2.4689999999999999</v>
      </c>
      <c r="AQ428" s="946">
        <v>1.4999999999999999E-2</v>
      </c>
      <c r="AR428" s="946">
        <v>0.11600000000000001</v>
      </c>
      <c r="AS428" s="946">
        <v>2.4689999999999999</v>
      </c>
      <c r="AT428" s="946">
        <v>1.4E-2</v>
      </c>
      <c r="AU428" s="946">
        <v>0.11600000000000001</v>
      </c>
      <c r="AV428" s="946">
        <v>2.4689999999999999</v>
      </c>
      <c r="AW428" s="946">
        <v>1.2999999999999999E-2</v>
      </c>
      <c r="AX428" s="946">
        <v>0.11600000000000001</v>
      </c>
      <c r="AY428" s="490"/>
      <c r="AZ428" s="490"/>
    </row>
    <row r="429" spans="1:53" s="479" customFormat="1" ht="12" customHeight="1">
      <c r="A429" s="489"/>
      <c r="B429" s="494">
        <v>7.0000000000000007E-2</v>
      </c>
      <c r="C429" s="947" t="s">
        <v>437</v>
      </c>
      <c r="D429" s="949" t="s">
        <v>1444</v>
      </c>
      <c r="E429" s="911" t="str">
        <f t="shared" si="24"/>
        <v>B7 (l)Maquinaria comercial, institucional e industrial</v>
      </c>
      <c r="F429" s="946" t="s">
        <v>293</v>
      </c>
      <c r="G429" s="946" t="s">
        <v>293</v>
      </c>
      <c r="H429" s="946" t="s">
        <v>293</v>
      </c>
      <c r="I429" s="946" t="s">
        <v>293</v>
      </c>
      <c r="J429" s="946" t="s">
        <v>293</v>
      </c>
      <c r="K429" s="946" t="s">
        <v>293</v>
      </c>
      <c r="L429" s="946" t="s">
        <v>293</v>
      </c>
      <c r="M429" s="946" t="s">
        <v>293</v>
      </c>
      <c r="N429" s="946" t="s">
        <v>293</v>
      </c>
      <c r="O429" s="946" t="s">
        <v>293</v>
      </c>
      <c r="P429" s="946" t="s">
        <v>293</v>
      </c>
      <c r="Q429" s="946" t="s">
        <v>293</v>
      </c>
      <c r="R429" s="946" t="s">
        <v>293</v>
      </c>
      <c r="S429" s="946" t="s">
        <v>293</v>
      </c>
      <c r="T429" s="946" t="s">
        <v>293</v>
      </c>
      <c r="U429" s="946" t="s">
        <v>293</v>
      </c>
      <c r="V429" s="946" t="s">
        <v>293</v>
      </c>
      <c r="W429" s="946" t="s">
        <v>293</v>
      </c>
      <c r="X429" s="946" t="s">
        <v>293</v>
      </c>
      <c r="Y429" s="946" t="s">
        <v>293</v>
      </c>
      <c r="Z429" s="946" t="s">
        <v>293</v>
      </c>
      <c r="AA429" s="946" t="s">
        <v>293</v>
      </c>
      <c r="AB429" s="946" t="s">
        <v>293</v>
      </c>
      <c r="AC429" s="946" t="s">
        <v>293</v>
      </c>
      <c r="AD429" s="946" t="s">
        <v>293</v>
      </c>
      <c r="AE429" s="946" t="s">
        <v>293</v>
      </c>
      <c r="AF429" s="946" t="s">
        <v>293</v>
      </c>
      <c r="AG429" s="946" t="s">
        <v>293</v>
      </c>
      <c r="AH429" s="946" t="s">
        <v>293</v>
      </c>
      <c r="AI429" s="946" t="s">
        <v>293</v>
      </c>
      <c r="AJ429" s="946" t="s">
        <v>293</v>
      </c>
      <c r="AK429" s="946" t="s">
        <v>293</v>
      </c>
      <c r="AL429" s="946" t="s">
        <v>293</v>
      </c>
      <c r="AM429" s="946" t="s">
        <v>293</v>
      </c>
      <c r="AN429" s="946" t="s">
        <v>293</v>
      </c>
      <c r="AO429" s="946" t="s">
        <v>293</v>
      </c>
      <c r="AP429" s="946">
        <v>2.4689999999999999</v>
      </c>
      <c r="AQ429" s="946">
        <v>2.8000000000000001E-2</v>
      </c>
      <c r="AR429" s="946">
        <v>0.114</v>
      </c>
      <c r="AS429" s="946">
        <v>2.4689999999999999</v>
      </c>
      <c r="AT429" s="946">
        <v>2.8000000000000001E-2</v>
      </c>
      <c r="AU429" s="946">
        <v>0.114</v>
      </c>
      <c r="AV429" s="946">
        <v>2.4689999999999999</v>
      </c>
      <c r="AW429" s="946">
        <v>2.8000000000000001E-2</v>
      </c>
      <c r="AX429" s="946">
        <v>0.114</v>
      </c>
      <c r="AY429" s="490"/>
      <c r="AZ429" s="490"/>
    </row>
    <row r="430" spans="1:53" s="479" customFormat="1" ht="12" customHeight="1">
      <c r="A430" s="489"/>
      <c r="B430" s="494">
        <v>0.1</v>
      </c>
      <c r="C430" s="947" t="s">
        <v>438</v>
      </c>
      <c r="D430" s="909" t="s">
        <v>1442</v>
      </c>
      <c r="E430" s="911" t="str">
        <f t="shared" si="24"/>
        <v>B10 (l)Maquinaria agrícola</v>
      </c>
      <c r="F430" s="946" t="s">
        <v>293</v>
      </c>
      <c r="G430" s="946" t="s">
        <v>293</v>
      </c>
      <c r="H430" s="946" t="s">
        <v>293</v>
      </c>
      <c r="I430" s="946" t="s">
        <v>293</v>
      </c>
      <c r="J430" s="946" t="s">
        <v>293</v>
      </c>
      <c r="K430" s="946" t="s">
        <v>293</v>
      </c>
      <c r="L430" s="946" t="s">
        <v>293</v>
      </c>
      <c r="M430" s="946" t="s">
        <v>293</v>
      </c>
      <c r="N430" s="946" t="s">
        <v>293</v>
      </c>
      <c r="O430" s="946" t="s">
        <v>293</v>
      </c>
      <c r="P430" s="946" t="s">
        <v>293</v>
      </c>
      <c r="Q430" s="946" t="s">
        <v>293</v>
      </c>
      <c r="R430" s="946" t="s">
        <v>293</v>
      </c>
      <c r="S430" s="946" t="s">
        <v>293</v>
      </c>
      <c r="T430" s="946" t="s">
        <v>293</v>
      </c>
      <c r="U430" s="946" t="s">
        <v>293</v>
      </c>
      <c r="V430" s="946" t="s">
        <v>293</v>
      </c>
      <c r="W430" s="946" t="s">
        <v>293</v>
      </c>
      <c r="X430" s="946" t="s">
        <v>293</v>
      </c>
      <c r="Y430" s="946" t="s">
        <v>293</v>
      </c>
      <c r="Z430" s="946" t="s">
        <v>293</v>
      </c>
      <c r="AA430" s="946" t="s">
        <v>293</v>
      </c>
      <c r="AB430" s="946" t="s">
        <v>293</v>
      </c>
      <c r="AC430" s="946" t="s">
        <v>293</v>
      </c>
      <c r="AD430" s="946" t="s">
        <v>293</v>
      </c>
      <c r="AE430" s="946" t="s">
        <v>293</v>
      </c>
      <c r="AF430" s="946" t="s">
        <v>293</v>
      </c>
      <c r="AG430" s="946" t="s">
        <v>293</v>
      </c>
      <c r="AH430" s="946" t="s">
        <v>293</v>
      </c>
      <c r="AI430" s="946" t="s">
        <v>293</v>
      </c>
      <c r="AJ430" s="946" t="s">
        <v>293</v>
      </c>
      <c r="AK430" s="946" t="s">
        <v>293</v>
      </c>
      <c r="AL430" s="946" t="s">
        <v>293</v>
      </c>
      <c r="AM430" s="946" t="s">
        <v>293</v>
      </c>
      <c r="AN430" s="946" t="s">
        <v>293</v>
      </c>
      <c r="AO430" s="946" t="s">
        <v>293</v>
      </c>
      <c r="AP430" s="946">
        <v>2.3940000000000001</v>
      </c>
      <c r="AQ430" s="946">
        <v>3.2000000000000001E-2</v>
      </c>
      <c r="AR430" s="946">
        <v>0.11600000000000001</v>
      </c>
      <c r="AS430" s="946">
        <v>2.3940000000000001</v>
      </c>
      <c r="AT430" s="946">
        <v>2.7E-2</v>
      </c>
      <c r="AU430" s="946">
        <v>0.11600000000000001</v>
      </c>
      <c r="AV430" s="946">
        <v>2.3940000000000001</v>
      </c>
      <c r="AW430" s="946">
        <v>2.5000000000000001E-2</v>
      </c>
      <c r="AX430" s="946">
        <v>0.11600000000000001</v>
      </c>
      <c r="AY430" s="490"/>
      <c r="AZ430" s="490"/>
    </row>
    <row r="431" spans="1:53" s="479" customFormat="1" ht="12" customHeight="1">
      <c r="A431" s="489"/>
      <c r="B431" s="494">
        <v>0.1</v>
      </c>
      <c r="C431" s="947" t="s">
        <v>438</v>
      </c>
      <c r="D431" s="909" t="s">
        <v>1443</v>
      </c>
      <c r="E431" s="911" t="str">
        <f t="shared" si="24"/>
        <v>B10 (l)Maquinaria forestal</v>
      </c>
      <c r="F431" s="946" t="s">
        <v>293</v>
      </c>
      <c r="G431" s="946" t="s">
        <v>293</v>
      </c>
      <c r="H431" s="946" t="s">
        <v>293</v>
      </c>
      <c r="I431" s="946" t="s">
        <v>293</v>
      </c>
      <c r="J431" s="946" t="s">
        <v>293</v>
      </c>
      <c r="K431" s="946" t="s">
        <v>293</v>
      </c>
      <c r="L431" s="946" t="s">
        <v>293</v>
      </c>
      <c r="M431" s="946" t="s">
        <v>293</v>
      </c>
      <c r="N431" s="946" t="s">
        <v>293</v>
      </c>
      <c r="O431" s="946" t="s">
        <v>293</v>
      </c>
      <c r="P431" s="946" t="s">
        <v>293</v>
      </c>
      <c r="Q431" s="946" t="s">
        <v>293</v>
      </c>
      <c r="R431" s="946" t="s">
        <v>293</v>
      </c>
      <c r="S431" s="946" t="s">
        <v>293</v>
      </c>
      <c r="T431" s="946" t="s">
        <v>293</v>
      </c>
      <c r="U431" s="946" t="s">
        <v>293</v>
      </c>
      <c r="V431" s="946" t="s">
        <v>293</v>
      </c>
      <c r="W431" s="946" t="s">
        <v>293</v>
      </c>
      <c r="X431" s="946" t="s">
        <v>293</v>
      </c>
      <c r="Y431" s="946" t="s">
        <v>293</v>
      </c>
      <c r="Z431" s="946" t="s">
        <v>293</v>
      </c>
      <c r="AA431" s="946" t="s">
        <v>293</v>
      </c>
      <c r="AB431" s="946" t="s">
        <v>293</v>
      </c>
      <c r="AC431" s="946" t="s">
        <v>293</v>
      </c>
      <c r="AD431" s="946" t="s">
        <v>293</v>
      </c>
      <c r="AE431" s="946" t="s">
        <v>293</v>
      </c>
      <c r="AF431" s="946" t="s">
        <v>293</v>
      </c>
      <c r="AG431" s="946" t="s">
        <v>293</v>
      </c>
      <c r="AH431" s="946" t="s">
        <v>293</v>
      </c>
      <c r="AI431" s="946" t="s">
        <v>293</v>
      </c>
      <c r="AJ431" s="946" t="s">
        <v>293</v>
      </c>
      <c r="AK431" s="946" t="s">
        <v>293</v>
      </c>
      <c r="AL431" s="946" t="s">
        <v>293</v>
      </c>
      <c r="AM431" s="946" t="s">
        <v>293</v>
      </c>
      <c r="AN431" s="946" t="s">
        <v>293</v>
      </c>
      <c r="AO431" s="946" t="s">
        <v>293</v>
      </c>
      <c r="AP431" s="946">
        <v>2.3940000000000001</v>
      </c>
      <c r="AQ431" s="946">
        <v>1.4999999999999999E-2</v>
      </c>
      <c r="AR431" s="946">
        <v>0.11600000000000001</v>
      </c>
      <c r="AS431" s="946">
        <v>2.3940000000000001</v>
      </c>
      <c r="AT431" s="946">
        <v>1.4E-2</v>
      </c>
      <c r="AU431" s="946">
        <v>0.11600000000000001</v>
      </c>
      <c r="AV431" s="946">
        <v>2.3940000000000001</v>
      </c>
      <c r="AW431" s="946">
        <v>1.2999999999999999E-2</v>
      </c>
      <c r="AX431" s="946">
        <v>0.11600000000000001</v>
      </c>
      <c r="AY431" s="490"/>
      <c r="AZ431" s="490"/>
    </row>
    <row r="432" spans="1:53" s="479" customFormat="1" ht="12" customHeight="1">
      <c r="A432" s="489"/>
      <c r="B432" s="494">
        <v>0.1</v>
      </c>
      <c r="C432" s="947" t="s">
        <v>438</v>
      </c>
      <c r="D432" s="909" t="s">
        <v>1444</v>
      </c>
      <c r="E432" s="911" t="str">
        <f t="shared" si="24"/>
        <v>B10 (l)Maquinaria comercial, institucional e industrial</v>
      </c>
      <c r="F432" s="946" t="s">
        <v>293</v>
      </c>
      <c r="G432" s="946" t="s">
        <v>293</v>
      </c>
      <c r="H432" s="946" t="s">
        <v>293</v>
      </c>
      <c r="I432" s="946" t="s">
        <v>293</v>
      </c>
      <c r="J432" s="946" t="s">
        <v>293</v>
      </c>
      <c r="K432" s="946" t="s">
        <v>293</v>
      </c>
      <c r="L432" s="946" t="s">
        <v>293</v>
      </c>
      <c r="M432" s="946" t="s">
        <v>293</v>
      </c>
      <c r="N432" s="946" t="s">
        <v>293</v>
      </c>
      <c r="O432" s="946" t="s">
        <v>293</v>
      </c>
      <c r="P432" s="946" t="s">
        <v>293</v>
      </c>
      <c r="Q432" s="946" t="s">
        <v>293</v>
      </c>
      <c r="R432" s="946" t="s">
        <v>293</v>
      </c>
      <c r="S432" s="946" t="s">
        <v>293</v>
      </c>
      <c r="T432" s="946" t="s">
        <v>293</v>
      </c>
      <c r="U432" s="946" t="s">
        <v>293</v>
      </c>
      <c r="V432" s="946" t="s">
        <v>293</v>
      </c>
      <c r="W432" s="946" t="s">
        <v>293</v>
      </c>
      <c r="X432" s="946" t="s">
        <v>293</v>
      </c>
      <c r="Y432" s="946" t="s">
        <v>293</v>
      </c>
      <c r="Z432" s="946" t="s">
        <v>293</v>
      </c>
      <c r="AA432" s="946" t="s">
        <v>293</v>
      </c>
      <c r="AB432" s="946" t="s">
        <v>293</v>
      </c>
      <c r="AC432" s="946" t="s">
        <v>293</v>
      </c>
      <c r="AD432" s="946" t="s">
        <v>293</v>
      </c>
      <c r="AE432" s="946" t="s">
        <v>293</v>
      </c>
      <c r="AF432" s="946" t="s">
        <v>293</v>
      </c>
      <c r="AG432" s="946" t="s">
        <v>293</v>
      </c>
      <c r="AH432" s="946" t="s">
        <v>293</v>
      </c>
      <c r="AI432" s="946" t="s">
        <v>293</v>
      </c>
      <c r="AJ432" s="946" t="s">
        <v>293</v>
      </c>
      <c r="AK432" s="946" t="s">
        <v>293</v>
      </c>
      <c r="AL432" s="946" t="s">
        <v>293</v>
      </c>
      <c r="AM432" s="946" t="s">
        <v>293</v>
      </c>
      <c r="AN432" s="946" t="s">
        <v>293</v>
      </c>
      <c r="AO432" s="946" t="s">
        <v>293</v>
      </c>
      <c r="AP432" s="946">
        <v>2.3940000000000001</v>
      </c>
      <c r="AQ432" s="946">
        <v>2.8000000000000001E-2</v>
      </c>
      <c r="AR432" s="946">
        <v>0.114</v>
      </c>
      <c r="AS432" s="946">
        <v>2.3940000000000001</v>
      </c>
      <c r="AT432" s="946">
        <v>2.8000000000000001E-2</v>
      </c>
      <c r="AU432" s="946">
        <v>0.114</v>
      </c>
      <c r="AV432" s="946">
        <v>2.3940000000000001</v>
      </c>
      <c r="AW432" s="946">
        <v>2.8000000000000001E-2</v>
      </c>
      <c r="AX432" s="946">
        <v>0.114</v>
      </c>
      <c r="AY432" s="490"/>
      <c r="AZ432" s="490"/>
    </row>
    <row r="433" spans="1:52" s="479" customFormat="1" ht="12" customHeight="1">
      <c r="A433" s="489"/>
      <c r="B433" s="494">
        <v>0.2</v>
      </c>
      <c r="C433" s="947" t="s">
        <v>439</v>
      </c>
      <c r="D433" s="909" t="s">
        <v>1442</v>
      </c>
      <c r="E433" s="911" t="str">
        <f t="shared" si="24"/>
        <v>B20 (l)Maquinaria agrícola</v>
      </c>
      <c r="F433" s="946" t="s">
        <v>293</v>
      </c>
      <c r="G433" s="946" t="s">
        <v>293</v>
      </c>
      <c r="H433" s="946" t="s">
        <v>293</v>
      </c>
      <c r="I433" s="946" t="s">
        <v>293</v>
      </c>
      <c r="J433" s="946" t="s">
        <v>293</v>
      </c>
      <c r="K433" s="946" t="s">
        <v>293</v>
      </c>
      <c r="L433" s="946" t="s">
        <v>293</v>
      </c>
      <c r="M433" s="946" t="s">
        <v>293</v>
      </c>
      <c r="N433" s="946" t="s">
        <v>293</v>
      </c>
      <c r="O433" s="946" t="s">
        <v>293</v>
      </c>
      <c r="P433" s="946" t="s">
        <v>293</v>
      </c>
      <c r="Q433" s="946" t="s">
        <v>293</v>
      </c>
      <c r="R433" s="946" t="s">
        <v>293</v>
      </c>
      <c r="S433" s="946" t="s">
        <v>293</v>
      </c>
      <c r="T433" s="946" t="s">
        <v>293</v>
      </c>
      <c r="U433" s="946" t="s">
        <v>293</v>
      </c>
      <c r="V433" s="946" t="s">
        <v>293</v>
      </c>
      <c r="W433" s="946" t="s">
        <v>293</v>
      </c>
      <c r="X433" s="946" t="s">
        <v>293</v>
      </c>
      <c r="Y433" s="946" t="s">
        <v>293</v>
      </c>
      <c r="Z433" s="946" t="s">
        <v>293</v>
      </c>
      <c r="AA433" s="946" t="s">
        <v>293</v>
      </c>
      <c r="AB433" s="946" t="s">
        <v>293</v>
      </c>
      <c r="AC433" s="946" t="s">
        <v>293</v>
      </c>
      <c r="AD433" s="946" t="s">
        <v>293</v>
      </c>
      <c r="AE433" s="946" t="s">
        <v>293</v>
      </c>
      <c r="AF433" s="946" t="s">
        <v>293</v>
      </c>
      <c r="AG433" s="946" t="s">
        <v>293</v>
      </c>
      <c r="AH433" s="946" t="s">
        <v>293</v>
      </c>
      <c r="AI433" s="946" t="s">
        <v>293</v>
      </c>
      <c r="AJ433" s="946" t="s">
        <v>293</v>
      </c>
      <c r="AK433" s="946" t="s">
        <v>293</v>
      </c>
      <c r="AL433" s="946" t="s">
        <v>293</v>
      </c>
      <c r="AM433" s="946" t="s">
        <v>293</v>
      </c>
      <c r="AN433" s="946" t="s">
        <v>293</v>
      </c>
      <c r="AO433" s="946" t="s">
        <v>293</v>
      </c>
      <c r="AP433" s="946">
        <v>2.1429999999999998</v>
      </c>
      <c r="AQ433" s="946">
        <v>3.2000000000000001E-2</v>
      </c>
      <c r="AR433" s="946">
        <v>0.11600000000000001</v>
      </c>
      <c r="AS433" s="946">
        <v>2.1429999999999998</v>
      </c>
      <c r="AT433" s="946">
        <v>2.7E-2</v>
      </c>
      <c r="AU433" s="946">
        <v>0.11600000000000001</v>
      </c>
      <c r="AV433" s="946">
        <v>2.1429999999999998</v>
      </c>
      <c r="AW433" s="946">
        <v>2.5000000000000001E-2</v>
      </c>
      <c r="AX433" s="946">
        <v>0.11600000000000001</v>
      </c>
      <c r="AY433" s="490"/>
      <c r="AZ433" s="490"/>
    </row>
    <row r="434" spans="1:52" s="479" customFormat="1" ht="12" customHeight="1">
      <c r="A434" s="489"/>
      <c r="B434" s="494">
        <v>0.2</v>
      </c>
      <c r="C434" s="947" t="s">
        <v>439</v>
      </c>
      <c r="D434" s="909" t="s">
        <v>1443</v>
      </c>
      <c r="E434" s="911" t="str">
        <f t="shared" si="24"/>
        <v>B20 (l)Maquinaria forestal</v>
      </c>
      <c r="F434" s="946" t="s">
        <v>293</v>
      </c>
      <c r="G434" s="946" t="s">
        <v>293</v>
      </c>
      <c r="H434" s="946" t="s">
        <v>293</v>
      </c>
      <c r="I434" s="946" t="s">
        <v>293</v>
      </c>
      <c r="J434" s="946" t="s">
        <v>293</v>
      </c>
      <c r="K434" s="946" t="s">
        <v>293</v>
      </c>
      <c r="L434" s="946" t="s">
        <v>293</v>
      </c>
      <c r="M434" s="946" t="s">
        <v>293</v>
      </c>
      <c r="N434" s="946" t="s">
        <v>293</v>
      </c>
      <c r="O434" s="946" t="s">
        <v>293</v>
      </c>
      <c r="P434" s="946" t="s">
        <v>293</v>
      </c>
      <c r="Q434" s="946" t="s">
        <v>293</v>
      </c>
      <c r="R434" s="946" t="s">
        <v>293</v>
      </c>
      <c r="S434" s="946" t="s">
        <v>293</v>
      </c>
      <c r="T434" s="946" t="s">
        <v>293</v>
      </c>
      <c r="U434" s="946" t="s">
        <v>293</v>
      </c>
      <c r="V434" s="946" t="s">
        <v>293</v>
      </c>
      <c r="W434" s="946" t="s">
        <v>293</v>
      </c>
      <c r="X434" s="946" t="s">
        <v>293</v>
      </c>
      <c r="Y434" s="946" t="s">
        <v>293</v>
      </c>
      <c r="Z434" s="946" t="s">
        <v>293</v>
      </c>
      <c r="AA434" s="946" t="s">
        <v>293</v>
      </c>
      <c r="AB434" s="946" t="s">
        <v>293</v>
      </c>
      <c r="AC434" s="946" t="s">
        <v>293</v>
      </c>
      <c r="AD434" s="946" t="s">
        <v>293</v>
      </c>
      <c r="AE434" s="946" t="s">
        <v>293</v>
      </c>
      <c r="AF434" s="946" t="s">
        <v>293</v>
      </c>
      <c r="AG434" s="946" t="s">
        <v>293</v>
      </c>
      <c r="AH434" s="946" t="s">
        <v>293</v>
      </c>
      <c r="AI434" s="946" t="s">
        <v>293</v>
      </c>
      <c r="AJ434" s="946" t="s">
        <v>293</v>
      </c>
      <c r="AK434" s="946" t="s">
        <v>293</v>
      </c>
      <c r="AL434" s="946" t="s">
        <v>293</v>
      </c>
      <c r="AM434" s="946" t="s">
        <v>293</v>
      </c>
      <c r="AN434" s="946" t="s">
        <v>293</v>
      </c>
      <c r="AO434" s="946" t="s">
        <v>293</v>
      </c>
      <c r="AP434" s="946">
        <v>2.1429999999999998</v>
      </c>
      <c r="AQ434" s="946">
        <v>1.4999999999999999E-2</v>
      </c>
      <c r="AR434" s="946">
        <v>0.11600000000000001</v>
      </c>
      <c r="AS434" s="946">
        <v>2.1429999999999998</v>
      </c>
      <c r="AT434" s="946">
        <v>1.4E-2</v>
      </c>
      <c r="AU434" s="946">
        <v>0.11600000000000001</v>
      </c>
      <c r="AV434" s="946">
        <v>2.1429999999999998</v>
      </c>
      <c r="AW434" s="946">
        <v>1.2999999999999999E-2</v>
      </c>
      <c r="AX434" s="946">
        <v>0.11600000000000001</v>
      </c>
      <c r="AY434" s="490"/>
      <c r="AZ434" s="490"/>
    </row>
    <row r="435" spans="1:52" s="479" customFormat="1" ht="12" customHeight="1">
      <c r="A435" s="489"/>
      <c r="B435" s="494">
        <v>0.2</v>
      </c>
      <c r="C435" s="947" t="s">
        <v>439</v>
      </c>
      <c r="D435" s="909" t="s">
        <v>1444</v>
      </c>
      <c r="E435" s="911" t="str">
        <f t="shared" si="24"/>
        <v>B20 (l)Maquinaria comercial, institucional e industrial</v>
      </c>
      <c r="F435" s="946" t="s">
        <v>293</v>
      </c>
      <c r="G435" s="946" t="s">
        <v>293</v>
      </c>
      <c r="H435" s="946" t="s">
        <v>293</v>
      </c>
      <c r="I435" s="946" t="s">
        <v>293</v>
      </c>
      <c r="J435" s="946" t="s">
        <v>293</v>
      </c>
      <c r="K435" s="946" t="s">
        <v>293</v>
      </c>
      <c r="L435" s="946" t="s">
        <v>293</v>
      </c>
      <c r="M435" s="946" t="s">
        <v>293</v>
      </c>
      <c r="N435" s="946" t="s">
        <v>293</v>
      </c>
      <c r="O435" s="946" t="s">
        <v>293</v>
      </c>
      <c r="P435" s="946" t="s">
        <v>293</v>
      </c>
      <c r="Q435" s="946" t="s">
        <v>293</v>
      </c>
      <c r="R435" s="946" t="s">
        <v>293</v>
      </c>
      <c r="S435" s="946" t="s">
        <v>293</v>
      </c>
      <c r="T435" s="946" t="s">
        <v>293</v>
      </c>
      <c r="U435" s="946" t="s">
        <v>293</v>
      </c>
      <c r="V435" s="946" t="s">
        <v>293</v>
      </c>
      <c r="W435" s="946" t="s">
        <v>293</v>
      </c>
      <c r="X435" s="946" t="s">
        <v>293</v>
      </c>
      <c r="Y435" s="946" t="s">
        <v>293</v>
      </c>
      <c r="Z435" s="946" t="s">
        <v>293</v>
      </c>
      <c r="AA435" s="946" t="s">
        <v>293</v>
      </c>
      <c r="AB435" s="946" t="s">
        <v>293</v>
      </c>
      <c r="AC435" s="946" t="s">
        <v>293</v>
      </c>
      <c r="AD435" s="946" t="s">
        <v>293</v>
      </c>
      <c r="AE435" s="946" t="s">
        <v>293</v>
      </c>
      <c r="AF435" s="946" t="s">
        <v>293</v>
      </c>
      <c r="AG435" s="946" t="s">
        <v>293</v>
      </c>
      <c r="AH435" s="946" t="s">
        <v>293</v>
      </c>
      <c r="AI435" s="946" t="s">
        <v>293</v>
      </c>
      <c r="AJ435" s="946" t="s">
        <v>293</v>
      </c>
      <c r="AK435" s="946" t="s">
        <v>293</v>
      </c>
      <c r="AL435" s="946" t="s">
        <v>293</v>
      </c>
      <c r="AM435" s="946" t="s">
        <v>293</v>
      </c>
      <c r="AN435" s="946" t="s">
        <v>293</v>
      </c>
      <c r="AO435" s="946" t="s">
        <v>293</v>
      </c>
      <c r="AP435" s="946">
        <v>2.1429999999999998</v>
      </c>
      <c r="AQ435" s="946">
        <v>2.8000000000000001E-2</v>
      </c>
      <c r="AR435" s="946">
        <v>0.114</v>
      </c>
      <c r="AS435" s="946">
        <v>2.1429999999999998</v>
      </c>
      <c r="AT435" s="946">
        <v>2.8000000000000001E-2</v>
      </c>
      <c r="AU435" s="946">
        <v>0.114</v>
      </c>
      <c r="AV435" s="946">
        <v>2.1429999999999998</v>
      </c>
      <c r="AW435" s="946">
        <v>2.8000000000000001E-2</v>
      </c>
      <c r="AX435" s="946">
        <v>0.114</v>
      </c>
      <c r="AY435" s="490"/>
      <c r="AZ435" s="490"/>
    </row>
    <row r="436" spans="1:52" s="479" customFormat="1" ht="12" customHeight="1">
      <c r="A436" s="489"/>
      <c r="B436" s="494">
        <v>0.3</v>
      </c>
      <c r="C436" s="947" t="s">
        <v>440</v>
      </c>
      <c r="D436" s="909" t="s">
        <v>1442</v>
      </c>
      <c r="E436" s="911" t="str">
        <f t="shared" si="24"/>
        <v>B30 (l)Maquinaria agrícola</v>
      </c>
      <c r="F436" s="946" t="s">
        <v>293</v>
      </c>
      <c r="G436" s="946" t="s">
        <v>293</v>
      </c>
      <c r="H436" s="946" t="s">
        <v>293</v>
      </c>
      <c r="I436" s="946" t="s">
        <v>293</v>
      </c>
      <c r="J436" s="946" t="s">
        <v>293</v>
      </c>
      <c r="K436" s="946" t="s">
        <v>293</v>
      </c>
      <c r="L436" s="946" t="s">
        <v>293</v>
      </c>
      <c r="M436" s="946" t="s">
        <v>293</v>
      </c>
      <c r="N436" s="946" t="s">
        <v>293</v>
      </c>
      <c r="O436" s="946" t="s">
        <v>293</v>
      </c>
      <c r="P436" s="946" t="s">
        <v>293</v>
      </c>
      <c r="Q436" s="946" t="s">
        <v>293</v>
      </c>
      <c r="R436" s="946" t="s">
        <v>293</v>
      </c>
      <c r="S436" s="946" t="s">
        <v>293</v>
      </c>
      <c r="T436" s="946" t="s">
        <v>293</v>
      </c>
      <c r="U436" s="946" t="s">
        <v>293</v>
      </c>
      <c r="V436" s="946" t="s">
        <v>293</v>
      </c>
      <c r="W436" s="946" t="s">
        <v>293</v>
      </c>
      <c r="X436" s="946" t="s">
        <v>293</v>
      </c>
      <c r="Y436" s="946" t="s">
        <v>293</v>
      </c>
      <c r="Z436" s="946" t="s">
        <v>293</v>
      </c>
      <c r="AA436" s="946" t="s">
        <v>293</v>
      </c>
      <c r="AB436" s="946" t="s">
        <v>293</v>
      </c>
      <c r="AC436" s="946" t="s">
        <v>293</v>
      </c>
      <c r="AD436" s="946" t="s">
        <v>293</v>
      </c>
      <c r="AE436" s="946" t="s">
        <v>293</v>
      </c>
      <c r="AF436" s="946" t="s">
        <v>293</v>
      </c>
      <c r="AG436" s="946" t="s">
        <v>293</v>
      </c>
      <c r="AH436" s="946" t="s">
        <v>293</v>
      </c>
      <c r="AI436" s="946" t="s">
        <v>293</v>
      </c>
      <c r="AJ436" s="946" t="s">
        <v>293</v>
      </c>
      <c r="AK436" s="946" t="s">
        <v>293</v>
      </c>
      <c r="AL436" s="946" t="s">
        <v>293</v>
      </c>
      <c r="AM436" s="946" t="s">
        <v>293</v>
      </c>
      <c r="AN436" s="946" t="s">
        <v>293</v>
      </c>
      <c r="AO436" s="946" t="s">
        <v>293</v>
      </c>
      <c r="AP436" s="946">
        <v>1.8919999999999999</v>
      </c>
      <c r="AQ436" s="946">
        <v>3.2000000000000001E-2</v>
      </c>
      <c r="AR436" s="946">
        <v>0.11600000000000001</v>
      </c>
      <c r="AS436" s="946">
        <v>1.8919999999999999</v>
      </c>
      <c r="AT436" s="946">
        <v>2.7E-2</v>
      </c>
      <c r="AU436" s="946">
        <v>0.11600000000000001</v>
      </c>
      <c r="AV436" s="946">
        <v>1.8919999999999999</v>
      </c>
      <c r="AW436" s="946">
        <v>2.5000000000000001E-2</v>
      </c>
      <c r="AX436" s="946">
        <v>0.11600000000000001</v>
      </c>
      <c r="AY436" s="490"/>
      <c r="AZ436" s="490"/>
    </row>
    <row r="437" spans="1:52" s="479" customFormat="1" ht="12" customHeight="1">
      <c r="A437" s="489"/>
      <c r="B437" s="494">
        <v>0.3</v>
      </c>
      <c r="C437" s="947" t="s">
        <v>440</v>
      </c>
      <c r="D437" s="909" t="s">
        <v>1443</v>
      </c>
      <c r="E437" s="911" t="str">
        <f t="shared" si="24"/>
        <v>B30 (l)Maquinaria forestal</v>
      </c>
      <c r="F437" s="946" t="s">
        <v>293</v>
      </c>
      <c r="G437" s="946" t="s">
        <v>293</v>
      </c>
      <c r="H437" s="946" t="s">
        <v>293</v>
      </c>
      <c r="I437" s="946" t="s">
        <v>293</v>
      </c>
      <c r="J437" s="946" t="s">
        <v>293</v>
      </c>
      <c r="K437" s="946" t="s">
        <v>293</v>
      </c>
      <c r="L437" s="946" t="s">
        <v>293</v>
      </c>
      <c r="M437" s="946" t="s">
        <v>293</v>
      </c>
      <c r="N437" s="946" t="s">
        <v>293</v>
      </c>
      <c r="O437" s="946" t="s">
        <v>293</v>
      </c>
      <c r="P437" s="946" t="s">
        <v>293</v>
      </c>
      <c r="Q437" s="946" t="s">
        <v>293</v>
      </c>
      <c r="R437" s="946" t="s">
        <v>293</v>
      </c>
      <c r="S437" s="946" t="s">
        <v>293</v>
      </c>
      <c r="T437" s="946" t="s">
        <v>293</v>
      </c>
      <c r="U437" s="946" t="s">
        <v>293</v>
      </c>
      <c r="V437" s="946" t="s">
        <v>293</v>
      </c>
      <c r="W437" s="946" t="s">
        <v>293</v>
      </c>
      <c r="X437" s="946" t="s">
        <v>293</v>
      </c>
      <c r="Y437" s="946" t="s">
        <v>293</v>
      </c>
      <c r="Z437" s="946" t="s">
        <v>293</v>
      </c>
      <c r="AA437" s="946" t="s">
        <v>293</v>
      </c>
      <c r="AB437" s="946" t="s">
        <v>293</v>
      </c>
      <c r="AC437" s="946" t="s">
        <v>293</v>
      </c>
      <c r="AD437" s="946" t="s">
        <v>293</v>
      </c>
      <c r="AE437" s="946" t="s">
        <v>293</v>
      </c>
      <c r="AF437" s="946" t="s">
        <v>293</v>
      </c>
      <c r="AG437" s="946" t="s">
        <v>293</v>
      </c>
      <c r="AH437" s="946" t="s">
        <v>293</v>
      </c>
      <c r="AI437" s="946" t="s">
        <v>293</v>
      </c>
      <c r="AJ437" s="946" t="s">
        <v>293</v>
      </c>
      <c r="AK437" s="946" t="s">
        <v>293</v>
      </c>
      <c r="AL437" s="946" t="s">
        <v>293</v>
      </c>
      <c r="AM437" s="946" t="s">
        <v>293</v>
      </c>
      <c r="AN437" s="946" t="s">
        <v>293</v>
      </c>
      <c r="AO437" s="946" t="s">
        <v>293</v>
      </c>
      <c r="AP437" s="946">
        <v>1.8919999999999999</v>
      </c>
      <c r="AQ437" s="946">
        <v>1.4999999999999999E-2</v>
      </c>
      <c r="AR437" s="946">
        <v>0.11600000000000001</v>
      </c>
      <c r="AS437" s="946">
        <v>1.8919999999999999</v>
      </c>
      <c r="AT437" s="946">
        <v>1.4E-2</v>
      </c>
      <c r="AU437" s="946">
        <v>0.11600000000000001</v>
      </c>
      <c r="AV437" s="946">
        <v>1.8919999999999999</v>
      </c>
      <c r="AW437" s="946">
        <v>1.2999999999999999E-2</v>
      </c>
      <c r="AX437" s="946">
        <v>0.11600000000000001</v>
      </c>
      <c r="AY437" s="490"/>
      <c r="AZ437" s="490"/>
    </row>
    <row r="438" spans="1:52" s="479" customFormat="1" ht="12" customHeight="1">
      <c r="A438" s="489"/>
      <c r="B438" s="494">
        <v>0.3</v>
      </c>
      <c r="C438" s="947" t="s">
        <v>440</v>
      </c>
      <c r="D438" s="909" t="s">
        <v>1444</v>
      </c>
      <c r="E438" s="911" t="str">
        <f t="shared" si="24"/>
        <v>B30 (l)Maquinaria comercial, institucional e industrial</v>
      </c>
      <c r="F438" s="946" t="s">
        <v>293</v>
      </c>
      <c r="G438" s="946" t="s">
        <v>293</v>
      </c>
      <c r="H438" s="946" t="s">
        <v>293</v>
      </c>
      <c r="I438" s="946" t="s">
        <v>293</v>
      </c>
      <c r="J438" s="946" t="s">
        <v>293</v>
      </c>
      <c r="K438" s="946" t="s">
        <v>293</v>
      </c>
      <c r="L438" s="946" t="s">
        <v>293</v>
      </c>
      <c r="M438" s="946" t="s">
        <v>293</v>
      </c>
      <c r="N438" s="946" t="s">
        <v>293</v>
      </c>
      <c r="O438" s="946" t="s">
        <v>293</v>
      </c>
      <c r="P438" s="946" t="s">
        <v>293</v>
      </c>
      <c r="Q438" s="946" t="s">
        <v>293</v>
      </c>
      <c r="R438" s="946" t="s">
        <v>293</v>
      </c>
      <c r="S438" s="946" t="s">
        <v>293</v>
      </c>
      <c r="T438" s="946" t="s">
        <v>293</v>
      </c>
      <c r="U438" s="946" t="s">
        <v>293</v>
      </c>
      <c r="V438" s="946" t="s">
        <v>293</v>
      </c>
      <c r="W438" s="946" t="s">
        <v>293</v>
      </c>
      <c r="X438" s="946" t="s">
        <v>293</v>
      </c>
      <c r="Y438" s="946" t="s">
        <v>293</v>
      </c>
      <c r="Z438" s="946" t="s">
        <v>293</v>
      </c>
      <c r="AA438" s="946" t="s">
        <v>293</v>
      </c>
      <c r="AB438" s="946" t="s">
        <v>293</v>
      </c>
      <c r="AC438" s="946" t="s">
        <v>293</v>
      </c>
      <c r="AD438" s="946" t="s">
        <v>293</v>
      </c>
      <c r="AE438" s="946" t="s">
        <v>293</v>
      </c>
      <c r="AF438" s="946" t="s">
        <v>293</v>
      </c>
      <c r="AG438" s="946" t="s">
        <v>293</v>
      </c>
      <c r="AH438" s="946" t="s">
        <v>293</v>
      </c>
      <c r="AI438" s="946" t="s">
        <v>293</v>
      </c>
      <c r="AJ438" s="946" t="s">
        <v>293</v>
      </c>
      <c r="AK438" s="946" t="s">
        <v>293</v>
      </c>
      <c r="AL438" s="946" t="s">
        <v>293</v>
      </c>
      <c r="AM438" s="946" t="s">
        <v>293</v>
      </c>
      <c r="AN438" s="946" t="s">
        <v>293</v>
      </c>
      <c r="AO438" s="946" t="s">
        <v>293</v>
      </c>
      <c r="AP438" s="946">
        <v>1.8919999999999999</v>
      </c>
      <c r="AQ438" s="946">
        <v>2.8000000000000001E-2</v>
      </c>
      <c r="AR438" s="946">
        <v>0.114</v>
      </c>
      <c r="AS438" s="946">
        <v>1.8919999999999999</v>
      </c>
      <c r="AT438" s="946">
        <v>2.8000000000000001E-2</v>
      </c>
      <c r="AU438" s="946">
        <v>0.114</v>
      </c>
      <c r="AV438" s="946">
        <v>1.8919999999999999</v>
      </c>
      <c r="AW438" s="946">
        <v>2.8000000000000001E-2</v>
      </c>
      <c r="AX438" s="946">
        <v>0.114</v>
      </c>
      <c r="AY438" s="490"/>
      <c r="AZ438" s="490"/>
    </row>
    <row r="439" spans="1:52" s="479" customFormat="1" ht="12" customHeight="1">
      <c r="A439" s="489"/>
      <c r="B439" s="494">
        <v>1</v>
      </c>
      <c r="C439" s="947" t="s">
        <v>441</v>
      </c>
      <c r="D439" s="909" t="s">
        <v>1442</v>
      </c>
      <c r="E439" s="911" t="str">
        <f t="shared" si="24"/>
        <v>B100 (l)Maquinaria agrícola</v>
      </c>
      <c r="F439" s="946" t="s">
        <v>293</v>
      </c>
      <c r="G439" s="946" t="s">
        <v>293</v>
      </c>
      <c r="H439" s="946" t="s">
        <v>293</v>
      </c>
      <c r="I439" s="946" t="s">
        <v>293</v>
      </c>
      <c r="J439" s="946" t="s">
        <v>293</v>
      </c>
      <c r="K439" s="946" t="s">
        <v>293</v>
      </c>
      <c r="L439" s="946" t="s">
        <v>293</v>
      </c>
      <c r="M439" s="946" t="s">
        <v>293</v>
      </c>
      <c r="N439" s="946" t="s">
        <v>293</v>
      </c>
      <c r="O439" s="946" t="s">
        <v>293</v>
      </c>
      <c r="P439" s="946" t="s">
        <v>293</v>
      </c>
      <c r="Q439" s="946" t="s">
        <v>293</v>
      </c>
      <c r="R439" s="946" t="s">
        <v>293</v>
      </c>
      <c r="S439" s="946" t="s">
        <v>293</v>
      </c>
      <c r="T439" s="946" t="s">
        <v>293</v>
      </c>
      <c r="U439" s="946" t="s">
        <v>293</v>
      </c>
      <c r="V439" s="946" t="s">
        <v>293</v>
      </c>
      <c r="W439" s="946" t="s">
        <v>293</v>
      </c>
      <c r="X439" s="946" t="s">
        <v>293</v>
      </c>
      <c r="Y439" s="946" t="s">
        <v>293</v>
      </c>
      <c r="Z439" s="946" t="s">
        <v>293</v>
      </c>
      <c r="AA439" s="946" t="s">
        <v>293</v>
      </c>
      <c r="AB439" s="946" t="s">
        <v>293</v>
      </c>
      <c r="AC439" s="946" t="s">
        <v>293</v>
      </c>
      <c r="AD439" s="946" t="s">
        <v>293</v>
      </c>
      <c r="AE439" s="946" t="s">
        <v>293</v>
      </c>
      <c r="AF439" s="946" t="s">
        <v>293</v>
      </c>
      <c r="AG439" s="946" t="s">
        <v>293</v>
      </c>
      <c r="AH439" s="946" t="s">
        <v>293</v>
      </c>
      <c r="AI439" s="946" t="s">
        <v>293</v>
      </c>
      <c r="AJ439" s="946" t="s">
        <v>293</v>
      </c>
      <c r="AK439" s="946" t="s">
        <v>293</v>
      </c>
      <c r="AL439" s="946" t="s">
        <v>293</v>
      </c>
      <c r="AM439" s="946" t="s">
        <v>293</v>
      </c>
      <c r="AN439" s="946" t="s">
        <v>293</v>
      </c>
      <c r="AO439" s="946" t="s">
        <v>293</v>
      </c>
      <c r="AP439" s="946">
        <v>0.13700000000000001</v>
      </c>
      <c r="AQ439" s="946">
        <v>3.2000000000000001E-2</v>
      </c>
      <c r="AR439" s="946">
        <v>0.11600000000000001</v>
      </c>
      <c r="AS439" s="946">
        <v>0.13700000000000001</v>
      </c>
      <c r="AT439" s="946">
        <v>2.7E-2</v>
      </c>
      <c r="AU439" s="946">
        <v>0.11600000000000001</v>
      </c>
      <c r="AV439" s="946">
        <v>0.13700000000000001</v>
      </c>
      <c r="AW439" s="946">
        <v>2.5000000000000001E-2</v>
      </c>
      <c r="AX439" s="946">
        <v>0.11600000000000001</v>
      </c>
      <c r="AY439" s="490"/>
      <c r="AZ439" s="490"/>
    </row>
    <row r="440" spans="1:52" s="479" customFormat="1" ht="12" customHeight="1">
      <c r="A440" s="489"/>
      <c r="B440" s="494">
        <v>1</v>
      </c>
      <c r="C440" s="947" t="s">
        <v>441</v>
      </c>
      <c r="D440" s="909" t="s">
        <v>1443</v>
      </c>
      <c r="E440" s="911" t="str">
        <f t="shared" si="24"/>
        <v>B100 (l)Maquinaria forestal</v>
      </c>
      <c r="F440" s="946" t="s">
        <v>293</v>
      </c>
      <c r="G440" s="946" t="s">
        <v>293</v>
      </c>
      <c r="H440" s="946" t="s">
        <v>293</v>
      </c>
      <c r="I440" s="946" t="s">
        <v>293</v>
      </c>
      <c r="J440" s="946" t="s">
        <v>293</v>
      </c>
      <c r="K440" s="946" t="s">
        <v>293</v>
      </c>
      <c r="L440" s="946" t="s">
        <v>293</v>
      </c>
      <c r="M440" s="946" t="s">
        <v>293</v>
      </c>
      <c r="N440" s="946" t="s">
        <v>293</v>
      </c>
      <c r="O440" s="946" t="s">
        <v>293</v>
      </c>
      <c r="P440" s="946" t="s">
        <v>293</v>
      </c>
      <c r="Q440" s="946" t="s">
        <v>293</v>
      </c>
      <c r="R440" s="946" t="s">
        <v>293</v>
      </c>
      <c r="S440" s="946" t="s">
        <v>293</v>
      </c>
      <c r="T440" s="946" t="s">
        <v>293</v>
      </c>
      <c r="U440" s="946" t="s">
        <v>293</v>
      </c>
      <c r="V440" s="946" t="s">
        <v>293</v>
      </c>
      <c r="W440" s="946" t="s">
        <v>293</v>
      </c>
      <c r="X440" s="946" t="s">
        <v>293</v>
      </c>
      <c r="Y440" s="946" t="s">
        <v>293</v>
      </c>
      <c r="Z440" s="946" t="s">
        <v>293</v>
      </c>
      <c r="AA440" s="946" t="s">
        <v>293</v>
      </c>
      <c r="AB440" s="946" t="s">
        <v>293</v>
      </c>
      <c r="AC440" s="946" t="s">
        <v>293</v>
      </c>
      <c r="AD440" s="946" t="s">
        <v>293</v>
      </c>
      <c r="AE440" s="946" t="s">
        <v>293</v>
      </c>
      <c r="AF440" s="946" t="s">
        <v>293</v>
      </c>
      <c r="AG440" s="946" t="s">
        <v>293</v>
      </c>
      <c r="AH440" s="946" t="s">
        <v>293</v>
      </c>
      <c r="AI440" s="946" t="s">
        <v>293</v>
      </c>
      <c r="AJ440" s="946" t="s">
        <v>293</v>
      </c>
      <c r="AK440" s="946" t="s">
        <v>293</v>
      </c>
      <c r="AL440" s="946" t="s">
        <v>293</v>
      </c>
      <c r="AM440" s="946" t="s">
        <v>293</v>
      </c>
      <c r="AN440" s="946" t="s">
        <v>293</v>
      </c>
      <c r="AO440" s="946" t="s">
        <v>293</v>
      </c>
      <c r="AP440" s="946">
        <v>0.13700000000000001</v>
      </c>
      <c r="AQ440" s="946">
        <v>1.4999999999999999E-2</v>
      </c>
      <c r="AR440" s="946">
        <v>0.11600000000000001</v>
      </c>
      <c r="AS440" s="946">
        <v>0.13700000000000001</v>
      </c>
      <c r="AT440" s="946">
        <v>1.4E-2</v>
      </c>
      <c r="AU440" s="946">
        <v>0.11600000000000001</v>
      </c>
      <c r="AV440" s="946">
        <v>0.13700000000000001</v>
      </c>
      <c r="AW440" s="946">
        <v>1.2999999999999999E-2</v>
      </c>
      <c r="AX440" s="946">
        <v>0.11600000000000001</v>
      </c>
      <c r="AY440" s="490"/>
      <c r="AZ440" s="490"/>
    </row>
    <row r="441" spans="1:52" s="479" customFormat="1" ht="12" customHeight="1">
      <c r="A441" s="489"/>
      <c r="B441" s="494">
        <v>1</v>
      </c>
      <c r="C441" s="947" t="s">
        <v>441</v>
      </c>
      <c r="D441" s="909" t="s">
        <v>1444</v>
      </c>
      <c r="E441" s="911" t="str">
        <f t="shared" si="24"/>
        <v>B100 (l)Maquinaria comercial, institucional e industrial</v>
      </c>
      <c r="F441" s="946" t="s">
        <v>293</v>
      </c>
      <c r="G441" s="946" t="s">
        <v>293</v>
      </c>
      <c r="H441" s="946" t="s">
        <v>293</v>
      </c>
      <c r="I441" s="946" t="s">
        <v>293</v>
      </c>
      <c r="J441" s="946" t="s">
        <v>293</v>
      </c>
      <c r="K441" s="946" t="s">
        <v>293</v>
      </c>
      <c r="L441" s="946" t="s">
        <v>293</v>
      </c>
      <c r="M441" s="946" t="s">
        <v>293</v>
      </c>
      <c r="N441" s="946" t="s">
        <v>293</v>
      </c>
      <c r="O441" s="946" t="s">
        <v>293</v>
      </c>
      <c r="P441" s="946" t="s">
        <v>293</v>
      </c>
      <c r="Q441" s="946" t="s">
        <v>293</v>
      </c>
      <c r="R441" s="946" t="s">
        <v>293</v>
      </c>
      <c r="S441" s="946" t="s">
        <v>293</v>
      </c>
      <c r="T441" s="946" t="s">
        <v>293</v>
      </c>
      <c r="U441" s="946" t="s">
        <v>293</v>
      </c>
      <c r="V441" s="946" t="s">
        <v>293</v>
      </c>
      <c r="W441" s="946" t="s">
        <v>293</v>
      </c>
      <c r="X441" s="946" t="s">
        <v>293</v>
      </c>
      <c r="Y441" s="946" t="s">
        <v>293</v>
      </c>
      <c r="Z441" s="946" t="s">
        <v>293</v>
      </c>
      <c r="AA441" s="946" t="s">
        <v>293</v>
      </c>
      <c r="AB441" s="946" t="s">
        <v>293</v>
      </c>
      <c r="AC441" s="946" t="s">
        <v>293</v>
      </c>
      <c r="AD441" s="946" t="s">
        <v>293</v>
      </c>
      <c r="AE441" s="946" t="s">
        <v>293</v>
      </c>
      <c r="AF441" s="946" t="s">
        <v>293</v>
      </c>
      <c r="AG441" s="946" t="s">
        <v>293</v>
      </c>
      <c r="AH441" s="946" t="s">
        <v>293</v>
      </c>
      <c r="AI441" s="946" t="s">
        <v>293</v>
      </c>
      <c r="AJ441" s="946" t="s">
        <v>293</v>
      </c>
      <c r="AK441" s="946" t="s">
        <v>293</v>
      </c>
      <c r="AL441" s="946" t="s">
        <v>293</v>
      </c>
      <c r="AM441" s="946" t="s">
        <v>293</v>
      </c>
      <c r="AN441" s="946" t="s">
        <v>293</v>
      </c>
      <c r="AO441" s="946" t="s">
        <v>293</v>
      </c>
      <c r="AP441" s="946">
        <v>0.13700000000000001</v>
      </c>
      <c r="AQ441" s="946">
        <v>2.8000000000000001E-2</v>
      </c>
      <c r="AR441" s="946">
        <v>0.114</v>
      </c>
      <c r="AS441" s="946">
        <v>0.13700000000000001</v>
      </c>
      <c r="AT441" s="946">
        <v>2.8000000000000001E-2</v>
      </c>
      <c r="AU441" s="946">
        <v>0.114</v>
      </c>
      <c r="AV441" s="946">
        <v>0.13700000000000001</v>
      </c>
      <c r="AW441" s="946">
        <v>2.8000000000000001E-2</v>
      </c>
      <c r="AX441" s="946">
        <v>0.114</v>
      </c>
      <c r="AY441" s="490"/>
      <c r="AZ441" s="490"/>
    </row>
    <row r="442" spans="1:52" s="479" customFormat="1" ht="12" customHeight="1">
      <c r="A442" s="489"/>
      <c r="B442" s="494"/>
      <c r="C442" s="947" t="s">
        <v>442</v>
      </c>
      <c r="D442" s="909" t="s">
        <v>1443</v>
      </c>
      <c r="E442" s="911" t="str">
        <f t="shared" si="24"/>
        <v>Gasolina (l)Maquinaria forestal</v>
      </c>
      <c r="F442" s="946">
        <v>2.3820000000000001</v>
      </c>
      <c r="G442" s="946">
        <v>12.744999999999999</v>
      </c>
      <c r="H442" s="946">
        <v>1.2999999999999999E-2</v>
      </c>
      <c r="I442" s="946">
        <v>2.3820000000000001</v>
      </c>
      <c r="J442" s="946">
        <v>12.657</v>
      </c>
      <c r="K442" s="946">
        <v>1.2999999999999999E-2</v>
      </c>
      <c r="L442" s="946">
        <v>2.3820000000000001</v>
      </c>
      <c r="M442" s="946">
        <v>12.374000000000001</v>
      </c>
      <c r="N442" s="946">
        <v>1.2999999999999999E-2</v>
      </c>
      <c r="O442" s="946">
        <v>2.3820000000000001</v>
      </c>
      <c r="P442" s="946">
        <v>10.548999999999999</v>
      </c>
      <c r="Q442" s="946">
        <v>1.4E-2</v>
      </c>
      <c r="R442" s="946">
        <v>2.2890000000000001</v>
      </c>
      <c r="S442" s="946">
        <v>8.7110000000000003</v>
      </c>
      <c r="T442" s="946">
        <v>1.4E-2</v>
      </c>
      <c r="U442" s="946">
        <v>2.2839999999999998</v>
      </c>
      <c r="V442" s="946">
        <v>6.7830000000000004</v>
      </c>
      <c r="W442" s="946">
        <v>1.4999999999999999E-2</v>
      </c>
      <c r="X442" s="946">
        <v>2.2890000000000001</v>
      </c>
      <c r="Y442" s="946">
        <v>6.7050000000000001</v>
      </c>
      <c r="Z442" s="946">
        <v>1.4999999999999999E-2</v>
      </c>
      <c r="AA442" s="946">
        <v>2.2890000000000001</v>
      </c>
      <c r="AB442" s="946">
        <v>6.6269999999999998</v>
      </c>
      <c r="AC442" s="946">
        <v>1.4999999999999999E-2</v>
      </c>
      <c r="AD442" s="946">
        <v>2.2890000000000001</v>
      </c>
      <c r="AE442" s="946">
        <v>6.548</v>
      </c>
      <c r="AF442" s="946">
        <v>1.4999999999999999E-2</v>
      </c>
      <c r="AG442" s="946">
        <v>2.2789999999999999</v>
      </c>
      <c r="AH442" s="946">
        <v>6.4790000000000001</v>
      </c>
      <c r="AI442" s="946">
        <v>1.4999999999999999E-2</v>
      </c>
      <c r="AJ442" s="946">
        <v>2.2629999999999999</v>
      </c>
      <c r="AK442" s="946">
        <v>6.4089999999999998</v>
      </c>
      <c r="AL442" s="946">
        <v>1.4999999999999999E-2</v>
      </c>
      <c r="AM442" s="946">
        <v>2.2389999999999999</v>
      </c>
      <c r="AN442" s="946">
        <v>6.3449999999999998</v>
      </c>
      <c r="AO442" s="946">
        <v>1.4999999999999999E-2</v>
      </c>
      <c r="AP442" s="946" t="s">
        <v>293</v>
      </c>
      <c r="AQ442" s="946" t="s">
        <v>293</v>
      </c>
      <c r="AR442" s="946" t="s">
        <v>293</v>
      </c>
      <c r="AS442" s="946" t="s">
        <v>293</v>
      </c>
      <c r="AT442" s="946" t="s">
        <v>293</v>
      </c>
      <c r="AU442" s="946" t="s">
        <v>293</v>
      </c>
      <c r="AV442" s="946" t="s">
        <v>293</v>
      </c>
      <c r="AW442" s="946" t="s">
        <v>293</v>
      </c>
      <c r="AX442" s="946" t="s">
        <v>293</v>
      </c>
      <c r="AY442" s="490"/>
      <c r="AZ442" s="490"/>
    </row>
    <row r="443" spans="1:52" s="479" customFormat="1" ht="12" customHeight="1">
      <c r="A443" s="489"/>
      <c r="B443" s="494"/>
      <c r="C443" s="947" t="s">
        <v>442</v>
      </c>
      <c r="D443" s="909" t="s">
        <v>1444</v>
      </c>
      <c r="E443" s="911" t="str">
        <f t="shared" si="24"/>
        <v>Gasolina (l)Maquinaria comercial, institucional e industrial</v>
      </c>
      <c r="F443" s="946">
        <v>2.3820000000000001</v>
      </c>
      <c r="G443" s="946">
        <v>12.744999999999999</v>
      </c>
      <c r="H443" s="946">
        <v>1.2999999999999999E-2</v>
      </c>
      <c r="I443" s="946">
        <v>2.3820000000000001</v>
      </c>
      <c r="J443" s="946">
        <v>12.744999999999999</v>
      </c>
      <c r="K443" s="946">
        <v>1.2999999999999999E-2</v>
      </c>
      <c r="L443" s="946">
        <v>2.3820000000000001</v>
      </c>
      <c r="M443" s="946">
        <v>12.744999999999999</v>
      </c>
      <c r="N443" s="946">
        <v>1.2999999999999999E-2</v>
      </c>
      <c r="O443" s="946">
        <v>2.3820000000000001</v>
      </c>
      <c r="P443" s="946">
        <v>12.744999999999999</v>
      </c>
      <c r="Q443" s="946">
        <v>1.2999999999999999E-2</v>
      </c>
      <c r="R443" s="946">
        <v>2.2890000000000001</v>
      </c>
      <c r="S443" s="946">
        <v>12.744999999999999</v>
      </c>
      <c r="T443" s="946">
        <v>1.2999999999999999E-2</v>
      </c>
      <c r="U443" s="946">
        <v>2.2839999999999998</v>
      </c>
      <c r="V443" s="946">
        <v>12.744999999999999</v>
      </c>
      <c r="W443" s="946">
        <v>1.2999999999999999E-2</v>
      </c>
      <c r="X443" s="946">
        <v>2.2890000000000001</v>
      </c>
      <c r="Y443" s="946">
        <v>12.744999999999999</v>
      </c>
      <c r="Z443" s="946">
        <v>1.2999999999999999E-2</v>
      </c>
      <c r="AA443" s="946">
        <v>2.2890000000000001</v>
      </c>
      <c r="AB443" s="946">
        <v>12.744999999999999</v>
      </c>
      <c r="AC443" s="946">
        <v>1.2999999999999999E-2</v>
      </c>
      <c r="AD443" s="946">
        <v>2.2890000000000001</v>
      </c>
      <c r="AE443" s="946">
        <v>12.744999999999999</v>
      </c>
      <c r="AF443" s="946">
        <v>1.2999999999999999E-2</v>
      </c>
      <c r="AG443" s="946">
        <v>2.2789999999999999</v>
      </c>
      <c r="AH443" s="946">
        <v>12.744999999999999</v>
      </c>
      <c r="AI443" s="946">
        <v>1.2999999999999999E-2</v>
      </c>
      <c r="AJ443" s="946">
        <v>2.2629999999999999</v>
      </c>
      <c r="AK443" s="946">
        <v>12.744999999999999</v>
      </c>
      <c r="AL443" s="946">
        <v>1.2999999999999999E-2</v>
      </c>
      <c r="AM443" s="946">
        <v>2.2389999999999999</v>
      </c>
      <c r="AN443" s="946">
        <v>12.744999999999999</v>
      </c>
      <c r="AO443" s="946">
        <v>1.2999999999999999E-2</v>
      </c>
      <c r="AP443" s="946" t="s">
        <v>293</v>
      </c>
      <c r="AQ443" s="946" t="s">
        <v>293</v>
      </c>
      <c r="AR443" s="946" t="s">
        <v>293</v>
      </c>
      <c r="AS443" s="946" t="s">
        <v>293</v>
      </c>
      <c r="AT443" s="946" t="s">
        <v>293</v>
      </c>
      <c r="AU443" s="946" t="s">
        <v>293</v>
      </c>
      <c r="AV443" s="946" t="s">
        <v>293</v>
      </c>
      <c r="AW443" s="946" t="s">
        <v>293</v>
      </c>
      <c r="AX443" s="946" t="s">
        <v>293</v>
      </c>
      <c r="AY443" s="490"/>
      <c r="AZ443" s="490"/>
    </row>
    <row r="444" spans="1:52" s="479" customFormat="1" ht="12" customHeight="1">
      <c r="A444" s="489"/>
      <c r="B444" s="494">
        <v>0.05</v>
      </c>
      <c r="C444" s="947" t="s">
        <v>443</v>
      </c>
      <c r="D444" s="909" t="s">
        <v>1443</v>
      </c>
      <c r="E444" s="911" t="str">
        <f t="shared" si="24"/>
        <v>E5 (l)Maquinaria forestal</v>
      </c>
      <c r="F444" s="946" t="s">
        <v>293</v>
      </c>
      <c r="G444" s="946" t="s">
        <v>293</v>
      </c>
      <c r="H444" s="946" t="s">
        <v>293</v>
      </c>
      <c r="I444" s="946" t="s">
        <v>293</v>
      </c>
      <c r="J444" s="946" t="s">
        <v>293</v>
      </c>
      <c r="K444" s="946" t="s">
        <v>293</v>
      </c>
      <c r="L444" s="946" t="s">
        <v>293</v>
      </c>
      <c r="M444" s="946" t="s">
        <v>293</v>
      </c>
      <c r="N444" s="946" t="s">
        <v>293</v>
      </c>
      <c r="O444" s="946" t="s">
        <v>293</v>
      </c>
      <c r="P444" s="946" t="s">
        <v>293</v>
      </c>
      <c r="Q444" s="946" t="s">
        <v>293</v>
      </c>
      <c r="R444" s="946" t="s">
        <v>293</v>
      </c>
      <c r="S444" s="946" t="s">
        <v>293</v>
      </c>
      <c r="T444" s="946" t="s">
        <v>293</v>
      </c>
      <c r="U444" s="946" t="s">
        <v>293</v>
      </c>
      <c r="V444" s="946" t="s">
        <v>293</v>
      </c>
      <c r="W444" s="946" t="s">
        <v>293</v>
      </c>
      <c r="X444" s="946" t="s">
        <v>293</v>
      </c>
      <c r="Y444" s="946" t="s">
        <v>293</v>
      </c>
      <c r="Z444" s="946" t="s">
        <v>293</v>
      </c>
      <c r="AA444" s="946" t="s">
        <v>293</v>
      </c>
      <c r="AB444" s="946" t="s">
        <v>293</v>
      </c>
      <c r="AC444" s="946" t="s">
        <v>293</v>
      </c>
      <c r="AD444" s="946" t="s">
        <v>293</v>
      </c>
      <c r="AE444" s="946" t="s">
        <v>293</v>
      </c>
      <c r="AF444" s="946" t="s">
        <v>293</v>
      </c>
      <c r="AG444" s="946" t="s">
        <v>293</v>
      </c>
      <c r="AH444" s="946" t="s">
        <v>293</v>
      </c>
      <c r="AI444" s="946" t="s">
        <v>293</v>
      </c>
      <c r="AJ444" s="946" t="s">
        <v>293</v>
      </c>
      <c r="AK444" s="946" t="s">
        <v>293</v>
      </c>
      <c r="AL444" s="946" t="s">
        <v>293</v>
      </c>
      <c r="AM444" s="946" t="s">
        <v>293</v>
      </c>
      <c r="AN444" s="946" t="s">
        <v>293</v>
      </c>
      <c r="AO444" s="946" t="s">
        <v>293</v>
      </c>
      <c r="AP444" s="946">
        <v>2.2629999999999999</v>
      </c>
      <c r="AQ444" s="946">
        <v>6.3449999999999998</v>
      </c>
      <c r="AR444" s="946">
        <v>1.4999999999999999E-2</v>
      </c>
      <c r="AS444" s="946">
        <v>2.2629999999999999</v>
      </c>
      <c r="AT444" s="946">
        <v>6.35</v>
      </c>
      <c r="AU444" s="946">
        <v>1.4999999999999999E-2</v>
      </c>
      <c r="AV444" s="946">
        <v>2.2629999999999999</v>
      </c>
      <c r="AW444" s="946">
        <v>6.35</v>
      </c>
      <c r="AX444" s="946">
        <v>1.4999999999999999E-2</v>
      </c>
      <c r="AY444" s="490"/>
      <c r="AZ444" s="490"/>
    </row>
    <row r="445" spans="1:52" s="479" customFormat="1" ht="12" customHeight="1">
      <c r="A445" s="489"/>
      <c r="B445" s="494">
        <v>0.05</v>
      </c>
      <c r="C445" s="947" t="s">
        <v>443</v>
      </c>
      <c r="D445" s="909" t="s">
        <v>1444</v>
      </c>
      <c r="E445" s="911" t="str">
        <f t="shared" si="24"/>
        <v>E5 (l)Maquinaria comercial, institucional e industrial</v>
      </c>
      <c r="F445" s="946" t="s">
        <v>293</v>
      </c>
      <c r="G445" s="946" t="s">
        <v>293</v>
      </c>
      <c r="H445" s="946" t="s">
        <v>293</v>
      </c>
      <c r="I445" s="946" t="s">
        <v>293</v>
      </c>
      <c r="J445" s="946" t="s">
        <v>293</v>
      </c>
      <c r="K445" s="946" t="s">
        <v>293</v>
      </c>
      <c r="L445" s="946" t="s">
        <v>293</v>
      </c>
      <c r="M445" s="946" t="s">
        <v>293</v>
      </c>
      <c r="N445" s="946" t="s">
        <v>293</v>
      </c>
      <c r="O445" s="946" t="s">
        <v>293</v>
      </c>
      <c r="P445" s="946" t="s">
        <v>293</v>
      </c>
      <c r="Q445" s="946" t="s">
        <v>293</v>
      </c>
      <c r="R445" s="946" t="s">
        <v>293</v>
      </c>
      <c r="S445" s="946" t="s">
        <v>293</v>
      </c>
      <c r="T445" s="946" t="s">
        <v>293</v>
      </c>
      <c r="U445" s="946" t="s">
        <v>293</v>
      </c>
      <c r="V445" s="946" t="s">
        <v>293</v>
      </c>
      <c r="W445" s="946" t="s">
        <v>293</v>
      </c>
      <c r="X445" s="946" t="s">
        <v>293</v>
      </c>
      <c r="Y445" s="946" t="s">
        <v>293</v>
      </c>
      <c r="Z445" s="946" t="s">
        <v>293</v>
      </c>
      <c r="AA445" s="946" t="s">
        <v>293</v>
      </c>
      <c r="AB445" s="946" t="s">
        <v>293</v>
      </c>
      <c r="AC445" s="946" t="s">
        <v>293</v>
      </c>
      <c r="AD445" s="946" t="s">
        <v>293</v>
      </c>
      <c r="AE445" s="946" t="s">
        <v>293</v>
      </c>
      <c r="AF445" s="946" t="s">
        <v>293</v>
      </c>
      <c r="AG445" s="946" t="s">
        <v>293</v>
      </c>
      <c r="AH445" s="946" t="s">
        <v>293</v>
      </c>
      <c r="AI445" s="946" t="s">
        <v>293</v>
      </c>
      <c r="AJ445" s="946" t="s">
        <v>293</v>
      </c>
      <c r="AK445" s="946" t="s">
        <v>293</v>
      </c>
      <c r="AL445" s="946" t="s">
        <v>293</v>
      </c>
      <c r="AM445" s="946" t="s">
        <v>293</v>
      </c>
      <c r="AN445" s="946" t="s">
        <v>293</v>
      </c>
      <c r="AO445" s="946" t="s">
        <v>293</v>
      </c>
      <c r="AP445" s="946">
        <v>2.2629999999999999</v>
      </c>
      <c r="AQ445" s="946">
        <v>12.744999999999999</v>
      </c>
      <c r="AR445" s="946">
        <v>1.2999999999999999E-2</v>
      </c>
      <c r="AS445" s="946">
        <v>2.2629999999999999</v>
      </c>
      <c r="AT445" s="946">
        <v>12.744999999999999</v>
      </c>
      <c r="AU445" s="946">
        <v>1.2999999999999999E-2</v>
      </c>
      <c r="AV445" s="946">
        <v>2.2629999999999999</v>
      </c>
      <c r="AW445" s="946">
        <v>12.744999999999999</v>
      </c>
      <c r="AX445" s="946">
        <v>1.2999999999999999E-2</v>
      </c>
      <c r="AY445" s="490"/>
      <c r="AZ445" s="490"/>
    </row>
    <row r="446" spans="1:52" s="479" customFormat="1" ht="12" customHeight="1">
      <c r="A446" s="489"/>
      <c r="B446" s="494">
        <v>0.1</v>
      </c>
      <c r="C446" s="947" t="s">
        <v>444</v>
      </c>
      <c r="D446" s="909" t="s">
        <v>1443</v>
      </c>
      <c r="E446" s="911" t="str">
        <f t="shared" si="24"/>
        <v>E10 (l)Maquinaria forestal</v>
      </c>
      <c r="F446" s="946" t="s">
        <v>293</v>
      </c>
      <c r="G446" s="946" t="s">
        <v>293</v>
      </c>
      <c r="H446" s="946" t="s">
        <v>293</v>
      </c>
      <c r="I446" s="946" t="s">
        <v>293</v>
      </c>
      <c r="J446" s="946" t="s">
        <v>293</v>
      </c>
      <c r="K446" s="946" t="s">
        <v>293</v>
      </c>
      <c r="L446" s="946" t="s">
        <v>293</v>
      </c>
      <c r="M446" s="946" t="s">
        <v>293</v>
      </c>
      <c r="N446" s="946" t="s">
        <v>293</v>
      </c>
      <c r="O446" s="946" t="s">
        <v>293</v>
      </c>
      <c r="P446" s="946" t="s">
        <v>293</v>
      </c>
      <c r="Q446" s="946" t="s">
        <v>293</v>
      </c>
      <c r="R446" s="946" t="s">
        <v>293</v>
      </c>
      <c r="S446" s="946" t="s">
        <v>293</v>
      </c>
      <c r="T446" s="946" t="s">
        <v>293</v>
      </c>
      <c r="U446" s="946" t="s">
        <v>293</v>
      </c>
      <c r="V446" s="946" t="s">
        <v>293</v>
      </c>
      <c r="W446" s="946" t="s">
        <v>293</v>
      </c>
      <c r="X446" s="946" t="s">
        <v>293</v>
      </c>
      <c r="Y446" s="946" t="s">
        <v>293</v>
      </c>
      <c r="Z446" s="946" t="s">
        <v>293</v>
      </c>
      <c r="AA446" s="946" t="s">
        <v>293</v>
      </c>
      <c r="AB446" s="946" t="s">
        <v>293</v>
      </c>
      <c r="AC446" s="946" t="s">
        <v>293</v>
      </c>
      <c r="AD446" s="946" t="s">
        <v>293</v>
      </c>
      <c r="AE446" s="946" t="s">
        <v>293</v>
      </c>
      <c r="AF446" s="946" t="s">
        <v>293</v>
      </c>
      <c r="AG446" s="946" t="s">
        <v>293</v>
      </c>
      <c r="AH446" s="946" t="s">
        <v>293</v>
      </c>
      <c r="AI446" s="946" t="s">
        <v>293</v>
      </c>
      <c r="AJ446" s="946" t="s">
        <v>293</v>
      </c>
      <c r="AK446" s="946" t="s">
        <v>293</v>
      </c>
      <c r="AL446" s="946" t="s">
        <v>293</v>
      </c>
      <c r="AM446" s="946" t="s">
        <v>293</v>
      </c>
      <c r="AN446" s="946" t="s">
        <v>293</v>
      </c>
      <c r="AO446" s="946" t="s">
        <v>293</v>
      </c>
      <c r="AP446" s="946">
        <v>2.1440000000000001</v>
      </c>
      <c r="AQ446" s="946">
        <v>6.3449999999999998</v>
      </c>
      <c r="AR446" s="946">
        <v>1.4999999999999999E-2</v>
      </c>
      <c r="AS446" s="946">
        <v>2.1440000000000001</v>
      </c>
      <c r="AT446" s="946">
        <v>6.35</v>
      </c>
      <c r="AU446" s="946">
        <v>1.4999999999999999E-2</v>
      </c>
      <c r="AV446" s="946">
        <v>2.1440000000000001</v>
      </c>
      <c r="AW446" s="946">
        <v>6.35</v>
      </c>
      <c r="AX446" s="946">
        <v>1.4999999999999999E-2</v>
      </c>
      <c r="AY446" s="490"/>
      <c r="AZ446" s="490"/>
    </row>
    <row r="447" spans="1:52" s="479" customFormat="1" ht="12" customHeight="1">
      <c r="A447" s="489"/>
      <c r="B447" s="494">
        <v>0.1</v>
      </c>
      <c r="C447" s="947" t="s">
        <v>444</v>
      </c>
      <c r="D447" s="909" t="s">
        <v>1444</v>
      </c>
      <c r="E447" s="911" t="str">
        <f t="shared" si="24"/>
        <v>E10 (l)Maquinaria comercial, institucional e industrial</v>
      </c>
      <c r="F447" s="946" t="s">
        <v>293</v>
      </c>
      <c r="G447" s="946" t="s">
        <v>293</v>
      </c>
      <c r="H447" s="946" t="s">
        <v>293</v>
      </c>
      <c r="I447" s="946" t="s">
        <v>293</v>
      </c>
      <c r="J447" s="946" t="s">
        <v>293</v>
      </c>
      <c r="K447" s="946" t="s">
        <v>293</v>
      </c>
      <c r="L447" s="946" t="s">
        <v>293</v>
      </c>
      <c r="M447" s="946" t="s">
        <v>293</v>
      </c>
      <c r="N447" s="946" t="s">
        <v>293</v>
      </c>
      <c r="O447" s="946" t="s">
        <v>293</v>
      </c>
      <c r="P447" s="946" t="s">
        <v>293</v>
      </c>
      <c r="Q447" s="946" t="s">
        <v>293</v>
      </c>
      <c r="R447" s="946" t="s">
        <v>293</v>
      </c>
      <c r="S447" s="946" t="s">
        <v>293</v>
      </c>
      <c r="T447" s="946" t="s">
        <v>293</v>
      </c>
      <c r="U447" s="946" t="s">
        <v>293</v>
      </c>
      <c r="V447" s="946" t="s">
        <v>293</v>
      </c>
      <c r="W447" s="946" t="s">
        <v>293</v>
      </c>
      <c r="X447" s="946" t="s">
        <v>293</v>
      </c>
      <c r="Y447" s="946" t="s">
        <v>293</v>
      </c>
      <c r="Z447" s="946" t="s">
        <v>293</v>
      </c>
      <c r="AA447" s="946" t="s">
        <v>293</v>
      </c>
      <c r="AB447" s="946" t="s">
        <v>293</v>
      </c>
      <c r="AC447" s="946" t="s">
        <v>293</v>
      </c>
      <c r="AD447" s="946" t="s">
        <v>293</v>
      </c>
      <c r="AE447" s="946" t="s">
        <v>293</v>
      </c>
      <c r="AF447" s="946" t="s">
        <v>293</v>
      </c>
      <c r="AG447" s="946" t="s">
        <v>293</v>
      </c>
      <c r="AH447" s="946" t="s">
        <v>293</v>
      </c>
      <c r="AI447" s="946" t="s">
        <v>293</v>
      </c>
      <c r="AJ447" s="946" t="s">
        <v>293</v>
      </c>
      <c r="AK447" s="946" t="s">
        <v>293</v>
      </c>
      <c r="AL447" s="946" t="s">
        <v>293</v>
      </c>
      <c r="AM447" s="946" t="s">
        <v>293</v>
      </c>
      <c r="AN447" s="946" t="s">
        <v>293</v>
      </c>
      <c r="AO447" s="946" t="s">
        <v>293</v>
      </c>
      <c r="AP447" s="946">
        <v>2.1440000000000001</v>
      </c>
      <c r="AQ447" s="946">
        <v>12.744999999999999</v>
      </c>
      <c r="AR447" s="946">
        <v>1.2999999999999999E-2</v>
      </c>
      <c r="AS447" s="946">
        <v>2.1440000000000001</v>
      </c>
      <c r="AT447" s="946">
        <v>12.744999999999999</v>
      </c>
      <c r="AU447" s="946">
        <v>1.2999999999999999E-2</v>
      </c>
      <c r="AV447" s="946">
        <v>2.1440000000000001</v>
      </c>
      <c r="AW447" s="946">
        <v>12.744999999999999</v>
      </c>
      <c r="AX447" s="946">
        <v>1.2999999999999999E-2</v>
      </c>
      <c r="AY447" s="490"/>
      <c r="AZ447" s="490"/>
    </row>
    <row r="448" spans="1:52" s="479" customFormat="1" ht="12" customHeight="1">
      <c r="A448" s="489"/>
      <c r="B448" s="494">
        <v>0.85</v>
      </c>
      <c r="C448" s="947" t="s">
        <v>445</v>
      </c>
      <c r="D448" s="909" t="s">
        <v>1443</v>
      </c>
      <c r="E448" s="911" t="str">
        <f t="shared" si="24"/>
        <v>E85 (l)Maquinaria forestal</v>
      </c>
      <c r="F448" s="946" t="s">
        <v>293</v>
      </c>
      <c r="G448" s="946" t="s">
        <v>293</v>
      </c>
      <c r="H448" s="946" t="s">
        <v>293</v>
      </c>
      <c r="I448" s="946" t="s">
        <v>293</v>
      </c>
      <c r="J448" s="946" t="s">
        <v>293</v>
      </c>
      <c r="K448" s="946" t="s">
        <v>293</v>
      </c>
      <c r="L448" s="946" t="s">
        <v>293</v>
      </c>
      <c r="M448" s="946" t="s">
        <v>293</v>
      </c>
      <c r="N448" s="946" t="s">
        <v>293</v>
      </c>
      <c r="O448" s="946" t="s">
        <v>293</v>
      </c>
      <c r="P448" s="946" t="s">
        <v>293</v>
      </c>
      <c r="Q448" s="946" t="s">
        <v>293</v>
      </c>
      <c r="R448" s="946" t="s">
        <v>293</v>
      </c>
      <c r="S448" s="946" t="s">
        <v>293</v>
      </c>
      <c r="T448" s="946" t="s">
        <v>293</v>
      </c>
      <c r="U448" s="946" t="s">
        <v>293</v>
      </c>
      <c r="V448" s="946" t="s">
        <v>293</v>
      </c>
      <c r="W448" s="946" t="s">
        <v>293</v>
      </c>
      <c r="X448" s="946" t="s">
        <v>293</v>
      </c>
      <c r="Y448" s="946" t="s">
        <v>293</v>
      </c>
      <c r="Z448" s="946" t="s">
        <v>293</v>
      </c>
      <c r="AA448" s="946" t="s">
        <v>293</v>
      </c>
      <c r="AB448" s="946" t="s">
        <v>293</v>
      </c>
      <c r="AC448" s="946" t="s">
        <v>293</v>
      </c>
      <c r="AD448" s="946" t="s">
        <v>293</v>
      </c>
      <c r="AE448" s="946" t="s">
        <v>293</v>
      </c>
      <c r="AF448" s="946" t="s">
        <v>293</v>
      </c>
      <c r="AG448" s="946" t="s">
        <v>293</v>
      </c>
      <c r="AH448" s="946" t="s">
        <v>293</v>
      </c>
      <c r="AI448" s="946" t="s">
        <v>293</v>
      </c>
      <c r="AJ448" s="946" t="s">
        <v>293</v>
      </c>
      <c r="AK448" s="946" t="s">
        <v>293</v>
      </c>
      <c r="AL448" s="946" t="s">
        <v>293</v>
      </c>
      <c r="AM448" s="946" t="s">
        <v>293</v>
      </c>
      <c r="AN448" s="946" t="s">
        <v>293</v>
      </c>
      <c r="AO448" s="946" t="s">
        <v>293</v>
      </c>
      <c r="AP448" s="946">
        <v>0.35699999999999998</v>
      </c>
      <c r="AQ448" s="946">
        <v>6.3449999999999998</v>
      </c>
      <c r="AR448" s="946">
        <v>1.4999999999999999E-2</v>
      </c>
      <c r="AS448" s="946">
        <v>0.35699999999999998</v>
      </c>
      <c r="AT448" s="946">
        <v>6.35</v>
      </c>
      <c r="AU448" s="946">
        <v>1.4999999999999999E-2</v>
      </c>
      <c r="AV448" s="946">
        <v>0.35699999999999998</v>
      </c>
      <c r="AW448" s="946">
        <v>6.35</v>
      </c>
      <c r="AX448" s="946">
        <v>1.4999999999999999E-2</v>
      </c>
      <c r="AY448" s="490"/>
      <c r="AZ448" s="490"/>
    </row>
    <row r="449" spans="1:53" s="479" customFormat="1" ht="12" customHeight="1">
      <c r="A449" s="489"/>
      <c r="B449" s="494">
        <v>0.85</v>
      </c>
      <c r="C449" s="947" t="s">
        <v>445</v>
      </c>
      <c r="D449" s="909" t="s">
        <v>1444</v>
      </c>
      <c r="E449" s="911" t="str">
        <f t="shared" si="24"/>
        <v>E85 (l)Maquinaria comercial, institucional e industrial</v>
      </c>
      <c r="F449" s="946" t="s">
        <v>293</v>
      </c>
      <c r="G449" s="946" t="s">
        <v>293</v>
      </c>
      <c r="H449" s="946" t="s">
        <v>293</v>
      </c>
      <c r="I449" s="946" t="s">
        <v>293</v>
      </c>
      <c r="J449" s="946" t="s">
        <v>293</v>
      </c>
      <c r="K449" s="946" t="s">
        <v>293</v>
      </c>
      <c r="L449" s="946" t="s">
        <v>293</v>
      </c>
      <c r="M449" s="946" t="s">
        <v>293</v>
      </c>
      <c r="N449" s="946" t="s">
        <v>293</v>
      </c>
      <c r="O449" s="946" t="s">
        <v>293</v>
      </c>
      <c r="P449" s="946" t="s">
        <v>293</v>
      </c>
      <c r="Q449" s="946" t="s">
        <v>293</v>
      </c>
      <c r="R449" s="946" t="s">
        <v>293</v>
      </c>
      <c r="S449" s="946" t="s">
        <v>293</v>
      </c>
      <c r="T449" s="946" t="s">
        <v>293</v>
      </c>
      <c r="U449" s="946" t="s">
        <v>293</v>
      </c>
      <c r="V449" s="946" t="s">
        <v>293</v>
      </c>
      <c r="W449" s="946" t="s">
        <v>293</v>
      </c>
      <c r="X449" s="946" t="s">
        <v>293</v>
      </c>
      <c r="Y449" s="946" t="s">
        <v>293</v>
      </c>
      <c r="Z449" s="946" t="s">
        <v>293</v>
      </c>
      <c r="AA449" s="946" t="s">
        <v>293</v>
      </c>
      <c r="AB449" s="946" t="s">
        <v>293</v>
      </c>
      <c r="AC449" s="946" t="s">
        <v>293</v>
      </c>
      <c r="AD449" s="946" t="s">
        <v>293</v>
      </c>
      <c r="AE449" s="946" t="s">
        <v>293</v>
      </c>
      <c r="AF449" s="946" t="s">
        <v>293</v>
      </c>
      <c r="AG449" s="946" t="s">
        <v>293</v>
      </c>
      <c r="AH449" s="946" t="s">
        <v>293</v>
      </c>
      <c r="AI449" s="946" t="s">
        <v>293</v>
      </c>
      <c r="AJ449" s="946" t="s">
        <v>293</v>
      </c>
      <c r="AK449" s="946" t="s">
        <v>293</v>
      </c>
      <c r="AL449" s="946" t="s">
        <v>293</v>
      </c>
      <c r="AM449" s="946" t="s">
        <v>293</v>
      </c>
      <c r="AN449" s="946" t="s">
        <v>293</v>
      </c>
      <c r="AO449" s="946" t="s">
        <v>293</v>
      </c>
      <c r="AP449" s="946">
        <v>0.35699999999999998</v>
      </c>
      <c r="AQ449" s="946">
        <v>12.744999999999999</v>
      </c>
      <c r="AR449" s="946">
        <v>1.2999999999999999E-2</v>
      </c>
      <c r="AS449" s="946">
        <v>0.35699999999999998</v>
      </c>
      <c r="AT449" s="946">
        <v>12.744999999999999</v>
      </c>
      <c r="AU449" s="946">
        <v>1.2999999999999999E-2</v>
      </c>
      <c r="AV449" s="946">
        <v>0.35699999999999998</v>
      </c>
      <c r="AW449" s="946">
        <v>12.744999999999999</v>
      </c>
      <c r="AX449" s="946">
        <v>1.2999999999999999E-2</v>
      </c>
      <c r="AY449" s="490"/>
      <c r="AZ449" s="490"/>
    </row>
    <row r="450" spans="1:53" s="479" customFormat="1" ht="12" customHeight="1">
      <c r="A450" s="489"/>
      <c r="B450" s="494">
        <v>1</v>
      </c>
      <c r="C450" s="947" t="s">
        <v>446</v>
      </c>
      <c r="D450" s="909" t="s">
        <v>1443</v>
      </c>
      <c r="E450" s="911" t="str">
        <f t="shared" si="24"/>
        <v>E100 (l)Maquinaria forestal</v>
      </c>
      <c r="F450" s="946" t="s">
        <v>293</v>
      </c>
      <c r="G450" s="946" t="s">
        <v>293</v>
      </c>
      <c r="H450" s="946" t="s">
        <v>293</v>
      </c>
      <c r="I450" s="946" t="s">
        <v>293</v>
      </c>
      <c r="J450" s="946" t="s">
        <v>293</v>
      </c>
      <c r="K450" s="946" t="s">
        <v>293</v>
      </c>
      <c r="L450" s="946" t="s">
        <v>293</v>
      </c>
      <c r="M450" s="946" t="s">
        <v>293</v>
      </c>
      <c r="N450" s="946" t="s">
        <v>293</v>
      </c>
      <c r="O450" s="946" t="s">
        <v>293</v>
      </c>
      <c r="P450" s="946" t="s">
        <v>293</v>
      </c>
      <c r="Q450" s="946" t="s">
        <v>293</v>
      </c>
      <c r="R450" s="946" t="s">
        <v>293</v>
      </c>
      <c r="S450" s="946" t="s">
        <v>293</v>
      </c>
      <c r="T450" s="946" t="s">
        <v>293</v>
      </c>
      <c r="U450" s="946" t="s">
        <v>293</v>
      </c>
      <c r="V450" s="946" t="s">
        <v>293</v>
      </c>
      <c r="W450" s="946" t="s">
        <v>293</v>
      </c>
      <c r="X450" s="946" t="s">
        <v>293</v>
      </c>
      <c r="Y450" s="946" t="s">
        <v>293</v>
      </c>
      <c r="Z450" s="946" t="s">
        <v>293</v>
      </c>
      <c r="AA450" s="946" t="s">
        <v>293</v>
      </c>
      <c r="AB450" s="946" t="s">
        <v>293</v>
      </c>
      <c r="AC450" s="946" t="s">
        <v>293</v>
      </c>
      <c r="AD450" s="946" t="s">
        <v>293</v>
      </c>
      <c r="AE450" s="946" t="s">
        <v>293</v>
      </c>
      <c r="AF450" s="946" t="s">
        <v>293</v>
      </c>
      <c r="AG450" s="946" t="s">
        <v>293</v>
      </c>
      <c r="AH450" s="946" t="s">
        <v>293</v>
      </c>
      <c r="AI450" s="946" t="s">
        <v>293</v>
      </c>
      <c r="AJ450" s="946" t="s">
        <v>293</v>
      </c>
      <c r="AK450" s="946" t="s">
        <v>293</v>
      </c>
      <c r="AL450" s="946" t="s">
        <v>293</v>
      </c>
      <c r="AM450" s="946" t="s">
        <v>293</v>
      </c>
      <c r="AN450" s="946" t="s">
        <v>293</v>
      </c>
      <c r="AO450" s="946" t="s">
        <v>293</v>
      </c>
      <c r="AP450" s="946">
        <v>0</v>
      </c>
      <c r="AQ450" s="946">
        <v>6.3449999999999998</v>
      </c>
      <c r="AR450" s="946">
        <v>1.4999999999999999E-2</v>
      </c>
      <c r="AS450" s="946">
        <v>0</v>
      </c>
      <c r="AT450" s="946">
        <v>6.35</v>
      </c>
      <c r="AU450" s="946">
        <v>1.4999999999999999E-2</v>
      </c>
      <c r="AV450" s="946">
        <v>0</v>
      </c>
      <c r="AW450" s="946">
        <v>6.35</v>
      </c>
      <c r="AX450" s="946">
        <v>1.4999999999999999E-2</v>
      </c>
      <c r="AY450" s="490"/>
      <c r="AZ450" s="490"/>
    </row>
    <row r="451" spans="1:53" s="479" customFormat="1" ht="12" customHeight="1">
      <c r="A451" s="489"/>
      <c r="B451" s="494">
        <v>1</v>
      </c>
      <c r="C451" s="947" t="s">
        <v>446</v>
      </c>
      <c r="D451" s="909" t="s">
        <v>1444</v>
      </c>
      <c r="E451" s="911" t="str">
        <f t="shared" si="24"/>
        <v>E100 (l)Maquinaria comercial, institucional e industrial</v>
      </c>
      <c r="F451" s="946" t="s">
        <v>293</v>
      </c>
      <c r="G451" s="946" t="s">
        <v>293</v>
      </c>
      <c r="H451" s="946" t="s">
        <v>293</v>
      </c>
      <c r="I451" s="946" t="s">
        <v>293</v>
      </c>
      <c r="J451" s="946" t="s">
        <v>293</v>
      </c>
      <c r="K451" s="946" t="s">
        <v>293</v>
      </c>
      <c r="L451" s="946" t="s">
        <v>293</v>
      </c>
      <c r="M451" s="946" t="s">
        <v>293</v>
      </c>
      <c r="N451" s="946" t="s">
        <v>293</v>
      </c>
      <c r="O451" s="946" t="s">
        <v>293</v>
      </c>
      <c r="P451" s="946" t="s">
        <v>293</v>
      </c>
      <c r="Q451" s="946" t="s">
        <v>293</v>
      </c>
      <c r="R451" s="946" t="s">
        <v>293</v>
      </c>
      <c r="S451" s="946" t="s">
        <v>293</v>
      </c>
      <c r="T451" s="946" t="s">
        <v>293</v>
      </c>
      <c r="U451" s="946" t="s">
        <v>293</v>
      </c>
      <c r="V451" s="946" t="s">
        <v>293</v>
      </c>
      <c r="W451" s="946" t="s">
        <v>293</v>
      </c>
      <c r="X451" s="946" t="s">
        <v>293</v>
      </c>
      <c r="Y451" s="946" t="s">
        <v>293</v>
      </c>
      <c r="Z451" s="946" t="s">
        <v>293</v>
      </c>
      <c r="AA451" s="946" t="s">
        <v>293</v>
      </c>
      <c r="AB451" s="946" t="s">
        <v>293</v>
      </c>
      <c r="AC451" s="946" t="s">
        <v>293</v>
      </c>
      <c r="AD451" s="946" t="s">
        <v>293</v>
      </c>
      <c r="AE451" s="946" t="s">
        <v>293</v>
      </c>
      <c r="AF451" s="946" t="s">
        <v>293</v>
      </c>
      <c r="AG451" s="946" t="s">
        <v>293</v>
      </c>
      <c r="AH451" s="946" t="s">
        <v>293</v>
      </c>
      <c r="AI451" s="946" t="s">
        <v>293</v>
      </c>
      <c r="AJ451" s="946" t="s">
        <v>293</v>
      </c>
      <c r="AK451" s="946" t="s">
        <v>293</v>
      </c>
      <c r="AL451" s="946" t="s">
        <v>293</v>
      </c>
      <c r="AM451" s="946" t="s">
        <v>293</v>
      </c>
      <c r="AN451" s="946" t="s">
        <v>293</v>
      </c>
      <c r="AO451" s="946" t="s">
        <v>293</v>
      </c>
      <c r="AP451" s="946">
        <v>0</v>
      </c>
      <c r="AQ451" s="946">
        <v>12.744999999999999</v>
      </c>
      <c r="AR451" s="946">
        <v>1.2999999999999999E-2</v>
      </c>
      <c r="AS451" s="946">
        <v>0</v>
      </c>
      <c r="AT451" s="946">
        <v>12.744999999999999</v>
      </c>
      <c r="AU451" s="946">
        <v>1.2999999999999999E-2</v>
      </c>
      <c r="AV451" s="946">
        <v>0</v>
      </c>
      <c r="AW451" s="946">
        <v>12.744999999999999</v>
      </c>
      <c r="AX451" s="946">
        <v>1.2999999999999999E-2</v>
      </c>
      <c r="AY451" s="490"/>
      <c r="AZ451" s="490"/>
    </row>
    <row r="452" spans="1:53" ht="18" customHeight="1">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c r="AE452" s="114"/>
      <c r="AF452" s="114"/>
      <c r="AG452" s="114"/>
      <c r="AH452" s="114"/>
      <c r="AI452" s="114"/>
      <c r="AJ452" s="114"/>
      <c r="AK452" s="114"/>
      <c r="AL452" s="114"/>
      <c r="AM452" s="256"/>
      <c r="AN452" s="256"/>
      <c r="AO452" s="256"/>
      <c r="AP452" s="257"/>
      <c r="AQ452" s="257"/>
      <c r="AR452" s="257"/>
      <c r="AS452" s="257"/>
      <c r="AT452" s="257"/>
      <c r="AU452" s="257"/>
      <c r="AV452" s="257"/>
      <c r="AW452" s="257"/>
      <c r="AX452" s="257"/>
      <c r="AY452" s="257"/>
      <c r="AZ452" s="257"/>
      <c r="BA452" s="257"/>
    </row>
    <row r="453" spans="1:53" ht="18" customHeight="1">
      <c r="B453" s="259" t="s">
        <v>1332</v>
      </c>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4"/>
      <c r="AG453" s="114"/>
      <c r="AH453" s="114"/>
      <c r="AI453" s="114"/>
      <c r="AJ453" s="114"/>
      <c r="AK453" s="114"/>
      <c r="AL453" s="114"/>
      <c r="AM453" s="256"/>
      <c r="AN453" s="256"/>
      <c r="AO453" s="256"/>
      <c r="AP453" s="257"/>
      <c r="AQ453" s="257"/>
      <c r="AR453" s="257"/>
      <c r="AS453" s="257"/>
      <c r="AT453" s="257"/>
      <c r="AU453" s="257"/>
      <c r="AV453" s="257"/>
      <c r="AW453" s="257"/>
      <c r="AX453" s="257"/>
      <c r="AY453" s="257"/>
      <c r="AZ453" s="257"/>
      <c r="BA453" s="257"/>
    </row>
    <row r="454" spans="1:53" ht="18" customHeight="1">
      <c r="B454" s="259"/>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4"/>
      <c r="AG454" s="114"/>
      <c r="AH454" s="114"/>
      <c r="AI454" s="114"/>
      <c r="AJ454" s="114"/>
      <c r="AK454" s="114"/>
      <c r="AL454" s="114"/>
      <c r="AM454" s="256"/>
      <c r="AN454" s="256"/>
      <c r="AO454" s="256"/>
      <c r="AP454" s="257"/>
      <c r="AQ454" s="257"/>
      <c r="AR454" s="257"/>
      <c r="AS454" s="257"/>
      <c r="AT454" s="257"/>
      <c r="AU454" s="257"/>
      <c r="AV454" s="257"/>
      <c r="AW454" s="257"/>
      <c r="AX454" s="257"/>
      <c r="AY454" s="257"/>
      <c r="AZ454" s="257"/>
      <c r="BA454" s="257"/>
    </row>
    <row r="455" spans="1:53" ht="18" customHeight="1">
      <c r="B455" s="259"/>
      <c r="C455" s="114"/>
      <c r="D455" s="114"/>
      <c r="E455" s="114"/>
    </row>
    <row r="456" spans="1:53" ht="18" customHeight="1">
      <c r="B456" s="259"/>
      <c r="C456" s="431" t="s">
        <v>1445</v>
      </c>
      <c r="E456" s="940" t="s">
        <v>1405</v>
      </c>
    </row>
    <row r="457" spans="1:53" ht="18" customHeight="1">
      <c r="B457" s="259"/>
      <c r="C457" s="432" t="s">
        <v>1442</v>
      </c>
      <c r="D457" s="216">
        <v>1</v>
      </c>
      <c r="E457" s="432" t="e">
        <f t="shared" ref="E457:E467" si="25">VLOOKUP(D489,$C$457:$D$459,2,0)</f>
        <v>#N/A</v>
      </c>
      <c r="F457" s="478"/>
    </row>
    <row r="458" spans="1:53" ht="18" customHeight="1">
      <c r="B458" s="259"/>
      <c r="C458" s="875" t="s">
        <v>1443</v>
      </c>
      <c r="D458" s="212">
        <v>2</v>
      </c>
      <c r="E458" s="432" t="e">
        <f t="shared" si="25"/>
        <v>#N/A</v>
      </c>
      <c r="F458" s="478"/>
    </row>
    <row r="459" spans="1:53" ht="18" customHeight="1">
      <c r="B459" s="259"/>
      <c r="C459" s="878" t="s">
        <v>1444</v>
      </c>
      <c r="D459" s="876">
        <v>3</v>
      </c>
      <c r="E459" s="432" t="e">
        <f t="shared" si="25"/>
        <v>#N/A</v>
      </c>
      <c r="F459" s="478"/>
    </row>
    <row r="460" spans="1:53" ht="18" customHeight="1">
      <c r="B460" s="259"/>
      <c r="E460" s="471" t="e">
        <f t="shared" si="25"/>
        <v>#N/A</v>
      </c>
      <c r="F460" s="478"/>
    </row>
    <row r="461" spans="1:53" ht="18" customHeight="1">
      <c r="B461" s="259"/>
      <c r="E461" s="471" t="e">
        <f t="shared" si="25"/>
        <v>#N/A</v>
      </c>
      <c r="F461" s="478"/>
    </row>
    <row r="462" spans="1:53" ht="18" customHeight="1">
      <c r="B462" s="259"/>
      <c r="E462" s="471" t="e">
        <f t="shared" si="25"/>
        <v>#N/A</v>
      </c>
      <c r="F462" s="478"/>
    </row>
    <row r="463" spans="1:53" ht="18" customHeight="1">
      <c r="B463" s="259"/>
      <c r="E463" s="471" t="e">
        <f t="shared" si="25"/>
        <v>#N/A</v>
      </c>
      <c r="F463" s="478"/>
    </row>
    <row r="464" spans="1:53" ht="18" customHeight="1">
      <c r="B464" s="259"/>
      <c r="E464" s="471" t="e">
        <f t="shared" si="25"/>
        <v>#N/A</v>
      </c>
      <c r="F464" s="478"/>
    </row>
    <row r="465" spans="1:50" ht="18" customHeight="1">
      <c r="B465" s="259"/>
      <c r="E465" s="471" t="e">
        <f t="shared" si="25"/>
        <v>#N/A</v>
      </c>
      <c r="F465" s="478"/>
    </row>
    <row r="466" spans="1:50" ht="18" customHeight="1">
      <c r="B466" s="259"/>
      <c r="E466" s="471" t="e">
        <f t="shared" si="25"/>
        <v>#N/A</v>
      </c>
      <c r="F466" s="478"/>
    </row>
    <row r="467" spans="1:50" ht="18" customHeight="1">
      <c r="B467" s="259"/>
      <c r="E467" s="471" t="e">
        <f t="shared" si="25"/>
        <v>#N/A</v>
      </c>
      <c r="F467" s="478"/>
    </row>
    <row r="468" spans="1:50" ht="18" customHeight="1">
      <c r="C468" s="114"/>
      <c r="D468" s="114"/>
      <c r="E468" s="114"/>
    </row>
    <row r="469" spans="1:50" ht="18" customHeight="1">
      <c r="A469" s="245"/>
      <c r="C469" s="275">
        <v>2007</v>
      </c>
      <c r="D469" s="275">
        <v>2007</v>
      </c>
      <c r="E469" s="275">
        <v>2007</v>
      </c>
      <c r="F469" s="275">
        <v>2008</v>
      </c>
      <c r="G469" s="275">
        <v>2008</v>
      </c>
      <c r="H469" s="275">
        <v>2008</v>
      </c>
      <c r="I469" s="275">
        <v>2009</v>
      </c>
      <c r="J469" s="275">
        <v>2009</v>
      </c>
      <c r="K469" s="275">
        <v>2009</v>
      </c>
      <c r="L469" s="275">
        <v>2010</v>
      </c>
      <c r="M469" s="275">
        <v>2010</v>
      </c>
      <c r="N469" s="275">
        <v>2010</v>
      </c>
      <c r="O469" s="276">
        <v>2011</v>
      </c>
      <c r="P469" s="276">
        <v>2011</v>
      </c>
      <c r="Q469" s="276">
        <v>2011</v>
      </c>
      <c r="R469" s="276">
        <v>2012</v>
      </c>
      <c r="S469" s="276">
        <v>2012</v>
      </c>
      <c r="T469" s="276">
        <v>2012</v>
      </c>
      <c r="U469" s="276">
        <v>2013</v>
      </c>
      <c r="V469" s="276">
        <v>2013</v>
      </c>
      <c r="W469" s="276">
        <v>2013</v>
      </c>
      <c r="X469" s="276">
        <v>2014</v>
      </c>
      <c r="Y469" s="276">
        <v>2014</v>
      </c>
      <c r="Z469" s="276">
        <v>2014</v>
      </c>
      <c r="AA469" s="276">
        <v>2015</v>
      </c>
      <c r="AB469" s="276">
        <v>2015</v>
      </c>
      <c r="AC469" s="276">
        <v>2015</v>
      </c>
      <c r="AD469" s="276">
        <v>2016</v>
      </c>
      <c r="AE469" s="276">
        <v>2016</v>
      </c>
      <c r="AF469" s="276">
        <v>2016</v>
      </c>
      <c r="AG469" s="276">
        <v>2017</v>
      </c>
      <c r="AH469" s="276">
        <v>2017</v>
      </c>
      <c r="AI469" s="276">
        <v>2017</v>
      </c>
      <c r="AJ469" s="276">
        <v>2018</v>
      </c>
      <c r="AK469" s="276">
        <v>2018</v>
      </c>
      <c r="AL469" s="276">
        <v>2018</v>
      </c>
      <c r="AM469" s="277">
        <v>2019</v>
      </c>
      <c r="AN469" s="277">
        <v>2019</v>
      </c>
      <c r="AO469" s="277">
        <v>2019</v>
      </c>
      <c r="AP469" s="277">
        <v>2020</v>
      </c>
      <c r="AQ469" s="277">
        <v>2020</v>
      </c>
      <c r="AR469" s="277">
        <v>2020</v>
      </c>
      <c r="AS469" s="277">
        <v>2021</v>
      </c>
      <c r="AT469" s="277">
        <v>2021</v>
      </c>
      <c r="AU469" s="277">
        <v>2021</v>
      </c>
      <c r="AV469" s="257"/>
      <c r="AW469" s="257"/>
      <c r="AX469" s="257"/>
    </row>
    <row r="470" spans="1:50" ht="18" customHeight="1">
      <c r="A470" s="245"/>
      <c r="C470" s="919" t="s">
        <v>1446</v>
      </c>
      <c r="D470" s="919" t="s">
        <v>1447</v>
      </c>
      <c r="E470" s="919" t="s">
        <v>1448</v>
      </c>
      <c r="F470" s="919" t="s">
        <v>1446</v>
      </c>
      <c r="G470" s="919" t="s">
        <v>1447</v>
      </c>
      <c r="H470" s="919" t="s">
        <v>1448</v>
      </c>
      <c r="I470" s="919" t="s">
        <v>1446</v>
      </c>
      <c r="J470" s="919" t="s">
        <v>1447</v>
      </c>
      <c r="K470" s="919" t="s">
        <v>1448</v>
      </c>
      <c r="L470" s="919" t="s">
        <v>1446</v>
      </c>
      <c r="M470" s="919" t="s">
        <v>1447</v>
      </c>
      <c r="N470" s="919" t="s">
        <v>1448</v>
      </c>
      <c r="O470" s="919" t="s">
        <v>1446</v>
      </c>
      <c r="P470" s="919" t="s">
        <v>1447</v>
      </c>
      <c r="Q470" s="919" t="s">
        <v>1448</v>
      </c>
      <c r="R470" s="919" t="s">
        <v>1446</v>
      </c>
      <c r="S470" s="919" t="s">
        <v>1447</v>
      </c>
      <c r="T470" s="919" t="s">
        <v>1448</v>
      </c>
      <c r="U470" s="919" t="s">
        <v>1446</v>
      </c>
      <c r="V470" s="919" t="s">
        <v>1447</v>
      </c>
      <c r="W470" s="919" t="s">
        <v>1448</v>
      </c>
      <c r="X470" s="919" t="s">
        <v>1446</v>
      </c>
      <c r="Y470" s="919" t="s">
        <v>1447</v>
      </c>
      <c r="Z470" s="919" t="s">
        <v>1448</v>
      </c>
      <c r="AA470" s="919" t="s">
        <v>1446</v>
      </c>
      <c r="AB470" s="919" t="s">
        <v>1447</v>
      </c>
      <c r="AC470" s="919" t="s">
        <v>1448</v>
      </c>
      <c r="AD470" s="919" t="s">
        <v>1446</v>
      </c>
      <c r="AE470" s="919" t="s">
        <v>1447</v>
      </c>
      <c r="AF470" s="919" t="s">
        <v>1448</v>
      </c>
      <c r="AG470" s="919" t="s">
        <v>1446</v>
      </c>
      <c r="AH470" s="919" t="s">
        <v>1447</v>
      </c>
      <c r="AI470" s="919" t="s">
        <v>1448</v>
      </c>
      <c r="AJ470" s="919" t="s">
        <v>1446</v>
      </c>
      <c r="AK470" s="919" t="s">
        <v>1447</v>
      </c>
      <c r="AL470" s="919" t="s">
        <v>1448</v>
      </c>
      <c r="AM470" s="919" t="s">
        <v>1446</v>
      </c>
      <c r="AN470" s="919" t="s">
        <v>1447</v>
      </c>
      <c r="AO470" s="919" t="s">
        <v>1448</v>
      </c>
      <c r="AP470" s="919" t="s">
        <v>1446</v>
      </c>
      <c r="AQ470" s="919" t="s">
        <v>1447</v>
      </c>
      <c r="AR470" s="919" t="s">
        <v>1448</v>
      </c>
      <c r="AS470" s="919" t="s">
        <v>1446</v>
      </c>
      <c r="AT470" s="919" t="s">
        <v>1447</v>
      </c>
      <c r="AU470" s="919" t="s">
        <v>1448</v>
      </c>
      <c r="AV470" s="257"/>
      <c r="AW470" s="257"/>
      <c r="AX470" s="257"/>
    </row>
    <row r="471" spans="1:50" ht="18" customHeight="1">
      <c r="A471" s="245"/>
      <c r="C471" s="920">
        <v>1</v>
      </c>
      <c r="D471" s="920">
        <v>2</v>
      </c>
      <c r="E471" s="920">
        <v>3</v>
      </c>
      <c r="F471" s="920">
        <v>1</v>
      </c>
      <c r="G471" s="920">
        <v>2</v>
      </c>
      <c r="H471" s="920">
        <v>3</v>
      </c>
      <c r="I471" s="920">
        <v>1</v>
      </c>
      <c r="J471" s="920">
        <v>2</v>
      </c>
      <c r="K471" s="920">
        <v>3</v>
      </c>
      <c r="L471" s="920">
        <v>1</v>
      </c>
      <c r="M471" s="920">
        <v>2</v>
      </c>
      <c r="N471" s="920">
        <v>3</v>
      </c>
      <c r="O471" s="920">
        <v>1</v>
      </c>
      <c r="P471" s="920">
        <v>2</v>
      </c>
      <c r="Q471" s="920">
        <v>3</v>
      </c>
      <c r="R471" s="920">
        <v>1</v>
      </c>
      <c r="S471" s="920">
        <v>2</v>
      </c>
      <c r="T471" s="920">
        <v>3</v>
      </c>
      <c r="U471" s="920">
        <v>1</v>
      </c>
      <c r="V471" s="920">
        <v>2</v>
      </c>
      <c r="W471" s="920">
        <v>3</v>
      </c>
      <c r="X471" s="920">
        <v>1</v>
      </c>
      <c r="Y471" s="920">
        <v>2</v>
      </c>
      <c r="Z471" s="920">
        <v>3</v>
      </c>
      <c r="AA471" s="920">
        <v>1</v>
      </c>
      <c r="AB471" s="920">
        <v>2</v>
      </c>
      <c r="AC471" s="920">
        <v>3</v>
      </c>
      <c r="AD471" s="920">
        <v>1</v>
      </c>
      <c r="AE471" s="920">
        <v>2</v>
      </c>
      <c r="AF471" s="920">
        <v>3</v>
      </c>
      <c r="AG471" s="920">
        <v>1</v>
      </c>
      <c r="AH471" s="920">
        <v>2</v>
      </c>
      <c r="AI471" s="920">
        <v>3</v>
      </c>
      <c r="AJ471" s="920">
        <v>1</v>
      </c>
      <c r="AK471" s="920">
        <v>2</v>
      </c>
      <c r="AL471" s="920">
        <v>3</v>
      </c>
      <c r="AM471" s="920">
        <v>1</v>
      </c>
      <c r="AN471" s="920">
        <v>2</v>
      </c>
      <c r="AO471" s="920">
        <v>3</v>
      </c>
      <c r="AP471" s="920">
        <v>1</v>
      </c>
      <c r="AQ471" s="920">
        <v>2</v>
      </c>
      <c r="AR471" s="920">
        <v>3</v>
      </c>
      <c r="AS471" s="920">
        <v>1</v>
      </c>
      <c r="AT471" s="920">
        <v>2</v>
      </c>
      <c r="AU471" s="920">
        <v>3</v>
      </c>
      <c r="AV471" s="257"/>
      <c r="AW471" s="257"/>
      <c r="AX471" s="257"/>
    </row>
    <row r="472" spans="1:50" ht="18" customHeight="1">
      <c r="A472" s="245"/>
      <c r="C472" s="921" t="str">
        <f>"Comb_Maq_"&amp;C471&amp;"_"&amp;C469</f>
        <v>Comb_Maq_1_2007</v>
      </c>
      <c r="D472" s="921" t="str">
        <f t="shared" ref="D472:F472" si="26">"Comb_Maq_"&amp;D471&amp;"_"&amp;D469</f>
        <v>Comb_Maq_2_2007</v>
      </c>
      <c r="E472" s="921" t="str">
        <f t="shared" si="26"/>
        <v>Comb_Maq_3_2007</v>
      </c>
      <c r="F472" s="921" t="str">
        <f t="shared" si="26"/>
        <v>Comb_Maq_1_2008</v>
      </c>
      <c r="G472" s="921" t="str">
        <f t="shared" ref="G472" si="27">"Comb_Maq_"&amp;G471&amp;"_"&amp;G469</f>
        <v>Comb_Maq_2_2008</v>
      </c>
      <c r="H472" s="921" t="str">
        <f t="shared" ref="H472:I472" si="28">"Comb_Maq_"&amp;H471&amp;"_"&amp;H469</f>
        <v>Comb_Maq_3_2008</v>
      </c>
      <c r="I472" s="921" t="str">
        <f t="shared" si="28"/>
        <v>Comb_Maq_1_2009</v>
      </c>
      <c r="J472" s="921" t="str">
        <f t="shared" ref="J472" si="29">"Comb_Maq_"&amp;J471&amp;"_"&amp;J469</f>
        <v>Comb_Maq_2_2009</v>
      </c>
      <c r="K472" s="921" t="str">
        <f t="shared" ref="K472:L472" si="30">"Comb_Maq_"&amp;K471&amp;"_"&amp;K469</f>
        <v>Comb_Maq_3_2009</v>
      </c>
      <c r="L472" s="921" t="str">
        <f t="shared" si="30"/>
        <v>Comb_Maq_1_2010</v>
      </c>
      <c r="M472" s="921" t="str">
        <f t="shared" ref="M472" si="31">"Comb_Maq_"&amp;M471&amp;"_"&amp;M469</f>
        <v>Comb_Maq_2_2010</v>
      </c>
      <c r="N472" s="921" t="str">
        <f t="shared" ref="N472:O472" si="32">"Comb_Maq_"&amp;N471&amp;"_"&amp;N469</f>
        <v>Comb_Maq_3_2010</v>
      </c>
      <c r="O472" s="921" t="str">
        <f t="shared" si="32"/>
        <v>Comb_Maq_1_2011</v>
      </c>
      <c r="P472" s="921" t="str">
        <f t="shared" ref="P472" si="33">"Comb_Maq_"&amp;P471&amp;"_"&amp;P469</f>
        <v>Comb_Maq_2_2011</v>
      </c>
      <c r="Q472" s="921" t="str">
        <f t="shared" ref="Q472:R472" si="34">"Comb_Maq_"&amp;Q471&amp;"_"&amp;Q469</f>
        <v>Comb_Maq_3_2011</v>
      </c>
      <c r="R472" s="921" t="str">
        <f t="shared" si="34"/>
        <v>Comb_Maq_1_2012</v>
      </c>
      <c r="S472" s="921" t="str">
        <f t="shared" ref="S472" si="35">"Comb_Maq_"&amp;S471&amp;"_"&amp;S469</f>
        <v>Comb_Maq_2_2012</v>
      </c>
      <c r="T472" s="921" t="str">
        <f t="shared" ref="T472:U472" si="36">"Comb_Maq_"&amp;T471&amp;"_"&amp;T469</f>
        <v>Comb_Maq_3_2012</v>
      </c>
      <c r="U472" s="921" t="str">
        <f t="shared" si="36"/>
        <v>Comb_Maq_1_2013</v>
      </c>
      <c r="V472" s="921" t="str">
        <f t="shared" ref="V472" si="37">"Comb_Maq_"&amp;V471&amp;"_"&amp;V469</f>
        <v>Comb_Maq_2_2013</v>
      </c>
      <c r="W472" s="921" t="str">
        <f t="shared" ref="W472:X472" si="38">"Comb_Maq_"&amp;W471&amp;"_"&amp;W469</f>
        <v>Comb_Maq_3_2013</v>
      </c>
      <c r="X472" s="921" t="str">
        <f t="shared" si="38"/>
        <v>Comb_Maq_1_2014</v>
      </c>
      <c r="Y472" s="921" t="str">
        <f t="shared" ref="Y472" si="39">"Comb_Maq_"&amp;Y471&amp;"_"&amp;Y469</f>
        <v>Comb_Maq_2_2014</v>
      </c>
      <c r="Z472" s="921" t="str">
        <f t="shared" ref="Z472:AA472" si="40">"Comb_Maq_"&amp;Z471&amp;"_"&amp;Z469</f>
        <v>Comb_Maq_3_2014</v>
      </c>
      <c r="AA472" s="921" t="str">
        <f t="shared" si="40"/>
        <v>Comb_Maq_1_2015</v>
      </c>
      <c r="AB472" s="921" t="str">
        <f t="shared" ref="AB472" si="41">"Comb_Maq_"&amp;AB471&amp;"_"&amp;AB469</f>
        <v>Comb_Maq_2_2015</v>
      </c>
      <c r="AC472" s="921" t="str">
        <f t="shared" ref="AC472:AD472" si="42">"Comb_Maq_"&amp;AC471&amp;"_"&amp;AC469</f>
        <v>Comb_Maq_3_2015</v>
      </c>
      <c r="AD472" s="921" t="str">
        <f t="shared" si="42"/>
        <v>Comb_Maq_1_2016</v>
      </c>
      <c r="AE472" s="921" t="str">
        <f t="shared" ref="AE472" si="43">"Comb_Maq_"&amp;AE471&amp;"_"&amp;AE469</f>
        <v>Comb_Maq_2_2016</v>
      </c>
      <c r="AF472" s="921" t="str">
        <f t="shared" ref="AF472:AG472" si="44">"Comb_Maq_"&amp;AF471&amp;"_"&amp;AF469</f>
        <v>Comb_Maq_3_2016</v>
      </c>
      <c r="AG472" s="921" t="str">
        <f t="shared" si="44"/>
        <v>Comb_Maq_1_2017</v>
      </c>
      <c r="AH472" s="921" t="str">
        <f t="shared" ref="AH472" si="45">"Comb_Maq_"&amp;AH471&amp;"_"&amp;AH469</f>
        <v>Comb_Maq_2_2017</v>
      </c>
      <c r="AI472" s="921" t="str">
        <f t="shared" ref="AI472:AJ472" si="46">"Comb_Maq_"&amp;AI471&amp;"_"&amp;AI469</f>
        <v>Comb_Maq_3_2017</v>
      </c>
      <c r="AJ472" s="921" t="str">
        <f t="shared" si="46"/>
        <v>Comb_Maq_1_2018</v>
      </c>
      <c r="AK472" s="921" t="str">
        <f t="shared" ref="AK472" si="47">"Comb_Maq_"&amp;AK471&amp;"_"&amp;AK469</f>
        <v>Comb_Maq_2_2018</v>
      </c>
      <c r="AL472" s="921" t="str">
        <f t="shared" ref="AL472:AM472" si="48">"Comb_Maq_"&amp;AL471&amp;"_"&amp;AL469</f>
        <v>Comb_Maq_3_2018</v>
      </c>
      <c r="AM472" s="921" t="str">
        <f t="shared" si="48"/>
        <v>Comb_Maq_1_2019</v>
      </c>
      <c r="AN472" s="921" t="str">
        <f t="shared" ref="AN472" si="49">"Comb_Maq_"&amp;AN471&amp;"_"&amp;AN469</f>
        <v>Comb_Maq_2_2019</v>
      </c>
      <c r="AO472" s="921" t="str">
        <f t="shared" ref="AO472:AP472" si="50">"Comb_Maq_"&amp;AO471&amp;"_"&amp;AO469</f>
        <v>Comb_Maq_3_2019</v>
      </c>
      <c r="AP472" s="921" t="str">
        <f t="shared" si="50"/>
        <v>Comb_Maq_1_2020</v>
      </c>
      <c r="AQ472" s="921" t="str">
        <f t="shared" ref="AQ472" si="51">"Comb_Maq_"&amp;AQ471&amp;"_"&amp;AQ469</f>
        <v>Comb_Maq_2_2020</v>
      </c>
      <c r="AR472" s="921" t="str">
        <f t="shared" ref="AR472" si="52">"Comb_Maq_"&amp;AR471&amp;"_"&amp;AR469</f>
        <v>Comb_Maq_3_2020</v>
      </c>
      <c r="AS472" s="921" t="str">
        <f>"Comb_Maq_"&amp;AS471&amp;"_"&amp;AS469</f>
        <v>Comb_Maq_1_2021</v>
      </c>
      <c r="AT472" s="921" t="str">
        <f t="shared" ref="AT472" si="53">"Comb_Maq_"&amp;AT471&amp;"_"&amp;AT469</f>
        <v>Comb_Maq_2_2021</v>
      </c>
      <c r="AU472" s="921" t="str">
        <f t="shared" ref="AU472" si="54">"Comb_Maq_"&amp;AU471&amp;"_"&amp;AU469</f>
        <v>Comb_Maq_3_2021</v>
      </c>
      <c r="AV472" s="257"/>
      <c r="AW472" s="257"/>
      <c r="AX472" s="257"/>
    </row>
    <row r="473" spans="1:50" ht="18" customHeight="1">
      <c r="A473" s="245"/>
      <c r="C473" s="924" t="s">
        <v>344</v>
      </c>
      <c r="D473" s="924" t="s">
        <v>344</v>
      </c>
      <c r="E473" s="924" t="s">
        <v>344</v>
      </c>
      <c r="F473" s="924" t="s">
        <v>344</v>
      </c>
      <c r="G473" s="924" t="s">
        <v>344</v>
      </c>
      <c r="H473" s="924" t="s">
        <v>344</v>
      </c>
      <c r="I473" s="924" t="s">
        <v>344</v>
      </c>
      <c r="J473" s="924" t="s">
        <v>344</v>
      </c>
      <c r="K473" s="924" t="s">
        <v>344</v>
      </c>
      <c r="L473" s="924" t="s">
        <v>344</v>
      </c>
      <c r="M473" s="924" t="s">
        <v>344</v>
      </c>
      <c r="N473" s="924" t="s">
        <v>344</v>
      </c>
      <c r="O473" s="924" t="s">
        <v>344</v>
      </c>
      <c r="P473" s="924" t="s">
        <v>344</v>
      </c>
      <c r="Q473" s="924" t="s">
        <v>344</v>
      </c>
      <c r="R473" s="924" t="s">
        <v>344</v>
      </c>
      <c r="S473" s="924" t="s">
        <v>344</v>
      </c>
      <c r="T473" s="924" t="s">
        <v>344</v>
      </c>
      <c r="U473" s="924" t="s">
        <v>344</v>
      </c>
      <c r="V473" s="924" t="s">
        <v>344</v>
      </c>
      <c r="W473" s="924" t="s">
        <v>344</v>
      </c>
      <c r="X473" s="924" t="s">
        <v>344</v>
      </c>
      <c r="Y473" s="924" t="s">
        <v>344</v>
      </c>
      <c r="Z473" s="924" t="s">
        <v>344</v>
      </c>
      <c r="AA473" s="924" t="s">
        <v>344</v>
      </c>
      <c r="AB473" s="924" t="s">
        <v>344</v>
      </c>
      <c r="AC473" s="924" t="s">
        <v>344</v>
      </c>
      <c r="AD473" s="924" t="s">
        <v>344</v>
      </c>
      <c r="AE473" s="924" t="s">
        <v>344</v>
      </c>
      <c r="AF473" s="924" t="s">
        <v>344</v>
      </c>
      <c r="AG473" s="924" t="s">
        <v>344</v>
      </c>
      <c r="AH473" s="924" t="s">
        <v>344</v>
      </c>
      <c r="AI473" s="924" t="s">
        <v>344</v>
      </c>
      <c r="AJ473" s="924" t="s">
        <v>344</v>
      </c>
      <c r="AK473" s="924" t="s">
        <v>344</v>
      </c>
      <c r="AL473" s="924" t="s">
        <v>344</v>
      </c>
      <c r="AM473" s="432" t="s">
        <v>344</v>
      </c>
      <c r="AN473" t="s">
        <v>344</v>
      </c>
      <c r="AO473" s="923" t="s">
        <v>344</v>
      </c>
      <c r="AP473" s="432" t="s">
        <v>344</v>
      </c>
      <c r="AQ473" t="s">
        <v>344</v>
      </c>
      <c r="AR473" s="923" t="s">
        <v>344</v>
      </c>
      <c r="AS473" s="432" t="s">
        <v>344</v>
      </c>
      <c r="AT473" t="s">
        <v>344</v>
      </c>
      <c r="AU473" s="923" t="s">
        <v>344</v>
      </c>
      <c r="AV473" s="257"/>
      <c r="AW473" s="257"/>
      <c r="AX473" s="257"/>
    </row>
    <row r="474" spans="1:50" ht="18" customHeight="1">
      <c r="A474" s="245"/>
      <c r="C474" s="924" t="s">
        <v>436</v>
      </c>
      <c r="D474" s="924" t="s">
        <v>436</v>
      </c>
      <c r="E474" s="924" t="s">
        <v>436</v>
      </c>
      <c r="F474" s="924" t="s">
        <v>436</v>
      </c>
      <c r="G474" s="924" t="s">
        <v>436</v>
      </c>
      <c r="H474" s="924" t="s">
        <v>436</v>
      </c>
      <c r="I474" s="924" t="s">
        <v>436</v>
      </c>
      <c r="J474" s="924" t="s">
        <v>436</v>
      </c>
      <c r="K474" s="924" t="s">
        <v>436</v>
      </c>
      <c r="L474" s="924" t="s">
        <v>436</v>
      </c>
      <c r="M474" s="924" t="s">
        <v>436</v>
      </c>
      <c r="N474" s="924" t="s">
        <v>436</v>
      </c>
      <c r="O474" s="924" t="s">
        <v>436</v>
      </c>
      <c r="P474" s="924" t="s">
        <v>436</v>
      </c>
      <c r="Q474" s="924" t="s">
        <v>436</v>
      </c>
      <c r="R474" s="924" t="s">
        <v>436</v>
      </c>
      <c r="S474" s="924" t="s">
        <v>436</v>
      </c>
      <c r="T474" s="924" t="s">
        <v>436</v>
      </c>
      <c r="U474" s="924" t="s">
        <v>436</v>
      </c>
      <c r="V474" s="924" t="s">
        <v>436</v>
      </c>
      <c r="W474" s="924" t="s">
        <v>436</v>
      </c>
      <c r="X474" s="924" t="s">
        <v>436</v>
      </c>
      <c r="Y474" s="924" t="s">
        <v>436</v>
      </c>
      <c r="Z474" s="924" t="s">
        <v>436</v>
      </c>
      <c r="AA474" s="924" t="s">
        <v>436</v>
      </c>
      <c r="AB474" s="924" t="s">
        <v>436</v>
      </c>
      <c r="AC474" s="924" t="s">
        <v>436</v>
      </c>
      <c r="AD474" s="924" t="s">
        <v>436</v>
      </c>
      <c r="AE474" s="924" t="s">
        <v>436</v>
      </c>
      <c r="AF474" s="924" t="s">
        <v>436</v>
      </c>
      <c r="AG474" s="924" t="s">
        <v>436</v>
      </c>
      <c r="AH474" s="924" t="s">
        <v>436</v>
      </c>
      <c r="AI474" s="924" t="s">
        <v>436</v>
      </c>
      <c r="AJ474" s="924" t="s">
        <v>436</v>
      </c>
      <c r="AK474" s="924" t="s">
        <v>436</v>
      </c>
      <c r="AL474" s="924" t="s">
        <v>436</v>
      </c>
      <c r="AM474" s="927" t="s">
        <v>437</v>
      </c>
      <c r="AN474" s="927" t="s">
        <v>437</v>
      </c>
      <c r="AO474" s="874" t="s">
        <v>437</v>
      </c>
      <c r="AP474" s="927" t="s">
        <v>437</v>
      </c>
      <c r="AQ474" s="927" t="s">
        <v>437</v>
      </c>
      <c r="AR474" s="874" t="s">
        <v>437</v>
      </c>
      <c r="AS474" s="927" t="s">
        <v>437</v>
      </c>
      <c r="AT474" s="927" t="s">
        <v>437</v>
      </c>
      <c r="AU474" s="874" t="s">
        <v>437</v>
      </c>
      <c r="AV474" s="257"/>
      <c r="AW474" s="257"/>
      <c r="AX474" s="257"/>
    </row>
    <row r="475" spans="1:50" ht="18" customHeight="1">
      <c r="A475" s="245"/>
      <c r="C475" s="878" t="s">
        <v>1328</v>
      </c>
      <c r="D475" s="924" t="s">
        <v>442</v>
      </c>
      <c r="E475" s="924" t="s">
        <v>442</v>
      </c>
      <c r="F475" s="878" t="s">
        <v>1328</v>
      </c>
      <c r="G475" s="924" t="s">
        <v>442</v>
      </c>
      <c r="H475" s="924" t="s">
        <v>442</v>
      </c>
      <c r="I475" s="878" t="s">
        <v>1328</v>
      </c>
      <c r="J475" s="924" t="s">
        <v>442</v>
      </c>
      <c r="K475" s="924" t="s">
        <v>442</v>
      </c>
      <c r="L475" s="878" t="s">
        <v>1328</v>
      </c>
      <c r="M475" s="924" t="s">
        <v>442</v>
      </c>
      <c r="N475" s="924" t="s">
        <v>442</v>
      </c>
      <c r="O475" s="878" t="s">
        <v>1328</v>
      </c>
      <c r="P475" s="924" t="s">
        <v>442</v>
      </c>
      <c r="Q475" s="924" t="s">
        <v>442</v>
      </c>
      <c r="R475" s="878" t="s">
        <v>1328</v>
      </c>
      <c r="S475" s="924" t="s">
        <v>442</v>
      </c>
      <c r="T475" s="924" t="s">
        <v>442</v>
      </c>
      <c r="U475" s="878" t="s">
        <v>1328</v>
      </c>
      <c r="V475" s="924" t="s">
        <v>442</v>
      </c>
      <c r="W475" s="924" t="s">
        <v>442</v>
      </c>
      <c r="X475" s="878" t="s">
        <v>1328</v>
      </c>
      <c r="Y475" s="924" t="s">
        <v>442</v>
      </c>
      <c r="Z475" s="924" t="s">
        <v>442</v>
      </c>
      <c r="AA475" s="878" t="s">
        <v>1328</v>
      </c>
      <c r="AB475" s="924" t="s">
        <v>442</v>
      </c>
      <c r="AC475" s="924" t="s">
        <v>442</v>
      </c>
      <c r="AD475" s="878" t="s">
        <v>1328</v>
      </c>
      <c r="AE475" s="924" t="s">
        <v>442</v>
      </c>
      <c r="AF475" s="924" t="s">
        <v>442</v>
      </c>
      <c r="AG475" s="878" t="s">
        <v>1328</v>
      </c>
      <c r="AH475" s="924" t="s">
        <v>442</v>
      </c>
      <c r="AI475" s="924" t="s">
        <v>442</v>
      </c>
      <c r="AJ475" s="878" t="s">
        <v>1328</v>
      </c>
      <c r="AK475" s="924" t="s">
        <v>442</v>
      </c>
      <c r="AL475" s="924" t="s">
        <v>442</v>
      </c>
      <c r="AM475" s="927" t="s">
        <v>438</v>
      </c>
      <c r="AN475" s="927" t="s">
        <v>438</v>
      </c>
      <c r="AO475" s="875" t="s">
        <v>438</v>
      </c>
      <c r="AP475" s="927" t="s">
        <v>438</v>
      </c>
      <c r="AQ475" s="927" t="s">
        <v>438</v>
      </c>
      <c r="AR475" s="875" t="s">
        <v>438</v>
      </c>
      <c r="AS475" s="927" t="s">
        <v>438</v>
      </c>
      <c r="AT475" s="927" t="s">
        <v>438</v>
      </c>
      <c r="AU475" s="875" t="s">
        <v>438</v>
      </c>
      <c r="AV475" s="257"/>
      <c r="AW475" s="257"/>
      <c r="AX475" s="257"/>
    </row>
    <row r="476" spans="1:50" ht="18" customHeight="1">
      <c r="A476" s="245"/>
      <c r="B476" s="245"/>
      <c r="C476" s="245"/>
      <c r="D476" s="878" t="s">
        <v>1328</v>
      </c>
      <c r="E476" s="878" t="s">
        <v>1328</v>
      </c>
      <c r="F476" s="245"/>
      <c r="G476" s="878" t="s">
        <v>1328</v>
      </c>
      <c r="H476" s="878" t="s">
        <v>1328</v>
      </c>
      <c r="I476" s="245"/>
      <c r="J476" s="878" t="s">
        <v>1328</v>
      </c>
      <c r="K476" s="878" t="s">
        <v>1328</v>
      </c>
      <c r="L476" s="245"/>
      <c r="M476" s="878" t="s">
        <v>1328</v>
      </c>
      <c r="N476" s="878" t="s">
        <v>1328</v>
      </c>
      <c r="O476" s="245"/>
      <c r="P476" s="878" t="s">
        <v>1328</v>
      </c>
      <c r="Q476" s="878" t="s">
        <v>1328</v>
      </c>
      <c r="R476" s="245"/>
      <c r="S476" s="878" t="s">
        <v>1328</v>
      </c>
      <c r="T476" s="878" t="s">
        <v>1328</v>
      </c>
      <c r="U476" s="245"/>
      <c r="V476" s="878" t="s">
        <v>1328</v>
      </c>
      <c r="W476" s="878" t="s">
        <v>1328</v>
      </c>
      <c r="X476" s="245"/>
      <c r="Y476" s="878" t="s">
        <v>1328</v>
      </c>
      <c r="Z476" s="878" t="s">
        <v>1328</v>
      </c>
      <c r="AA476" s="245"/>
      <c r="AB476" s="878" t="s">
        <v>1328</v>
      </c>
      <c r="AC476" s="878" t="s">
        <v>1328</v>
      </c>
      <c r="AD476" s="245"/>
      <c r="AE476" s="878" t="s">
        <v>1328</v>
      </c>
      <c r="AF476" s="878" t="s">
        <v>1328</v>
      </c>
      <c r="AG476" s="245"/>
      <c r="AH476" s="878" t="s">
        <v>1328</v>
      </c>
      <c r="AI476" s="878" t="s">
        <v>1328</v>
      </c>
      <c r="AJ476" s="245"/>
      <c r="AK476" s="878" t="s">
        <v>1328</v>
      </c>
      <c r="AL476" s="878" t="s">
        <v>1328</v>
      </c>
      <c r="AM476" s="927" t="s">
        <v>439</v>
      </c>
      <c r="AN476" s="927" t="s">
        <v>439</v>
      </c>
      <c r="AO476" s="875" t="s">
        <v>439</v>
      </c>
      <c r="AP476" s="927" t="s">
        <v>439</v>
      </c>
      <c r="AQ476" s="927" t="s">
        <v>439</v>
      </c>
      <c r="AR476" s="875" t="s">
        <v>439</v>
      </c>
      <c r="AS476" s="927" t="s">
        <v>439</v>
      </c>
      <c r="AT476" s="927" t="s">
        <v>439</v>
      </c>
      <c r="AU476" s="875" t="s">
        <v>439</v>
      </c>
    </row>
    <row r="477" spans="1:50" ht="18" customHeight="1">
      <c r="A477" s="245"/>
      <c r="B477" s="260"/>
      <c r="I477" s="235"/>
      <c r="J477" s="235"/>
      <c r="K477" s="235"/>
      <c r="N477" s="235"/>
      <c r="O477" s="235"/>
      <c r="P477" s="235"/>
      <c r="Q477" s="235"/>
      <c r="R477" s="235"/>
      <c r="S477" s="235"/>
      <c r="T477" s="235"/>
      <c r="U477" s="235"/>
      <c r="V477" s="235"/>
      <c r="W477" s="235"/>
      <c r="X477" s="235"/>
      <c r="Y477" s="235"/>
      <c r="Z477" s="235"/>
      <c r="AA477" s="235"/>
      <c r="AB477" s="235"/>
      <c r="AC477" s="235"/>
      <c r="AD477" s="235"/>
      <c r="AE477" s="235"/>
      <c r="AF477" s="235"/>
      <c r="AG477" s="235"/>
      <c r="AH477" s="235"/>
      <c r="AI477" s="235"/>
      <c r="AL477" s="235"/>
      <c r="AM477" s="927" t="s">
        <v>440</v>
      </c>
      <c r="AN477" s="927" t="s">
        <v>440</v>
      </c>
      <c r="AO477" s="927" t="s">
        <v>440</v>
      </c>
      <c r="AP477" s="927" t="s">
        <v>440</v>
      </c>
      <c r="AQ477" s="927" t="s">
        <v>440</v>
      </c>
      <c r="AR477" s="927" t="s">
        <v>440</v>
      </c>
      <c r="AS477" s="927" t="s">
        <v>440</v>
      </c>
      <c r="AT477" s="927" t="s">
        <v>440</v>
      </c>
      <c r="AU477" s="927" t="s">
        <v>440</v>
      </c>
      <c r="AV477" s="235"/>
      <c r="AW477" s="235"/>
      <c r="AX477" s="235"/>
    </row>
    <row r="478" spans="1:50" ht="18" customHeight="1">
      <c r="A478" s="245"/>
      <c r="B478" s="260"/>
      <c r="H478" s="235"/>
      <c r="I478" s="235"/>
      <c r="J478" s="235"/>
      <c r="K478" s="235"/>
      <c r="L478" s="235"/>
      <c r="M478" s="235"/>
      <c r="N478" s="235"/>
      <c r="O478" s="235"/>
      <c r="P478" s="235"/>
      <c r="Q478" s="235"/>
      <c r="R478" s="235"/>
      <c r="S478" s="235"/>
      <c r="T478" s="235"/>
      <c r="U478" s="235"/>
      <c r="V478" s="235"/>
      <c r="W478" s="235"/>
      <c r="X478" s="235"/>
      <c r="Y478" s="235"/>
      <c r="Z478" s="235"/>
      <c r="AA478" s="235"/>
      <c r="AB478" s="235"/>
      <c r="AC478" s="235"/>
      <c r="AD478" s="235"/>
      <c r="AE478" s="235"/>
      <c r="AF478" s="235"/>
      <c r="AG478" s="235"/>
      <c r="AH478" s="235"/>
      <c r="AI478" s="235"/>
      <c r="AJ478" s="235"/>
      <c r="AK478" s="235"/>
      <c r="AL478" s="235"/>
      <c r="AM478" s="927" t="s">
        <v>441</v>
      </c>
      <c r="AN478" s="927" t="s">
        <v>441</v>
      </c>
      <c r="AO478" s="927" t="s">
        <v>441</v>
      </c>
      <c r="AP478" s="927" t="s">
        <v>441</v>
      </c>
      <c r="AQ478" s="927" t="s">
        <v>441</v>
      </c>
      <c r="AR478" s="927" t="s">
        <v>441</v>
      </c>
      <c r="AS478" s="927" t="s">
        <v>441</v>
      </c>
      <c r="AT478" s="927" t="s">
        <v>441</v>
      </c>
      <c r="AU478" s="927" t="s">
        <v>441</v>
      </c>
      <c r="AV478" s="235"/>
      <c r="AW478" s="235"/>
      <c r="AX478" s="235"/>
    </row>
    <row r="479" spans="1:50" ht="18" customHeight="1">
      <c r="A479" s="245"/>
      <c r="B479" s="260"/>
      <c r="P479" s="235"/>
      <c r="Q479" s="235"/>
      <c r="R479" s="235"/>
      <c r="S479" s="235"/>
      <c r="T479" s="235"/>
      <c r="U479" s="235"/>
      <c r="V479" s="235"/>
      <c r="W479" s="235"/>
      <c r="X479" s="235"/>
      <c r="Y479" s="235"/>
      <c r="Z479" s="235"/>
      <c r="AA479" s="235"/>
      <c r="AB479" s="235"/>
      <c r="AC479" s="235"/>
      <c r="AD479" s="235"/>
      <c r="AE479" s="235"/>
      <c r="AF479" s="235"/>
      <c r="AG479" s="235"/>
      <c r="AH479" s="235"/>
      <c r="AI479" s="235"/>
      <c r="AJ479" s="235"/>
      <c r="AK479" s="235"/>
      <c r="AL479" s="235"/>
      <c r="AM479" s="878" t="s">
        <v>1328</v>
      </c>
      <c r="AN479" s="874" t="s">
        <v>443</v>
      </c>
      <c r="AO479" s="927" t="s">
        <v>443</v>
      </c>
      <c r="AP479" s="878" t="s">
        <v>1328</v>
      </c>
      <c r="AQ479" s="874" t="s">
        <v>443</v>
      </c>
      <c r="AR479" s="927" t="s">
        <v>443</v>
      </c>
      <c r="AS479" s="878" t="s">
        <v>1328</v>
      </c>
      <c r="AT479" s="874" t="s">
        <v>443</v>
      </c>
      <c r="AU479" s="927" t="s">
        <v>443</v>
      </c>
      <c r="AV479" s="235"/>
      <c r="AW479" s="235"/>
      <c r="AX479" s="235"/>
    </row>
    <row r="480" spans="1:50" ht="18" customHeight="1">
      <c r="A480" s="245"/>
      <c r="B480" s="260"/>
      <c r="C480" s="118"/>
      <c r="D480" s="118"/>
      <c r="E480" s="118"/>
      <c r="N480" s="235"/>
      <c r="O480" s="235"/>
      <c r="P480" s="235"/>
      <c r="Q480" s="235"/>
      <c r="R480" s="235"/>
      <c r="S480" s="235"/>
      <c r="T480" s="235"/>
      <c r="U480" s="235"/>
      <c r="V480" s="235"/>
      <c r="W480" s="235"/>
      <c r="X480" s="235"/>
      <c r="Y480" s="235"/>
      <c r="Z480" s="235"/>
      <c r="AA480" s="235"/>
      <c r="AB480" s="235"/>
      <c r="AC480" s="235"/>
      <c r="AD480" s="235"/>
      <c r="AE480" s="235"/>
      <c r="AF480" s="235"/>
      <c r="AG480" s="235"/>
      <c r="AH480" s="235"/>
      <c r="AI480" s="235"/>
      <c r="AJ480" s="235"/>
      <c r="AK480" s="235"/>
      <c r="AL480" s="235"/>
      <c r="AM480" s="235"/>
      <c r="AN480" s="874" t="s">
        <v>444</v>
      </c>
      <c r="AO480" s="927" t="s">
        <v>444</v>
      </c>
      <c r="AP480" s="235"/>
      <c r="AQ480" s="874" t="s">
        <v>444</v>
      </c>
      <c r="AR480" s="927" t="s">
        <v>444</v>
      </c>
      <c r="AS480" s="235"/>
      <c r="AT480" s="874" t="s">
        <v>444</v>
      </c>
      <c r="AU480" s="927" t="s">
        <v>444</v>
      </c>
      <c r="AV480" s="235"/>
      <c r="AW480" s="235"/>
      <c r="AX480" s="235"/>
    </row>
    <row r="481" spans="1:61" ht="18" customHeight="1">
      <c r="A481" s="245"/>
      <c r="B481" s="260"/>
      <c r="N481" s="235"/>
      <c r="O481" s="235"/>
      <c r="P481" s="235"/>
      <c r="Q481" s="235"/>
      <c r="R481" s="235"/>
      <c r="S481" s="235"/>
      <c r="T481" s="235"/>
      <c r="U481" s="235"/>
      <c r="V481" s="235"/>
      <c r="W481" s="235"/>
      <c r="X481" s="235"/>
      <c r="Y481" s="235"/>
      <c r="Z481" s="235"/>
      <c r="AA481" s="235"/>
      <c r="AB481" s="235"/>
      <c r="AC481" s="235"/>
      <c r="AD481" s="235"/>
      <c r="AE481" s="235"/>
      <c r="AF481" s="235"/>
      <c r="AG481" s="235"/>
      <c r="AH481" s="235"/>
      <c r="AI481" s="235"/>
      <c r="AJ481" s="235"/>
      <c r="AK481" s="235"/>
      <c r="AL481" s="235"/>
      <c r="AM481" s="235"/>
      <c r="AN481" s="875" t="s">
        <v>445</v>
      </c>
      <c r="AO481" s="927" t="s">
        <v>445</v>
      </c>
      <c r="AP481" s="235"/>
      <c r="AQ481" s="875" t="s">
        <v>445</v>
      </c>
      <c r="AR481" s="927" t="s">
        <v>445</v>
      </c>
      <c r="AS481" s="235"/>
      <c r="AT481" s="875" t="s">
        <v>445</v>
      </c>
      <c r="AU481" s="927" t="s">
        <v>445</v>
      </c>
      <c r="AV481" s="235"/>
      <c r="AW481" s="235"/>
      <c r="AX481" s="235"/>
    </row>
    <row r="482" spans="1:61" ht="18" customHeight="1">
      <c r="A482" s="245"/>
      <c r="B482" s="260"/>
      <c r="N482" s="235"/>
      <c r="O482" s="235"/>
      <c r="P482" s="235"/>
      <c r="Q482" s="235"/>
      <c r="R482" s="235"/>
      <c r="S482" s="235"/>
      <c r="T482" s="235"/>
      <c r="U482" s="235"/>
      <c r="V482" s="235"/>
      <c r="W482" s="235"/>
      <c r="X482" s="235"/>
      <c r="Y482" s="235"/>
      <c r="Z482" s="235"/>
      <c r="AA482" s="235"/>
      <c r="AB482" s="235"/>
      <c r="AC482" s="235"/>
      <c r="AD482" s="235"/>
      <c r="AE482" s="235"/>
      <c r="AF482" s="235"/>
      <c r="AG482" s="235"/>
      <c r="AH482" s="235"/>
      <c r="AI482" s="235"/>
      <c r="AJ482" s="235"/>
      <c r="AK482" s="235"/>
      <c r="AL482" s="235"/>
      <c r="AM482" s="235"/>
      <c r="AN482" s="875" t="s">
        <v>446</v>
      </c>
      <c r="AO482" s="927" t="s">
        <v>446</v>
      </c>
      <c r="AP482" s="235"/>
      <c r="AQ482" s="875" t="s">
        <v>446</v>
      </c>
      <c r="AR482" s="927" t="s">
        <v>446</v>
      </c>
      <c r="AS482" s="235"/>
      <c r="AT482" s="875" t="s">
        <v>446</v>
      </c>
      <c r="AU482" s="927" t="s">
        <v>446</v>
      </c>
      <c r="AV482" s="235"/>
      <c r="AW482" s="235"/>
      <c r="AX482" s="235"/>
    </row>
    <row r="483" spans="1:61" ht="18" customHeight="1">
      <c r="A483" s="245"/>
      <c r="B483" s="260"/>
      <c r="N483" s="235"/>
      <c r="O483" s="235"/>
      <c r="P483" s="235"/>
      <c r="Q483" s="235"/>
      <c r="R483" s="235"/>
      <c r="S483" s="235"/>
      <c r="T483" s="235"/>
      <c r="U483" s="235"/>
      <c r="V483" s="235"/>
      <c r="W483" s="235"/>
      <c r="X483" s="235"/>
      <c r="Y483" s="235"/>
      <c r="Z483" s="235"/>
      <c r="AA483" s="235"/>
      <c r="AB483" s="235"/>
      <c r="AC483" s="235"/>
      <c r="AD483" s="235"/>
      <c r="AE483" s="235"/>
      <c r="AF483" s="235"/>
      <c r="AG483" s="235"/>
      <c r="AH483" s="235"/>
      <c r="AI483" s="235"/>
      <c r="AJ483" s="235"/>
      <c r="AK483" s="235"/>
      <c r="AL483" s="235"/>
      <c r="AN483" s="878" t="s">
        <v>1328</v>
      </c>
      <c r="AO483" s="878" t="s">
        <v>1328</v>
      </c>
      <c r="AQ483" s="878" t="s">
        <v>1328</v>
      </c>
      <c r="AR483" s="878" t="s">
        <v>1328</v>
      </c>
      <c r="AT483" s="878" t="s">
        <v>1328</v>
      </c>
      <c r="AU483" s="878" t="s">
        <v>1328</v>
      </c>
      <c r="AV483" s="235"/>
      <c r="AW483" s="235"/>
      <c r="AX483" s="235"/>
      <c r="BB483" s="235"/>
      <c r="BI483" s="235"/>
    </row>
    <row r="484" spans="1:61" ht="18" customHeight="1">
      <c r="B484" s="259" t="s">
        <v>1335</v>
      </c>
      <c r="C484" s="114"/>
      <c r="D484" s="114"/>
      <c r="E484" s="114"/>
    </row>
    <row r="485" spans="1:61">
      <c r="A485" s="190"/>
      <c r="B485" s="190"/>
      <c r="C485" s="190"/>
      <c r="I485" s="214"/>
      <c r="J485" s="215"/>
      <c r="K485" s="215"/>
      <c r="L485" s="215"/>
      <c r="M485" s="215"/>
      <c r="N485" s="215"/>
      <c r="O485" s="215"/>
      <c r="P485" s="214"/>
      <c r="Q485" s="214"/>
      <c r="R485" s="214"/>
    </row>
    <row r="486" spans="1:61" ht="18" customHeight="1">
      <c r="C486" s="685" t="s">
        <v>1410</v>
      </c>
      <c r="D486" s="685" t="s">
        <v>1449</v>
      </c>
      <c r="E486" s="685" t="s">
        <v>183</v>
      </c>
      <c r="F486" s="685" t="s">
        <v>184</v>
      </c>
      <c r="G486" s="681" t="s">
        <v>1339</v>
      </c>
      <c r="H486" s="682"/>
      <c r="I486" s="683"/>
      <c r="J486" s="681" t="s">
        <v>1340</v>
      </c>
      <c r="K486" s="682"/>
      <c r="L486" s="683"/>
      <c r="M486" s="681" t="s">
        <v>1341</v>
      </c>
      <c r="N486" s="682"/>
      <c r="O486" s="682"/>
      <c r="P486" s="683"/>
    </row>
    <row r="487" spans="1:61" ht="18" customHeight="1">
      <c r="C487" s="950"/>
      <c r="D487" s="950"/>
      <c r="E487" s="950"/>
      <c r="F487" s="950"/>
      <c r="G487" s="951" t="s">
        <v>1273</v>
      </c>
      <c r="H487" s="951" t="s">
        <v>1274</v>
      </c>
      <c r="I487" s="951" t="s">
        <v>1275</v>
      </c>
      <c r="J487" s="951" t="s">
        <v>1273</v>
      </c>
      <c r="K487" s="951" t="s">
        <v>1274</v>
      </c>
      <c r="L487" s="951" t="s">
        <v>1275</v>
      </c>
      <c r="M487" s="951" t="s">
        <v>1342</v>
      </c>
      <c r="N487" s="951" t="s">
        <v>1343</v>
      </c>
      <c r="O487" s="951" t="s">
        <v>1344</v>
      </c>
      <c r="P487" s="951" t="s">
        <v>1345</v>
      </c>
    </row>
    <row r="488" spans="1:61" ht="18" customHeight="1">
      <c r="C488" s="896" t="s">
        <v>323</v>
      </c>
      <c r="D488" s="896"/>
      <c r="E488" s="896"/>
      <c r="F488" s="896"/>
      <c r="G488" s="896"/>
      <c r="H488" s="896"/>
      <c r="I488" s="896"/>
      <c r="J488" s="896"/>
      <c r="K488" s="896"/>
      <c r="L488" s="896"/>
      <c r="M488" s="896"/>
      <c r="N488" s="896"/>
      <c r="O488" s="896"/>
      <c r="P488" s="896" t="s">
        <v>1346</v>
      </c>
    </row>
    <row r="489" spans="1:61" ht="18" customHeight="1">
      <c r="C489" s="930" t="str">
        <f>IF(ISTEXT('4. Vehículos y maquinaria'!E137),'4. Vehículos y maquinaria'!E137,"")</f>
        <v/>
      </c>
      <c r="D489" s="930">
        <f>'4. Vehículos y maquinaria'!F137</f>
        <v>0</v>
      </c>
      <c r="E489" s="930">
        <f>'4. Vehículos y maquinaria'!G137</f>
        <v>0</v>
      </c>
      <c r="F489" s="900">
        <f>'4. Vehículos y maquinaria'!H137</f>
        <v>0</v>
      </c>
      <c r="G489" s="900" t="str">
        <f t="shared" ref="G489:I499" si="55">IF($E489="Otro (ud)","-",IFERROR(INDEX($F$421:$AX$451,MATCH($E489&amp;$D489,$E$421:$E$451,0),MATCH($D$6&amp;G$487,$F$420:$AX$420,0)),""))</f>
        <v/>
      </c>
      <c r="H489" s="900" t="str">
        <f t="shared" si="55"/>
        <v/>
      </c>
      <c r="I489" s="900" t="str">
        <f t="shared" si="55"/>
        <v/>
      </c>
      <c r="J489" s="900">
        <f>'4. Vehículos y maquinaria'!L137</f>
        <v>0</v>
      </c>
      <c r="K489" s="900">
        <f>'4. Vehículos y maquinaria'!M137</f>
        <v>0</v>
      </c>
      <c r="L489" s="900">
        <f>'4. Vehículos y maquinaria'!N137</f>
        <v>0</v>
      </c>
      <c r="M489" s="952" t="str">
        <f>IFERROR(IF($E489="Otro (ud)",$F489*$J489,$F489*$G489),"")</f>
        <v/>
      </c>
      <c r="N489" s="952" t="str">
        <f>IFERROR(IF($E489="Otro (ud)",$F489*$K489,$F489*$H489),"")</f>
        <v/>
      </c>
      <c r="O489" s="952" t="str">
        <f>IFERROR(IF($E489="Otro (ud)",$F489*$L489,$F489*$I489),"")</f>
        <v/>
      </c>
      <c r="P489" s="935" t="str">
        <f>IFERROR($M489+$N489*$H$9/1000+$O489*$H$10/1000,"")</f>
        <v/>
      </c>
    </row>
    <row r="490" spans="1:61" ht="18" customHeight="1">
      <c r="C490" s="930" t="str">
        <f>IF(ISTEXT('4. Vehículos y maquinaria'!E138),'4. Vehículos y maquinaria'!E138,"")</f>
        <v/>
      </c>
      <c r="D490" s="930">
        <f>'4. Vehículos y maquinaria'!F138</f>
        <v>0</v>
      </c>
      <c r="E490" s="930">
        <f>'4. Vehículos y maquinaria'!G138</f>
        <v>0</v>
      </c>
      <c r="F490" s="900">
        <f>'4. Vehículos y maquinaria'!H138</f>
        <v>0</v>
      </c>
      <c r="G490" s="900" t="str">
        <f t="shared" si="55"/>
        <v/>
      </c>
      <c r="H490" s="900" t="str">
        <f t="shared" si="55"/>
        <v/>
      </c>
      <c r="I490" s="900" t="str">
        <f t="shared" si="55"/>
        <v/>
      </c>
      <c r="J490" s="900">
        <f>'4. Vehículos y maquinaria'!L138</f>
        <v>0</v>
      </c>
      <c r="K490" s="900">
        <f>'4. Vehículos y maquinaria'!M138</f>
        <v>0</v>
      </c>
      <c r="L490" s="900">
        <f>'4. Vehículos y maquinaria'!N138</f>
        <v>0</v>
      </c>
      <c r="M490" s="952" t="str">
        <f>IFERROR(IF($E490="Otro (ud)",$F490*$J490,$F490*$G490),"")</f>
        <v/>
      </c>
      <c r="N490" s="952" t="str">
        <f t="shared" ref="N490:N499" si="56">IFERROR(IF($E490="Otro (ud)",$F490*$K490,$F490*$H490),"")</f>
        <v/>
      </c>
      <c r="O490" s="952" t="str">
        <f t="shared" ref="O490:O499" si="57">IFERROR(IF($E490="Otro (ud)",$F490*$L490,$F490*$I490),"")</f>
        <v/>
      </c>
      <c r="P490" s="935" t="str">
        <f>IFERROR($M490+$N490*$H$9/1000+$O490*$H$10/1000,"")</f>
        <v/>
      </c>
    </row>
    <row r="491" spans="1:61" ht="18" customHeight="1">
      <c r="C491" s="930" t="str">
        <f>IF(ISTEXT('4. Vehículos y maquinaria'!E139),'4. Vehículos y maquinaria'!E139,"")</f>
        <v/>
      </c>
      <c r="D491" s="930">
        <f>'4. Vehículos y maquinaria'!F139</f>
        <v>0</v>
      </c>
      <c r="E491" s="930">
        <f>'4. Vehículos y maquinaria'!G139</f>
        <v>0</v>
      </c>
      <c r="F491" s="900">
        <f>'4. Vehículos y maquinaria'!H139</f>
        <v>0</v>
      </c>
      <c r="G491" s="900" t="str">
        <f t="shared" si="55"/>
        <v/>
      </c>
      <c r="H491" s="900" t="str">
        <f t="shared" si="55"/>
        <v/>
      </c>
      <c r="I491" s="900" t="str">
        <f t="shared" si="55"/>
        <v/>
      </c>
      <c r="J491" s="900">
        <f>'4. Vehículos y maquinaria'!L139</f>
        <v>0</v>
      </c>
      <c r="K491" s="900">
        <f>'4. Vehículos y maquinaria'!M139</f>
        <v>0</v>
      </c>
      <c r="L491" s="900">
        <f>'4. Vehículos y maquinaria'!N139</f>
        <v>0</v>
      </c>
      <c r="M491" s="952" t="str">
        <f t="shared" ref="M491:M499" si="58">IFERROR(IF($E491="Otro (ud)",$F491*$J491,$F491*$G491),"")</f>
        <v/>
      </c>
      <c r="N491" s="952" t="str">
        <f t="shared" si="56"/>
        <v/>
      </c>
      <c r="O491" s="952" t="str">
        <f t="shared" si="57"/>
        <v/>
      </c>
      <c r="P491" s="935" t="str">
        <f>IFERROR($M491+$N491*$H$9/1000+$O491*$H$10/1000,"")</f>
        <v/>
      </c>
    </row>
    <row r="492" spans="1:61" ht="18" customHeight="1">
      <c r="C492" s="930" t="str">
        <f>IF(ISTEXT('4. Vehículos y maquinaria'!E140),'4. Vehículos y maquinaria'!E140,"")</f>
        <v/>
      </c>
      <c r="D492" s="930">
        <f>'4. Vehículos y maquinaria'!F140</f>
        <v>0</v>
      </c>
      <c r="E492" s="930">
        <f>'4. Vehículos y maquinaria'!G140</f>
        <v>0</v>
      </c>
      <c r="F492" s="900">
        <f>'4. Vehículos y maquinaria'!H140</f>
        <v>0</v>
      </c>
      <c r="G492" s="900" t="str">
        <f t="shared" si="55"/>
        <v/>
      </c>
      <c r="H492" s="900" t="str">
        <f t="shared" si="55"/>
        <v/>
      </c>
      <c r="I492" s="900" t="str">
        <f t="shared" si="55"/>
        <v/>
      </c>
      <c r="J492" s="900">
        <f>'4. Vehículos y maquinaria'!L140</f>
        <v>0</v>
      </c>
      <c r="K492" s="900">
        <f>'4. Vehículos y maquinaria'!M140</f>
        <v>0</v>
      </c>
      <c r="L492" s="900">
        <f>'4. Vehículos y maquinaria'!N140</f>
        <v>0</v>
      </c>
      <c r="M492" s="952" t="str">
        <f t="shared" si="58"/>
        <v/>
      </c>
      <c r="N492" s="952" t="str">
        <f t="shared" si="56"/>
        <v/>
      </c>
      <c r="O492" s="952" t="str">
        <f t="shared" si="57"/>
        <v/>
      </c>
      <c r="P492" s="935" t="str">
        <f>IFERROR($M492+$N492*$H$9/1000+$O492*$H$10/1000,"")</f>
        <v/>
      </c>
    </row>
    <row r="493" spans="1:61" ht="18" customHeight="1">
      <c r="C493" s="930" t="str">
        <f>IF(ISTEXT('4. Vehículos y maquinaria'!E141),'4. Vehículos y maquinaria'!E141,"")</f>
        <v/>
      </c>
      <c r="D493" s="930">
        <f>'4. Vehículos y maquinaria'!F141</f>
        <v>0</v>
      </c>
      <c r="E493" s="930">
        <f>'4. Vehículos y maquinaria'!G141</f>
        <v>0</v>
      </c>
      <c r="F493" s="900">
        <f>'4. Vehículos y maquinaria'!H141</f>
        <v>0</v>
      </c>
      <c r="G493" s="900" t="str">
        <f t="shared" si="55"/>
        <v/>
      </c>
      <c r="H493" s="900" t="str">
        <f t="shared" si="55"/>
        <v/>
      </c>
      <c r="I493" s="900" t="str">
        <f t="shared" si="55"/>
        <v/>
      </c>
      <c r="J493" s="900">
        <f>'4. Vehículos y maquinaria'!L141</f>
        <v>0</v>
      </c>
      <c r="K493" s="900">
        <f>'4. Vehículos y maquinaria'!M141</f>
        <v>0</v>
      </c>
      <c r="L493" s="900">
        <f>'4. Vehículos y maquinaria'!N141</f>
        <v>0</v>
      </c>
      <c r="M493" s="952" t="str">
        <f t="shared" si="58"/>
        <v/>
      </c>
      <c r="N493" s="952" t="str">
        <f t="shared" si="56"/>
        <v/>
      </c>
      <c r="O493" s="952" t="str">
        <f t="shared" si="57"/>
        <v/>
      </c>
      <c r="P493" s="935" t="str">
        <f>IFERROR($M493+$N493*$H$9/1000+$O493*$H$10/1000,"")</f>
        <v/>
      </c>
    </row>
    <row r="494" spans="1:61" ht="18" customHeight="1">
      <c r="C494" s="930" t="str">
        <f>IF(ISTEXT('4. Vehículos y maquinaria'!E142),'4. Vehículos y maquinaria'!E142,"")</f>
        <v/>
      </c>
      <c r="D494" s="930">
        <f>'4. Vehículos y maquinaria'!F142</f>
        <v>0</v>
      </c>
      <c r="E494" s="930">
        <f>'4. Vehículos y maquinaria'!G142</f>
        <v>0</v>
      </c>
      <c r="F494" s="900">
        <f>'4. Vehículos y maquinaria'!H142</f>
        <v>0</v>
      </c>
      <c r="G494" s="900" t="str">
        <f t="shared" si="55"/>
        <v/>
      </c>
      <c r="H494" s="900" t="str">
        <f t="shared" si="55"/>
        <v/>
      </c>
      <c r="I494" s="900" t="str">
        <f t="shared" si="55"/>
        <v/>
      </c>
      <c r="J494" s="900">
        <f>'4. Vehículos y maquinaria'!L142</f>
        <v>0</v>
      </c>
      <c r="K494" s="900">
        <f>'4. Vehículos y maquinaria'!M142</f>
        <v>0</v>
      </c>
      <c r="L494" s="900">
        <f>'4. Vehículos y maquinaria'!N142</f>
        <v>0</v>
      </c>
      <c r="M494" s="952" t="str">
        <f t="shared" si="58"/>
        <v/>
      </c>
      <c r="N494" s="952" t="str">
        <f t="shared" si="56"/>
        <v/>
      </c>
      <c r="O494" s="952" t="str">
        <f t="shared" si="57"/>
        <v/>
      </c>
      <c r="P494" s="935" t="str">
        <f t="shared" ref="P494:P499" si="59">IFERROR($M494+$N494*$H$9/1000+$O494*$H$10/1000,"")</f>
        <v/>
      </c>
    </row>
    <row r="495" spans="1:61" ht="18" customHeight="1">
      <c r="C495" s="930" t="str">
        <f>IF(ISTEXT('4. Vehículos y maquinaria'!E143),'4. Vehículos y maquinaria'!E143,"")</f>
        <v/>
      </c>
      <c r="D495" s="930">
        <f>'4. Vehículos y maquinaria'!F143</f>
        <v>0</v>
      </c>
      <c r="E495" s="930">
        <f>'4. Vehículos y maquinaria'!G143</f>
        <v>0</v>
      </c>
      <c r="F495" s="900">
        <f>'4. Vehículos y maquinaria'!H143</f>
        <v>0</v>
      </c>
      <c r="G495" s="900" t="str">
        <f t="shared" si="55"/>
        <v/>
      </c>
      <c r="H495" s="900" t="str">
        <f t="shared" si="55"/>
        <v/>
      </c>
      <c r="I495" s="900" t="str">
        <f t="shared" si="55"/>
        <v/>
      </c>
      <c r="J495" s="900">
        <f>'4. Vehículos y maquinaria'!L143</f>
        <v>0</v>
      </c>
      <c r="K495" s="900">
        <f>'4. Vehículos y maquinaria'!M143</f>
        <v>0</v>
      </c>
      <c r="L495" s="900">
        <f>'4. Vehículos y maquinaria'!N143</f>
        <v>0</v>
      </c>
      <c r="M495" s="952" t="str">
        <f>IFERROR(IF($E495="Otro (ud)",$F495*$J495,$F495*$G495),"")</f>
        <v/>
      </c>
      <c r="N495" s="952" t="str">
        <f t="shared" si="56"/>
        <v/>
      </c>
      <c r="O495" s="952" t="str">
        <f t="shared" si="57"/>
        <v/>
      </c>
      <c r="P495" s="935" t="str">
        <f t="shared" si="59"/>
        <v/>
      </c>
    </row>
    <row r="496" spans="1:61" ht="18" customHeight="1">
      <c r="C496" s="930" t="str">
        <f>IF(ISTEXT('4. Vehículos y maquinaria'!E144),'4. Vehículos y maquinaria'!E144,"")</f>
        <v/>
      </c>
      <c r="D496" s="930">
        <f>'4. Vehículos y maquinaria'!F144</f>
        <v>0</v>
      </c>
      <c r="E496" s="930">
        <f>'4. Vehículos y maquinaria'!G144</f>
        <v>0</v>
      </c>
      <c r="F496" s="900">
        <f>'4. Vehículos y maquinaria'!H144</f>
        <v>0</v>
      </c>
      <c r="G496" s="900" t="str">
        <f t="shared" si="55"/>
        <v/>
      </c>
      <c r="H496" s="900" t="str">
        <f t="shared" si="55"/>
        <v/>
      </c>
      <c r="I496" s="900" t="str">
        <f t="shared" si="55"/>
        <v/>
      </c>
      <c r="J496" s="900">
        <f>'4. Vehículos y maquinaria'!L144</f>
        <v>0</v>
      </c>
      <c r="K496" s="900">
        <f>'4. Vehículos y maquinaria'!M144</f>
        <v>0</v>
      </c>
      <c r="L496" s="900">
        <f>'4. Vehículos y maquinaria'!N144</f>
        <v>0</v>
      </c>
      <c r="M496" s="952" t="str">
        <f t="shared" si="58"/>
        <v/>
      </c>
      <c r="N496" s="952" t="str">
        <f>IFERROR(IF($E496="Otro (ud)",$F496*$K496,$F496*$H496),"")</f>
        <v/>
      </c>
      <c r="O496" s="952" t="str">
        <f>IFERROR(IF($E496="Otro (ud)",$F496*$L496,$F496*$I496),"")</f>
        <v/>
      </c>
      <c r="P496" s="935" t="str">
        <f>IFERROR($M496+$N496*$H$9/1000+$O496*$H$10/1000,"")</f>
        <v/>
      </c>
    </row>
    <row r="497" spans="1:53" ht="18" customHeight="1">
      <c r="C497" s="930" t="str">
        <f>IF(ISTEXT('4. Vehículos y maquinaria'!E145),'4. Vehículos y maquinaria'!E145,"")</f>
        <v/>
      </c>
      <c r="D497" s="930">
        <f>'4. Vehículos y maquinaria'!F145</f>
        <v>0</v>
      </c>
      <c r="E497" s="930">
        <f>'4. Vehículos y maquinaria'!G145</f>
        <v>0</v>
      </c>
      <c r="F497" s="900">
        <f>'4. Vehículos y maquinaria'!H145</f>
        <v>0</v>
      </c>
      <c r="G497" s="900" t="str">
        <f t="shared" si="55"/>
        <v/>
      </c>
      <c r="H497" s="900" t="str">
        <f t="shared" si="55"/>
        <v/>
      </c>
      <c r="I497" s="900" t="str">
        <f t="shared" si="55"/>
        <v/>
      </c>
      <c r="J497" s="900">
        <f>'4. Vehículos y maquinaria'!L145</f>
        <v>0</v>
      </c>
      <c r="K497" s="900">
        <f>'4. Vehículos y maquinaria'!M145</f>
        <v>0</v>
      </c>
      <c r="L497" s="900">
        <f>'4. Vehículos y maquinaria'!N145</f>
        <v>0</v>
      </c>
      <c r="M497" s="952" t="str">
        <f t="shared" si="58"/>
        <v/>
      </c>
      <c r="N497" s="952" t="str">
        <f t="shared" si="56"/>
        <v/>
      </c>
      <c r="O497" s="952" t="str">
        <f t="shared" si="57"/>
        <v/>
      </c>
      <c r="P497" s="935" t="str">
        <f t="shared" si="59"/>
        <v/>
      </c>
    </row>
    <row r="498" spans="1:53" ht="18" customHeight="1">
      <c r="C498" s="930" t="str">
        <f>IF(ISTEXT('4. Vehículos y maquinaria'!E146),'4. Vehículos y maquinaria'!E146,"")</f>
        <v/>
      </c>
      <c r="D498" s="930">
        <f>'4. Vehículos y maquinaria'!F146</f>
        <v>0</v>
      </c>
      <c r="E498" s="930">
        <f>'4. Vehículos y maquinaria'!G146</f>
        <v>0</v>
      </c>
      <c r="F498" s="900">
        <f>'4. Vehículos y maquinaria'!H146</f>
        <v>0</v>
      </c>
      <c r="G498" s="900" t="str">
        <f t="shared" si="55"/>
        <v/>
      </c>
      <c r="H498" s="900" t="str">
        <f t="shared" si="55"/>
        <v/>
      </c>
      <c r="I498" s="900" t="str">
        <f t="shared" si="55"/>
        <v/>
      </c>
      <c r="J498" s="900">
        <f>'4. Vehículos y maquinaria'!L146</f>
        <v>0</v>
      </c>
      <c r="K498" s="900">
        <f>'4. Vehículos y maquinaria'!M146</f>
        <v>0</v>
      </c>
      <c r="L498" s="900">
        <f>'4. Vehículos y maquinaria'!N146</f>
        <v>0</v>
      </c>
      <c r="M498" s="952" t="str">
        <f t="shared" si="58"/>
        <v/>
      </c>
      <c r="N498" s="952" t="str">
        <f t="shared" si="56"/>
        <v/>
      </c>
      <c r="O498" s="952" t="str">
        <f t="shared" si="57"/>
        <v/>
      </c>
      <c r="P498" s="935" t="str">
        <f>IFERROR($M498+$N498*$H$9/1000+$O498*$H$10/1000,"")</f>
        <v/>
      </c>
    </row>
    <row r="499" spans="1:53" ht="18" customHeight="1">
      <c r="C499" s="930" t="str">
        <f>IF(ISTEXT('4. Vehículos y maquinaria'!E147),'4. Vehículos y maquinaria'!E147,"")</f>
        <v/>
      </c>
      <c r="D499" s="930">
        <f>'4. Vehículos y maquinaria'!F147</f>
        <v>0</v>
      </c>
      <c r="E499" s="930">
        <f>'4. Vehículos y maquinaria'!G147</f>
        <v>0</v>
      </c>
      <c r="F499" s="900">
        <f>'4. Vehículos y maquinaria'!H147</f>
        <v>0</v>
      </c>
      <c r="G499" s="900" t="str">
        <f t="shared" si="55"/>
        <v/>
      </c>
      <c r="H499" s="900" t="str">
        <f t="shared" si="55"/>
        <v/>
      </c>
      <c r="I499" s="900" t="str">
        <f t="shared" si="55"/>
        <v/>
      </c>
      <c r="J499" s="900">
        <f>'4. Vehículos y maquinaria'!L147</f>
        <v>0</v>
      </c>
      <c r="K499" s="900">
        <f>'4. Vehículos y maquinaria'!M147</f>
        <v>0</v>
      </c>
      <c r="L499" s="900">
        <f>'4. Vehículos y maquinaria'!N147</f>
        <v>0</v>
      </c>
      <c r="M499" s="952" t="str">
        <f t="shared" si="58"/>
        <v/>
      </c>
      <c r="N499" s="952" t="str">
        <f t="shared" si="56"/>
        <v/>
      </c>
      <c r="O499" s="952" t="str">
        <f t="shared" si="57"/>
        <v/>
      </c>
      <c r="P499" s="935" t="str">
        <f t="shared" si="59"/>
        <v/>
      </c>
    </row>
    <row r="500" spans="1:53" ht="18" customHeight="1">
      <c r="M500" s="932">
        <f>SUM(M489:M499)</f>
        <v>0</v>
      </c>
      <c r="N500" s="932">
        <f t="shared" ref="N500:O500" si="60">SUM(N489:N499)</f>
        <v>0</v>
      </c>
      <c r="O500" s="932">
        <f t="shared" si="60"/>
        <v>0</v>
      </c>
      <c r="P500" s="470">
        <f>SUM(P489:P499)</f>
        <v>0</v>
      </c>
    </row>
    <row r="501" spans="1:53" ht="18" customHeight="1">
      <c r="M501" s="477"/>
      <c r="N501" s="477"/>
      <c r="O501" s="477"/>
      <c r="P501" s="477"/>
    </row>
    <row r="502" spans="1:53" ht="18" customHeight="1">
      <c r="L502" s="243"/>
      <c r="M502" s="243"/>
      <c r="N502" s="243"/>
      <c r="O502" s="243"/>
    </row>
    <row r="503" spans="1:53" ht="18" customHeight="1"/>
    <row r="504" spans="1:53" s="193" customFormat="1" ht="18" customHeight="1">
      <c r="A504" s="244" t="s">
        <v>1450</v>
      </c>
      <c r="B504" s="248" t="s">
        <v>8</v>
      </c>
      <c r="C504" s="211"/>
      <c r="D504" s="211"/>
      <c r="E504" s="211"/>
      <c r="F504" s="211"/>
      <c r="G504" s="211"/>
      <c r="H504" s="211"/>
      <c r="I504" s="211"/>
      <c r="J504" s="211"/>
      <c r="K504" s="211"/>
      <c r="L504" s="211"/>
      <c r="M504" s="211"/>
    </row>
    <row r="505" spans="1:53" ht="18" customHeight="1"/>
    <row r="506" spans="1:53" ht="18" customHeight="1">
      <c r="B506" s="269" t="s">
        <v>1451</v>
      </c>
      <c r="C506" s="269"/>
      <c r="D506" s="269"/>
      <c r="E506" s="269"/>
      <c r="F506" s="269"/>
      <c r="G506" s="269"/>
      <c r="H506" s="269"/>
      <c r="I506" s="269"/>
      <c r="J506" s="269"/>
      <c r="K506" s="269"/>
    </row>
    <row r="507" spans="1:53" ht="18" customHeight="1">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row>
    <row r="508" spans="1:53" ht="18" customHeight="1">
      <c r="D508" s="881" t="s">
        <v>1267</v>
      </c>
      <c r="E508" s="881" t="s">
        <v>1268</v>
      </c>
      <c r="F508" s="881" t="s">
        <v>1269</v>
      </c>
      <c r="G508" s="881" t="s">
        <v>1270</v>
      </c>
    </row>
    <row r="509" spans="1:53" ht="18" customHeight="1">
      <c r="B509">
        <v>6</v>
      </c>
      <c r="C509" s="882" t="s">
        <v>1452</v>
      </c>
      <c r="D509" s="933" t="s">
        <v>293</v>
      </c>
      <c r="E509" s="933" t="s">
        <v>293</v>
      </c>
      <c r="F509" s="933" t="s">
        <v>293</v>
      </c>
      <c r="G509" s="883">
        <f>I586</f>
        <v>0</v>
      </c>
    </row>
    <row r="510" spans="1:53" ht="18" customHeight="1">
      <c r="A510" s="245"/>
      <c r="B510" s="238"/>
      <c r="C510" s="235"/>
      <c r="D510" s="235"/>
      <c r="E510" s="235"/>
      <c r="F510" s="235"/>
      <c r="G510" s="283" t="s">
        <v>1453</v>
      </c>
      <c r="H510" s="235"/>
      <c r="J510" s="237"/>
      <c r="K510" s="237"/>
      <c r="L510" s="237"/>
      <c r="M510" s="237"/>
      <c r="N510" s="237"/>
      <c r="O510" s="237"/>
      <c r="P510" s="235"/>
      <c r="Q510" s="235"/>
      <c r="R510" s="235"/>
      <c r="S510" s="235"/>
      <c r="T510" s="235"/>
      <c r="U510" s="235"/>
      <c r="V510" s="237"/>
      <c r="W510" s="237"/>
      <c r="X510" s="237"/>
      <c r="Y510" s="237"/>
      <c r="Z510" s="237"/>
      <c r="AA510" s="237"/>
      <c r="AB510" s="235"/>
      <c r="AC510" s="235"/>
      <c r="AD510" s="235"/>
      <c r="AE510" s="235"/>
      <c r="AF510" s="235"/>
      <c r="AG510" s="235"/>
      <c r="AH510" s="237"/>
      <c r="AI510" s="237"/>
      <c r="AJ510" s="237"/>
      <c r="AK510" s="237"/>
      <c r="AL510" s="237"/>
      <c r="AM510" s="237"/>
      <c r="AN510" s="235"/>
      <c r="AO510" s="235"/>
      <c r="AP510" s="235"/>
      <c r="AQ510" s="235"/>
      <c r="AR510" s="235"/>
      <c r="AS510" s="235"/>
      <c r="AT510" s="237"/>
      <c r="AU510" s="237"/>
      <c r="AV510" s="237"/>
      <c r="AW510" s="237"/>
      <c r="AX510" s="237"/>
      <c r="AY510" s="237"/>
      <c r="AZ510" s="235"/>
      <c r="BA510" s="235"/>
    </row>
    <row r="511" spans="1:53" ht="18" customHeight="1">
      <c r="B511" s="114"/>
      <c r="C511" s="114"/>
      <c r="D511" s="114"/>
      <c r="E511" s="114"/>
      <c r="F511" s="114"/>
    </row>
    <row r="512" spans="1:53">
      <c r="A512" s="258"/>
      <c r="B512" s="259" t="s">
        <v>1454</v>
      </c>
      <c r="F512" s="271"/>
    </row>
    <row r="513" spans="1:9" ht="18" customHeight="1"/>
    <row r="514" spans="1:9" ht="15.75" customHeight="1">
      <c r="A514"/>
      <c r="C514" s="953" t="s">
        <v>59</v>
      </c>
      <c r="D514" s="953" t="s">
        <v>221</v>
      </c>
      <c r="E514" s="953" t="s">
        <v>541</v>
      </c>
      <c r="G514" s="954" t="s">
        <v>1234</v>
      </c>
      <c r="H514" s="955"/>
    </row>
    <row r="515" spans="1:9" ht="15.75" customHeight="1">
      <c r="A515"/>
      <c r="C515" s="471" t="s">
        <v>452</v>
      </c>
      <c r="D515" s="471" t="s">
        <v>453</v>
      </c>
      <c r="E515" s="956">
        <v>12400</v>
      </c>
      <c r="G515" s="471" t="s">
        <v>1237</v>
      </c>
      <c r="H515" s="471">
        <v>28</v>
      </c>
    </row>
    <row r="516" spans="1:9" ht="15.75" customHeight="1">
      <c r="A516"/>
      <c r="C516" s="471" t="s">
        <v>454</v>
      </c>
      <c r="D516" s="471" t="s">
        <v>455</v>
      </c>
      <c r="E516" s="956">
        <v>677</v>
      </c>
      <c r="G516" s="471" t="s">
        <v>1240</v>
      </c>
      <c r="H516" s="471">
        <v>265</v>
      </c>
    </row>
    <row r="517" spans="1:9" ht="15.75" customHeight="1">
      <c r="A517"/>
      <c r="C517" s="471" t="s">
        <v>456</v>
      </c>
      <c r="D517" s="471" t="s">
        <v>457</v>
      </c>
      <c r="E517" s="956">
        <v>116</v>
      </c>
    </row>
    <row r="518" spans="1:9" ht="15.75" customHeight="1">
      <c r="A518"/>
      <c r="C518" s="471" t="s">
        <v>458</v>
      </c>
      <c r="D518" s="471" t="s">
        <v>459</v>
      </c>
      <c r="E518" s="956">
        <v>3170</v>
      </c>
      <c r="G518" s="953" t="s">
        <v>1455</v>
      </c>
      <c r="H518" s="953" t="s">
        <v>1456</v>
      </c>
      <c r="I518" s="953" t="s">
        <v>1457</v>
      </c>
    </row>
    <row r="519" spans="1:9" ht="15.75" customHeight="1">
      <c r="A519"/>
      <c r="C519" s="471" t="s">
        <v>460</v>
      </c>
      <c r="D519" s="471" t="s">
        <v>461</v>
      </c>
      <c r="E519" s="956">
        <v>1120</v>
      </c>
      <c r="G519" s="957" t="s">
        <v>1458</v>
      </c>
      <c r="H519" s="958">
        <v>4</v>
      </c>
      <c r="I519" s="957"/>
    </row>
    <row r="520" spans="1:9" ht="15.75" customHeight="1">
      <c r="A520"/>
      <c r="C520" s="471" t="s">
        <v>462</v>
      </c>
      <c r="D520" s="471" t="s">
        <v>463</v>
      </c>
      <c r="E520" s="956">
        <v>1300</v>
      </c>
    </row>
    <row r="521" spans="1:9" ht="15.75" customHeight="1">
      <c r="A521"/>
      <c r="C521" s="471" t="s">
        <v>464</v>
      </c>
      <c r="D521" s="471" t="s">
        <v>465</v>
      </c>
      <c r="E521" s="956">
        <v>328</v>
      </c>
    </row>
    <row r="522" spans="1:9" ht="15.75" customHeight="1">
      <c r="A522"/>
      <c r="C522" s="471" t="s">
        <v>466</v>
      </c>
      <c r="D522" s="471" t="s">
        <v>467</v>
      </c>
      <c r="E522" s="956">
        <v>4800</v>
      </c>
    </row>
    <row r="523" spans="1:9" ht="15.75" customHeight="1">
      <c r="A523"/>
      <c r="C523" s="471" t="s">
        <v>468</v>
      </c>
      <c r="D523" s="471" t="s">
        <v>469</v>
      </c>
      <c r="E523" s="956">
        <v>16</v>
      </c>
    </row>
    <row r="524" spans="1:9" ht="15.75" customHeight="1">
      <c r="A524"/>
      <c r="C524" s="471" t="s">
        <v>470</v>
      </c>
      <c r="D524" s="471" t="s">
        <v>471</v>
      </c>
      <c r="E524" s="956">
        <v>138</v>
      </c>
    </row>
    <row r="525" spans="1:9" ht="15.75" customHeight="1">
      <c r="A525"/>
      <c r="C525" s="471" t="s">
        <v>472</v>
      </c>
      <c r="D525" s="471" t="s">
        <v>473</v>
      </c>
      <c r="E525" s="956">
        <v>4</v>
      </c>
    </row>
    <row r="526" spans="1:9" ht="15.75" customHeight="1">
      <c r="A526"/>
      <c r="C526" s="471" t="s">
        <v>474</v>
      </c>
      <c r="D526" s="471" t="s">
        <v>475</v>
      </c>
      <c r="E526" s="956">
        <v>3350</v>
      </c>
    </row>
    <row r="527" spans="1:9" ht="15.75" customHeight="1">
      <c r="A527"/>
      <c r="C527" s="471" t="s">
        <v>476</v>
      </c>
      <c r="D527" s="471" t="s">
        <v>477</v>
      </c>
      <c r="E527" s="956">
        <v>1210</v>
      </c>
    </row>
    <row r="528" spans="1:9" ht="15.75" customHeight="1">
      <c r="A528"/>
      <c r="C528" s="471" t="s">
        <v>478</v>
      </c>
      <c r="D528" s="471" t="s">
        <v>479</v>
      </c>
      <c r="E528" s="956">
        <v>1330</v>
      </c>
    </row>
    <row r="529" spans="1:5" ht="15.75" customHeight="1">
      <c r="A529"/>
      <c r="C529" s="471" t="s">
        <v>480</v>
      </c>
      <c r="D529" s="471" t="s">
        <v>481</v>
      </c>
      <c r="E529" s="956">
        <v>8060</v>
      </c>
    </row>
    <row r="530" spans="1:5" ht="15.75" customHeight="1">
      <c r="A530"/>
      <c r="C530" s="471" t="s">
        <v>482</v>
      </c>
      <c r="D530" s="471" t="s">
        <v>483</v>
      </c>
      <c r="E530" s="956">
        <v>716</v>
      </c>
    </row>
    <row r="531" spans="1:5" ht="15.75" customHeight="1">
      <c r="A531"/>
      <c r="C531" s="471" t="s">
        <v>484</v>
      </c>
      <c r="D531" s="471" t="s">
        <v>483</v>
      </c>
      <c r="E531" s="956">
        <v>858</v>
      </c>
    </row>
    <row r="532" spans="1:5" ht="15.75" customHeight="1">
      <c r="A532"/>
      <c r="C532" s="471" t="s">
        <v>485</v>
      </c>
      <c r="D532" s="471" t="s">
        <v>486</v>
      </c>
      <c r="E532" s="956">
        <v>804</v>
      </c>
    </row>
    <row r="533" spans="1:5" ht="15.75" customHeight="1" thickBot="1">
      <c r="A533"/>
      <c r="C533" s="432" t="s">
        <v>487</v>
      </c>
      <c r="D533" s="432" t="s">
        <v>488</v>
      </c>
      <c r="E533" s="959">
        <v>1650</v>
      </c>
    </row>
    <row r="534" spans="1:5" ht="15.75" customHeight="1">
      <c r="A534"/>
      <c r="C534" s="472" t="s">
        <v>489</v>
      </c>
      <c r="D534" s="473" t="s">
        <v>490</v>
      </c>
      <c r="E534" s="474">
        <v>3942.8</v>
      </c>
    </row>
    <row r="535" spans="1:5" ht="15.75" customHeight="1">
      <c r="A535"/>
      <c r="C535" s="960" t="s">
        <v>491</v>
      </c>
      <c r="D535" s="471" t="s">
        <v>492</v>
      </c>
      <c r="E535" s="961">
        <v>1923.4</v>
      </c>
    </row>
    <row r="536" spans="1:5" ht="15.75" customHeight="1">
      <c r="A536"/>
      <c r="C536" s="960" t="s">
        <v>493</v>
      </c>
      <c r="D536" s="471" t="s">
        <v>494</v>
      </c>
      <c r="E536" s="961">
        <v>2546.6999999999998</v>
      </c>
    </row>
    <row r="537" spans="1:5" ht="15.75" customHeight="1">
      <c r="A537"/>
      <c r="C537" s="960" t="s">
        <v>495</v>
      </c>
      <c r="D537" s="471" t="s">
        <v>496</v>
      </c>
      <c r="E537" s="961">
        <v>1624.21</v>
      </c>
    </row>
    <row r="538" spans="1:5" ht="15.75" customHeight="1">
      <c r="A538"/>
      <c r="C538" s="960" t="s">
        <v>497</v>
      </c>
      <c r="D538" s="471" t="s">
        <v>498</v>
      </c>
      <c r="E538" s="961">
        <v>1674.1</v>
      </c>
    </row>
    <row r="539" spans="1:5" ht="15.75" customHeight="1">
      <c r="A539"/>
      <c r="C539" s="960" t="s">
        <v>499</v>
      </c>
      <c r="D539" s="471" t="s">
        <v>500</v>
      </c>
      <c r="E539" s="961">
        <v>1923.5</v>
      </c>
    </row>
    <row r="540" spans="1:5" ht="15.75" customHeight="1">
      <c r="A540"/>
      <c r="C540" s="960" t="s">
        <v>501</v>
      </c>
      <c r="D540" s="471" t="s">
        <v>502</v>
      </c>
      <c r="E540" s="961">
        <v>2048.15</v>
      </c>
    </row>
    <row r="541" spans="1:5" ht="15.75" customHeight="1">
      <c r="A541"/>
      <c r="C541" s="960" t="s">
        <v>503</v>
      </c>
      <c r="D541" s="471" t="s">
        <v>504</v>
      </c>
      <c r="E541" s="961">
        <v>1945</v>
      </c>
    </row>
    <row r="542" spans="1:5" ht="15.75" customHeight="1">
      <c r="A542"/>
      <c r="C542" s="960" t="s">
        <v>505</v>
      </c>
      <c r="D542" s="471" t="s">
        <v>506</v>
      </c>
      <c r="E542" s="961">
        <v>2127.2200000000003</v>
      </c>
    </row>
    <row r="543" spans="1:5" ht="15.75" customHeight="1">
      <c r="A543"/>
      <c r="C543" s="960" t="s">
        <v>507</v>
      </c>
      <c r="D543" s="471" t="s">
        <v>508</v>
      </c>
      <c r="E543" s="961">
        <v>2741.55</v>
      </c>
    </row>
    <row r="544" spans="1:5" ht="15.75" customHeight="1">
      <c r="A544"/>
      <c r="C544" s="960" t="s">
        <v>509</v>
      </c>
      <c r="D544" s="471" t="s">
        <v>510</v>
      </c>
      <c r="E544" s="961">
        <v>2847.17</v>
      </c>
    </row>
    <row r="545" spans="1:6" ht="15.75" customHeight="1">
      <c r="A545"/>
      <c r="C545" s="960" t="s">
        <v>511</v>
      </c>
      <c r="D545" s="471" t="s">
        <v>512</v>
      </c>
      <c r="E545" s="961">
        <v>2473.1699999999996</v>
      </c>
    </row>
    <row r="546" spans="1:6" ht="15.75" customHeight="1">
      <c r="A546"/>
      <c r="C546" s="960" t="s">
        <v>513</v>
      </c>
      <c r="D546" s="471" t="s">
        <v>514</v>
      </c>
      <c r="E546" s="961">
        <v>2211.85</v>
      </c>
    </row>
    <row r="547" spans="1:6" ht="15.75" customHeight="1">
      <c r="A547"/>
      <c r="C547" s="960" t="s">
        <v>515</v>
      </c>
      <c r="D547" s="471" t="s">
        <v>516</v>
      </c>
      <c r="E547" s="961">
        <v>1370.67</v>
      </c>
    </row>
    <row r="548" spans="1:6" ht="15.75" customHeight="1">
      <c r="A548"/>
      <c r="C548" s="960" t="s">
        <v>517</v>
      </c>
      <c r="D548" s="471" t="s">
        <v>518</v>
      </c>
      <c r="E548" s="961">
        <v>2024.05</v>
      </c>
    </row>
    <row r="549" spans="1:6" ht="15.75" customHeight="1">
      <c r="A549"/>
      <c r="C549" s="960" t="s">
        <v>519</v>
      </c>
      <c r="D549" s="471" t="s">
        <v>520</v>
      </c>
      <c r="E549" s="961">
        <v>3416.75</v>
      </c>
    </row>
    <row r="550" spans="1:6" ht="15.75" customHeight="1">
      <c r="A550"/>
      <c r="C550" s="960" t="s">
        <v>521</v>
      </c>
      <c r="D550" s="471" t="s">
        <v>522</v>
      </c>
      <c r="E550" s="961">
        <v>3075.44</v>
      </c>
    </row>
    <row r="551" spans="1:6" ht="15.75" customHeight="1">
      <c r="A551"/>
      <c r="C551" s="960" t="s">
        <v>523</v>
      </c>
      <c r="D551" s="471" t="s">
        <v>524</v>
      </c>
      <c r="E551" s="961">
        <v>1638.65</v>
      </c>
    </row>
    <row r="552" spans="1:6" ht="15.75" customHeight="1">
      <c r="A552"/>
      <c r="C552" s="960" t="s">
        <v>525</v>
      </c>
      <c r="D552" s="471" t="s">
        <v>526</v>
      </c>
      <c r="E552" s="961">
        <v>2058.645</v>
      </c>
    </row>
    <row r="553" spans="1:6" ht="15.75" customHeight="1">
      <c r="A553"/>
      <c r="C553" s="960" t="s">
        <v>527</v>
      </c>
      <c r="D553" s="471" t="s">
        <v>528</v>
      </c>
      <c r="E553" s="961">
        <v>1754.2100000000003</v>
      </c>
    </row>
    <row r="554" spans="1:6" ht="15.75" customHeight="1">
      <c r="A554"/>
      <c r="C554" s="960" t="s">
        <v>529</v>
      </c>
      <c r="D554" s="471" t="s">
        <v>530</v>
      </c>
      <c r="E554" s="961">
        <v>1281.6010000000001</v>
      </c>
    </row>
    <row r="555" spans="1:6" ht="15.75" customHeight="1">
      <c r="A555"/>
      <c r="C555" s="962" t="s">
        <v>531</v>
      </c>
      <c r="D555" s="475" t="s">
        <v>532</v>
      </c>
      <c r="E555" s="963">
        <v>1945</v>
      </c>
    </row>
    <row r="556" spans="1:6">
      <c r="A556"/>
      <c r="C556" s="962" t="s">
        <v>533</v>
      </c>
      <c r="D556" s="475" t="s">
        <v>534</v>
      </c>
      <c r="E556" s="963">
        <v>1636</v>
      </c>
    </row>
    <row r="557" spans="1:6">
      <c r="A557"/>
      <c r="C557" s="960" t="s">
        <v>535</v>
      </c>
      <c r="D557" s="471" t="s">
        <v>536</v>
      </c>
      <c r="E557" s="961">
        <v>3985</v>
      </c>
    </row>
    <row r="558" spans="1:6" ht="15.75" thickBot="1">
      <c r="A558"/>
      <c r="C558" s="964" t="s">
        <v>1459</v>
      </c>
      <c r="D558" s="965" t="s">
        <v>293</v>
      </c>
      <c r="E558" s="966" t="s">
        <v>293</v>
      </c>
    </row>
    <row r="559" spans="1:6">
      <c r="A559"/>
      <c r="C559" s="272"/>
      <c r="D559" s="272"/>
      <c r="E559" s="273"/>
      <c r="F559" s="273"/>
    </row>
    <row r="560" spans="1:6" ht="18" customHeight="1">
      <c r="B560" s="259" t="s">
        <v>1335</v>
      </c>
    </row>
    <row r="561" spans="3:9" ht="18" customHeight="1"/>
    <row r="562" spans="3:9" ht="18" customHeight="1">
      <c r="C562" s="502" t="s">
        <v>1460</v>
      </c>
      <c r="D562" s="502" t="s">
        <v>222</v>
      </c>
      <c r="E562" s="502" t="s">
        <v>210</v>
      </c>
      <c r="F562" s="502" t="s">
        <v>211</v>
      </c>
      <c r="G562" s="967" t="s">
        <v>1461</v>
      </c>
      <c r="H562" s="967" t="s">
        <v>1462</v>
      </c>
      <c r="I562" s="967" t="s">
        <v>1341</v>
      </c>
    </row>
    <row r="563" spans="3:9" ht="18" customHeight="1">
      <c r="C563" s="896" t="s">
        <v>323</v>
      </c>
      <c r="D563" s="896"/>
      <c r="E563" s="896"/>
      <c r="F563" s="896"/>
      <c r="G563" s="896"/>
      <c r="H563" s="896"/>
      <c r="I563" s="896" t="s">
        <v>1346</v>
      </c>
    </row>
    <row r="564" spans="3:9" ht="18" customHeight="1">
      <c r="C564" s="930" t="str">
        <f>IF(ISTEXT('5. Emisiones Fugitivas'!E22),'5. Emisiones Fugitivas'!E22,"")</f>
        <v/>
      </c>
      <c r="D564" s="930">
        <f>'5. Emisiones Fugitivas'!F22</f>
        <v>0</v>
      </c>
      <c r="E564" s="930" t="str">
        <f t="shared" ref="E564:E585" si="61">IFERROR(VLOOKUP(D564,PCA_1,2,0),"")</f>
        <v/>
      </c>
      <c r="F564" s="968" t="str">
        <f t="shared" ref="F564:F585" si="62">IFERROR(VLOOKUP(D564,PCA_1,3,0),"")</f>
        <v/>
      </c>
      <c r="G564" s="969">
        <f>'5. Emisiones Fugitivas'!J22</f>
        <v>0</v>
      </c>
      <c r="H564" s="969">
        <f>'5. Emisiones Fugitivas'!M22</f>
        <v>0</v>
      </c>
      <c r="I564" s="970" t="str">
        <f>IFERROR(IF(D564="Otro",G564*H564,F564*H564),"")</f>
        <v/>
      </c>
    </row>
    <row r="565" spans="3:9" ht="18" customHeight="1">
      <c r="C565" s="930" t="str">
        <f>IF(ISTEXT('5. Emisiones Fugitivas'!E23),'5. Emisiones Fugitivas'!E23,"")</f>
        <v/>
      </c>
      <c r="D565" s="930">
        <f>'5. Emisiones Fugitivas'!F23</f>
        <v>0</v>
      </c>
      <c r="E565" s="930" t="str">
        <f t="shared" si="61"/>
        <v/>
      </c>
      <c r="F565" s="968" t="str">
        <f t="shared" si="62"/>
        <v/>
      </c>
      <c r="G565" s="969">
        <f>'5. Emisiones Fugitivas'!J23</f>
        <v>0</v>
      </c>
      <c r="H565" s="969">
        <f>'5. Emisiones Fugitivas'!M23</f>
        <v>0</v>
      </c>
      <c r="I565" s="970" t="str">
        <f t="shared" ref="I565:I585" si="63">IFERROR(IF(D565="Otro",G565*H565,F565*H565),"")</f>
        <v/>
      </c>
    </row>
    <row r="566" spans="3:9" ht="18" customHeight="1">
      <c r="C566" s="930" t="str">
        <f>IF(ISTEXT('5. Emisiones Fugitivas'!E24),'5. Emisiones Fugitivas'!E24,"")</f>
        <v/>
      </c>
      <c r="D566" s="930">
        <f>'5. Emisiones Fugitivas'!F24</f>
        <v>0</v>
      </c>
      <c r="E566" s="930" t="str">
        <f t="shared" si="61"/>
        <v/>
      </c>
      <c r="F566" s="968" t="str">
        <f t="shared" si="62"/>
        <v/>
      </c>
      <c r="G566" s="969">
        <f>'5. Emisiones Fugitivas'!J24</f>
        <v>0</v>
      </c>
      <c r="H566" s="969">
        <f>'5. Emisiones Fugitivas'!M24</f>
        <v>0</v>
      </c>
      <c r="I566" s="970" t="str">
        <f t="shared" si="63"/>
        <v/>
      </c>
    </row>
    <row r="567" spans="3:9" ht="18" customHeight="1">
      <c r="C567" s="930" t="str">
        <f>IF(ISTEXT('5. Emisiones Fugitivas'!E25),'5. Emisiones Fugitivas'!E25,"")</f>
        <v/>
      </c>
      <c r="D567" s="930">
        <f>'5. Emisiones Fugitivas'!F25</f>
        <v>0</v>
      </c>
      <c r="E567" s="930" t="str">
        <f t="shared" si="61"/>
        <v/>
      </c>
      <c r="F567" s="968" t="str">
        <f t="shared" si="62"/>
        <v/>
      </c>
      <c r="G567" s="969">
        <f>'5. Emisiones Fugitivas'!J25</f>
        <v>0</v>
      </c>
      <c r="H567" s="969">
        <f>'5. Emisiones Fugitivas'!M25</f>
        <v>0</v>
      </c>
      <c r="I567" s="970" t="str">
        <f t="shared" si="63"/>
        <v/>
      </c>
    </row>
    <row r="568" spans="3:9" ht="18" customHeight="1">
      <c r="C568" s="930" t="str">
        <f>IF(ISTEXT('5. Emisiones Fugitivas'!E26),'5. Emisiones Fugitivas'!E26,"")</f>
        <v/>
      </c>
      <c r="D568" s="930">
        <f>'5. Emisiones Fugitivas'!F26</f>
        <v>0</v>
      </c>
      <c r="E568" s="930" t="str">
        <f t="shared" si="61"/>
        <v/>
      </c>
      <c r="F568" s="968" t="str">
        <f t="shared" si="62"/>
        <v/>
      </c>
      <c r="G568" s="969">
        <f>'5. Emisiones Fugitivas'!J26</f>
        <v>0</v>
      </c>
      <c r="H568" s="969">
        <f>'5. Emisiones Fugitivas'!M26</f>
        <v>0</v>
      </c>
      <c r="I568" s="970" t="str">
        <f t="shared" si="63"/>
        <v/>
      </c>
    </row>
    <row r="569" spans="3:9" ht="18" customHeight="1">
      <c r="C569" s="930" t="str">
        <f>IF(ISTEXT('5. Emisiones Fugitivas'!E27),'5. Emisiones Fugitivas'!E27,"")</f>
        <v/>
      </c>
      <c r="D569" s="930">
        <f>'5. Emisiones Fugitivas'!F27</f>
        <v>0</v>
      </c>
      <c r="E569" s="930" t="str">
        <f t="shared" si="61"/>
        <v/>
      </c>
      <c r="F569" s="968" t="str">
        <f t="shared" si="62"/>
        <v/>
      </c>
      <c r="G569" s="969">
        <f>'5. Emisiones Fugitivas'!J27</f>
        <v>0</v>
      </c>
      <c r="H569" s="969">
        <f>'5. Emisiones Fugitivas'!M27</f>
        <v>0</v>
      </c>
      <c r="I569" s="970" t="str">
        <f t="shared" si="63"/>
        <v/>
      </c>
    </row>
    <row r="570" spans="3:9" ht="18" customHeight="1">
      <c r="C570" s="930" t="str">
        <f>IF(ISTEXT('5. Emisiones Fugitivas'!E28),'5. Emisiones Fugitivas'!E28,"")</f>
        <v/>
      </c>
      <c r="D570" s="930">
        <f>'5. Emisiones Fugitivas'!F28</f>
        <v>0</v>
      </c>
      <c r="E570" s="930" t="str">
        <f t="shared" si="61"/>
        <v/>
      </c>
      <c r="F570" s="968" t="str">
        <f t="shared" si="62"/>
        <v/>
      </c>
      <c r="G570" s="969">
        <f>'5. Emisiones Fugitivas'!J28</f>
        <v>0</v>
      </c>
      <c r="H570" s="969">
        <f>'5. Emisiones Fugitivas'!M28</f>
        <v>0</v>
      </c>
      <c r="I570" s="970" t="str">
        <f t="shared" si="63"/>
        <v/>
      </c>
    </row>
    <row r="571" spans="3:9" ht="18" customHeight="1">
      <c r="C571" s="930" t="str">
        <f>IF(ISTEXT('5. Emisiones Fugitivas'!E29),'5. Emisiones Fugitivas'!E29,"")</f>
        <v/>
      </c>
      <c r="D571" s="930">
        <f>'5. Emisiones Fugitivas'!F29</f>
        <v>0</v>
      </c>
      <c r="E571" s="930" t="str">
        <f t="shared" si="61"/>
        <v/>
      </c>
      <c r="F571" s="968" t="str">
        <f t="shared" si="62"/>
        <v/>
      </c>
      <c r="G571" s="969">
        <f>'5. Emisiones Fugitivas'!J29</f>
        <v>0</v>
      </c>
      <c r="H571" s="969">
        <f>'5. Emisiones Fugitivas'!M29</f>
        <v>0</v>
      </c>
      <c r="I571" s="970" t="str">
        <f t="shared" si="63"/>
        <v/>
      </c>
    </row>
    <row r="572" spans="3:9" ht="18" customHeight="1">
      <c r="C572" s="930" t="str">
        <f>IF(ISTEXT('5. Emisiones Fugitivas'!E30),'5. Emisiones Fugitivas'!E30,"")</f>
        <v/>
      </c>
      <c r="D572" s="930">
        <f>'5. Emisiones Fugitivas'!F30</f>
        <v>0</v>
      </c>
      <c r="E572" s="930" t="str">
        <f t="shared" si="61"/>
        <v/>
      </c>
      <c r="F572" s="968" t="str">
        <f t="shared" si="62"/>
        <v/>
      </c>
      <c r="G572" s="969">
        <f>'5. Emisiones Fugitivas'!J30</f>
        <v>0</v>
      </c>
      <c r="H572" s="969">
        <f>'5. Emisiones Fugitivas'!M30</f>
        <v>0</v>
      </c>
      <c r="I572" s="970" t="str">
        <f t="shared" si="63"/>
        <v/>
      </c>
    </row>
    <row r="573" spans="3:9" ht="18" customHeight="1">
      <c r="C573" s="930" t="str">
        <f>IF(ISTEXT('5. Emisiones Fugitivas'!E31),'5. Emisiones Fugitivas'!E31,"")</f>
        <v/>
      </c>
      <c r="D573" s="930">
        <f>'5. Emisiones Fugitivas'!F31</f>
        <v>0</v>
      </c>
      <c r="E573" s="930" t="str">
        <f t="shared" si="61"/>
        <v/>
      </c>
      <c r="F573" s="968" t="str">
        <f t="shared" si="62"/>
        <v/>
      </c>
      <c r="G573" s="969">
        <f>'5. Emisiones Fugitivas'!J31</f>
        <v>0</v>
      </c>
      <c r="H573" s="969">
        <f>'5. Emisiones Fugitivas'!M31</f>
        <v>0</v>
      </c>
      <c r="I573" s="970" t="str">
        <f t="shared" si="63"/>
        <v/>
      </c>
    </row>
    <row r="574" spans="3:9" ht="18" customHeight="1">
      <c r="C574" s="930" t="str">
        <f>IF(ISTEXT('5. Emisiones Fugitivas'!E32),'5. Emisiones Fugitivas'!E32,"")</f>
        <v/>
      </c>
      <c r="D574" s="930">
        <f>'5. Emisiones Fugitivas'!F32</f>
        <v>0</v>
      </c>
      <c r="E574" s="930" t="str">
        <f t="shared" si="61"/>
        <v/>
      </c>
      <c r="F574" s="968" t="str">
        <f t="shared" si="62"/>
        <v/>
      </c>
      <c r="G574" s="969">
        <f>'5. Emisiones Fugitivas'!J32</f>
        <v>0</v>
      </c>
      <c r="H574" s="969">
        <f>'5. Emisiones Fugitivas'!M32</f>
        <v>0</v>
      </c>
      <c r="I574" s="970" t="str">
        <f t="shared" si="63"/>
        <v/>
      </c>
    </row>
    <row r="575" spans="3:9" ht="18" customHeight="1">
      <c r="C575" s="930" t="str">
        <f>IF(ISTEXT('5. Emisiones Fugitivas'!E33),'5. Emisiones Fugitivas'!E33,"")</f>
        <v/>
      </c>
      <c r="D575" s="930">
        <f>'5. Emisiones Fugitivas'!F33</f>
        <v>0</v>
      </c>
      <c r="E575" s="930" t="str">
        <f t="shared" si="61"/>
        <v/>
      </c>
      <c r="F575" s="968" t="str">
        <f t="shared" si="62"/>
        <v/>
      </c>
      <c r="G575" s="969">
        <f>'5. Emisiones Fugitivas'!J33</f>
        <v>0</v>
      </c>
      <c r="H575" s="969">
        <f>'5. Emisiones Fugitivas'!M33</f>
        <v>0</v>
      </c>
      <c r="I575" s="970" t="str">
        <f t="shared" si="63"/>
        <v/>
      </c>
    </row>
    <row r="576" spans="3:9" ht="18" customHeight="1">
      <c r="C576" s="930" t="str">
        <f>IF(ISTEXT('5. Emisiones Fugitivas'!E34),'5. Emisiones Fugitivas'!E34,"")</f>
        <v/>
      </c>
      <c r="D576" s="930">
        <f>'5. Emisiones Fugitivas'!F34</f>
        <v>0</v>
      </c>
      <c r="E576" s="930" t="str">
        <f t="shared" si="61"/>
        <v/>
      </c>
      <c r="F576" s="968" t="str">
        <f t="shared" si="62"/>
        <v/>
      </c>
      <c r="G576" s="969">
        <f>'5. Emisiones Fugitivas'!J34</f>
        <v>0</v>
      </c>
      <c r="H576" s="969">
        <f>'5. Emisiones Fugitivas'!M34</f>
        <v>0</v>
      </c>
      <c r="I576" s="970" t="str">
        <f t="shared" si="63"/>
        <v/>
      </c>
    </row>
    <row r="577" spans="1:11" ht="18" customHeight="1">
      <c r="C577" s="930" t="str">
        <f>IF(ISTEXT('5. Emisiones Fugitivas'!E35),'5. Emisiones Fugitivas'!E35,"")</f>
        <v/>
      </c>
      <c r="D577" s="930">
        <f>'5. Emisiones Fugitivas'!F35</f>
        <v>0</v>
      </c>
      <c r="E577" s="930" t="str">
        <f t="shared" si="61"/>
        <v/>
      </c>
      <c r="F577" s="968" t="str">
        <f t="shared" si="62"/>
        <v/>
      </c>
      <c r="G577" s="969">
        <f>'5. Emisiones Fugitivas'!J35</f>
        <v>0</v>
      </c>
      <c r="H577" s="969">
        <f>'5. Emisiones Fugitivas'!M35</f>
        <v>0</v>
      </c>
      <c r="I577" s="970" t="str">
        <f t="shared" si="63"/>
        <v/>
      </c>
    </row>
    <row r="578" spans="1:11" ht="18" customHeight="1">
      <c r="C578" s="930" t="str">
        <f>IF(ISTEXT('5. Emisiones Fugitivas'!E36),'5. Emisiones Fugitivas'!E36,"")</f>
        <v/>
      </c>
      <c r="D578" s="930">
        <f>'5. Emisiones Fugitivas'!F36</f>
        <v>0</v>
      </c>
      <c r="E578" s="930" t="str">
        <f t="shared" si="61"/>
        <v/>
      </c>
      <c r="F578" s="968" t="str">
        <f t="shared" si="62"/>
        <v/>
      </c>
      <c r="G578" s="969">
        <f>'5. Emisiones Fugitivas'!J36</f>
        <v>0</v>
      </c>
      <c r="H578" s="969">
        <f>'5. Emisiones Fugitivas'!M36</f>
        <v>0</v>
      </c>
      <c r="I578" s="970" t="str">
        <f t="shared" si="63"/>
        <v/>
      </c>
    </row>
    <row r="579" spans="1:11" ht="18" customHeight="1">
      <c r="C579" s="930" t="str">
        <f>IF(ISTEXT('5. Emisiones Fugitivas'!E37),'5. Emisiones Fugitivas'!E37,"")</f>
        <v/>
      </c>
      <c r="D579" s="930">
        <f>'5. Emisiones Fugitivas'!F37</f>
        <v>0</v>
      </c>
      <c r="E579" s="930" t="str">
        <f t="shared" si="61"/>
        <v/>
      </c>
      <c r="F579" s="968" t="str">
        <f t="shared" si="62"/>
        <v/>
      </c>
      <c r="G579" s="969">
        <f>'5. Emisiones Fugitivas'!J37</f>
        <v>0</v>
      </c>
      <c r="H579" s="969">
        <f>'5. Emisiones Fugitivas'!M37</f>
        <v>0</v>
      </c>
      <c r="I579" s="970" t="str">
        <f t="shared" si="63"/>
        <v/>
      </c>
    </row>
    <row r="580" spans="1:11" ht="18" customHeight="1">
      <c r="C580" s="930" t="str">
        <f>IF(ISTEXT('5. Emisiones Fugitivas'!E38),'5. Emisiones Fugitivas'!E38,"")</f>
        <v/>
      </c>
      <c r="D580" s="930">
        <f>'5. Emisiones Fugitivas'!F38</f>
        <v>0</v>
      </c>
      <c r="E580" s="930" t="str">
        <f t="shared" si="61"/>
        <v/>
      </c>
      <c r="F580" s="968" t="str">
        <f t="shared" si="62"/>
        <v/>
      </c>
      <c r="G580" s="969">
        <f>'5. Emisiones Fugitivas'!J38</f>
        <v>0</v>
      </c>
      <c r="H580" s="969">
        <f>'5. Emisiones Fugitivas'!M38</f>
        <v>0</v>
      </c>
      <c r="I580" s="970" t="str">
        <f t="shared" si="63"/>
        <v/>
      </c>
    </row>
    <row r="581" spans="1:11" ht="18" customHeight="1">
      <c r="C581" s="930" t="str">
        <f>IF(ISTEXT('5. Emisiones Fugitivas'!E39),'5. Emisiones Fugitivas'!E39,"")</f>
        <v/>
      </c>
      <c r="D581" s="930">
        <f>'5. Emisiones Fugitivas'!F39</f>
        <v>0</v>
      </c>
      <c r="E581" s="930" t="str">
        <f t="shared" si="61"/>
        <v/>
      </c>
      <c r="F581" s="968" t="str">
        <f t="shared" si="62"/>
        <v/>
      </c>
      <c r="G581" s="969">
        <f>'5. Emisiones Fugitivas'!J39</f>
        <v>0</v>
      </c>
      <c r="H581" s="969">
        <f>'5. Emisiones Fugitivas'!M39</f>
        <v>0</v>
      </c>
      <c r="I581" s="970" t="str">
        <f t="shared" si="63"/>
        <v/>
      </c>
    </row>
    <row r="582" spans="1:11" ht="18" customHeight="1">
      <c r="C582" s="930" t="str">
        <f>IF(ISTEXT('5. Emisiones Fugitivas'!E40),'5. Emisiones Fugitivas'!E40,"")</f>
        <v/>
      </c>
      <c r="D582" s="930">
        <f>'5. Emisiones Fugitivas'!F40</f>
        <v>0</v>
      </c>
      <c r="E582" s="930" t="str">
        <f t="shared" si="61"/>
        <v/>
      </c>
      <c r="F582" s="968" t="str">
        <f t="shared" si="62"/>
        <v/>
      </c>
      <c r="G582" s="969">
        <f>'5. Emisiones Fugitivas'!J40</f>
        <v>0</v>
      </c>
      <c r="H582" s="969">
        <f>'5. Emisiones Fugitivas'!M40</f>
        <v>0</v>
      </c>
      <c r="I582" s="970" t="str">
        <f t="shared" si="63"/>
        <v/>
      </c>
    </row>
    <row r="583" spans="1:11" ht="18" customHeight="1">
      <c r="C583" s="930" t="str">
        <f>IF(ISTEXT('5. Emisiones Fugitivas'!E41),'5. Emisiones Fugitivas'!E41,"")</f>
        <v/>
      </c>
      <c r="D583" s="930">
        <f>'5. Emisiones Fugitivas'!F41</f>
        <v>0</v>
      </c>
      <c r="E583" s="930" t="str">
        <f t="shared" si="61"/>
        <v/>
      </c>
      <c r="F583" s="968" t="str">
        <f t="shared" si="62"/>
        <v/>
      </c>
      <c r="G583" s="969">
        <f>'5. Emisiones Fugitivas'!J41</f>
        <v>0</v>
      </c>
      <c r="H583" s="969">
        <f>'5. Emisiones Fugitivas'!M41</f>
        <v>0</v>
      </c>
      <c r="I583" s="970" t="str">
        <f t="shared" si="63"/>
        <v/>
      </c>
    </row>
    <row r="584" spans="1:11" ht="18" customHeight="1">
      <c r="C584" s="930" t="str">
        <f>IF(ISTEXT('5. Emisiones Fugitivas'!E42),'5. Emisiones Fugitivas'!E42,"")</f>
        <v/>
      </c>
      <c r="D584" s="930">
        <f>'5. Emisiones Fugitivas'!F42</f>
        <v>0</v>
      </c>
      <c r="E584" s="930" t="str">
        <f t="shared" si="61"/>
        <v/>
      </c>
      <c r="F584" s="968" t="str">
        <f t="shared" si="62"/>
        <v/>
      </c>
      <c r="G584" s="969">
        <f>'5. Emisiones Fugitivas'!J42</f>
        <v>0</v>
      </c>
      <c r="H584" s="969">
        <f>'5. Emisiones Fugitivas'!M42</f>
        <v>0</v>
      </c>
      <c r="I584" s="970" t="str">
        <f t="shared" si="63"/>
        <v/>
      </c>
    </row>
    <row r="585" spans="1:11" ht="18" customHeight="1">
      <c r="C585" s="930" t="str">
        <f>IF(ISTEXT('5. Emisiones Fugitivas'!E43),'5. Emisiones Fugitivas'!E43,"")</f>
        <v/>
      </c>
      <c r="D585" s="930">
        <f>'5. Emisiones Fugitivas'!F43</f>
        <v>0</v>
      </c>
      <c r="E585" s="930" t="str">
        <f t="shared" si="61"/>
        <v/>
      </c>
      <c r="F585" s="968" t="str">
        <f t="shared" si="62"/>
        <v/>
      </c>
      <c r="G585" s="969">
        <f>'5. Emisiones Fugitivas'!J43</f>
        <v>0</v>
      </c>
      <c r="H585" s="969">
        <f>'5. Emisiones Fugitivas'!M43</f>
        <v>0</v>
      </c>
      <c r="I585" s="970" t="str">
        <f t="shared" si="63"/>
        <v/>
      </c>
    </row>
    <row r="586" spans="1:11" ht="18" customHeight="1">
      <c r="D586" s="284"/>
      <c r="E586" s="284"/>
      <c r="F586" s="285"/>
      <c r="G586" s="274"/>
      <c r="H586" s="274"/>
      <c r="I586" s="470">
        <f>SUM(I564:I585)</f>
        <v>0</v>
      </c>
    </row>
    <row r="587" spans="1:11" ht="18" customHeight="1">
      <c r="C587" s="284"/>
      <c r="D587" s="284"/>
      <c r="E587" s="285"/>
      <c r="F587" s="274"/>
      <c r="G587" s="274"/>
      <c r="H587" s="286"/>
    </row>
    <row r="588" spans="1:11">
      <c r="A588"/>
      <c r="F588" s="271"/>
    </row>
    <row r="589" spans="1:11" ht="18" customHeight="1">
      <c r="B589" s="269" t="s">
        <v>1463</v>
      </c>
      <c r="C589" s="269"/>
      <c r="D589" s="269"/>
      <c r="E589" s="269"/>
      <c r="F589" s="269"/>
      <c r="G589" s="269"/>
      <c r="H589" s="269"/>
      <c r="I589" s="269"/>
      <c r="J589" s="269"/>
      <c r="K589" s="269"/>
    </row>
    <row r="590" spans="1:11">
      <c r="A590" s="258"/>
      <c r="F590" s="271"/>
    </row>
    <row r="591" spans="1:11" ht="18" customHeight="1">
      <c r="D591" s="881" t="s">
        <v>1267</v>
      </c>
      <c r="E591" s="881" t="s">
        <v>1268</v>
      </c>
      <c r="F591" s="881" t="s">
        <v>1269</v>
      </c>
      <c r="G591" s="881" t="s">
        <v>1270</v>
      </c>
    </row>
    <row r="592" spans="1:11" ht="18" customHeight="1">
      <c r="B592">
        <v>7</v>
      </c>
      <c r="C592" s="882" t="s">
        <v>1464</v>
      </c>
      <c r="D592" s="883" t="s">
        <v>293</v>
      </c>
      <c r="E592" s="883" t="s">
        <v>293</v>
      </c>
      <c r="F592" s="883" t="s">
        <v>293</v>
      </c>
      <c r="G592" s="883">
        <f>I622</f>
        <v>0</v>
      </c>
    </row>
    <row r="593" spans="1:53" ht="18" customHeight="1">
      <c r="A593" s="245"/>
      <c r="B593" s="238"/>
      <c r="C593" s="235"/>
      <c r="D593" s="235"/>
      <c r="E593" s="235"/>
      <c r="F593" s="235"/>
      <c r="G593" s="283"/>
      <c r="H593" s="235"/>
      <c r="J593" s="237"/>
      <c r="K593" s="237"/>
      <c r="L593" s="237"/>
      <c r="M593" s="237"/>
      <c r="N593" s="237"/>
      <c r="O593" s="237"/>
      <c r="P593" s="235"/>
      <c r="Q593" s="235"/>
      <c r="R593" s="235"/>
      <c r="S593" s="235"/>
      <c r="T593" s="235"/>
      <c r="U593" s="235"/>
      <c r="V593" s="237"/>
      <c r="W593" s="237"/>
      <c r="X593" s="237"/>
      <c r="Y593" s="237"/>
      <c r="Z593" s="237"/>
      <c r="AA593" s="237"/>
      <c r="AB593" s="235"/>
      <c r="AC593" s="235"/>
      <c r="AD593" s="235"/>
      <c r="AE593" s="235"/>
      <c r="AF593" s="235"/>
      <c r="AG593" s="235"/>
      <c r="AH593" s="237"/>
      <c r="AI593" s="237"/>
      <c r="AJ593" s="237"/>
      <c r="AK593" s="237"/>
      <c r="AL593" s="237"/>
      <c r="AM593" s="237"/>
      <c r="AN593" s="235"/>
      <c r="AO593" s="235"/>
      <c r="AP593" s="235"/>
      <c r="AQ593" s="235"/>
      <c r="AR593" s="235"/>
      <c r="AS593" s="235"/>
      <c r="AT593" s="237"/>
      <c r="AU593" s="237"/>
      <c r="AV593" s="237"/>
      <c r="AW593" s="237"/>
      <c r="AX593" s="237"/>
      <c r="AY593" s="237"/>
      <c r="AZ593" s="235"/>
      <c r="BA593" s="235"/>
    </row>
    <row r="594" spans="1:53" ht="18" customHeight="1">
      <c r="B594" s="114"/>
      <c r="C594" s="114"/>
      <c r="D594" s="114"/>
    </row>
    <row r="595" spans="1:53">
      <c r="A595" s="258"/>
      <c r="B595" s="259" t="s">
        <v>1454</v>
      </c>
      <c r="F595" s="271"/>
    </row>
    <row r="596" spans="1:53">
      <c r="A596" s="258"/>
      <c r="B596" s="259"/>
      <c r="F596" s="271"/>
    </row>
    <row r="597" spans="1:53">
      <c r="A597"/>
      <c r="C597" s="971" t="s">
        <v>540</v>
      </c>
      <c r="D597" s="971" t="s">
        <v>59</v>
      </c>
      <c r="E597" s="971" t="s">
        <v>541</v>
      </c>
    </row>
    <row r="598" spans="1:53" ht="18" customHeight="1">
      <c r="A598"/>
      <c r="C598" s="972" t="s">
        <v>1465</v>
      </c>
      <c r="D598" s="972" t="s">
        <v>543</v>
      </c>
      <c r="E598" s="973">
        <v>1</v>
      </c>
    </row>
    <row r="599" spans="1:53" ht="18" customHeight="1">
      <c r="A599"/>
      <c r="C599" s="972" t="s">
        <v>1237</v>
      </c>
      <c r="D599" s="972" t="s">
        <v>545</v>
      </c>
      <c r="E599" s="973">
        <v>28</v>
      </c>
    </row>
    <row r="600" spans="1:53" ht="18" customHeight="1">
      <c r="A600"/>
      <c r="C600" s="972" t="s">
        <v>1240</v>
      </c>
      <c r="D600" s="972" t="s">
        <v>547</v>
      </c>
      <c r="E600" s="973">
        <v>265</v>
      </c>
    </row>
    <row r="601" spans="1:53" ht="18" customHeight="1">
      <c r="A601"/>
      <c r="C601" s="972" t="s">
        <v>1466</v>
      </c>
      <c r="D601" s="972" t="s">
        <v>549</v>
      </c>
      <c r="E601" s="973">
        <v>23500</v>
      </c>
    </row>
    <row r="602" spans="1:53" ht="18" customHeight="1">
      <c r="A602"/>
      <c r="C602" s="972" t="s">
        <v>1467</v>
      </c>
      <c r="D602" s="972" t="s">
        <v>551</v>
      </c>
      <c r="E602" s="973">
        <v>16100</v>
      </c>
    </row>
    <row r="603" spans="1:53" ht="18" customHeight="1">
      <c r="A603"/>
      <c r="C603" s="972" t="s">
        <v>552</v>
      </c>
      <c r="D603" s="972" t="s">
        <v>553</v>
      </c>
      <c r="E603" s="973">
        <v>491</v>
      </c>
    </row>
    <row r="604" spans="1:53" ht="18" customHeight="1">
      <c r="A604"/>
      <c r="C604" s="972" t="s">
        <v>554</v>
      </c>
      <c r="D604" s="972" t="s">
        <v>555</v>
      </c>
      <c r="E604" s="973">
        <v>1790</v>
      </c>
    </row>
    <row r="605" spans="1:53" ht="18" customHeight="1">
      <c r="A605"/>
      <c r="C605" s="972" t="s">
        <v>556</v>
      </c>
      <c r="D605" s="972" t="s">
        <v>557</v>
      </c>
      <c r="E605" s="973">
        <v>216</v>
      </c>
    </row>
    <row r="606" spans="1:53" ht="18" customHeight="1">
      <c r="A606"/>
      <c r="C606" s="972" t="s">
        <v>1468</v>
      </c>
      <c r="D606" s="972" t="s">
        <v>559</v>
      </c>
      <c r="E606" s="973">
        <v>11100</v>
      </c>
    </row>
    <row r="607" spans="1:53" ht="18" customHeight="1">
      <c r="A607"/>
      <c r="C607" s="972" t="s">
        <v>1469</v>
      </c>
      <c r="D607" s="972" t="s">
        <v>561</v>
      </c>
      <c r="E607" s="973">
        <v>8900</v>
      </c>
    </row>
    <row r="608" spans="1:53" ht="18" customHeight="1">
      <c r="C608" s="972" t="s">
        <v>1459</v>
      </c>
      <c r="D608" s="972" t="s">
        <v>293</v>
      </c>
      <c r="E608" s="973" t="s">
        <v>293</v>
      </c>
    </row>
    <row r="609" spans="1:13" ht="18" customHeight="1">
      <c r="C609" s="272"/>
      <c r="D609" s="272"/>
      <c r="E609" s="274"/>
    </row>
    <row r="610" spans="1:13" ht="18" customHeight="1">
      <c r="B610" s="259" t="s">
        <v>1335</v>
      </c>
    </row>
    <row r="611" spans="1:13" ht="18" customHeight="1"/>
    <row r="612" spans="1:13" ht="18" customHeight="1">
      <c r="C612" s="502" t="s">
        <v>1460</v>
      </c>
      <c r="D612" s="974" t="s">
        <v>222</v>
      </c>
      <c r="E612" s="974" t="s">
        <v>210</v>
      </c>
      <c r="F612" s="934" t="s">
        <v>211</v>
      </c>
      <c r="G612" s="971" t="s">
        <v>1461</v>
      </c>
      <c r="H612" s="971" t="s">
        <v>1470</v>
      </c>
      <c r="I612" s="971" t="s">
        <v>1341</v>
      </c>
    </row>
    <row r="613" spans="1:13" ht="18" customHeight="1">
      <c r="C613" s="896" t="s">
        <v>323</v>
      </c>
      <c r="D613" s="896"/>
      <c r="E613" s="896"/>
      <c r="F613" s="896"/>
      <c r="G613" s="896"/>
      <c r="H613" s="896"/>
      <c r="I613" s="896" t="s">
        <v>1346</v>
      </c>
    </row>
    <row r="614" spans="1:13" ht="18" customHeight="1">
      <c r="C614" s="930" t="str">
        <f>IF(ISTEXT('5. Emisiones Fugitivas'!E60),'5. Emisiones Fugitivas'!E60,"")</f>
        <v/>
      </c>
      <c r="D614" s="930">
        <f>'5. Emisiones Fugitivas'!F60</f>
        <v>0</v>
      </c>
      <c r="E614" s="930" t="str">
        <f t="shared" ref="E614:E621" si="64">IFERROR(VLOOKUP(D614,PCA_2,2,0),"")</f>
        <v/>
      </c>
      <c r="F614" s="975" t="str">
        <f t="shared" ref="F614:F621" si="65">IFERROR(VLOOKUP(D614,PCA_2,3,0),"")</f>
        <v/>
      </c>
      <c r="G614" s="969">
        <f>'5. Emisiones Fugitivas'!J60</f>
        <v>0</v>
      </c>
      <c r="H614" s="969">
        <f>'5. Emisiones Fugitivas'!L60</f>
        <v>0</v>
      </c>
      <c r="I614" s="970" t="str">
        <f>IFERROR(IF(D614="Otro",G614*H614,F614*H614),"")</f>
        <v/>
      </c>
    </row>
    <row r="615" spans="1:13" ht="18" customHeight="1">
      <c r="C615" s="930" t="str">
        <f>IF(ISTEXT('5. Emisiones Fugitivas'!E61),'5. Emisiones Fugitivas'!E61,"")</f>
        <v/>
      </c>
      <c r="D615" s="930">
        <f>'5. Emisiones Fugitivas'!F61</f>
        <v>0</v>
      </c>
      <c r="E615" s="930" t="str">
        <f t="shared" si="64"/>
        <v/>
      </c>
      <c r="F615" s="975" t="str">
        <f t="shared" si="65"/>
        <v/>
      </c>
      <c r="G615" s="969">
        <f>'5. Emisiones Fugitivas'!J61</f>
        <v>0</v>
      </c>
      <c r="H615" s="969">
        <f>'5. Emisiones Fugitivas'!L61</f>
        <v>0</v>
      </c>
      <c r="I615" s="970" t="str">
        <f t="shared" ref="I615:I621" si="66">IFERROR(IF(D615="Otro",G615*H615,F615*H615),"")</f>
        <v/>
      </c>
    </row>
    <row r="616" spans="1:13" ht="18" customHeight="1">
      <c r="C616" s="930" t="str">
        <f>IF(ISTEXT('5. Emisiones Fugitivas'!E62),'5. Emisiones Fugitivas'!E62,"")</f>
        <v/>
      </c>
      <c r="D616" s="930">
        <f>'5. Emisiones Fugitivas'!F62</f>
        <v>0</v>
      </c>
      <c r="E616" s="930" t="str">
        <f t="shared" si="64"/>
        <v/>
      </c>
      <c r="F616" s="975" t="str">
        <f t="shared" si="65"/>
        <v/>
      </c>
      <c r="G616" s="969">
        <f>'5. Emisiones Fugitivas'!J62</f>
        <v>0</v>
      </c>
      <c r="H616" s="969">
        <f>'5. Emisiones Fugitivas'!L62</f>
        <v>0</v>
      </c>
      <c r="I616" s="970" t="str">
        <f t="shared" si="66"/>
        <v/>
      </c>
    </row>
    <row r="617" spans="1:13" ht="18" customHeight="1">
      <c r="C617" s="930" t="str">
        <f>IF(ISTEXT('5. Emisiones Fugitivas'!E63),'5. Emisiones Fugitivas'!E63,"")</f>
        <v/>
      </c>
      <c r="D617" s="930">
        <f>'5. Emisiones Fugitivas'!F63</f>
        <v>0</v>
      </c>
      <c r="E617" s="930" t="str">
        <f t="shared" si="64"/>
        <v/>
      </c>
      <c r="F617" s="975" t="str">
        <f t="shared" si="65"/>
        <v/>
      </c>
      <c r="G617" s="969">
        <f>'5. Emisiones Fugitivas'!J63</f>
        <v>0</v>
      </c>
      <c r="H617" s="969">
        <f>'5. Emisiones Fugitivas'!L63</f>
        <v>0</v>
      </c>
      <c r="I617" s="970" t="str">
        <f t="shared" si="66"/>
        <v/>
      </c>
    </row>
    <row r="618" spans="1:13" ht="18" customHeight="1">
      <c r="C618" s="930" t="str">
        <f>IF(ISTEXT('5. Emisiones Fugitivas'!E64),'5. Emisiones Fugitivas'!E64,"")</f>
        <v/>
      </c>
      <c r="D618" s="930">
        <f>'5. Emisiones Fugitivas'!F64</f>
        <v>0</v>
      </c>
      <c r="E618" s="930" t="str">
        <f t="shared" si="64"/>
        <v/>
      </c>
      <c r="F618" s="975" t="str">
        <f t="shared" si="65"/>
        <v/>
      </c>
      <c r="G618" s="969">
        <f>'5. Emisiones Fugitivas'!J64</f>
        <v>0</v>
      </c>
      <c r="H618" s="969">
        <f>'5. Emisiones Fugitivas'!L64</f>
        <v>0</v>
      </c>
      <c r="I618" s="970" t="str">
        <f t="shared" si="66"/>
        <v/>
      </c>
    </row>
    <row r="619" spans="1:13" ht="18" customHeight="1">
      <c r="C619" s="930" t="str">
        <f>IF(ISTEXT('5. Emisiones Fugitivas'!E65),'5. Emisiones Fugitivas'!E65,"")</f>
        <v/>
      </c>
      <c r="D619" s="930">
        <f>'5. Emisiones Fugitivas'!F65</f>
        <v>0</v>
      </c>
      <c r="E619" s="930" t="str">
        <f t="shared" si="64"/>
        <v/>
      </c>
      <c r="F619" s="975" t="str">
        <f t="shared" si="65"/>
        <v/>
      </c>
      <c r="G619" s="969">
        <f>'5. Emisiones Fugitivas'!J65</f>
        <v>0</v>
      </c>
      <c r="H619" s="969">
        <f>'5. Emisiones Fugitivas'!L65</f>
        <v>0</v>
      </c>
      <c r="I619" s="970" t="str">
        <f t="shared" si="66"/>
        <v/>
      </c>
    </row>
    <row r="620" spans="1:13" ht="18" customHeight="1">
      <c r="C620" s="930" t="str">
        <f>IF(ISTEXT('5. Emisiones Fugitivas'!E66),'5. Emisiones Fugitivas'!E66,"")</f>
        <v/>
      </c>
      <c r="D620" s="930">
        <f>'5. Emisiones Fugitivas'!F66</f>
        <v>0</v>
      </c>
      <c r="E620" s="930" t="str">
        <f t="shared" si="64"/>
        <v/>
      </c>
      <c r="F620" s="975" t="str">
        <f t="shared" si="65"/>
        <v/>
      </c>
      <c r="G620" s="969">
        <f>'5. Emisiones Fugitivas'!J66</f>
        <v>0</v>
      </c>
      <c r="H620" s="969">
        <f>'5. Emisiones Fugitivas'!L66</f>
        <v>0</v>
      </c>
      <c r="I620" s="970" t="str">
        <f t="shared" si="66"/>
        <v/>
      </c>
    </row>
    <row r="621" spans="1:13" ht="18" customHeight="1">
      <c r="C621" s="930" t="str">
        <f>IF(ISTEXT('5. Emisiones Fugitivas'!E67),'5. Emisiones Fugitivas'!E67,"")</f>
        <v/>
      </c>
      <c r="D621" s="930">
        <f>'5. Emisiones Fugitivas'!F67</f>
        <v>0</v>
      </c>
      <c r="E621" s="930" t="str">
        <f t="shared" si="64"/>
        <v/>
      </c>
      <c r="F621" s="975" t="str">
        <f t="shared" si="65"/>
        <v/>
      </c>
      <c r="G621" s="969">
        <f>'5. Emisiones Fugitivas'!J67</f>
        <v>0</v>
      </c>
      <c r="H621" s="969">
        <f>'5. Emisiones Fugitivas'!L67</f>
        <v>0</v>
      </c>
      <c r="I621" s="970" t="str">
        <f t="shared" si="66"/>
        <v/>
      </c>
    </row>
    <row r="622" spans="1:13" ht="18" customHeight="1">
      <c r="D622" s="284"/>
      <c r="E622" s="284"/>
      <c r="F622" s="285"/>
      <c r="G622" s="274"/>
      <c r="H622" s="274"/>
      <c r="I622" s="470">
        <f>SUM(I614:I621)</f>
        <v>0</v>
      </c>
    </row>
    <row r="623" spans="1:13" ht="18" customHeight="1"/>
    <row r="624" spans="1:13" s="193" customFormat="1" ht="18" customHeight="1">
      <c r="A624" s="244" t="s">
        <v>1471</v>
      </c>
      <c r="B624" s="248" t="s">
        <v>9</v>
      </c>
      <c r="C624" s="211"/>
      <c r="D624" s="211"/>
      <c r="E624" s="211"/>
      <c r="F624" s="211"/>
      <c r="G624" s="211"/>
      <c r="H624" s="211"/>
      <c r="I624" s="211"/>
      <c r="J624" s="211"/>
      <c r="K624" s="211"/>
      <c r="L624" s="211"/>
      <c r="M624" s="211"/>
    </row>
    <row r="625" spans="1:53" ht="18" customHeight="1"/>
    <row r="626" spans="1:53" ht="18" customHeight="1">
      <c r="D626" s="881" t="s">
        <v>1267</v>
      </c>
      <c r="E626" s="881" t="s">
        <v>1268</v>
      </c>
      <c r="F626" s="881" t="s">
        <v>1269</v>
      </c>
      <c r="G626" s="881" t="s">
        <v>1270</v>
      </c>
    </row>
    <row r="627" spans="1:53" ht="18" customHeight="1">
      <c r="B627">
        <v>8</v>
      </c>
      <c r="C627" s="882" t="s">
        <v>1472</v>
      </c>
      <c r="D627" s="883">
        <f>ROUND(G665,2)</f>
        <v>0</v>
      </c>
      <c r="E627" s="883">
        <f t="shared" ref="E627:G627" si="67">ROUND(H665,2)</f>
        <v>0</v>
      </c>
      <c r="F627" s="883">
        <f t="shared" si="67"/>
        <v>0</v>
      </c>
      <c r="G627" s="883">
        <f t="shared" si="67"/>
        <v>0</v>
      </c>
    </row>
    <row r="628" spans="1:53" ht="18" customHeight="1">
      <c r="A628" s="245"/>
      <c r="B628" s="238"/>
      <c r="C628" s="235"/>
      <c r="D628" s="235"/>
      <c r="E628" s="235"/>
      <c r="F628" s="235"/>
      <c r="G628" s="283">
        <f>D627+E627*$H$9/1000+F627*$H$10/1000</f>
        <v>0</v>
      </c>
      <c r="L628" s="237"/>
      <c r="M628" s="237"/>
      <c r="N628" s="237"/>
      <c r="O628" s="237"/>
      <c r="P628" s="235"/>
      <c r="Q628" s="235"/>
      <c r="R628" s="235"/>
      <c r="S628" s="235"/>
      <c r="T628" s="235"/>
      <c r="U628" s="235"/>
      <c r="V628" s="237"/>
      <c r="W628" s="237"/>
      <c r="X628" s="237"/>
      <c r="Y628" s="237"/>
      <c r="Z628" s="237"/>
      <c r="AA628" s="237"/>
      <c r="AB628" s="235"/>
      <c r="AC628" s="235"/>
      <c r="AD628" s="235"/>
      <c r="AE628" s="235"/>
      <c r="AF628" s="235"/>
      <c r="AG628" s="235"/>
      <c r="AH628" s="237"/>
      <c r="AI628" s="237"/>
      <c r="AJ628" s="237"/>
      <c r="AK628" s="237"/>
      <c r="AL628" s="237"/>
      <c r="AM628" s="237"/>
      <c r="AN628" s="235"/>
      <c r="AO628" s="235"/>
      <c r="AP628" s="235"/>
      <c r="AQ628" s="235"/>
      <c r="AR628" s="235"/>
      <c r="AS628" s="235"/>
      <c r="AT628" s="237"/>
      <c r="AU628" s="237"/>
      <c r="AV628" s="237"/>
      <c r="AW628" s="237"/>
      <c r="AX628" s="237"/>
      <c r="AY628" s="237"/>
      <c r="AZ628" s="235"/>
      <c r="BA628" s="235"/>
    </row>
    <row r="629" spans="1:53" ht="18" customHeight="1">
      <c r="B629" s="259" t="s">
        <v>1332</v>
      </c>
      <c r="C629" s="114"/>
      <c r="D629" s="114"/>
      <c r="E629" s="114"/>
    </row>
    <row r="630" spans="1:53" ht="18" customHeight="1">
      <c r="B630" s="259"/>
      <c r="C630" s="114"/>
      <c r="D630" s="114"/>
      <c r="E630" s="114"/>
      <c r="G630" s="118"/>
      <c r="H630" s="118"/>
      <c r="I630" s="118"/>
    </row>
    <row r="631" spans="1:53" ht="18" customHeight="1">
      <c r="B631" s="259"/>
      <c r="C631" s="431" t="s">
        <v>1473</v>
      </c>
      <c r="D631" s="114"/>
      <c r="E631" s="114"/>
    </row>
    <row r="632" spans="1:53" ht="18" customHeight="1">
      <c r="B632" s="259"/>
      <c r="C632" s="432" t="s">
        <v>1474</v>
      </c>
      <c r="D632" s="114"/>
      <c r="E632" s="114"/>
      <c r="G632" s="118"/>
      <c r="H632" s="118"/>
      <c r="I632" s="118"/>
    </row>
    <row r="633" spans="1:53" ht="18" customHeight="1">
      <c r="B633" s="259"/>
      <c r="C633" s="875" t="s">
        <v>1475</v>
      </c>
      <c r="D633" s="114"/>
      <c r="E633" s="114"/>
      <c r="G633" s="118"/>
      <c r="H633" s="118"/>
      <c r="I633" s="118"/>
    </row>
    <row r="634" spans="1:53" ht="18" customHeight="1">
      <c r="B634" s="259"/>
      <c r="C634" s="875" t="s">
        <v>1476</v>
      </c>
      <c r="D634" s="114"/>
      <c r="E634" s="114"/>
      <c r="G634" s="118"/>
      <c r="H634" s="118"/>
      <c r="I634" s="118"/>
    </row>
    <row r="635" spans="1:53" ht="18" customHeight="1">
      <c r="B635" s="259"/>
      <c r="C635" s="875" t="s">
        <v>1477</v>
      </c>
      <c r="D635" s="114"/>
      <c r="E635" s="114"/>
      <c r="G635" s="118"/>
      <c r="H635" s="118"/>
      <c r="I635" s="118"/>
    </row>
    <row r="636" spans="1:53" ht="18" customHeight="1">
      <c r="B636" s="259"/>
      <c r="C636" s="875" t="s">
        <v>1478</v>
      </c>
      <c r="D636" s="114"/>
      <c r="E636" s="114"/>
      <c r="G636" s="118"/>
      <c r="H636" s="118"/>
      <c r="I636" s="118"/>
    </row>
    <row r="637" spans="1:53" ht="18" customHeight="1">
      <c r="B637" s="259"/>
      <c r="C637" s="875" t="s">
        <v>1479</v>
      </c>
      <c r="D637" s="114"/>
      <c r="E637" s="114"/>
      <c r="G637" s="118"/>
      <c r="H637" s="118"/>
      <c r="I637" s="118"/>
    </row>
    <row r="638" spans="1:53" ht="18" customHeight="1">
      <c r="B638" s="259"/>
      <c r="C638" s="875" t="s">
        <v>1480</v>
      </c>
      <c r="D638" s="114"/>
      <c r="E638" s="114"/>
      <c r="G638" s="118"/>
      <c r="H638" s="118"/>
      <c r="I638" s="118"/>
    </row>
    <row r="639" spans="1:53" ht="18" customHeight="1">
      <c r="B639" s="259"/>
      <c r="C639" s="875" t="s">
        <v>1481</v>
      </c>
      <c r="D639" s="114"/>
      <c r="E639" s="114"/>
      <c r="G639" s="118"/>
      <c r="H639" s="118"/>
      <c r="I639" s="118"/>
    </row>
    <row r="640" spans="1:53" ht="18" customHeight="1">
      <c r="B640" s="259"/>
      <c r="C640" s="875" t="s">
        <v>1482</v>
      </c>
      <c r="D640" s="114"/>
      <c r="E640" s="114"/>
      <c r="G640" s="118"/>
      <c r="H640" s="118"/>
      <c r="I640" s="118"/>
    </row>
    <row r="641" spans="1:53" ht="18" customHeight="1">
      <c r="B641" s="259"/>
      <c r="C641" s="875" t="s">
        <v>1483</v>
      </c>
      <c r="D641" s="114"/>
      <c r="E641" s="114"/>
      <c r="G641" s="118"/>
      <c r="H641" s="118"/>
      <c r="I641" s="118"/>
    </row>
    <row r="642" spans="1:53" ht="18" customHeight="1">
      <c r="B642" s="259"/>
      <c r="C642" s="875" t="s">
        <v>1484</v>
      </c>
      <c r="D642" s="114"/>
      <c r="E642" s="114"/>
      <c r="G642" s="118"/>
      <c r="H642" s="118"/>
      <c r="I642" s="118"/>
    </row>
    <row r="643" spans="1:53" ht="18" customHeight="1">
      <c r="B643" s="259"/>
      <c r="C643" s="875" t="s">
        <v>1485</v>
      </c>
      <c r="D643" s="114"/>
      <c r="E643" s="114"/>
      <c r="G643" s="118"/>
      <c r="H643" s="118"/>
      <c r="I643" s="118"/>
    </row>
    <row r="644" spans="1:53" ht="18" customHeight="1">
      <c r="B644" s="259"/>
      <c r="C644" s="878" t="s">
        <v>537</v>
      </c>
      <c r="D644" s="114"/>
      <c r="E644" s="114"/>
      <c r="G644" s="118"/>
      <c r="H644" s="118"/>
      <c r="I644" s="118"/>
    </row>
    <row r="645" spans="1:53" ht="18" customHeight="1">
      <c r="B645" s="259"/>
      <c r="D645" s="114"/>
      <c r="E645" s="114"/>
      <c r="G645" s="118"/>
      <c r="H645" s="118"/>
      <c r="I645" s="118"/>
    </row>
    <row r="646" spans="1:53" ht="18" customHeight="1">
      <c r="A646" s="245"/>
      <c r="B646" s="259" t="s">
        <v>1335</v>
      </c>
      <c r="C646" s="235"/>
      <c r="D646" s="235"/>
      <c r="E646" s="235"/>
      <c r="F646" s="235"/>
      <c r="G646" s="283"/>
      <c r="H646" s="235"/>
      <c r="J646" s="237"/>
      <c r="K646" s="237"/>
      <c r="L646" s="237"/>
      <c r="M646" s="237"/>
      <c r="N646" s="237"/>
      <c r="O646" s="237"/>
      <c r="P646" s="235"/>
      <c r="Q646" s="235"/>
      <c r="R646" s="235"/>
      <c r="S646" s="235"/>
      <c r="T646" s="235"/>
      <c r="U646" s="235"/>
      <c r="V646" s="237"/>
      <c r="W646" s="237"/>
      <c r="X646" s="237"/>
      <c r="Y646" s="237"/>
      <c r="Z646" s="237"/>
      <c r="AA646" s="237"/>
      <c r="AB646" s="235"/>
      <c r="AC646" s="235"/>
      <c r="AD646" s="235"/>
      <c r="AE646" s="235"/>
      <c r="AF646" s="235"/>
      <c r="AG646" s="235"/>
      <c r="AH646" s="237"/>
      <c r="AI646" s="237"/>
      <c r="AJ646" s="237"/>
      <c r="AK646" s="237"/>
      <c r="AL646" s="237"/>
      <c r="AM646" s="237"/>
      <c r="AN646" s="235"/>
      <c r="AO646" s="235"/>
      <c r="AP646" s="235"/>
      <c r="AQ646" s="235"/>
      <c r="AR646" s="235"/>
      <c r="AS646" s="235"/>
      <c r="AT646" s="237"/>
      <c r="AU646" s="237"/>
      <c r="AV646" s="237"/>
      <c r="AW646" s="237"/>
      <c r="AX646" s="237"/>
      <c r="AY646" s="237"/>
      <c r="AZ646" s="235"/>
      <c r="BA646" s="235"/>
    </row>
    <row r="647" spans="1:53" ht="18" customHeight="1">
      <c r="A647" s="245"/>
      <c r="B647" s="238"/>
      <c r="C647" s="235"/>
      <c r="D647" s="235"/>
      <c r="E647" s="235"/>
      <c r="F647" s="235"/>
      <c r="G647" s="681" t="s">
        <v>1341</v>
      </c>
      <c r="H647" s="682"/>
      <c r="I647" s="682"/>
      <c r="J647" s="683"/>
      <c r="N647" s="237"/>
      <c r="O647" s="237"/>
      <c r="P647" s="235"/>
      <c r="Q647" s="235"/>
      <c r="R647" s="235"/>
      <c r="S647" s="235"/>
      <c r="T647" s="235"/>
      <c r="U647" s="235"/>
      <c r="V647" s="237"/>
      <c r="W647" s="237"/>
      <c r="X647" s="237"/>
      <c r="Y647" s="237"/>
      <c r="Z647" s="237"/>
      <c r="AA647" s="237"/>
      <c r="AB647" s="235"/>
      <c r="AC647" s="235"/>
      <c r="AD647" s="235"/>
      <c r="AE647" s="235"/>
      <c r="AF647" s="235"/>
      <c r="AG647" s="235"/>
      <c r="AH647" s="237"/>
      <c r="AI647" s="237"/>
      <c r="AJ647" s="237"/>
      <c r="AK647" s="237"/>
      <c r="AL647" s="237"/>
      <c r="AM647" s="237"/>
      <c r="AN647" s="235"/>
      <c r="AO647" s="235"/>
      <c r="AP647" s="235"/>
      <c r="AQ647" s="235"/>
      <c r="AR647" s="235"/>
      <c r="AS647" s="235"/>
      <c r="AT647" s="237"/>
      <c r="AU647" s="237"/>
      <c r="AV647" s="237"/>
      <c r="AW647" s="237"/>
      <c r="AX647" s="237"/>
      <c r="AY647" s="237"/>
      <c r="AZ647" s="235"/>
      <c r="BA647" s="235"/>
    </row>
    <row r="648" spans="1:53" ht="18" customHeight="1">
      <c r="C648" s="502" t="s">
        <v>1460</v>
      </c>
      <c r="D648" s="974" t="s">
        <v>1233</v>
      </c>
      <c r="E648" s="974" t="s">
        <v>1486</v>
      </c>
      <c r="F648" s="974" t="s">
        <v>61</v>
      </c>
      <c r="G648" s="951" t="s">
        <v>1342</v>
      </c>
      <c r="H648" s="951" t="s">
        <v>1343</v>
      </c>
      <c r="I648" s="951" t="s">
        <v>1344</v>
      </c>
      <c r="J648" s="951" t="s">
        <v>1345</v>
      </c>
    </row>
    <row r="649" spans="1:53" ht="18" customHeight="1">
      <c r="C649" s="896" t="s">
        <v>323</v>
      </c>
      <c r="D649" s="896"/>
      <c r="E649" s="896"/>
      <c r="F649" s="896"/>
      <c r="G649" s="896"/>
      <c r="H649" s="896"/>
      <c r="I649" s="896"/>
      <c r="J649" s="896" t="s">
        <v>1346</v>
      </c>
    </row>
    <row r="650" spans="1:53" ht="18" customHeight="1">
      <c r="C650" s="930" t="str">
        <f>IF(ISTEXT('6. Emisiones de proceso'!E16),'6. Emisiones de proceso'!E16,"")</f>
        <v/>
      </c>
      <c r="D650" s="930">
        <f>'6. Emisiones de proceso'!F16</f>
        <v>0</v>
      </c>
      <c r="E650" s="930">
        <f>'6. Emisiones de proceso'!G16</f>
        <v>0</v>
      </c>
      <c r="F650" s="930">
        <f>'6. Emisiones de proceso'!H16</f>
        <v>0</v>
      </c>
      <c r="G650" s="900" t="str">
        <f>IF(ISNUMBER('6. Emisiones de proceso'!I16),'6. Emisiones de proceso'!I16,"")</f>
        <v/>
      </c>
      <c r="H650" s="900" t="str">
        <f>IF(ISNUMBER('6. Emisiones de proceso'!J16),'6. Emisiones de proceso'!J16,"")</f>
        <v/>
      </c>
      <c r="I650" s="900" t="str">
        <f>IF(ISNUMBER('6. Emisiones de proceso'!K16),'6. Emisiones de proceso'!K16,"")</f>
        <v/>
      </c>
      <c r="J650" s="935" t="str">
        <f>IFERROR(G650+H650*$H$9/1000+I650*$H$10/1000,G650)</f>
        <v/>
      </c>
    </row>
    <row r="651" spans="1:53" ht="18" customHeight="1">
      <c r="C651" s="930" t="str">
        <f>IF(ISTEXT('6. Emisiones de proceso'!E17),'6. Emisiones de proceso'!E17,"")</f>
        <v/>
      </c>
      <c r="D651" s="930">
        <f>'6. Emisiones de proceso'!F17</f>
        <v>0</v>
      </c>
      <c r="E651" s="930">
        <f>'6. Emisiones de proceso'!G17</f>
        <v>0</v>
      </c>
      <c r="F651" s="930">
        <f>'6. Emisiones de proceso'!H17</f>
        <v>0</v>
      </c>
      <c r="G651" s="900" t="str">
        <f>IF(ISNUMBER('6. Emisiones de proceso'!I17),'6. Emisiones de proceso'!I17,"")</f>
        <v/>
      </c>
      <c r="H651" s="900" t="str">
        <f>IF(ISNUMBER('6. Emisiones de proceso'!J17),'6. Emisiones de proceso'!J17,"")</f>
        <v/>
      </c>
      <c r="I651" s="900" t="str">
        <f>IF(ISNUMBER('6. Emisiones de proceso'!K17),'6. Emisiones de proceso'!K17,"")</f>
        <v/>
      </c>
      <c r="J651" s="935" t="str">
        <f t="shared" ref="J651:J664" si="68">IFERROR(G651+H651*$H$9/1000+I651*$H$10/1000,G651)</f>
        <v/>
      </c>
    </row>
    <row r="652" spans="1:53" ht="18" customHeight="1">
      <c r="C652" s="930" t="str">
        <f>IF(ISTEXT('6. Emisiones de proceso'!E18),'6. Emisiones de proceso'!E18,"")</f>
        <v/>
      </c>
      <c r="D652" s="930">
        <f>'6. Emisiones de proceso'!F18</f>
        <v>0</v>
      </c>
      <c r="E652" s="930">
        <f>'6. Emisiones de proceso'!G18</f>
        <v>0</v>
      </c>
      <c r="F652" s="930">
        <f>'6. Emisiones de proceso'!H18</f>
        <v>0</v>
      </c>
      <c r="G652" s="900" t="str">
        <f>IF(ISNUMBER('6. Emisiones de proceso'!I18),'6. Emisiones de proceso'!I18,"")</f>
        <v/>
      </c>
      <c r="H652" s="900" t="str">
        <f>IF(ISNUMBER('6. Emisiones de proceso'!J18),'6. Emisiones de proceso'!J18,"")</f>
        <v/>
      </c>
      <c r="I652" s="900" t="str">
        <f>IF(ISNUMBER('6. Emisiones de proceso'!K18),'6. Emisiones de proceso'!K18,"")</f>
        <v/>
      </c>
      <c r="J652" s="935" t="str">
        <f t="shared" si="68"/>
        <v/>
      </c>
    </row>
    <row r="653" spans="1:53" ht="18" customHeight="1">
      <c r="C653" s="930" t="str">
        <f>IF(ISTEXT('6. Emisiones de proceso'!E19),'6. Emisiones de proceso'!E19,"")</f>
        <v/>
      </c>
      <c r="D653" s="930">
        <f>'6. Emisiones de proceso'!F19</f>
        <v>0</v>
      </c>
      <c r="E653" s="930">
        <f>'6. Emisiones de proceso'!G19</f>
        <v>0</v>
      </c>
      <c r="F653" s="930">
        <f>'6. Emisiones de proceso'!H19</f>
        <v>0</v>
      </c>
      <c r="G653" s="900" t="str">
        <f>IF(ISNUMBER('6. Emisiones de proceso'!I19),'6. Emisiones de proceso'!I19,"")</f>
        <v/>
      </c>
      <c r="H653" s="900" t="str">
        <f>IF(ISNUMBER('6. Emisiones de proceso'!J19),'6. Emisiones de proceso'!J19,"")</f>
        <v/>
      </c>
      <c r="I653" s="900" t="str">
        <f>IF(ISNUMBER('6. Emisiones de proceso'!K19),'6. Emisiones de proceso'!K19,"")</f>
        <v/>
      </c>
      <c r="J653" s="935" t="str">
        <f t="shared" si="68"/>
        <v/>
      </c>
    </row>
    <row r="654" spans="1:53" ht="18" customHeight="1">
      <c r="C654" s="930" t="str">
        <f>IF(ISTEXT('6. Emisiones de proceso'!E20),'6. Emisiones de proceso'!E20,"")</f>
        <v/>
      </c>
      <c r="D654" s="930">
        <f>'6. Emisiones de proceso'!F20</f>
        <v>0</v>
      </c>
      <c r="E654" s="930">
        <f>'6. Emisiones de proceso'!G20</f>
        <v>0</v>
      </c>
      <c r="F654" s="930">
        <f>'6. Emisiones de proceso'!H20</f>
        <v>0</v>
      </c>
      <c r="G654" s="900" t="str">
        <f>IF(ISNUMBER('6. Emisiones de proceso'!I20),'6. Emisiones de proceso'!I20,"")</f>
        <v/>
      </c>
      <c r="H654" s="900" t="str">
        <f>IF(ISNUMBER('6. Emisiones de proceso'!J20),'6. Emisiones de proceso'!J20,"")</f>
        <v/>
      </c>
      <c r="I654" s="900" t="str">
        <f>IF(ISNUMBER('6. Emisiones de proceso'!K20),'6. Emisiones de proceso'!K20,"")</f>
        <v/>
      </c>
      <c r="J654" s="935" t="str">
        <f t="shared" si="68"/>
        <v/>
      </c>
    </row>
    <row r="655" spans="1:53" ht="18" customHeight="1">
      <c r="C655" s="930" t="str">
        <f>IF(ISTEXT('6. Emisiones de proceso'!E21),'6. Emisiones de proceso'!E21,"")</f>
        <v/>
      </c>
      <c r="D655" s="930">
        <f>'6. Emisiones de proceso'!F21</f>
        <v>0</v>
      </c>
      <c r="E655" s="930">
        <f>'6. Emisiones de proceso'!G21</f>
        <v>0</v>
      </c>
      <c r="F655" s="930">
        <f>'6. Emisiones de proceso'!H21</f>
        <v>0</v>
      </c>
      <c r="G655" s="900" t="str">
        <f>IF(ISNUMBER('6. Emisiones de proceso'!I21),'6. Emisiones de proceso'!I21,"")</f>
        <v/>
      </c>
      <c r="H655" s="900" t="str">
        <f>IF(ISNUMBER('6. Emisiones de proceso'!J21),'6. Emisiones de proceso'!J21,"")</f>
        <v/>
      </c>
      <c r="I655" s="900" t="str">
        <f>IF(ISNUMBER('6. Emisiones de proceso'!K21),'6. Emisiones de proceso'!K21,"")</f>
        <v/>
      </c>
      <c r="J655" s="935" t="str">
        <f t="shared" si="68"/>
        <v/>
      </c>
    </row>
    <row r="656" spans="1:53" ht="18" customHeight="1">
      <c r="C656" s="930" t="str">
        <f>IF(ISTEXT('6. Emisiones de proceso'!E22),'6. Emisiones de proceso'!E22,"")</f>
        <v/>
      </c>
      <c r="D656" s="930">
        <f>'6. Emisiones de proceso'!F22</f>
        <v>0</v>
      </c>
      <c r="E656" s="930">
        <f>'6. Emisiones de proceso'!G22</f>
        <v>0</v>
      </c>
      <c r="F656" s="930">
        <f>'6. Emisiones de proceso'!H22</f>
        <v>0</v>
      </c>
      <c r="G656" s="900" t="str">
        <f>IF(ISNUMBER('6. Emisiones de proceso'!I22),'6. Emisiones de proceso'!I22,"")</f>
        <v/>
      </c>
      <c r="H656" s="900" t="str">
        <f>IF(ISNUMBER('6. Emisiones de proceso'!J22),'6. Emisiones de proceso'!J22,"")</f>
        <v/>
      </c>
      <c r="I656" s="900" t="str">
        <f>IF(ISNUMBER('6. Emisiones de proceso'!K22),'6. Emisiones de proceso'!K22,"")</f>
        <v/>
      </c>
      <c r="J656" s="935" t="str">
        <f t="shared" si="68"/>
        <v/>
      </c>
    </row>
    <row r="657" spans="1:53" ht="18" customHeight="1">
      <c r="C657" s="930" t="str">
        <f>IF(ISTEXT('6. Emisiones de proceso'!E23),'6. Emisiones de proceso'!E23,"")</f>
        <v/>
      </c>
      <c r="D657" s="930">
        <f>'6. Emisiones de proceso'!F23</f>
        <v>0</v>
      </c>
      <c r="E657" s="930">
        <f>'6. Emisiones de proceso'!G23</f>
        <v>0</v>
      </c>
      <c r="F657" s="930">
        <f>'6. Emisiones de proceso'!H23</f>
        <v>0</v>
      </c>
      <c r="G657" s="900" t="str">
        <f>IF(ISNUMBER('6. Emisiones de proceso'!I23),'6. Emisiones de proceso'!I23,"")</f>
        <v/>
      </c>
      <c r="H657" s="900" t="str">
        <f>IF(ISNUMBER('6. Emisiones de proceso'!J23),'6. Emisiones de proceso'!J23,"")</f>
        <v/>
      </c>
      <c r="I657" s="900" t="str">
        <f>IF(ISNUMBER('6. Emisiones de proceso'!K23),'6. Emisiones de proceso'!K23,"")</f>
        <v/>
      </c>
      <c r="J657" s="935" t="str">
        <f t="shared" si="68"/>
        <v/>
      </c>
    </row>
    <row r="658" spans="1:53" ht="18" customHeight="1">
      <c r="C658" s="930" t="str">
        <f>IF(ISTEXT('6. Emisiones de proceso'!E24),'6. Emisiones de proceso'!E24,"")</f>
        <v/>
      </c>
      <c r="D658" s="930">
        <f>'6. Emisiones de proceso'!F24</f>
        <v>0</v>
      </c>
      <c r="E658" s="930">
        <f>'6. Emisiones de proceso'!G24</f>
        <v>0</v>
      </c>
      <c r="F658" s="930">
        <f>'6. Emisiones de proceso'!H24</f>
        <v>0</v>
      </c>
      <c r="G658" s="900" t="str">
        <f>IF(ISNUMBER('6. Emisiones de proceso'!I24),'6. Emisiones de proceso'!I24,"")</f>
        <v/>
      </c>
      <c r="H658" s="900" t="str">
        <f>IF(ISNUMBER('6. Emisiones de proceso'!J24),'6. Emisiones de proceso'!J24,"")</f>
        <v/>
      </c>
      <c r="I658" s="900" t="str">
        <f>IF(ISNUMBER('6. Emisiones de proceso'!K24),'6. Emisiones de proceso'!K24,"")</f>
        <v/>
      </c>
      <c r="J658" s="935" t="str">
        <f t="shared" si="68"/>
        <v/>
      </c>
    </row>
    <row r="659" spans="1:53" ht="18" customHeight="1">
      <c r="C659" s="930" t="str">
        <f>IF(ISTEXT('6. Emisiones de proceso'!E25),'6. Emisiones de proceso'!E25,"")</f>
        <v/>
      </c>
      <c r="D659" s="930">
        <f>'6. Emisiones de proceso'!F25</f>
        <v>0</v>
      </c>
      <c r="E659" s="930">
        <f>'6. Emisiones de proceso'!G25</f>
        <v>0</v>
      </c>
      <c r="F659" s="930">
        <f>'6. Emisiones de proceso'!H25</f>
        <v>0</v>
      </c>
      <c r="G659" s="900" t="str">
        <f>IF(ISNUMBER('6. Emisiones de proceso'!I25),'6. Emisiones de proceso'!I25,"")</f>
        <v/>
      </c>
      <c r="H659" s="900" t="str">
        <f>IF(ISNUMBER('6. Emisiones de proceso'!J25),'6. Emisiones de proceso'!J25,"")</f>
        <v/>
      </c>
      <c r="I659" s="900" t="str">
        <f>IF(ISNUMBER('6. Emisiones de proceso'!K25),'6. Emisiones de proceso'!K25,"")</f>
        <v/>
      </c>
      <c r="J659" s="935" t="str">
        <f t="shared" si="68"/>
        <v/>
      </c>
    </row>
    <row r="660" spans="1:53" ht="18" customHeight="1">
      <c r="C660" s="930" t="str">
        <f>IF(ISTEXT('6. Emisiones de proceso'!E26),'6. Emisiones de proceso'!E26,"")</f>
        <v/>
      </c>
      <c r="D660" s="930">
        <f>'6. Emisiones de proceso'!F26</f>
        <v>0</v>
      </c>
      <c r="E660" s="930">
        <f>'6. Emisiones de proceso'!G26</f>
        <v>0</v>
      </c>
      <c r="F660" s="930">
        <f>'6. Emisiones de proceso'!H26</f>
        <v>0</v>
      </c>
      <c r="G660" s="900" t="str">
        <f>IF(ISNUMBER('6. Emisiones de proceso'!I26),'6. Emisiones de proceso'!I26,"")</f>
        <v/>
      </c>
      <c r="H660" s="900" t="str">
        <f>IF(ISNUMBER('6. Emisiones de proceso'!J26),'6. Emisiones de proceso'!J26,"")</f>
        <v/>
      </c>
      <c r="I660" s="900" t="str">
        <f>IF(ISNUMBER('6. Emisiones de proceso'!K26),'6. Emisiones de proceso'!K26,"")</f>
        <v/>
      </c>
      <c r="J660" s="935" t="str">
        <f t="shared" si="68"/>
        <v/>
      </c>
    </row>
    <row r="661" spans="1:53" ht="18" customHeight="1">
      <c r="C661" s="930" t="str">
        <f>IF(ISTEXT('6. Emisiones de proceso'!E27),'6. Emisiones de proceso'!E27,"")</f>
        <v/>
      </c>
      <c r="D661" s="930">
        <f>'6. Emisiones de proceso'!F27</f>
        <v>0</v>
      </c>
      <c r="E661" s="930">
        <f>'6. Emisiones de proceso'!G27</f>
        <v>0</v>
      </c>
      <c r="F661" s="930">
        <f>'6. Emisiones de proceso'!H27</f>
        <v>0</v>
      </c>
      <c r="G661" s="900" t="str">
        <f>IF(ISNUMBER('6. Emisiones de proceso'!I27),'6. Emisiones de proceso'!I27,"")</f>
        <v/>
      </c>
      <c r="H661" s="900" t="str">
        <f>IF(ISNUMBER('6. Emisiones de proceso'!J27),'6. Emisiones de proceso'!J27,"")</f>
        <v/>
      </c>
      <c r="I661" s="900" t="str">
        <f>IF(ISNUMBER('6. Emisiones de proceso'!K27),'6. Emisiones de proceso'!K27,"")</f>
        <v/>
      </c>
      <c r="J661" s="935" t="str">
        <f t="shared" si="68"/>
        <v/>
      </c>
    </row>
    <row r="662" spans="1:53" ht="18" customHeight="1">
      <c r="C662" s="930" t="str">
        <f>IF(ISTEXT('6. Emisiones de proceso'!E28),'6. Emisiones de proceso'!E28,"")</f>
        <v/>
      </c>
      <c r="D662" s="930">
        <f>'6. Emisiones de proceso'!F28</f>
        <v>0</v>
      </c>
      <c r="E662" s="930">
        <f>'6. Emisiones de proceso'!G28</f>
        <v>0</v>
      </c>
      <c r="F662" s="930">
        <f>'6. Emisiones de proceso'!H28</f>
        <v>0</v>
      </c>
      <c r="G662" s="900" t="str">
        <f>IF(ISNUMBER('6. Emisiones de proceso'!I28),'6. Emisiones de proceso'!I28,"")</f>
        <v/>
      </c>
      <c r="H662" s="900" t="str">
        <f>IF(ISNUMBER('6. Emisiones de proceso'!J28),'6. Emisiones de proceso'!J28,"")</f>
        <v/>
      </c>
      <c r="I662" s="900" t="str">
        <f>IF(ISNUMBER('6. Emisiones de proceso'!K28),'6. Emisiones de proceso'!K28,"")</f>
        <v/>
      </c>
      <c r="J662" s="935" t="str">
        <f t="shared" si="68"/>
        <v/>
      </c>
    </row>
    <row r="663" spans="1:53" ht="18" customHeight="1">
      <c r="C663" s="930" t="str">
        <f>IF(ISTEXT('6. Emisiones de proceso'!E29),'6. Emisiones de proceso'!E29,"")</f>
        <v/>
      </c>
      <c r="D663" s="930">
        <f>'6. Emisiones de proceso'!F29</f>
        <v>0</v>
      </c>
      <c r="E663" s="930">
        <f>'6. Emisiones de proceso'!G29</f>
        <v>0</v>
      </c>
      <c r="F663" s="930">
        <f>'6. Emisiones de proceso'!H29</f>
        <v>0</v>
      </c>
      <c r="G663" s="900" t="str">
        <f>IF(ISNUMBER('6. Emisiones de proceso'!I29),'6. Emisiones de proceso'!I29,"")</f>
        <v/>
      </c>
      <c r="H663" s="900" t="str">
        <f>IF(ISNUMBER('6. Emisiones de proceso'!J29),'6. Emisiones de proceso'!J29,"")</f>
        <v/>
      </c>
      <c r="I663" s="900" t="str">
        <f>IF(ISNUMBER('6. Emisiones de proceso'!K29),'6. Emisiones de proceso'!K29,"")</f>
        <v/>
      </c>
      <c r="J663" s="935" t="str">
        <f t="shared" si="68"/>
        <v/>
      </c>
    </row>
    <row r="664" spans="1:53" ht="18" customHeight="1">
      <c r="C664" s="930" t="str">
        <f>IF(ISTEXT('6. Emisiones de proceso'!E30),'6. Emisiones de proceso'!E30,"")</f>
        <v/>
      </c>
      <c r="D664" s="930">
        <f>'6. Emisiones de proceso'!F30</f>
        <v>0</v>
      </c>
      <c r="E664" s="930">
        <f>'6. Emisiones de proceso'!G30</f>
        <v>0</v>
      </c>
      <c r="F664" s="930">
        <f>'6. Emisiones de proceso'!H30</f>
        <v>0</v>
      </c>
      <c r="G664" s="900" t="str">
        <f>IF(ISNUMBER('6. Emisiones de proceso'!I30),'6. Emisiones de proceso'!I30,"")</f>
        <v/>
      </c>
      <c r="H664" s="900" t="str">
        <f>IF(ISNUMBER('6. Emisiones de proceso'!J30),'6. Emisiones de proceso'!J30,"")</f>
        <v/>
      </c>
      <c r="I664" s="900" t="str">
        <f>IF(ISNUMBER('6. Emisiones de proceso'!K30),'6. Emisiones de proceso'!K30,"")</f>
        <v/>
      </c>
      <c r="J664" s="935" t="str">
        <f t="shared" si="68"/>
        <v/>
      </c>
    </row>
    <row r="665" spans="1:53" ht="18" customHeight="1">
      <c r="G665" s="976">
        <f>SUM(G650:G664)</f>
        <v>0</v>
      </c>
      <c r="H665" s="976">
        <f>SUM(H650:H664)</f>
        <v>0</v>
      </c>
      <c r="I665" s="976">
        <f>SUM(I650:I664)</f>
        <v>0</v>
      </c>
      <c r="J665" s="976">
        <f t="shared" ref="J665" si="69">SUM(J650:J664)</f>
        <v>0</v>
      </c>
    </row>
    <row r="666" spans="1:53" ht="18" customHeight="1"/>
    <row r="667" spans="1:53" s="193" customFormat="1" ht="18" customHeight="1">
      <c r="A667" s="244" t="s">
        <v>1487</v>
      </c>
      <c r="B667" s="248" t="s">
        <v>10</v>
      </c>
      <c r="C667" s="211"/>
      <c r="D667" s="211"/>
      <c r="E667" s="211"/>
      <c r="F667" s="211"/>
      <c r="G667" s="211"/>
      <c r="H667" s="211"/>
      <c r="I667" s="211"/>
      <c r="J667" s="211"/>
      <c r="K667" s="211"/>
      <c r="L667" s="211"/>
      <c r="M667" s="211"/>
    </row>
    <row r="668" spans="1:53" ht="18" customHeight="1"/>
    <row r="669" spans="1:53" ht="18" customHeight="1">
      <c r="D669" s="881" t="s">
        <v>1267</v>
      </c>
      <c r="E669" s="881" t="s">
        <v>1268</v>
      </c>
      <c r="F669" s="881" t="s">
        <v>1269</v>
      </c>
      <c r="G669" s="881" t="s">
        <v>1270</v>
      </c>
    </row>
    <row r="670" spans="1:53" ht="18" customHeight="1">
      <c r="B670">
        <v>9</v>
      </c>
      <c r="C670" s="882" t="s">
        <v>1488</v>
      </c>
      <c r="D670" s="883">
        <v>0</v>
      </c>
      <c r="E670" s="883">
        <v>0</v>
      </c>
      <c r="F670" s="883">
        <v>0</v>
      </c>
      <c r="G670" s="883">
        <v>0</v>
      </c>
    </row>
    <row r="671" spans="1:53" ht="18" customHeight="1">
      <c r="A671" s="245"/>
      <c r="B671" s="238"/>
      <c r="C671" s="235"/>
      <c r="D671" s="235"/>
      <c r="E671" s="235"/>
      <c r="F671" s="235"/>
      <c r="G671" s="283">
        <f>D670+E670*$H$9/1000+F670*$H$10/1000</f>
        <v>0</v>
      </c>
      <c r="H671" s="235"/>
      <c r="J671" s="237"/>
      <c r="K671" s="237"/>
      <c r="L671" s="237"/>
      <c r="M671" s="237"/>
      <c r="N671" s="237"/>
      <c r="O671" s="237"/>
      <c r="P671" s="235"/>
      <c r="Q671" s="235"/>
      <c r="R671" s="235"/>
      <c r="S671" s="235"/>
      <c r="T671" s="235"/>
      <c r="U671" s="235"/>
      <c r="V671" s="237"/>
      <c r="W671" s="237"/>
      <c r="X671" s="237"/>
      <c r="Y671" s="237"/>
      <c r="Z671" s="237"/>
      <c r="AA671" s="237"/>
      <c r="AB671" s="235"/>
      <c r="AC671" s="235"/>
      <c r="AD671" s="235"/>
      <c r="AE671" s="235"/>
      <c r="AF671" s="235"/>
      <c r="AG671" s="235"/>
      <c r="AH671" s="237"/>
      <c r="AI671" s="237"/>
      <c r="AJ671" s="237"/>
      <c r="AK671" s="237"/>
      <c r="AL671" s="237"/>
      <c r="AM671" s="237"/>
      <c r="AN671" s="235"/>
      <c r="AO671" s="235"/>
      <c r="AP671" s="235"/>
      <c r="AQ671" s="235"/>
      <c r="AR671" s="235"/>
      <c r="AS671" s="235"/>
      <c r="AT671" s="237"/>
      <c r="AU671" s="237"/>
      <c r="AV671" s="237"/>
      <c r="AW671" s="237"/>
      <c r="AX671" s="237"/>
      <c r="AY671" s="237"/>
      <c r="AZ671" s="235"/>
      <c r="BA671" s="235"/>
    </row>
    <row r="672" spans="1:53" ht="18" customHeight="1"/>
    <row r="673" spans="1:19" ht="18" customHeight="1">
      <c r="B673" s="259" t="s">
        <v>1332</v>
      </c>
    </row>
    <row r="674" spans="1:19" ht="18" customHeight="1">
      <c r="B674" s="259"/>
    </row>
    <row r="675" spans="1:19" ht="18" customHeight="1">
      <c r="C675" s="977" t="s">
        <v>1489</v>
      </c>
      <c r="D675" t="s">
        <v>1490</v>
      </c>
    </row>
    <row r="676" spans="1:19" ht="18" customHeight="1">
      <c r="C676" s="978" t="s">
        <v>1491</v>
      </c>
    </row>
    <row r="677" spans="1:19" ht="18" customHeight="1">
      <c r="C677" s="978" t="s">
        <v>1492</v>
      </c>
    </row>
    <row r="678" spans="1:19" ht="18" customHeight="1">
      <c r="C678" s="978" t="s">
        <v>1493</v>
      </c>
    </row>
    <row r="679" spans="1:19" ht="18" customHeight="1">
      <c r="C679" s="979" t="s">
        <v>1494</v>
      </c>
    </row>
    <row r="680" spans="1:19" ht="18" customHeight="1"/>
    <row r="681" spans="1:19" ht="18" customHeight="1">
      <c r="C681" s="217"/>
    </row>
    <row r="682" spans="1:19" ht="18" customHeight="1">
      <c r="C682" s="217"/>
      <c r="D682" s="218"/>
    </row>
    <row r="683" spans="1:19" s="193" customFormat="1" ht="18" customHeight="1">
      <c r="A683" s="244" t="s">
        <v>1495</v>
      </c>
      <c r="B683" s="248" t="s">
        <v>1496</v>
      </c>
      <c r="C683" s="211"/>
      <c r="D683" s="211"/>
      <c r="E683" s="211"/>
      <c r="F683" s="211"/>
      <c r="G683" s="211"/>
      <c r="H683" s="211"/>
      <c r="I683" s="211"/>
      <c r="J683" s="211"/>
      <c r="K683" s="211"/>
      <c r="L683" s="211"/>
      <c r="M683" s="211"/>
      <c r="O683" s="114"/>
      <c r="P683"/>
      <c r="Q683"/>
      <c r="R683"/>
      <c r="S683"/>
    </row>
    <row r="684" spans="1:19" ht="18" customHeight="1">
      <c r="O684" s="114"/>
      <c r="S684" s="217"/>
    </row>
    <row r="685" spans="1:19" ht="18" customHeight="1">
      <c r="O685" s="114"/>
      <c r="S685" s="217"/>
    </row>
    <row r="686" spans="1:19" ht="18" customHeight="1">
      <c r="B686" s="269" t="s">
        <v>255</v>
      </c>
      <c r="C686" s="269"/>
      <c r="D686" s="269"/>
      <c r="E686" s="269"/>
      <c r="F686" s="269"/>
      <c r="G686" s="269"/>
      <c r="H686" s="269"/>
      <c r="I686" s="269"/>
      <c r="J686" s="269"/>
      <c r="K686" s="269"/>
      <c r="O686" s="114"/>
      <c r="S686" s="217"/>
    </row>
    <row r="687" spans="1:19" ht="18" customHeight="1">
      <c r="B687" s="114"/>
      <c r="C687" s="114"/>
      <c r="D687" s="114"/>
      <c r="E687" s="114"/>
      <c r="F687" s="114"/>
      <c r="G687" s="114"/>
      <c r="H687" s="114"/>
      <c r="I687" s="114"/>
      <c r="J687" s="114"/>
      <c r="K687" s="114"/>
      <c r="O687" s="114"/>
      <c r="S687" s="217"/>
    </row>
    <row r="688" spans="1:19" ht="18" customHeight="1">
      <c r="D688" s="881" t="s">
        <v>1267</v>
      </c>
      <c r="E688" s="881" t="s">
        <v>1268</v>
      </c>
      <c r="F688" s="881" t="s">
        <v>1269</v>
      </c>
      <c r="G688" s="881" t="s">
        <v>1270</v>
      </c>
    </row>
    <row r="689" spans="1:53" ht="18" customHeight="1">
      <c r="B689">
        <v>10</v>
      </c>
      <c r="C689" s="882" t="s">
        <v>1497</v>
      </c>
      <c r="D689" s="933" t="s">
        <v>293</v>
      </c>
      <c r="E689" s="933" t="s">
        <v>293</v>
      </c>
      <c r="F689" s="933" t="s">
        <v>293</v>
      </c>
      <c r="G689" s="883">
        <f ca="1">ROUND(H718,2)</f>
        <v>0</v>
      </c>
      <c r="O689" s="114"/>
      <c r="S689" s="217"/>
    </row>
    <row r="690" spans="1:53" ht="18" customHeight="1">
      <c r="A690" s="245"/>
      <c r="B690" s="238"/>
      <c r="C690" s="235"/>
      <c r="D690" s="235"/>
      <c r="E690" s="235"/>
      <c r="F690" s="235"/>
      <c r="G690" s="283"/>
      <c r="H690" s="235"/>
      <c r="J690" s="237"/>
      <c r="K690" s="237"/>
      <c r="L690" s="237"/>
      <c r="M690" s="237"/>
      <c r="N690" s="237"/>
      <c r="O690" s="237"/>
      <c r="P690" s="235"/>
      <c r="Q690" s="235"/>
      <c r="R690" s="235"/>
      <c r="S690" s="235"/>
      <c r="T690" s="235"/>
      <c r="U690" s="235"/>
      <c r="V690" s="237"/>
      <c r="W690" s="237"/>
      <c r="X690" s="237"/>
      <c r="Y690" s="237"/>
      <c r="Z690" s="237"/>
      <c r="AA690" s="237"/>
      <c r="AB690" s="235"/>
      <c r="AC690" s="235"/>
      <c r="AD690" s="235"/>
      <c r="AE690" s="235"/>
      <c r="AF690" s="235"/>
      <c r="AG690" s="235"/>
      <c r="AH690" s="237"/>
      <c r="AI690" s="237"/>
      <c r="AJ690" s="237"/>
      <c r="AK690" s="237"/>
      <c r="AL690" s="237"/>
      <c r="AM690" s="237"/>
      <c r="AN690" s="235"/>
      <c r="AO690" s="235"/>
      <c r="AP690" s="235"/>
      <c r="AQ690" s="235"/>
      <c r="AR690" s="235"/>
      <c r="AS690" s="235"/>
      <c r="AT690" s="237"/>
      <c r="AU690" s="237"/>
      <c r="AV690" s="237"/>
      <c r="AW690" s="237"/>
      <c r="AX690" s="237"/>
      <c r="AY690" s="237"/>
      <c r="AZ690" s="235"/>
      <c r="BA690" s="235"/>
    </row>
    <row r="691" spans="1:53" ht="18" customHeight="1">
      <c r="O691" s="114"/>
      <c r="S691" s="217"/>
    </row>
    <row r="692" spans="1:53">
      <c r="A692" s="258"/>
      <c r="B692" s="259" t="s">
        <v>1498</v>
      </c>
      <c r="F692" s="271"/>
      <c r="O692" s="114"/>
      <c r="S692" s="217"/>
    </row>
    <row r="693" spans="1:53" ht="18" customHeight="1">
      <c r="G693" s="185" t="s">
        <v>1499</v>
      </c>
      <c r="J693" s="266" t="s">
        <v>1500</v>
      </c>
      <c r="Q693" s="114"/>
      <c r="S693" s="219"/>
      <c r="T693" s="217"/>
      <c r="U693" s="217"/>
      <c r="AM693" s="227"/>
      <c r="AR693" s="266" t="s">
        <v>1501</v>
      </c>
    </row>
    <row r="694" spans="1:53" ht="18" customHeight="1">
      <c r="C694" s="980" t="s">
        <v>324</v>
      </c>
      <c r="D694" s="980" t="s">
        <v>1502</v>
      </c>
      <c r="E694" s="980" t="s">
        <v>1503</v>
      </c>
      <c r="F694" s="980" t="s">
        <v>1504</v>
      </c>
      <c r="G694" s="980" t="s">
        <v>1505</v>
      </c>
      <c r="H694" s="980" t="s">
        <v>1506</v>
      </c>
      <c r="J694" s="981" t="s">
        <v>1507</v>
      </c>
      <c r="K694" s="981" t="s">
        <v>1508</v>
      </c>
      <c r="M694" s="977" t="s">
        <v>1509</v>
      </c>
      <c r="N694" s="977" t="s">
        <v>1510</v>
      </c>
      <c r="O694" s="977" t="s">
        <v>1511</v>
      </c>
      <c r="P694" s="977" t="s">
        <v>1512</v>
      </c>
      <c r="Q694" s="977" t="s">
        <v>1513</v>
      </c>
      <c r="R694" s="977" t="s">
        <v>1514</v>
      </c>
      <c r="S694" s="977" t="s">
        <v>1515</v>
      </c>
      <c r="T694" s="977" t="s">
        <v>1516</v>
      </c>
      <c r="U694" s="977" t="s">
        <v>1517</v>
      </c>
      <c r="V694" s="977" t="s">
        <v>1518</v>
      </c>
      <c r="W694" s="977" t="s">
        <v>1519</v>
      </c>
      <c r="X694" s="977" t="s">
        <v>1520</v>
      </c>
      <c r="Y694" s="977" t="s">
        <v>1521</v>
      </c>
      <c r="Z694" s="977" t="s">
        <v>1522</v>
      </c>
      <c r="AA694" s="977" t="s">
        <v>1523</v>
      </c>
      <c r="AB694" s="977" t="s">
        <v>1524</v>
      </c>
      <c r="AC694" s="977" t="s">
        <v>1525</v>
      </c>
      <c r="AD694" s="977" t="s">
        <v>1526</v>
      </c>
      <c r="AE694" s="977" t="s">
        <v>1527</v>
      </c>
      <c r="AF694" s="977" t="s">
        <v>1528</v>
      </c>
      <c r="AG694" s="977" t="s">
        <v>1529</v>
      </c>
      <c r="AH694" s="977" t="s">
        <v>1530</v>
      </c>
      <c r="AI694" s="977" t="s">
        <v>1531</v>
      </c>
      <c r="AJ694" s="977" t="s">
        <v>1532</v>
      </c>
      <c r="AK694" s="977" t="s">
        <v>1533</v>
      </c>
      <c r="AL694" s="977" t="s">
        <v>1534</v>
      </c>
      <c r="AM694" s="977" t="s">
        <v>1535</v>
      </c>
      <c r="AN694" s="977" t="s">
        <v>1536</v>
      </c>
      <c r="AO694" s="977" t="s">
        <v>1537</v>
      </c>
      <c r="AP694" s="977" t="s">
        <v>1538</v>
      </c>
    </row>
    <row r="695" spans="1:53" ht="18" customHeight="1">
      <c r="C695" s="896" t="s">
        <v>323</v>
      </c>
      <c r="D695" s="896"/>
      <c r="E695" s="896"/>
      <c r="F695" s="896"/>
      <c r="G695" s="896"/>
      <c r="H695" s="896" t="s">
        <v>1346</v>
      </c>
      <c r="J695" s="982" t="e">
        <f ca="1">INDIRECT("_Com"&amp;$D$6)</f>
        <v>#REF!</v>
      </c>
      <c r="K695" s="931" t="e">
        <f t="shared" ref="K695:K758" ca="1" si="70">INDIRECT("_Mix"&amp;$D$6)</f>
        <v>#REF!</v>
      </c>
      <c r="M695" s="263" t="s">
        <v>574</v>
      </c>
      <c r="N695" s="983">
        <v>0</v>
      </c>
      <c r="O695" s="263" t="s">
        <v>574</v>
      </c>
      <c r="P695" s="983">
        <v>0</v>
      </c>
      <c r="Q695" s="263" t="s">
        <v>574</v>
      </c>
      <c r="R695" s="983">
        <v>0</v>
      </c>
      <c r="S695" s="263" t="s">
        <v>574</v>
      </c>
      <c r="T695" s="983">
        <v>0</v>
      </c>
      <c r="U695" s="263" t="s">
        <v>574</v>
      </c>
      <c r="V695" s="983">
        <v>0</v>
      </c>
      <c r="W695" s="228" t="s">
        <v>574</v>
      </c>
      <c r="X695" s="229">
        <v>0</v>
      </c>
      <c r="Y695" s="228" t="s">
        <v>574</v>
      </c>
      <c r="Z695" s="229">
        <v>0</v>
      </c>
      <c r="AA695" s="228" t="s">
        <v>574</v>
      </c>
      <c r="AB695" s="984">
        <v>0</v>
      </c>
      <c r="AC695" s="228" t="s">
        <v>574</v>
      </c>
      <c r="AD695" s="230">
        <v>0</v>
      </c>
      <c r="AE695" s="228" t="s">
        <v>574</v>
      </c>
      <c r="AF695" s="230">
        <v>0</v>
      </c>
      <c r="AG695" s="228" t="s">
        <v>577</v>
      </c>
      <c r="AH695" s="230">
        <v>0.34000000357627869</v>
      </c>
      <c r="AI695" s="228" t="s">
        <v>576</v>
      </c>
      <c r="AJ695" s="230">
        <v>0</v>
      </c>
      <c r="AK695" s="228" t="s">
        <v>575</v>
      </c>
      <c r="AL695" s="230">
        <v>0</v>
      </c>
      <c r="AM695" s="231" t="s">
        <v>574</v>
      </c>
      <c r="AN695" s="232">
        <v>0</v>
      </c>
      <c r="AO695" s="228" t="s">
        <v>594</v>
      </c>
      <c r="AP695" s="230">
        <v>0.25900000000000001</v>
      </c>
    </row>
    <row r="696" spans="1:53" ht="18" customHeight="1">
      <c r="C696" s="982" t="str">
        <f>IF(ISTEXT('8.Electricidad y otras energías'!E27),'8.Electricidad y otras energías'!E27,"")</f>
        <v/>
      </c>
      <c r="D696" s="982" t="str">
        <f>IF(ISTEXT('8.Electricidad y otras energías'!F27),'8.Electricidad y otras energías'!F27,"")</f>
        <v/>
      </c>
      <c r="E696" s="982">
        <f>'8.Electricidad y otras energías'!G27</f>
        <v>0</v>
      </c>
      <c r="F696" s="985">
        <f>'8.Electricidad y otras energías'!H27</f>
        <v>0</v>
      </c>
      <c r="G696" s="986" t="str">
        <f ca="1">IFERROR((IF($E696=$C$749,$D$749,IF($E696=$C$750,$D$750,VLOOKUP(D696,$J$694:$K$939,2,0)))),"")</f>
        <v/>
      </c>
      <c r="H696" s="987" t="str">
        <f ca="1">IF(ISNUMBER(F696*G696),F696*G696,"")</f>
        <v/>
      </c>
      <c r="J696" s="982" t="e">
        <f t="shared" ref="J696:J759" ca="1" si="71">INDIRECT("_Com"&amp;$D$6)</f>
        <v>#REF!</v>
      </c>
      <c r="K696" s="931" t="e">
        <f t="shared" ca="1" si="70"/>
        <v>#REF!</v>
      </c>
      <c r="M696" s="263" t="s">
        <v>584</v>
      </c>
      <c r="N696" s="983">
        <v>0</v>
      </c>
      <c r="O696" s="263" t="s">
        <v>584</v>
      </c>
      <c r="P696" s="983">
        <v>0</v>
      </c>
      <c r="Q696" s="263" t="s">
        <v>584</v>
      </c>
      <c r="R696" s="983">
        <v>0</v>
      </c>
      <c r="S696" s="264" t="s">
        <v>583</v>
      </c>
      <c r="T696" s="983">
        <v>0.33</v>
      </c>
      <c r="U696" s="263" t="s">
        <v>582</v>
      </c>
      <c r="V696" s="983">
        <v>0.36</v>
      </c>
      <c r="W696" s="228" t="s">
        <v>581</v>
      </c>
      <c r="X696" s="229">
        <v>0.38999998569488525</v>
      </c>
      <c r="Y696" s="228" t="s">
        <v>581</v>
      </c>
      <c r="Z696" s="229">
        <v>0.25</v>
      </c>
      <c r="AA696" s="228" t="s">
        <v>580</v>
      </c>
      <c r="AB696" s="984">
        <v>0.37000000476837158</v>
      </c>
      <c r="AC696" s="228" t="s">
        <v>579</v>
      </c>
      <c r="AD696" s="230">
        <v>0.40000000596046448</v>
      </c>
      <c r="AE696" s="228" t="s">
        <v>575</v>
      </c>
      <c r="AF696" s="230">
        <v>0</v>
      </c>
      <c r="AG696" s="228" t="s">
        <v>574</v>
      </c>
      <c r="AH696" s="230">
        <v>0</v>
      </c>
      <c r="AI696" s="228" t="s">
        <v>574</v>
      </c>
      <c r="AJ696" s="230">
        <v>0</v>
      </c>
      <c r="AK696" s="228" t="s">
        <v>574</v>
      </c>
      <c r="AL696" s="230">
        <v>0</v>
      </c>
      <c r="AM696" s="231" t="s">
        <v>575</v>
      </c>
      <c r="AN696" s="232">
        <v>0</v>
      </c>
      <c r="AO696" s="228" t="s">
        <v>936</v>
      </c>
      <c r="AP696" s="230">
        <v>6.8000000000000005E-2</v>
      </c>
    </row>
    <row r="697" spans="1:53" ht="18" customHeight="1">
      <c r="C697" s="982" t="str">
        <f>IF(ISTEXT('8.Electricidad y otras energías'!E28),'8.Electricidad y otras energías'!E28,"")</f>
        <v/>
      </c>
      <c r="D697" s="982" t="str">
        <f>IF(ISTEXT('8.Electricidad y otras energías'!F28),'8.Electricidad y otras energías'!F28,"")</f>
        <v/>
      </c>
      <c r="E697" s="982">
        <f>'8.Electricidad y otras energías'!G28</f>
        <v>0</v>
      </c>
      <c r="F697" s="985">
        <f>'8.Electricidad y otras energías'!H28</f>
        <v>0</v>
      </c>
      <c r="G697" s="986" t="str">
        <f t="shared" ref="G697:G717" ca="1" si="72">IFERROR((IF($E697=$C$749,$D$749,IF($E697=$C$750,$D$750,VLOOKUP(D697,$J$694:$K$939,2,0)))),"")</f>
        <v/>
      </c>
      <c r="H697" s="987" t="str">
        <f ca="1">IF(ISNUMBER(F697*G697),F697*G697,"")</f>
        <v/>
      </c>
      <c r="J697" s="982" t="e">
        <f t="shared" ca="1" si="71"/>
        <v>#REF!</v>
      </c>
      <c r="K697" s="931" t="e">
        <f t="shared" ca="1" si="70"/>
        <v>#REF!</v>
      </c>
      <c r="M697" s="264" t="s">
        <v>583</v>
      </c>
      <c r="N697" s="983">
        <v>0.38</v>
      </c>
      <c r="O697" s="263" t="s">
        <v>583</v>
      </c>
      <c r="P697" s="983">
        <v>0.38</v>
      </c>
      <c r="Q697" s="263" t="s">
        <v>583</v>
      </c>
      <c r="R697" s="983">
        <v>0.34000000357627869</v>
      </c>
      <c r="S697" s="264" t="s">
        <v>593</v>
      </c>
      <c r="T697" s="983">
        <v>0.13</v>
      </c>
      <c r="U697" s="263" t="s">
        <v>581</v>
      </c>
      <c r="V697" s="983">
        <v>0.35</v>
      </c>
      <c r="W697" s="228" t="s">
        <v>592</v>
      </c>
      <c r="X697" s="229">
        <v>0.40000000596046448</v>
      </c>
      <c r="Y697" s="228" t="s">
        <v>591</v>
      </c>
      <c r="Z697" s="229">
        <v>2.9999999329447746E-2</v>
      </c>
      <c r="AA697" s="228" t="s">
        <v>590</v>
      </c>
      <c r="AB697" s="984">
        <v>0.28999999165534973</v>
      </c>
      <c r="AC697" s="228" t="s">
        <v>589</v>
      </c>
      <c r="AD697" s="230">
        <v>0</v>
      </c>
      <c r="AE697" s="228" t="s">
        <v>588</v>
      </c>
      <c r="AF697" s="230">
        <v>0.33000001311302185</v>
      </c>
      <c r="AG697" s="228" t="s">
        <v>575</v>
      </c>
      <c r="AH697" s="230">
        <v>7.0000000298023224E-2</v>
      </c>
      <c r="AI697" s="228" t="s">
        <v>575</v>
      </c>
      <c r="AJ697" s="230">
        <v>0</v>
      </c>
      <c r="AK697" s="228" t="s">
        <v>586</v>
      </c>
      <c r="AL697" s="230">
        <v>0.28999999165534973</v>
      </c>
      <c r="AM697" s="231" t="s">
        <v>586</v>
      </c>
      <c r="AN697" s="232">
        <v>0</v>
      </c>
      <c r="AO697" s="228" t="s">
        <v>573</v>
      </c>
      <c r="AP697" s="230">
        <v>0</v>
      </c>
    </row>
    <row r="698" spans="1:53" ht="18" customHeight="1">
      <c r="C698" s="982" t="str">
        <f>IF(ISTEXT('8.Electricidad y otras energías'!E29),'8.Electricidad y otras energías'!E29,"")</f>
        <v/>
      </c>
      <c r="D698" s="982" t="str">
        <f>IF(ISTEXT('8.Electricidad y otras energías'!F29),'8.Electricidad y otras energías'!F29,"")</f>
        <v/>
      </c>
      <c r="E698" s="982">
        <f>'8.Electricidad y otras energías'!G29</f>
        <v>0</v>
      </c>
      <c r="F698" s="985">
        <f>'8.Electricidad y otras energías'!H29</f>
        <v>0</v>
      </c>
      <c r="G698" s="986" t="str">
        <f t="shared" ca="1" si="72"/>
        <v/>
      </c>
      <c r="H698" s="987" t="str">
        <f t="shared" ref="H698:H717" ca="1" si="73">IF(ISNUMBER(F698*G698),F698*G698,"")</f>
        <v/>
      </c>
      <c r="J698" s="982" t="e">
        <f t="shared" ca="1" si="71"/>
        <v>#REF!</v>
      </c>
      <c r="K698" s="931" t="e">
        <f ca="1">INDIRECT("_Mix"&amp;$D$6)</f>
        <v>#REF!</v>
      </c>
      <c r="M698" s="264" t="s">
        <v>602</v>
      </c>
      <c r="N698" s="983">
        <v>0.37</v>
      </c>
      <c r="O698" s="263" t="s">
        <v>593</v>
      </c>
      <c r="P698" s="983">
        <v>0</v>
      </c>
      <c r="Q698" s="263" t="s">
        <v>593</v>
      </c>
      <c r="R698" s="983">
        <v>0.17000000178813934</v>
      </c>
      <c r="S698" s="264" t="s">
        <v>601</v>
      </c>
      <c r="T698" s="983">
        <v>0</v>
      </c>
      <c r="U698" s="263" t="s">
        <v>592</v>
      </c>
      <c r="V698" s="983">
        <v>0.36</v>
      </c>
      <c r="W698" s="228" t="s">
        <v>583</v>
      </c>
      <c r="X698" s="229">
        <v>0.31000000238418579</v>
      </c>
      <c r="Y698" s="228" t="s">
        <v>600</v>
      </c>
      <c r="Z698" s="229">
        <v>0</v>
      </c>
      <c r="AA698" s="228" t="s">
        <v>599</v>
      </c>
      <c r="AB698" s="984">
        <v>0</v>
      </c>
      <c r="AC698" s="228" t="s">
        <v>598</v>
      </c>
      <c r="AD698" s="230">
        <v>0.40000000596046448</v>
      </c>
      <c r="AE698" s="228" t="s">
        <v>597</v>
      </c>
      <c r="AF698" s="230">
        <v>0</v>
      </c>
      <c r="AG698" s="228" t="s">
        <v>586</v>
      </c>
      <c r="AH698" s="230">
        <v>0.43000000715255737</v>
      </c>
      <c r="AI698" s="228" t="s">
        <v>586</v>
      </c>
      <c r="AJ698" s="230">
        <v>0.40999999642372131</v>
      </c>
      <c r="AK698" s="228" t="s">
        <v>588</v>
      </c>
      <c r="AL698" s="230">
        <v>0.11999999731779099</v>
      </c>
      <c r="AM698" s="231" t="s">
        <v>595</v>
      </c>
      <c r="AN698" s="232">
        <v>0</v>
      </c>
      <c r="AO698" s="228" t="s">
        <v>586</v>
      </c>
      <c r="AP698" s="230">
        <v>0</v>
      </c>
    </row>
    <row r="699" spans="1:53" ht="18" customHeight="1">
      <c r="C699" s="982" t="str">
        <f>IF(ISTEXT('8.Electricidad y otras energías'!E30),'8.Electricidad y otras energías'!E30,"")</f>
        <v/>
      </c>
      <c r="D699" s="982" t="str">
        <f>IF(ISTEXT('8.Electricidad y otras energías'!F30),'8.Electricidad y otras energías'!F30,"")</f>
        <v/>
      </c>
      <c r="E699" s="982">
        <f>'8.Electricidad y otras energías'!G30</f>
        <v>0</v>
      </c>
      <c r="F699" s="985">
        <f>'8.Electricidad y otras energías'!H30</f>
        <v>0</v>
      </c>
      <c r="G699" s="986" t="str">
        <f t="shared" ca="1" si="72"/>
        <v/>
      </c>
      <c r="H699" s="987" t="str">
        <f t="shared" ca="1" si="73"/>
        <v/>
      </c>
      <c r="J699" s="982" t="e">
        <f t="shared" ca="1" si="71"/>
        <v>#REF!</v>
      </c>
      <c r="K699" s="931" t="e">
        <f t="shared" ca="1" si="70"/>
        <v>#REF!</v>
      </c>
      <c r="M699" s="264" t="s">
        <v>607</v>
      </c>
      <c r="N699" s="983">
        <v>0.18</v>
      </c>
      <c r="O699" s="263" t="s">
        <v>602</v>
      </c>
      <c r="P699" s="983">
        <v>0.37</v>
      </c>
      <c r="Q699" s="263" t="s">
        <v>601</v>
      </c>
      <c r="R699" s="983">
        <v>9.9999997764825821E-3</v>
      </c>
      <c r="S699" s="264" t="s">
        <v>602</v>
      </c>
      <c r="T699" s="983">
        <v>0.26</v>
      </c>
      <c r="U699" s="264" t="s">
        <v>583</v>
      </c>
      <c r="V699" s="983">
        <v>0.16</v>
      </c>
      <c r="W699" s="228" t="s">
        <v>606</v>
      </c>
      <c r="X699" s="229">
        <v>0.30000001192092896</v>
      </c>
      <c r="Y699" s="228" t="s">
        <v>605</v>
      </c>
      <c r="Z699" s="229">
        <v>0</v>
      </c>
      <c r="AA699" s="228" t="s">
        <v>591</v>
      </c>
      <c r="AB699" s="984">
        <v>0</v>
      </c>
      <c r="AC699" s="228" t="s">
        <v>590</v>
      </c>
      <c r="AD699" s="230">
        <v>0</v>
      </c>
      <c r="AE699" s="228" t="s">
        <v>604</v>
      </c>
      <c r="AF699" s="230">
        <v>0.30000001192092896</v>
      </c>
      <c r="AG699" s="228" t="s">
        <v>588</v>
      </c>
      <c r="AH699" s="230">
        <v>0.38999998569488525</v>
      </c>
      <c r="AI699" s="228" t="s">
        <v>588</v>
      </c>
      <c r="AJ699" s="230">
        <v>0.31000000238418579</v>
      </c>
      <c r="AK699" s="228" t="s">
        <v>603</v>
      </c>
      <c r="AL699" s="230">
        <v>3.9999999105930328E-2</v>
      </c>
      <c r="AM699" s="231" t="s">
        <v>588</v>
      </c>
      <c r="AN699" s="232">
        <v>0</v>
      </c>
      <c r="AO699" s="228" t="s">
        <v>940</v>
      </c>
      <c r="AP699" s="230">
        <v>0.16900000000000001</v>
      </c>
    </row>
    <row r="700" spans="1:53" ht="18" customHeight="1">
      <c r="C700" s="982" t="str">
        <f>IF(ISTEXT('8.Electricidad y otras energías'!E31),'8.Electricidad y otras energías'!E31,"")</f>
        <v/>
      </c>
      <c r="D700" s="982" t="str">
        <f>IF(ISTEXT('8.Electricidad y otras energías'!F31),'8.Electricidad y otras energías'!F31,"")</f>
        <v/>
      </c>
      <c r="E700" s="982">
        <f>'8.Electricidad y otras energías'!G31</f>
        <v>0</v>
      </c>
      <c r="F700" s="985">
        <f>'8.Electricidad y otras energías'!H31</f>
        <v>0</v>
      </c>
      <c r="G700" s="986" t="str">
        <f t="shared" ca="1" si="72"/>
        <v/>
      </c>
      <c r="H700" s="987" t="str">
        <f t="shared" ca="1" si="73"/>
        <v/>
      </c>
      <c r="J700" s="982" t="e">
        <f t="shared" ca="1" si="71"/>
        <v>#REF!</v>
      </c>
      <c r="K700" s="931" t="e">
        <f t="shared" ca="1" si="70"/>
        <v>#REF!</v>
      </c>
      <c r="M700" s="264" t="s">
        <v>614</v>
      </c>
      <c r="N700" s="983">
        <v>0.22</v>
      </c>
      <c r="O700" s="263" t="s">
        <v>614</v>
      </c>
      <c r="P700" s="983">
        <v>0.42</v>
      </c>
      <c r="Q700" s="263" t="s">
        <v>602</v>
      </c>
      <c r="R700" s="983">
        <v>0.2800000011920929</v>
      </c>
      <c r="S700" s="264" t="s">
        <v>613</v>
      </c>
      <c r="T700" s="983">
        <v>0</v>
      </c>
      <c r="U700" s="264" t="s">
        <v>593</v>
      </c>
      <c r="V700" s="983">
        <v>0.21</v>
      </c>
      <c r="W700" s="228" t="s">
        <v>612</v>
      </c>
      <c r="X700" s="229">
        <v>0</v>
      </c>
      <c r="Y700" s="228" t="s">
        <v>592</v>
      </c>
      <c r="Z700" s="229">
        <v>0.34999999403953552</v>
      </c>
      <c r="AA700" s="228" t="s">
        <v>611</v>
      </c>
      <c r="AB700" s="984">
        <v>0</v>
      </c>
      <c r="AC700" s="228" t="s">
        <v>599</v>
      </c>
      <c r="AD700" s="230">
        <v>0.25</v>
      </c>
      <c r="AE700" s="228" t="s">
        <v>579</v>
      </c>
      <c r="AF700" s="230">
        <v>0.36000001430511475</v>
      </c>
      <c r="AG700" s="228" t="s">
        <v>580</v>
      </c>
      <c r="AH700" s="230">
        <v>0.41999998688697815</v>
      </c>
      <c r="AI700" s="228" t="s">
        <v>603</v>
      </c>
      <c r="AJ700" s="230">
        <v>0.34999999403953552</v>
      </c>
      <c r="AK700" s="228" t="s">
        <v>609</v>
      </c>
      <c r="AL700" s="230">
        <v>0</v>
      </c>
      <c r="AM700" s="231" t="s">
        <v>603</v>
      </c>
      <c r="AN700" s="232">
        <v>0</v>
      </c>
      <c r="AO700" s="228" t="s">
        <v>578</v>
      </c>
      <c r="AP700" s="230">
        <v>0.25900000000000001</v>
      </c>
    </row>
    <row r="701" spans="1:53" ht="18" customHeight="1">
      <c r="C701" s="982" t="str">
        <f>IF(ISTEXT('8.Electricidad y otras energías'!E32),'8.Electricidad y otras energías'!E32,"")</f>
        <v/>
      </c>
      <c r="D701" s="982" t="str">
        <f>IF(ISTEXT('8.Electricidad y otras energías'!F32),'8.Electricidad y otras energías'!F32,"")</f>
        <v/>
      </c>
      <c r="E701" s="982">
        <f>'8.Electricidad y otras energías'!G32</f>
        <v>0</v>
      </c>
      <c r="F701" s="985">
        <f>'8.Electricidad y otras energías'!H32</f>
        <v>0</v>
      </c>
      <c r="G701" s="986" t="str">
        <f t="shared" ca="1" si="72"/>
        <v/>
      </c>
      <c r="H701" s="987" t="str">
        <f t="shared" ca="1" si="73"/>
        <v/>
      </c>
      <c r="J701" s="982" t="e">
        <f t="shared" ca="1" si="71"/>
        <v>#REF!</v>
      </c>
      <c r="K701" s="931" t="e">
        <f t="shared" ca="1" si="70"/>
        <v>#REF!</v>
      </c>
      <c r="M701" s="264" t="s">
        <v>622</v>
      </c>
      <c r="N701" s="983">
        <v>0.21</v>
      </c>
      <c r="O701" s="263" t="s">
        <v>622</v>
      </c>
      <c r="P701" s="983">
        <v>0.19</v>
      </c>
      <c r="Q701" s="263" t="s">
        <v>621</v>
      </c>
      <c r="R701" s="983">
        <v>0.25999999046325684</v>
      </c>
      <c r="S701" s="264" t="s">
        <v>620</v>
      </c>
      <c r="T701" s="983">
        <v>0.21</v>
      </c>
      <c r="U701" s="264" t="s">
        <v>619</v>
      </c>
      <c r="V701" s="983">
        <v>0</v>
      </c>
      <c r="W701" s="228" t="s">
        <v>618</v>
      </c>
      <c r="X701" s="229">
        <v>0</v>
      </c>
      <c r="Y701" s="228" t="s">
        <v>606</v>
      </c>
      <c r="Z701" s="229">
        <v>0.25</v>
      </c>
      <c r="AA701" s="228" t="s">
        <v>617</v>
      </c>
      <c r="AB701" s="984">
        <v>0.37000000476837158</v>
      </c>
      <c r="AC701" s="228" t="s">
        <v>591</v>
      </c>
      <c r="AD701" s="230">
        <v>0</v>
      </c>
      <c r="AE701" s="228" t="s">
        <v>589</v>
      </c>
      <c r="AF701" s="230">
        <v>0</v>
      </c>
      <c r="AG701" s="228" t="s">
        <v>597</v>
      </c>
      <c r="AH701" s="230">
        <v>0</v>
      </c>
      <c r="AI701" s="228" t="s">
        <v>580</v>
      </c>
      <c r="AJ701" s="230">
        <v>0.36000001430511475</v>
      </c>
      <c r="AK701" s="228" t="s">
        <v>616</v>
      </c>
      <c r="AL701" s="230">
        <v>0</v>
      </c>
      <c r="AM701" s="231" t="s">
        <v>609</v>
      </c>
      <c r="AN701" s="232">
        <v>0</v>
      </c>
      <c r="AO701" s="228" t="s">
        <v>585</v>
      </c>
      <c r="AP701" s="230">
        <v>0</v>
      </c>
    </row>
    <row r="702" spans="1:53" ht="18" customHeight="1">
      <c r="C702" s="982" t="str">
        <f>IF(ISTEXT('8.Electricidad y otras energías'!E33),'8.Electricidad y otras energías'!E33,"")</f>
        <v/>
      </c>
      <c r="D702" s="982" t="str">
        <f>IF(ISTEXT('8.Electricidad y otras energías'!F33),'8.Electricidad y otras energías'!F33,"")</f>
        <v/>
      </c>
      <c r="E702" s="982">
        <f>'8.Electricidad y otras energías'!G33</f>
        <v>0</v>
      </c>
      <c r="F702" s="985">
        <f>'8.Electricidad y otras energías'!H33</f>
        <v>0</v>
      </c>
      <c r="G702" s="986" t="str">
        <f t="shared" ca="1" si="72"/>
        <v/>
      </c>
      <c r="H702" s="987" t="str">
        <f t="shared" ca="1" si="73"/>
        <v/>
      </c>
      <c r="J702" s="982" t="e">
        <f t="shared" ca="1" si="71"/>
        <v>#REF!</v>
      </c>
      <c r="K702" s="931" t="e">
        <f t="shared" ca="1" si="70"/>
        <v>#REF!</v>
      </c>
      <c r="M702" s="264" t="s">
        <v>629</v>
      </c>
      <c r="N702" s="983">
        <v>0.4</v>
      </c>
      <c r="O702" s="263" t="s">
        <v>628</v>
      </c>
      <c r="P702" s="983">
        <v>0.34</v>
      </c>
      <c r="Q702" s="263" t="s">
        <v>614</v>
      </c>
      <c r="R702" s="983">
        <v>0.14000000059604645</v>
      </c>
      <c r="S702" s="264" t="s">
        <v>614</v>
      </c>
      <c r="T702" s="983">
        <v>0.06</v>
      </c>
      <c r="U702" s="264" t="s">
        <v>618</v>
      </c>
      <c r="V702" s="983">
        <v>0.19</v>
      </c>
      <c r="W702" s="228" t="s">
        <v>627</v>
      </c>
      <c r="X702" s="229">
        <v>0.37000000476837158</v>
      </c>
      <c r="Y702" s="228" t="s">
        <v>626</v>
      </c>
      <c r="Z702" s="229">
        <v>0</v>
      </c>
      <c r="AA702" s="228" t="s">
        <v>605</v>
      </c>
      <c r="AB702" s="984">
        <v>0</v>
      </c>
      <c r="AC702" s="228" t="s">
        <v>625</v>
      </c>
      <c r="AD702" s="230">
        <v>0.38999998569488525</v>
      </c>
      <c r="AE702" s="228" t="s">
        <v>624</v>
      </c>
      <c r="AF702" s="230">
        <v>0</v>
      </c>
      <c r="AG702" s="228" t="s">
        <v>604</v>
      </c>
      <c r="AH702" s="230">
        <v>0.31999999284744263</v>
      </c>
      <c r="AI702" s="228" t="s">
        <v>597</v>
      </c>
      <c r="AJ702" s="230">
        <v>0</v>
      </c>
      <c r="AK702" s="228" t="s">
        <v>580</v>
      </c>
      <c r="AL702" s="230">
        <v>0.27000001072883606</v>
      </c>
      <c r="AM702" s="231" t="s">
        <v>616</v>
      </c>
      <c r="AN702" s="232">
        <v>0</v>
      </c>
      <c r="AO702" s="228" t="s">
        <v>943</v>
      </c>
      <c r="AP702" s="230">
        <v>0</v>
      </c>
    </row>
    <row r="703" spans="1:53" ht="18" customHeight="1">
      <c r="C703" s="982" t="str">
        <f>IF(ISTEXT('8.Electricidad y otras energías'!E34),'8.Electricidad y otras energías'!E34,"")</f>
        <v/>
      </c>
      <c r="D703" s="982" t="str">
        <f>IF(ISTEXT('8.Electricidad y otras energías'!F34),'8.Electricidad y otras energías'!F34,"")</f>
        <v/>
      </c>
      <c r="E703" s="982">
        <f>'8.Electricidad y otras energías'!G34</f>
        <v>0</v>
      </c>
      <c r="F703" s="985">
        <f>'8.Electricidad y otras energías'!H34</f>
        <v>0</v>
      </c>
      <c r="G703" s="986" t="str">
        <f t="shared" ca="1" si="72"/>
        <v/>
      </c>
      <c r="H703" s="987" t="str">
        <f t="shared" ca="1" si="73"/>
        <v/>
      </c>
      <c r="J703" s="982" t="e">
        <f t="shared" ca="1" si="71"/>
        <v>#REF!</v>
      </c>
      <c r="K703" s="931" t="e">
        <f t="shared" ca="1" si="70"/>
        <v>#REF!</v>
      </c>
      <c r="M703" s="264" t="s">
        <v>628</v>
      </c>
      <c r="N703" s="983">
        <v>0.35</v>
      </c>
      <c r="O703" s="263" t="s">
        <v>632</v>
      </c>
      <c r="P703" s="983">
        <v>0.04</v>
      </c>
      <c r="Q703" s="263" t="s">
        <v>622</v>
      </c>
      <c r="R703" s="983">
        <v>0.14000000059604645</v>
      </c>
      <c r="S703" s="264" t="s">
        <v>622</v>
      </c>
      <c r="T703" s="983">
        <v>0.05</v>
      </c>
      <c r="U703" s="264" t="s">
        <v>602</v>
      </c>
      <c r="V703" s="983">
        <v>0.33</v>
      </c>
      <c r="W703" s="228" t="s">
        <v>613</v>
      </c>
      <c r="X703" s="229">
        <v>0</v>
      </c>
      <c r="Y703" s="228" t="s">
        <v>618</v>
      </c>
      <c r="Z703" s="229">
        <v>0</v>
      </c>
      <c r="AA703" s="228" t="s">
        <v>592</v>
      </c>
      <c r="AB703" s="984">
        <v>0.36000001430511475</v>
      </c>
      <c r="AC703" s="228" t="s">
        <v>611</v>
      </c>
      <c r="AD703" s="230">
        <v>0</v>
      </c>
      <c r="AE703" s="228" t="s">
        <v>598</v>
      </c>
      <c r="AF703" s="230">
        <v>0.36000001430511475</v>
      </c>
      <c r="AG703" s="228" t="s">
        <v>579</v>
      </c>
      <c r="AH703" s="230">
        <v>0.41999998688697815</v>
      </c>
      <c r="AI703" s="228" t="s">
        <v>631</v>
      </c>
      <c r="AJ703" s="230">
        <v>0.40999999642372131</v>
      </c>
      <c r="AK703" s="228" t="s">
        <v>597</v>
      </c>
      <c r="AL703" s="230">
        <v>0</v>
      </c>
      <c r="AM703" s="231" t="s">
        <v>580</v>
      </c>
      <c r="AN703" s="232">
        <v>0.18</v>
      </c>
      <c r="AO703" s="228" t="s">
        <v>945</v>
      </c>
      <c r="AP703" s="230">
        <v>0</v>
      </c>
    </row>
    <row r="704" spans="1:53" ht="18" customHeight="1">
      <c r="C704" s="982" t="str">
        <f>IF(ISTEXT('8.Electricidad y otras energías'!E35),'8.Electricidad y otras energías'!E35,"")</f>
        <v/>
      </c>
      <c r="D704" s="982" t="str">
        <f>IF(ISTEXT('8.Electricidad y otras energías'!F35),'8.Electricidad y otras energías'!F35,"")</f>
        <v/>
      </c>
      <c r="E704" s="982">
        <f>'8.Electricidad y otras energías'!G35</f>
        <v>0</v>
      </c>
      <c r="F704" s="985">
        <f>'8.Electricidad y otras energías'!H35</f>
        <v>0</v>
      </c>
      <c r="G704" s="986" t="str">
        <f t="shared" ca="1" si="72"/>
        <v/>
      </c>
      <c r="H704" s="987" t="str">
        <f t="shared" ca="1" si="73"/>
        <v/>
      </c>
      <c r="J704" s="982" t="e">
        <f t="shared" ca="1" si="71"/>
        <v>#REF!</v>
      </c>
      <c r="K704" s="931" t="e">
        <f t="shared" ca="1" si="70"/>
        <v>#REF!</v>
      </c>
      <c r="M704" s="264" t="s">
        <v>632</v>
      </c>
      <c r="N704" s="983">
        <v>0</v>
      </c>
      <c r="O704" s="263" t="s">
        <v>638</v>
      </c>
      <c r="P704" s="983">
        <v>0.35</v>
      </c>
      <c r="Q704" s="263" t="s">
        <v>637</v>
      </c>
      <c r="R704" s="983">
        <v>0.27000001072883606</v>
      </c>
      <c r="S704" s="264" t="s">
        <v>636</v>
      </c>
      <c r="T704" s="983">
        <v>0</v>
      </c>
      <c r="U704" s="264" t="s">
        <v>613</v>
      </c>
      <c r="V704" s="983">
        <v>0</v>
      </c>
      <c r="W704" s="228" t="s">
        <v>621</v>
      </c>
      <c r="X704" s="229">
        <v>0.25</v>
      </c>
      <c r="Y704" s="228" t="s">
        <v>627</v>
      </c>
      <c r="Z704" s="229">
        <v>0.31000000238418579</v>
      </c>
      <c r="AA704" s="228" t="s">
        <v>635</v>
      </c>
      <c r="AB704" s="984">
        <v>0</v>
      </c>
      <c r="AC704" s="228" t="s">
        <v>605</v>
      </c>
      <c r="AD704" s="230">
        <v>0</v>
      </c>
      <c r="AE704" s="228" t="s">
        <v>590</v>
      </c>
      <c r="AF704" s="230">
        <v>0</v>
      </c>
      <c r="AG704" s="228" t="s">
        <v>581</v>
      </c>
      <c r="AH704" s="230">
        <v>5.9999998658895493E-2</v>
      </c>
      <c r="AI704" s="228" t="s">
        <v>604</v>
      </c>
      <c r="AJ704" s="230">
        <v>0.30000001192092896</v>
      </c>
      <c r="AK704" s="228" t="s">
        <v>631</v>
      </c>
      <c r="AL704" s="230">
        <v>0.31000000238418579</v>
      </c>
      <c r="AM704" s="231" t="s">
        <v>597</v>
      </c>
      <c r="AN704" s="232">
        <v>0</v>
      </c>
      <c r="AO704" s="228" t="s">
        <v>948</v>
      </c>
      <c r="AP704" s="230">
        <v>0</v>
      </c>
    </row>
    <row r="705" spans="2:42" ht="18" customHeight="1">
      <c r="C705" s="982" t="str">
        <f>IF(ISTEXT('8.Electricidad y otras energías'!E36),'8.Electricidad y otras energías'!E36,"")</f>
        <v/>
      </c>
      <c r="D705" s="982" t="str">
        <f>IF(ISTEXT('8.Electricidad y otras energías'!F36),'8.Electricidad y otras energías'!F36,"")</f>
        <v/>
      </c>
      <c r="E705" s="982">
        <f>'8.Electricidad y otras energías'!G36</f>
        <v>0</v>
      </c>
      <c r="F705" s="985">
        <f>'8.Electricidad y otras energías'!H36</f>
        <v>0</v>
      </c>
      <c r="G705" s="986" t="str">
        <f t="shared" ca="1" si="72"/>
        <v/>
      </c>
      <c r="H705" s="987" t="str">
        <f t="shared" ca="1" si="73"/>
        <v/>
      </c>
      <c r="J705" s="982" t="e">
        <f t="shared" ca="1" si="71"/>
        <v>#REF!</v>
      </c>
      <c r="K705" s="931" t="e">
        <f t="shared" ca="1" si="70"/>
        <v>#REF!</v>
      </c>
      <c r="M705" s="264" t="s">
        <v>638</v>
      </c>
      <c r="N705" s="983">
        <v>0.35</v>
      </c>
      <c r="O705" s="263" t="s">
        <v>642</v>
      </c>
      <c r="P705" s="983">
        <v>0.36</v>
      </c>
      <c r="Q705" s="263" t="s">
        <v>636</v>
      </c>
      <c r="R705" s="983">
        <v>0</v>
      </c>
      <c r="S705" s="264" t="s">
        <v>628</v>
      </c>
      <c r="T705" s="983">
        <v>0.21</v>
      </c>
      <c r="U705" s="264" t="s">
        <v>620</v>
      </c>
      <c r="V705" s="983">
        <v>0.23</v>
      </c>
      <c r="W705" s="228" t="s">
        <v>614</v>
      </c>
      <c r="X705" s="229">
        <v>0.14000000059604645</v>
      </c>
      <c r="Y705" s="228" t="s">
        <v>641</v>
      </c>
      <c r="Z705" s="229">
        <v>0.2800000011920929</v>
      </c>
      <c r="AA705" s="228" t="s">
        <v>606</v>
      </c>
      <c r="AB705" s="984">
        <v>0.27000001072883606</v>
      </c>
      <c r="AC705" s="228" t="s">
        <v>592</v>
      </c>
      <c r="AD705" s="230">
        <v>0.40000000596046448</v>
      </c>
      <c r="AE705" s="228" t="s">
        <v>599</v>
      </c>
      <c r="AF705" s="230">
        <v>0.15000000596046448</v>
      </c>
      <c r="AG705" s="228" t="s">
        <v>589</v>
      </c>
      <c r="AH705" s="230">
        <v>1.9999999552965164E-2</v>
      </c>
      <c r="AI705" s="228" t="s">
        <v>579</v>
      </c>
      <c r="AJ705" s="230">
        <v>0.40000000596046448</v>
      </c>
      <c r="AK705" s="228" t="s">
        <v>640</v>
      </c>
      <c r="AL705" s="230">
        <v>0</v>
      </c>
      <c r="AM705" s="231" t="s">
        <v>631</v>
      </c>
      <c r="AN705" s="232">
        <v>0.25</v>
      </c>
      <c r="AO705" s="228" t="s">
        <v>640</v>
      </c>
      <c r="AP705" s="230">
        <v>0</v>
      </c>
    </row>
    <row r="706" spans="2:42" ht="18" customHeight="1">
      <c r="C706" s="982" t="str">
        <f>IF(ISTEXT('8.Electricidad y otras energías'!E37),'8.Electricidad y otras energías'!E37,"")</f>
        <v/>
      </c>
      <c r="D706" s="982" t="str">
        <f>IF(ISTEXT('8.Electricidad y otras energías'!F37),'8.Electricidad y otras energías'!F37,"")</f>
        <v/>
      </c>
      <c r="E706" s="982">
        <f>'8.Electricidad y otras energías'!G37</f>
        <v>0</v>
      </c>
      <c r="F706" s="985">
        <f>'8.Electricidad y otras energías'!H37</f>
        <v>0</v>
      </c>
      <c r="G706" s="986" t="str">
        <f t="shared" ca="1" si="72"/>
        <v/>
      </c>
      <c r="H706" s="987" t="str">
        <f t="shared" ca="1" si="73"/>
        <v/>
      </c>
      <c r="J706" s="982" t="e">
        <f t="shared" ca="1" si="71"/>
        <v>#REF!</v>
      </c>
      <c r="K706" s="931" t="e">
        <f t="shared" ca="1" si="70"/>
        <v>#REF!</v>
      </c>
      <c r="M706" s="264" t="s">
        <v>651</v>
      </c>
      <c r="N706" s="983">
        <v>0.4</v>
      </c>
      <c r="O706" s="988" t="s">
        <v>1539</v>
      </c>
      <c r="P706" s="265">
        <v>0.42</v>
      </c>
      <c r="Q706" s="263" t="s">
        <v>628</v>
      </c>
      <c r="R706" s="983">
        <v>0.23999999463558197</v>
      </c>
      <c r="S706" s="264" t="s">
        <v>649</v>
      </c>
      <c r="T706" s="983">
        <v>0.28000000000000003</v>
      </c>
      <c r="U706" s="264" t="s">
        <v>614</v>
      </c>
      <c r="V706" s="983">
        <v>0.08</v>
      </c>
      <c r="W706" s="228" t="s">
        <v>622</v>
      </c>
      <c r="X706" s="229">
        <v>0.12999999523162842</v>
      </c>
      <c r="Y706" s="228" t="s">
        <v>648</v>
      </c>
      <c r="Z706" s="229">
        <v>0.36000001430511475</v>
      </c>
      <c r="AA706" s="228" t="s">
        <v>626</v>
      </c>
      <c r="AB706" s="984">
        <v>0.25999999046325684</v>
      </c>
      <c r="AC706" s="228" t="s">
        <v>647</v>
      </c>
      <c r="AD706" s="230">
        <v>0.40000000596046448</v>
      </c>
      <c r="AE706" s="228" t="s">
        <v>591</v>
      </c>
      <c r="AF706" s="230">
        <v>0</v>
      </c>
      <c r="AG706" s="228" t="s">
        <v>646</v>
      </c>
      <c r="AH706" s="230">
        <v>0</v>
      </c>
      <c r="AI706" s="228" t="s">
        <v>645</v>
      </c>
      <c r="AJ706" s="230">
        <v>0</v>
      </c>
      <c r="AK706" s="228" t="s">
        <v>644</v>
      </c>
      <c r="AL706" s="230">
        <v>0.31000000238418579</v>
      </c>
      <c r="AM706" s="231" t="s">
        <v>640</v>
      </c>
      <c r="AN706" s="232">
        <v>0</v>
      </c>
      <c r="AO706" s="228" t="s">
        <v>660</v>
      </c>
      <c r="AP706" s="230">
        <v>0</v>
      </c>
    </row>
    <row r="707" spans="2:42" ht="18" customHeight="1">
      <c r="C707" s="982" t="str">
        <f>IF(ISTEXT('8.Electricidad y otras energías'!E38),'8.Electricidad y otras energías'!E38,"")</f>
        <v/>
      </c>
      <c r="D707" s="982" t="str">
        <f>IF(ISTEXT('8.Electricidad y otras energías'!F38),'8.Electricidad y otras energías'!F38,"")</f>
        <v/>
      </c>
      <c r="E707" s="982">
        <f>'8.Electricidad y otras energías'!G38</f>
        <v>0</v>
      </c>
      <c r="F707" s="985">
        <f>'8.Electricidad y otras energías'!H38</f>
        <v>0</v>
      </c>
      <c r="G707" s="986" t="str">
        <f t="shared" ca="1" si="72"/>
        <v/>
      </c>
      <c r="H707" s="987" t="str">
        <f t="shared" ca="1" si="73"/>
        <v/>
      </c>
      <c r="J707" s="982" t="e">
        <f t="shared" ca="1" si="71"/>
        <v>#REF!</v>
      </c>
      <c r="K707" s="931" t="e">
        <f t="shared" ca="1" si="70"/>
        <v>#REF!</v>
      </c>
      <c r="M707" s="264" t="s">
        <v>642</v>
      </c>
      <c r="N707" s="983">
        <v>0.31</v>
      </c>
      <c r="O707" s="988" t="s">
        <v>1540</v>
      </c>
      <c r="P707" s="265">
        <v>0.42</v>
      </c>
      <c r="Q707" s="263" t="s">
        <v>658</v>
      </c>
      <c r="R707" s="983">
        <v>0.12999999523162842</v>
      </c>
      <c r="S707" s="264" t="s">
        <v>657</v>
      </c>
      <c r="T707" s="983">
        <v>0</v>
      </c>
      <c r="U707" s="264" t="s">
        <v>622</v>
      </c>
      <c r="V707" s="983">
        <v>0.08</v>
      </c>
      <c r="W707" s="228" t="s">
        <v>656</v>
      </c>
      <c r="X707" s="229">
        <v>9.9999997764825821E-3</v>
      </c>
      <c r="Y707" s="228" t="s">
        <v>655</v>
      </c>
      <c r="Z707" s="229">
        <v>0.31999999284744263</v>
      </c>
      <c r="AA707" s="228" t="s">
        <v>618</v>
      </c>
      <c r="AB707" s="984">
        <v>0</v>
      </c>
      <c r="AC707" s="228" t="s">
        <v>654</v>
      </c>
      <c r="AD707" s="230">
        <v>0</v>
      </c>
      <c r="AE707" s="228" t="s">
        <v>625</v>
      </c>
      <c r="AF707" s="230">
        <v>0</v>
      </c>
      <c r="AG707" s="228" t="s">
        <v>624</v>
      </c>
      <c r="AH707" s="230">
        <v>0</v>
      </c>
      <c r="AI707" s="228" t="s">
        <v>581</v>
      </c>
      <c r="AJ707" s="230">
        <v>0.11999999731779099</v>
      </c>
      <c r="AK707" s="228" t="s">
        <v>604</v>
      </c>
      <c r="AL707" s="230">
        <v>0</v>
      </c>
      <c r="AM707" s="231" t="s">
        <v>644</v>
      </c>
      <c r="AN707" s="232">
        <v>0.22</v>
      </c>
      <c r="AO707" s="228" t="s">
        <v>667</v>
      </c>
      <c r="AP707" s="230">
        <v>0.25900000000000001</v>
      </c>
    </row>
    <row r="708" spans="2:42" ht="18" customHeight="1">
      <c r="C708" s="982" t="str">
        <f>IF(ISTEXT('8.Electricidad y otras energías'!E39),'8.Electricidad y otras energías'!E39,"")</f>
        <v/>
      </c>
      <c r="D708" s="982" t="str">
        <f>IF(ISTEXT('8.Electricidad y otras energías'!F39),'8.Electricidad y otras energías'!F39,"")</f>
        <v/>
      </c>
      <c r="E708" s="982">
        <f>'8.Electricidad y otras energías'!G39</f>
        <v>0</v>
      </c>
      <c r="F708" s="985">
        <f>'8.Electricidad y otras energías'!H39</f>
        <v>0</v>
      </c>
      <c r="G708" s="986" t="str">
        <f t="shared" ca="1" si="72"/>
        <v/>
      </c>
      <c r="H708" s="987" t="str">
        <f t="shared" ca="1" si="73"/>
        <v/>
      </c>
      <c r="J708" s="982" t="e">
        <f t="shared" ca="1" si="71"/>
        <v>#REF!</v>
      </c>
      <c r="K708" s="931" t="e">
        <f t="shared" ca="1" si="70"/>
        <v>#REF!</v>
      </c>
      <c r="M708" s="988" t="s">
        <v>1539</v>
      </c>
      <c r="N708" s="265">
        <v>0.45</v>
      </c>
      <c r="Q708" s="264" t="s">
        <v>638</v>
      </c>
      <c r="R708" s="983">
        <v>0.28999999165534973</v>
      </c>
      <c r="S708" s="264" t="s">
        <v>658</v>
      </c>
      <c r="T708" s="983">
        <v>0.1</v>
      </c>
      <c r="U708" s="264" t="s">
        <v>656</v>
      </c>
      <c r="V708" s="983">
        <v>0</v>
      </c>
      <c r="W708" s="228" t="s">
        <v>664</v>
      </c>
      <c r="X708" s="229">
        <v>0</v>
      </c>
      <c r="Y708" s="228" t="s">
        <v>613</v>
      </c>
      <c r="Z708" s="229">
        <v>0</v>
      </c>
      <c r="AA708" s="228" t="s">
        <v>627</v>
      </c>
      <c r="AB708" s="984">
        <v>0.33000001311302185</v>
      </c>
      <c r="AC708" s="228" t="s">
        <v>663</v>
      </c>
      <c r="AD708" s="230">
        <v>0</v>
      </c>
      <c r="AE708" s="228" t="s">
        <v>662</v>
      </c>
      <c r="AF708" s="230">
        <v>0</v>
      </c>
      <c r="AG708" s="228" t="s">
        <v>661</v>
      </c>
      <c r="AH708" s="230">
        <v>0</v>
      </c>
      <c r="AI708" s="228" t="s">
        <v>589</v>
      </c>
      <c r="AJ708" s="230">
        <v>0.34999999403953552</v>
      </c>
      <c r="AK708" s="228" t="s">
        <v>579</v>
      </c>
      <c r="AL708" s="230">
        <v>0.30000001192092896</v>
      </c>
      <c r="AM708" s="231" t="s">
        <v>660</v>
      </c>
      <c r="AN708" s="232">
        <v>0</v>
      </c>
      <c r="AO708" s="228" t="s">
        <v>634</v>
      </c>
      <c r="AP708" s="230">
        <v>7.0000000000000001E-3</v>
      </c>
    </row>
    <row r="709" spans="2:42" ht="18" customHeight="1">
      <c r="C709" s="982" t="str">
        <f>IF(ISTEXT('8.Electricidad y otras energías'!E40),'8.Electricidad y otras energías'!E40,"")</f>
        <v/>
      </c>
      <c r="D709" s="982" t="str">
        <f>IF(ISTEXT('8.Electricidad y otras energías'!F40),'8.Electricidad y otras energías'!F40,"")</f>
        <v/>
      </c>
      <c r="E709" s="982">
        <f>'8.Electricidad y otras energías'!G40</f>
        <v>0</v>
      </c>
      <c r="F709" s="985">
        <f>'8.Electricidad y otras energías'!H40</f>
        <v>0</v>
      </c>
      <c r="G709" s="986" t="str">
        <f t="shared" ca="1" si="72"/>
        <v/>
      </c>
      <c r="H709" s="987" t="str">
        <f t="shared" ca="1" si="73"/>
        <v/>
      </c>
      <c r="J709" s="982" t="e">
        <f t="shared" ca="1" si="71"/>
        <v>#REF!</v>
      </c>
      <c r="K709" s="931" t="e">
        <f t="shared" ca="1" si="70"/>
        <v>#REF!</v>
      </c>
      <c r="M709" s="988" t="s">
        <v>1540</v>
      </c>
      <c r="N709" s="265">
        <v>0.45</v>
      </c>
      <c r="Q709" s="264" t="s">
        <v>651</v>
      </c>
      <c r="R709" s="983">
        <v>0.27000001072883606</v>
      </c>
      <c r="S709" s="264" t="s">
        <v>638</v>
      </c>
      <c r="T709" s="983">
        <v>0.23</v>
      </c>
      <c r="U709" s="264" t="s">
        <v>636</v>
      </c>
      <c r="V709" s="983">
        <v>0</v>
      </c>
      <c r="W709" s="228" t="s">
        <v>636</v>
      </c>
      <c r="X709" s="229">
        <v>0</v>
      </c>
      <c r="Y709" s="228" t="s">
        <v>621</v>
      </c>
      <c r="Z709" s="229">
        <v>0.23999999463558197</v>
      </c>
      <c r="AA709" s="228" t="s">
        <v>641</v>
      </c>
      <c r="AB709" s="984">
        <v>0</v>
      </c>
      <c r="AC709" s="228" t="s">
        <v>635</v>
      </c>
      <c r="AD709" s="230">
        <v>2.9999999329447746E-2</v>
      </c>
      <c r="AE709" s="228" t="s">
        <v>669</v>
      </c>
      <c r="AF709" s="230">
        <v>0.18000000715255737</v>
      </c>
      <c r="AG709" s="228" t="s">
        <v>598</v>
      </c>
      <c r="AH709" s="230">
        <v>0.40999999642372131</v>
      </c>
      <c r="AI709" s="228" t="s">
        <v>624</v>
      </c>
      <c r="AJ709" s="230">
        <v>0</v>
      </c>
      <c r="AK709" s="228" t="s">
        <v>668</v>
      </c>
      <c r="AL709" s="230">
        <v>0</v>
      </c>
      <c r="AM709" s="231" t="s">
        <v>667</v>
      </c>
      <c r="AN709" s="232">
        <v>0</v>
      </c>
      <c r="AO709" s="228" t="s">
        <v>579</v>
      </c>
      <c r="AP709" s="230">
        <v>0</v>
      </c>
    </row>
    <row r="710" spans="2:42" ht="18" customHeight="1">
      <c r="C710" s="982" t="str">
        <f>IF(ISTEXT('8.Electricidad y otras energías'!E41),'8.Electricidad y otras energías'!E41,"")</f>
        <v/>
      </c>
      <c r="D710" s="982" t="str">
        <f>IF(ISTEXT('8.Electricidad y otras energías'!F41),'8.Electricidad y otras energías'!F41,"")</f>
        <v/>
      </c>
      <c r="E710" s="982">
        <f>'8.Electricidad y otras energías'!G41</f>
        <v>0</v>
      </c>
      <c r="F710" s="985">
        <f>'8.Electricidad y otras energías'!H41</f>
        <v>0</v>
      </c>
      <c r="G710" s="986" t="str">
        <f t="shared" ca="1" si="72"/>
        <v/>
      </c>
      <c r="H710" s="987" t="str">
        <f t="shared" ca="1" si="73"/>
        <v/>
      </c>
      <c r="J710" s="982" t="e">
        <f t="shared" ca="1" si="71"/>
        <v>#REF!</v>
      </c>
      <c r="K710" s="931" t="e">
        <f t="shared" ca="1" si="70"/>
        <v>#REF!</v>
      </c>
      <c r="M710" s="217"/>
      <c r="N710" s="217"/>
      <c r="O710" s="217"/>
      <c r="Q710" s="264" t="s">
        <v>642</v>
      </c>
      <c r="R710" s="983">
        <v>0.30000001192092896</v>
      </c>
      <c r="S710" s="264" t="s">
        <v>651</v>
      </c>
      <c r="T710" s="983">
        <v>0.28000000000000003</v>
      </c>
      <c r="U710" s="264" t="s">
        <v>628</v>
      </c>
      <c r="V710" s="983">
        <v>0.23</v>
      </c>
      <c r="W710" s="228" t="s">
        <v>675</v>
      </c>
      <c r="X710" s="229">
        <v>0.23999999463558197</v>
      </c>
      <c r="Y710" s="228" t="s">
        <v>674</v>
      </c>
      <c r="Z710" s="229">
        <v>0.34999999403953552</v>
      </c>
      <c r="AA710" s="228" t="s">
        <v>673</v>
      </c>
      <c r="AB710" s="984">
        <v>0</v>
      </c>
      <c r="AC710" s="228" t="s">
        <v>672</v>
      </c>
      <c r="AD710" s="230">
        <v>1.9999999552965164E-2</v>
      </c>
      <c r="AE710" s="228" t="s">
        <v>611</v>
      </c>
      <c r="AF710" s="230">
        <v>0</v>
      </c>
      <c r="AG710" s="228" t="s">
        <v>590</v>
      </c>
      <c r="AH710" s="230">
        <v>0</v>
      </c>
      <c r="AI710" s="228" t="s">
        <v>661</v>
      </c>
      <c r="AJ710" s="230">
        <v>0</v>
      </c>
      <c r="AK710" s="228" t="s">
        <v>581</v>
      </c>
      <c r="AL710" s="230">
        <v>0.18000000715255737</v>
      </c>
      <c r="AM710" s="231" t="s">
        <v>604</v>
      </c>
      <c r="AN710" s="232">
        <v>0</v>
      </c>
      <c r="AO710" s="228" t="s">
        <v>958</v>
      </c>
      <c r="AP710" s="230">
        <v>0</v>
      </c>
    </row>
    <row r="711" spans="2:42" ht="18" customHeight="1">
      <c r="C711" s="982" t="str">
        <f>IF(ISTEXT('8.Electricidad y otras energías'!E42),'8.Electricidad y otras energías'!E42,"")</f>
        <v/>
      </c>
      <c r="D711" s="982" t="str">
        <f>IF(ISTEXT('8.Electricidad y otras energías'!F42),'8.Electricidad y otras energías'!F42,"")</f>
        <v/>
      </c>
      <c r="E711" s="982">
        <f>'8.Electricidad y otras energías'!G42</f>
        <v>0</v>
      </c>
      <c r="F711" s="985">
        <f>'8.Electricidad y otras energías'!H42</f>
        <v>0</v>
      </c>
      <c r="G711" s="986" t="str">
        <f t="shared" ca="1" si="72"/>
        <v/>
      </c>
      <c r="H711" s="987" t="str">
        <f t="shared" ca="1" si="73"/>
        <v/>
      </c>
      <c r="J711" s="982" t="e">
        <f t="shared" ca="1" si="71"/>
        <v>#REF!</v>
      </c>
      <c r="K711" s="931" t="e">
        <f t="shared" ca="1" si="70"/>
        <v>#REF!</v>
      </c>
      <c r="M711" s="217"/>
      <c r="N711" s="217"/>
      <c r="O711" s="217"/>
      <c r="Q711" s="988" t="s">
        <v>1539</v>
      </c>
      <c r="R711" s="265">
        <v>0.33</v>
      </c>
      <c r="S711" s="264" t="s">
        <v>678</v>
      </c>
      <c r="T711" s="983">
        <v>0</v>
      </c>
      <c r="U711" s="264" t="s">
        <v>649</v>
      </c>
      <c r="V711" s="983">
        <v>0.33</v>
      </c>
      <c r="W711" s="228" t="s">
        <v>649</v>
      </c>
      <c r="X711" s="229">
        <v>0</v>
      </c>
      <c r="Y711" s="228" t="s">
        <v>614</v>
      </c>
      <c r="Z711" s="229">
        <v>0.23000000417232513</v>
      </c>
      <c r="AA711" s="228" t="s">
        <v>648</v>
      </c>
      <c r="AB711" s="984">
        <v>0.31000000238418579</v>
      </c>
      <c r="AC711" s="228" t="s">
        <v>606</v>
      </c>
      <c r="AD711" s="230">
        <v>0.34000000357627869</v>
      </c>
      <c r="AE711" s="228" t="s">
        <v>605</v>
      </c>
      <c r="AF711" s="230">
        <v>0</v>
      </c>
      <c r="AG711" s="228" t="s">
        <v>677</v>
      </c>
      <c r="AH711" s="230">
        <v>0</v>
      </c>
      <c r="AI711" s="228" t="s">
        <v>598</v>
      </c>
      <c r="AJ711" s="230">
        <v>0.28999999165534973</v>
      </c>
      <c r="AK711" s="228" t="s">
        <v>589</v>
      </c>
      <c r="AL711" s="230">
        <v>0</v>
      </c>
      <c r="AM711" s="231" t="s">
        <v>579</v>
      </c>
      <c r="AN711" s="232">
        <v>0</v>
      </c>
      <c r="AO711" s="228" t="s">
        <v>608</v>
      </c>
      <c r="AP711" s="230">
        <v>0.25900000000000001</v>
      </c>
    </row>
    <row r="712" spans="2:42" ht="18" customHeight="1">
      <c r="C712" s="982" t="str">
        <f>IF(ISTEXT('8.Electricidad y otras energías'!E43),'8.Electricidad y otras energías'!E43,"")</f>
        <v/>
      </c>
      <c r="D712" s="982" t="str">
        <f>IF(ISTEXT('8.Electricidad y otras energías'!F43),'8.Electricidad y otras energías'!F43,"")</f>
        <v/>
      </c>
      <c r="E712" s="982">
        <f>'8.Electricidad y otras energías'!G43</f>
        <v>0</v>
      </c>
      <c r="F712" s="985">
        <f>'8.Electricidad y otras energías'!H43</f>
        <v>0</v>
      </c>
      <c r="G712" s="986" t="str">
        <f t="shared" ca="1" si="72"/>
        <v/>
      </c>
      <c r="H712" s="987" t="str">
        <f t="shared" ca="1" si="73"/>
        <v/>
      </c>
      <c r="J712" s="982" t="e">
        <f t="shared" ca="1" si="71"/>
        <v>#REF!</v>
      </c>
      <c r="K712" s="931" t="e">
        <f t="shared" ca="1" si="70"/>
        <v>#REF!</v>
      </c>
      <c r="M712" s="217"/>
      <c r="N712" s="217"/>
      <c r="O712" s="217"/>
      <c r="Q712" s="988" t="s">
        <v>1540</v>
      </c>
      <c r="R712" s="265">
        <v>0.33</v>
      </c>
      <c r="S712" s="264" t="s">
        <v>642</v>
      </c>
      <c r="T712" s="983">
        <v>0.26</v>
      </c>
      <c r="U712" s="264" t="s">
        <v>658</v>
      </c>
      <c r="V712" s="983">
        <v>0.17</v>
      </c>
      <c r="W712" s="228" t="s">
        <v>658</v>
      </c>
      <c r="X712" s="229">
        <v>0.23999999463558197</v>
      </c>
      <c r="Y712" s="228" t="s">
        <v>622</v>
      </c>
      <c r="Z712" s="229">
        <v>0.23000000417232513</v>
      </c>
      <c r="AA712" s="228" t="s">
        <v>613</v>
      </c>
      <c r="AB712" s="984">
        <v>0</v>
      </c>
      <c r="AC712" s="228" t="s">
        <v>683</v>
      </c>
      <c r="AD712" s="230">
        <v>0</v>
      </c>
      <c r="AE712" s="228" t="s">
        <v>682</v>
      </c>
      <c r="AF712" s="230">
        <v>0</v>
      </c>
      <c r="AG712" s="228" t="s">
        <v>599</v>
      </c>
      <c r="AH712" s="230">
        <v>0.10999999940395355</v>
      </c>
      <c r="AI712" s="228" t="s">
        <v>590</v>
      </c>
      <c r="AJ712" s="230">
        <v>0</v>
      </c>
      <c r="AK712" s="228" t="s">
        <v>624</v>
      </c>
      <c r="AL712" s="230">
        <v>0</v>
      </c>
      <c r="AM712" s="231" t="s">
        <v>681</v>
      </c>
      <c r="AN712" s="232">
        <v>0</v>
      </c>
      <c r="AO712" s="228" t="s">
        <v>689</v>
      </c>
      <c r="AP712" s="230">
        <v>0</v>
      </c>
    </row>
    <row r="713" spans="2:42" ht="18" customHeight="1">
      <c r="C713" s="982" t="str">
        <f>IF(ISTEXT('8.Electricidad y otras energías'!E44),'8.Electricidad y otras energías'!E44,"")</f>
        <v/>
      </c>
      <c r="D713" s="982" t="str">
        <f>IF(ISTEXT('8.Electricidad y otras energías'!F44),'8.Electricidad y otras energías'!F44,"")</f>
        <v/>
      </c>
      <c r="E713" s="982">
        <f>'8.Electricidad y otras energías'!G44</f>
        <v>0</v>
      </c>
      <c r="F713" s="985">
        <f>'8.Electricidad y otras energías'!H44</f>
        <v>0</v>
      </c>
      <c r="G713" s="986" t="str">
        <f t="shared" ca="1" si="72"/>
        <v/>
      </c>
      <c r="H713" s="987" t="str">
        <f t="shared" ca="1" si="73"/>
        <v/>
      </c>
      <c r="J713" s="982" t="e">
        <f t="shared" ca="1" si="71"/>
        <v>#REF!</v>
      </c>
      <c r="K713" s="931" t="e">
        <f t="shared" ca="1" si="70"/>
        <v>#REF!</v>
      </c>
      <c r="M713" s="217"/>
      <c r="N713" s="217"/>
      <c r="O713" s="217"/>
      <c r="S713" s="988" t="s">
        <v>1539</v>
      </c>
      <c r="T713" s="265">
        <v>0.31</v>
      </c>
      <c r="U713" s="264" t="s">
        <v>638</v>
      </c>
      <c r="V713" s="983">
        <v>0.26</v>
      </c>
      <c r="W713" s="228" t="s">
        <v>686</v>
      </c>
      <c r="X713" s="229">
        <v>0.34999999403953552</v>
      </c>
      <c r="Y713" s="228" t="s">
        <v>656</v>
      </c>
      <c r="Z713" s="229">
        <v>0.31999999284744263</v>
      </c>
      <c r="AA713" s="228" t="s">
        <v>621</v>
      </c>
      <c r="AB713" s="984">
        <v>0.27000001072883606</v>
      </c>
      <c r="AC713" s="228" t="s">
        <v>685</v>
      </c>
      <c r="AD713" s="230">
        <v>0</v>
      </c>
      <c r="AE713" s="228" t="s">
        <v>592</v>
      </c>
      <c r="AF713" s="230">
        <v>5.000000074505806E-2</v>
      </c>
      <c r="AG713" s="228" t="s">
        <v>591</v>
      </c>
      <c r="AH713" s="230">
        <v>0</v>
      </c>
      <c r="AI713" s="228" t="s">
        <v>677</v>
      </c>
      <c r="AJ713" s="230">
        <v>0</v>
      </c>
      <c r="AK713" s="228" t="s">
        <v>661</v>
      </c>
      <c r="AL713" s="230">
        <v>0</v>
      </c>
      <c r="AM713" s="231" t="s">
        <v>581</v>
      </c>
      <c r="AN713" s="232">
        <v>0.14000000000000001</v>
      </c>
      <c r="AO713" s="228" t="s">
        <v>964</v>
      </c>
      <c r="AP713" s="230">
        <v>0</v>
      </c>
    </row>
    <row r="714" spans="2:42" ht="18" customHeight="1">
      <c r="C714" s="982" t="str">
        <f>IF(ISTEXT('8.Electricidad y otras energías'!E45),'8.Electricidad y otras energías'!E45,"")</f>
        <v/>
      </c>
      <c r="D714" s="982" t="str">
        <f>IF(ISTEXT('8.Electricidad y otras energías'!F45),'8.Electricidad y otras energías'!F45,"")</f>
        <v/>
      </c>
      <c r="E714" s="982">
        <f>'8.Electricidad y otras energías'!G45</f>
        <v>0</v>
      </c>
      <c r="F714" s="985">
        <f>'8.Electricidad y otras energías'!H45</f>
        <v>0</v>
      </c>
      <c r="G714" s="986" t="str">
        <f t="shared" ca="1" si="72"/>
        <v/>
      </c>
      <c r="H714" s="987" t="str">
        <f t="shared" ca="1" si="73"/>
        <v/>
      </c>
      <c r="J714" s="982" t="e">
        <f t="shared" ca="1" si="71"/>
        <v>#REF!</v>
      </c>
      <c r="K714" s="931" t="e">
        <f t="shared" ca="1" si="70"/>
        <v>#REF!</v>
      </c>
      <c r="M714" s="217"/>
      <c r="N714" s="217"/>
      <c r="O714" s="217"/>
      <c r="S714" s="988" t="s">
        <v>1540</v>
      </c>
      <c r="T714" s="265">
        <v>0.31</v>
      </c>
      <c r="U714" s="264" t="s">
        <v>651</v>
      </c>
      <c r="V714" s="983">
        <v>0.36</v>
      </c>
      <c r="W714" s="228" t="s">
        <v>691</v>
      </c>
      <c r="X714" s="229">
        <v>0.25</v>
      </c>
      <c r="Y714" s="228" t="s">
        <v>664</v>
      </c>
      <c r="Z714" s="229">
        <v>0</v>
      </c>
      <c r="AA714" s="228" t="s">
        <v>674</v>
      </c>
      <c r="AB714" s="984">
        <v>0.31999999284744263</v>
      </c>
      <c r="AC714" s="228" t="s">
        <v>626</v>
      </c>
      <c r="AD714" s="230">
        <v>0.33000001311302185</v>
      </c>
      <c r="AE714" s="228" t="s">
        <v>654</v>
      </c>
      <c r="AF714" s="230">
        <v>0</v>
      </c>
      <c r="AG714" s="228" t="s">
        <v>625</v>
      </c>
      <c r="AH714" s="230">
        <v>0</v>
      </c>
      <c r="AI714" s="228" t="s">
        <v>599</v>
      </c>
      <c r="AJ714" s="230">
        <v>0.25</v>
      </c>
      <c r="AK714" s="228" t="s">
        <v>690</v>
      </c>
      <c r="AL714" s="230">
        <v>0.2800000011920929</v>
      </c>
      <c r="AM714" s="231" t="s">
        <v>689</v>
      </c>
      <c r="AN714" s="232">
        <v>0</v>
      </c>
      <c r="AO714" s="228" t="s">
        <v>966</v>
      </c>
      <c r="AP714" s="230">
        <v>0.23799999999999999</v>
      </c>
    </row>
    <row r="715" spans="2:42" ht="18" customHeight="1">
      <c r="C715" s="982" t="str">
        <f>IF(ISTEXT('8.Electricidad y otras energías'!E46),'8.Electricidad y otras energías'!E46,"")</f>
        <v/>
      </c>
      <c r="D715" s="982" t="str">
        <f>IF(ISTEXT('8.Electricidad y otras energías'!F46),'8.Electricidad y otras energías'!F46,"")</f>
        <v/>
      </c>
      <c r="E715" s="982">
        <f>'8.Electricidad y otras energías'!G46</f>
        <v>0</v>
      </c>
      <c r="F715" s="985">
        <f>'8.Electricidad y otras energías'!H46</f>
        <v>0</v>
      </c>
      <c r="G715" s="986" t="str">
        <f t="shared" ca="1" si="72"/>
        <v/>
      </c>
      <c r="H715" s="987" t="str">
        <f t="shared" ca="1" si="73"/>
        <v/>
      </c>
      <c r="J715" s="982" t="e">
        <f t="shared" ca="1" si="71"/>
        <v>#REF!</v>
      </c>
      <c r="K715" s="931" t="e">
        <f t="shared" ca="1" si="70"/>
        <v>#REF!</v>
      </c>
      <c r="M715" s="217"/>
      <c r="N715" s="217"/>
      <c r="O715" s="217"/>
      <c r="U715" s="264" t="s">
        <v>678</v>
      </c>
      <c r="V715" s="983">
        <v>0</v>
      </c>
      <c r="W715" s="228" t="s">
        <v>695</v>
      </c>
      <c r="X715" s="229">
        <v>0.30000001192092896</v>
      </c>
      <c r="Y715" s="228" t="s">
        <v>636</v>
      </c>
      <c r="Z715" s="229">
        <v>0</v>
      </c>
      <c r="AA715" s="228" t="s">
        <v>614</v>
      </c>
      <c r="AB715" s="984">
        <v>0.28999999165534973</v>
      </c>
      <c r="AC715" s="228" t="s">
        <v>694</v>
      </c>
      <c r="AD715" s="230">
        <v>0</v>
      </c>
      <c r="AE715" s="228" t="s">
        <v>693</v>
      </c>
      <c r="AF715" s="230">
        <v>1.9999999552965164E-2</v>
      </c>
      <c r="AG715" s="228" t="s">
        <v>611</v>
      </c>
      <c r="AH715" s="230">
        <v>0</v>
      </c>
      <c r="AI715" s="228" t="s">
        <v>591</v>
      </c>
      <c r="AJ715" s="230">
        <v>0</v>
      </c>
      <c r="AK715" s="228" t="s">
        <v>598</v>
      </c>
      <c r="AL715" s="230">
        <v>0</v>
      </c>
      <c r="AM715" s="231" t="s">
        <v>589</v>
      </c>
      <c r="AN715" s="232">
        <v>0</v>
      </c>
      <c r="AO715" s="228" t="s">
        <v>615</v>
      </c>
      <c r="AP715" s="230">
        <v>0.25800000000000001</v>
      </c>
    </row>
    <row r="716" spans="2:42" ht="18" customHeight="1">
      <c r="C716" s="982" t="str">
        <f>IF(ISTEXT('8.Electricidad y otras energías'!E47),'8.Electricidad y otras energías'!E47,"")</f>
        <v/>
      </c>
      <c r="D716" s="982" t="str">
        <f>IF(ISTEXT('8.Electricidad y otras energías'!F47),'8.Electricidad y otras energías'!F47,"")</f>
        <v/>
      </c>
      <c r="E716" s="982">
        <f>'8.Electricidad y otras energías'!G47</f>
        <v>0</v>
      </c>
      <c r="F716" s="985">
        <f>'8.Electricidad y otras energías'!H47</f>
        <v>0</v>
      </c>
      <c r="G716" s="986" t="str">
        <f t="shared" ca="1" si="72"/>
        <v/>
      </c>
      <c r="H716" s="987" t="str">
        <f t="shared" ca="1" si="73"/>
        <v/>
      </c>
      <c r="J716" s="982" t="e">
        <f t="shared" ca="1" si="71"/>
        <v>#REF!</v>
      </c>
      <c r="K716" s="931" t="e">
        <f t="shared" ca="1" si="70"/>
        <v>#REF!</v>
      </c>
      <c r="M716" s="217"/>
      <c r="N716" s="217"/>
      <c r="O716" s="217"/>
      <c r="U716" s="264" t="s">
        <v>700</v>
      </c>
      <c r="V716" s="983">
        <v>0</v>
      </c>
      <c r="W716" s="228" t="s">
        <v>678</v>
      </c>
      <c r="X716" s="229">
        <v>9.9999997764825821E-3</v>
      </c>
      <c r="Y716" s="228" t="s">
        <v>699</v>
      </c>
      <c r="Z716" s="229">
        <v>0</v>
      </c>
      <c r="AA716" s="228" t="s">
        <v>622</v>
      </c>
      <c r="AB716" s="984">
        <v>0.28999999165534973</v>
      </c>
      <c r="AC716" s="228" t="s">
        <v>698</v>
      </c>
      <c r="AD716" s="230">
        <v>0</v>
      </c>
      <c r="AE716" s="228" t="s">
        <v>697</v>
      </c>
      <c r="AF716" s="230">
        <v>0</v>
      </c>
      <c r="AG716" s="228" t="s">
        <v>605</v>
      </c>
      <c r="AH716" s="230">
        <v>0</v>
      </c>
      <c r="AI716" s="228" t="s">
        <v>625</v>
      </c>
      <c r="AJ716" s="230">
        <v>0</v>
      </c>
      <c r="AK716" s="228" t="s">
        <v>590</v>
      </c>
      <c r="AL716" s="230">
        <v>0</v>
      </c>
      <c r="AM716" s="231" t="s">
        <v>624</v>
      </c>
      <c r="AN716" s="232">
        <v>0</v>
      </c>
      <c r="AO716" s="228" t="s">
        <v>623</v>
      </c>
      <c r="AP716" s="230">
        <v>0.25900000000000001</v>
      </c>
    </row>
    <row r="717" spans="2:42" ht="18" customHeight="1">
      <c r="C717" s="982" t="str">
        <f>IF(ISTEXT('8.Electricidad y otras energías'!E48),'8.Electricidad y otras energías'!E48,"")</f>
        <v/>
      </c>
      <c r="D717" s="982" t="str">
        <f>IF(ISTEXT('8.Electricidad y otras energías'!F48),'8.Electricidad y otras energías'!F48,"")</f>
        <v/>
      </c>
      <c r="E717" s="982">
        <f>'8.Electricidad y otras energías'!G48</f>
        <v>0</v>
      </c>
      <c r="F717" s="985">
        <f>'8.Electricidad y otras energías'!H48</f>
        <v>0</v>
      </c>
      <c r="G717" s="986" t="str">
        <f t="shared" ca="1" si="72"/>
        <v/>
      </c>
      <c r="H717" s="987" t="str">
        <f t="shared" ca="1" si="73"/>
        <v/>
      </c>
      <c r="J717" s="982" t="e">
        <f t="shared" ca="1" si="71"/>
        <v>#REF!</v>
      </c>
      <c r="K717" s="931" t="e">
        <f t="shared" ca="1" si="70"/>
        <v>#REF!</v>
      </c>
      <c r="M717" s="217"/>
      <c r="N717" s="217"/>
      <c r="O717" s="217"/>
      <c r="U717" s="264" t="s">
        <v>642</v>
      </c>
      <c r="V717" s="983">
        <v>0.33</v>
      </c>
      <c r="W717" s="228" t="s">
        <v>700</v>
      </c>
      <c r="X717" s="229">
        <v>0</v>
      </c>
      <c r="Y717" s="228" t="s">
        <v>675</v>
      </c>
      <c r="Z717" s="229">
        <v>0.17000000178813934</v>
      </c>
      <c r="AA717" s="228" t="s">
        <v>707</v>
      </c>
      <c r="AB717" s="984">
        <v>0.34000000357627869</v>
      </c>
      <c r="AC717" s="228" t="s">
        <v>706</v>
      </c>
      <c r="AD717" s="230">
        <v>0.20999999344348907</v>
      </c>
      <c r="AE717" s="228" t="s">
        <v>705</v>
      </c>
      <c r="AF717" s="230">
        <v>0</v>
      </c>
      <c r="AG717" s="228" t="s">
        <v>704</v>
      </c>
      <c r="AH717" s="230">
        <v>0</v>
      </c>
      <c r="AI717" s="228" t="s">
        <v>703</v>
      </c>
      <c r="AJ717" s="230">
        <v>0.40000000596046448</v>
      </c>
      <c r="AK717" s="228" t="s">
        <v>677</v>
      </c>
      <c r="AL717" s="230">
        <v>0</v>
      </c>
      <c r="AM717" s="231" t="s">
        <v>702</v>
      </c>
      <c r="AN717" s="232">
        <v>0.24</v>
      </c>
      <c r="AO717" s="228" t="s">
        <v>967</v>
      </c>
      <c r="AP717" s="230">
        <v>0</v>
      </c>
    </row>
    <row r="718" spans="2:42" ht="18" customHeight="1">
      <c r="H718" s="989">
        <f ca="1">SUMIF(H696:H717,"&gt;0")</f>
        <v>0</v>
      </c>
      <c r="J718" s="982" t="e">
        <f t="shared" ca="1" si="71"/>
        <v>#REF!</v>
      </c>
      <c r="K718" s="931" t="e">
        <f t="shared" ca="1" si="70"/>
        <v>#REF!</v>
      </c>
      <c r="M718" s="217"/>
      <c r="N718" s="217"/>
      <c r="O718" s="217"/>
      <c r="U718" s="988" t="s">
        <v>1539</v>
      </c>
      <c r="V718" s="265">
        <v>0.36</v>
      </c>
      <c r="W718" s="228" t="s">
        <v>642</v>
      </c>
      <c r="X718" s="229">
        <v>0.38999998569488525</v>
      </c>
      <c r="Y718" s="228" t="s">
        <v>713</v>
      </c>
      <c r="Z718" s="229">
        <v>0.14000000059604645</v>
      </c>
      <c r="AA718" s="228" t="s">
        <v>664</v>
      </c>
      <c r="AB718" s="984">
        <v>0</v>
      </c>
      <c r="AC718" s="228" t="s">
        <v>712</v>
      </c>
      <c r="AD718" s="230">
        <v>0</v>
      </c>
      <c r="AE718" s="228" t="s">
        <v>711</v>
      </c>
      <c r="AF718" s="230">
        <v>0</v>
      </c>
      <c r="AG718" s="228" t="s">
        <v>710</v>
      </c>
      <c r="AH718" s="230">
        <v>0</v>
      </c>
      <c r="AI718" s="228" t="s">
        <v>669</v>
      </c>
      <c r="AJ718" s="230">
        <v>0.37999999523162842</v>
      </c>
      <c r="AK718" s="228" t="s">
        <v>599</v>
      </c>
      <c r="AL718" s="230">
        <v>0.18999999761581421</v>
      </c>
      <c r="AM718" s="231" t="s">
        <v>709</v>
      </c>
      <c r="AN718" s="232">
        <v>0.25</v>
      </c>
      <c r="AO718" s="228" t="s">
        <v>630</v>
      </c>
      <c r="AP718" s="230">
        <v>0.25800000000000001</v>
      </c>
    </row>
    <row r="719" spans="2:42" ht="18" customHeight="1">
      <c r="B719" s="259" t="s">
        <v>1332</v>
      </c>
      <c r="D719" s="225" t="s">
        <v>1541</v>
      </c>
      <c r="E719" s="225"/>
      <c r="J719" s="982" t="e">
        <f t="shared" ca="1" si="71"/>
        <v>#REF!</v>
      </c>
      <c r="K719" s="931" t="e">
        <f t="shared" ca="1" si="70"/>
        <v>#REF!</v>
      </c>
      <c r="M719" s="217"/>
      <c r="N719" s="217"/>
      <c r="O719" s="217"/>
      <c r="U719" s="988" t="s">
        <v>1540</v>
      </c>
      <c r="V719" s="265">
        <v>0.36</v>
      </c>
      <c r="W719" s="228" t="s">
        <v>718</v>
      </c>
      <c r="X719" s="229">
        <v>0</v>
      </c>
      <c r="Y719" s="228" t="s">
        <v>649</v>
      </c>
      <c r="Z719" s="229">
        <v>0</v>
      </c>
      <c r="AA719" s="228" t="s">
        <v>636</v>
      </c>
      <c r="AB719" s="984">
        <v>0</v>
      </c>
      <c r="AC719" s="228" t="s">
        <v>618</v>
      </c>
      <c r="AD719" s="230">
        <v>0</v>
      </c>
      <c r="AE719" s="228" t="s">
        <v>717</v>
      </c>
      <c r="AF719" s="230">
        <v>0</v>
      </c>
      <c r="AG719" s="228" t="s">
        <v>592</v>
      </c>
      <c r="AH719" s="230">
        <v>0</v>
      </c>
      <c r="AI719" s="228" t="s">
        <v>716</v>
      </c>
      <c r="AJ719" s="230">
        <v>0</v>
      </c>
      <c r="AK719" s="228" t="s">
        <v>591</v>
      </c>
      <c r="AL719" s="230">
        <v>0</v>
      </c>
      <c r="AM719" s="231" t="s">
        <v>661</v>
      </c>
      <c r="AN719" s="232">
        <v>0</v>
      </c>
      <c r="AO719" s="228" t="s">
        <v>633</v>
      </c>
      <c r="AP719" s="230">
        <v>0</v>
      </c>
    </row>
    <row r="720" spans="2:42" ht="18" customHeight="1">
      <c r="J720" s="982" t="e">
        <f t="shared" ca="1" si="71"/>
        <v>#REF!</v>
      </c>
      <c r="K720" s="931" t="e">
        <f t="shared" ca="1" si="70"/>
        <v>#REF!</v>
      </c>
      <c r="M720" s="217"/>
      <c r="N720" s="217"/>
      <c r="O720" s="217"/>
      <c r="W720" s="988" t="s">
        <v>1539</v>
      </c>
      <c r="X720" s="229">
        <v>0.4</v>
      </c>
      <c r="Y720" s="228" t="s">
        <v>658</v>
      </c>
      <c r="Z720" s="229">
        <v>0.15999999642372131</v>
      </c>
      <c r="AA720" s="228" t="s">
        <v>699</v>
      </c>
      <c r="AB720" s="984">
        <v>0</v>
      </c>
      <c r="AC720" s="228" t="s">
        <v>627</v>
      </c>
      <c r="AD720" s="230">
        <v>0.37999999523162842</v>
      </c>
      <c r="AE720" s="228" t="s">
        <v>635</v>
      </c>
      <c r="AF720" s="230">
        <v>0</v>
      </c>
      <c r="AG720" s="228" t="s">
        <v>654</v>
      </c>
      <c r="AH720" s="230">
        <v>0</v>
      </c>
      <c r="AI720" s="228" t="s">
        <v>611</v>
      </c>
      <c r="AJ720" s="230">
        <v>0</v>
      </c>
      <c r="AK720" s="228" t="s">
        <v>625</v>
      </c>
      <c r="AL720" s="230">
        <v>0</v>
      </c>
      <c r="AM720" s="231" t="s">
        <v>720</v>
      </c>
      <c r="AN720" s="232">
        <v>0</v>
      </c>
      <c r="AO720" s="228" t="s">
        <v>639</v>
      </c>
      <c r="AP720" s="230">
        <v>0.20699999999999999</v>
      </c>
    </row>
    <row r="721" spans="3:42" ht="18" customHeight="1">
      <c r="C721" s="981" t="s">
        <v>1542</v>
      </c>
      <c r="D721" s="990" t="s">
        <v>1543</v>
      </c>
      <c r="E721" s="991" t="s">
        <v>1544</v>
      </c>
      <c r="J721" s="982" t="e">
        <f t="shared" ca="1" si="71"/>
        <v>#REF!</v>
      </c>
      <c r="K721" s="931" t="e">
        <f t="shared" ca="1" si="70"/>
        <v>#REF!</v>
      </c>
      <c r="M721" s="217"/>
      <c r="N721" s="217"/>
      <c r="O721" s="217"/>
      <c r="W721" s="988" t="s">
        <v>1540</v>
      </c>
      <c r="X721" s="229">
        <v>0.4</v>
      </c>
      <c r="Y721" s="228" t="s">
        <v>686</v>
      </c>
      <c r="Z721" s="229">
        <v>0</v>
      </c>
      <c r="AA721" s="228" t="s">
        <v>675</v>
      </c>
      <c r="AB721" s="984">
        <v>0.18999999761581421</v>
      </c>
      <c r="AC721" s="228" t="s">
        <v>648</v>
      </c>
      <c r="AD721" s="230">
        <v>0.33000001311302185</v>
      </c>
      <c r="AE721" s="228" t="s">
        <v>725</v>
      </c>
      <c r="AF721" s="230">
        <v>0.36000001430511475</v>
      </c>
      <c r="AG721" s="228" t="s">
        <v>697</v>
      </c>
      <c r="AH721" s="230">
        <v>0</v>
      </c>
      <c r="AI721" s="228" t="s">
        <v>724</v>
      </c>
      <c r="AJ721" s="230">
        <v>0</v>
      </c>
      <c r="AK721" s="228" t="s">
        <v>723</v>
      </c>
      <c r="AL721" s="230">
        <v>0</v>
      </c>
      <c r="AM721" s="231" t="s">
        <v>690</v>
      </c>
      <c r="AN721" s="232">
        <v>0.21</v>
      </c>
      <c r="AO721" s="228" t="s">
        <v>643</v>
      </c>
      <c r="AP721" s="230">
        <v>0.16800000000000001</v>
      </c>
    </row>
    <row r="722" spans="3:42" ht="18" customHeight="1">
      <c r="C722" s="471">
        <f>IF(D696="Varias comercializadoras",1,2)</f>
        <v>2</v>
      </c>
      <c r="D722" s="992" t="s">
        <v>1545</v>
      </c>
      <c r="E722" s="993" t="s">
        <v>1546</v>
      </c>
      <c r="J722" s="982" t="e">
        <f t="shared" ca="1" si="71"/>
        <v>#REF!</v>
      </c>
      <c r="K722" s="931" t="e">
        <f t="shared" ca="1" si="70"/>
        <v>#REF!</v>
      </c>
      <c r="M722" s="217"/>
      <c r="N722" s="217"/>
      <c r="O722" s="217"/>
      <c r="W722" s="217"/>
      <c r="X722" s="217"/>
      <c r="Y722" s="228" t="s">
        <v>691</v>
      </c>
      <c r="Z722" s="229">
        <v>0.20999999344348907</v>
      </c>
      <c r="AA722" s="228" t="s">
        <v>713</v>
      </c>
      <c r="AB722" s="984">
        <v>0.14000000059604645</v>
      </c>
      <c r="AC722" s="228" t="s">
        <v>728</v>
      </c>
      <c r="AD722" s="230">
        <v>0.40000000596046448</v>
      </c>
      <c r="AE722" s="228" t="s">
        <v>672</v>
      </c>
      <c r="AF722" s="230">
        <v>0</v>
      </c>
      <c r="AG722" s="228" t="s">
        <v>705</v>
      </c>
      <c r="AH722" s="230">
        <v>0</v>
      </c>
      <c r="AI722" s="228" t="s">
        <v>605</v>
      </c>
      <c r="AJ722" s="230">
        <v>0</v>
      </c>
      <c r="AK722" s="228" t="s">
        <v>727</v>
      </c>
      <c r="AL722" s="230">
        <v>0.28999999165534973</v>
      </c>
      <c r="AM722" s="231" t="s">
        <v>598</v>
      </c>
      <c r="AN722" s="232">
        <v>0</v>
      </c>
      <c r="AO722" s="228" t="s">
        <v>969</v>
      </c>
      <c r="AP722" s="230">
        <v>0.113</v>
      </c>
    </row>
    <row r="723" spans="3:42" ht="18" customHeight="1">
      <c r="C723" s="471">
        <f t="shared" ref="C723:C743" si="74">IF(D697="Varias comercializadoras",1,2)</f>
        <v>2</v>
      </c>
      <c r="E723" s="994" t="s">
        <v>1547</v>
      </c>
      <c r="J723" s="982" t="e">
        <f t="shared" ca="1" si="71"/>
        <v>#REF!</v>
      </c>
      <c r="K723" s="931" t="e">
        <f t="shared" ca="1" si="70"/>
        <v>#REF!</v>
      </c>
      <c r="M723" s="217"/>
      <c r="N723" s="217"/>
      <c r="O723" s="217"/>
      <c r="W723" s="217"/>
      <c r="X723" s="217"/>
      <c r="Y723" s="228" t="s">
        <v>695</v>
      </c>
      <c r="Z723" s="229">
        <v>0.11999999731779099</v>
      </c>
      <c r="AA723" s="228" t="s">
        <v>649</v>
      </c>
      <c r="AB723" s="984">
        <v>0</v>
      </c>
      <c r="AC723" s="228" t="s">
        <v>733</v>
      </c>
      <c r="AD723" s="230">
        <v>0</v>
      </c>
      <c r="AE723" s="228" t="s">
        <v>732</v>
      </c>
      <c r="AF723" s="230">
        <v>0</v>
      </c>
      <c r="AG723" s="228" t="s">
        <v>711</v>
      </c>
      <c r="AH723" s="230">
        <v>0</v>
      </c>
      <c r="AI723" s="228" t="s">
        <v>731</v>
      </c>
      <c r="AJ723" s="230">
        <v>0</v>
      </c>
      <c r="AK723" s="228" t="s">
        <v>730</v>
      </c>
      <c r="AL723" s="230">
        <v>0</v>
      </c>
      <c r="AM723" s="231" t="s">
        <v>590</v>
      </c>
      <c r="AN723" s="232">
        <v>0</v>
      </c>
      <c r="AO723" s="228" t="s">
        <v>973</v>
      </c>
      <c r="AP723" s="230">
        <v>0</v>
      </c>
    </row>
    <row r="724" spans="3:42" ht="18" customHeight="1">
      <c r="C724" s="471">
        <f t="shared" si="74"/>
        <v>2</v>
      </c>
      <c r="E724" s="995" t="s">
        <v>1545</v>
      </c>
      <c r="J724" s="982" t="e">
        <f t="shared" ca="1" si="71"/>
        <v>#REF!</v>
      </c>
      <c r="K724" s="931" t="e">
        <f t="shared" ca="1" si="70"/>
        <v>#REF!</v>
      </c>
      <c r="M724" s="217"/>
      <c r="N724" s="217"/>
      <c r="O724" s="217"/>
      <c r="W724" s="217"/>
      <c r="X724" s="217"/>
      <c r="Y724" s="228" t="s">
        <v>678</v>
      </c>
      <c r="Z724" s="229">
        <v>0</v>
      </c>
      <c r="AA724" s="228" t="s">
        <v>738</v>
      </c>
      <c r="AB724" s="984">
        <v>0.119999997317791</v>
      </c>
      <c r="AC724" s="228" t="s">
        <v>737</v>
      </c>
      <c r="AD724" s="230">
        <v>9.9999997764825821E-3</v>
      </c>
      <c r="AE724" s="228" t="s">
        <v>736</v>
      </c>
      <c r="AF724" s="230">
        <v>0.23999999463558197</v>
      </c>
      <c r="AG724" s="228" t="s">
        <v>717</v>
      </c>
      <c r="AH724" s="230">
        <v>0</v>
      </c>
      <c r="AI724" s="228" t="s">
        <v>735</v>
      </c>
      <c r="AJ724" s="230">
        <v>0</v>
      </c>
      <c r="AK724" s="228" t="s">
        <v>703</v>
      </c>
      <c r="AL724" s="230">
        <v>0</v>
      </c>
      <c r="AM724" s="231" t="s">
        <v>677</v>
      </c>
      <c r="AN724" s="232">
        <v>0</v>
      </c>
      <c r="AO724" s="228" t="s">
        <v>976</v>
      </c>
      <c r="AP724" s="230">
        <v>0</v>
      </c>
    </row>
    <row r="725" spans="3:42" ht="18" customHeight="1">
      <c r="C725" s="471">
        <f t="shared" si="74"/>
        <v>2</v>
      </c>
      <c r="D725" s="217"/>
      <c r="J725" s="982" t="e">
        <f t="shared" ca="1" si="71"/>
        <v>#REF!</v>
      </c>
      <c r="K725" s="931" t="e">
        <f t="shared" ca="1" si="70"/>
        <v>#REF!</v>
      </c>
      <c r="M725" s="217"/>
      <c r="N725" s="217"/>
      <c r="O725" s="217"/>
      <c r="W725" s="217"/>
      <c r="X725" s="217"/>
      <c r="Y725" s="228" t="s">
        <v>744</v>
      </c>
      <c r="Z725" s="229">
        <v>0.34000000357627869</v>
      </c>
      <c r="AA725" s="228" t="s">
        <v>686</v>
      </c>
      <c r="AB725" s="984">
        <v>3.9999999105930328E-2</v>
      </c>
      <c r="AC725" s="228" t="s">
        <v>613</v>
      </c>
      <c r="AD725" s="230">
        <v>0</v>
      </c>
      <c r="AE725" s="228" t="s">
        <v>743</v>
      </c>
      <c r="AF725" s="230">
        <v>0.23999999463558197</v>
      </c>
      <c r="AG725" s="228" t="s">
        <v>742</v>
      </c>
      <c r="AH725" s="230">
        <v>0</v>
      </c>
      <c r="AI725" s="228" t="s">
        <v>741</v>
      </c>
      <c r="AJ725" s="230">
        <v>0</v>
      </c>
      <c r="AK725" s="228" t="s">
        <v>740</v>
      </c>
      <c r="AL725" s="230">
        <v>0</v>
      </c>
      <c r="AM725" s="231" t="s">
        <v>599</v>
      </c>
      <c r="AN725" s="232">
        <v>0.2</v>
      </c>
      <c r="AO725" s="228" t="s">
        <v>652</v>
      </c>
      <c r="AP725" s="230">
        <v>0.25800000000000001</v>
      </c>
    </row>
    <row r="726" spans="3:42" ht="18" customHeight="1">
      <c r="C726" s="471">
        <f t="shared" si="74"/>
        <v>2</v>
      </c>
      <c r="D726" s="217"/>
      <c r="J726" s="982" t="e">
        <f t="shared" ca="1" si="71"/>
        <v>#REF!</v>
      </c>
      <c r="K726" s="931" t="e">
        <f t="shared" ca="1" si="70"/>
        <v>#REF!</v>
      </c>
      <c r="M726" s="217"/>
      <c r="N726" s="217"/>
      <c r="O726" s="217"/>
      <c r="W726" s="217"/>
      <c r="X726" s="217"/>
      <c r="Y726" s="228" t="s">
        <v>700</v>
      </c>
      <c r="Z726" s="229">
        <v>0</v>
      </c>
      <c r="AA726" s="228" t="s">
        <v>691</v>
      </c>
      <c r="AB726" s="984">
        <v>0.20000000298023224</v>
      </c>
      <c r="AC726" s="228" t="s">
        <v>621</v>
      </c>
      <c r="AD726" s="230">
        <v>0.31000000238418579</v>
      </c>
      <c r="AE726" s="228" t="s">
        <v>747</v>
      </c>
      <c r="AF726" s="230">
        <v>0</v>
      </c>
      <c r="AG726" s="228" t="s">
        <v>746</v>
      </c>
      <c r="AH726" s="230">
        <v>0</v>
      </c>
      <c r="AI726" s="228" t="s">
        <v>710</v>
      </c>
      <c r="AJ726" s="230">
        <v>0</v>
      </c>
      <c r="AK726" s="228" t="s">
        <v>611</v>
      </c>
      <c r="AL726" s="230">
        <v>0</v>
      </c>
      <c r="AM726" s="231" t="s">
        <v>591</v>
      </c>
      <c r="AN726" s="232">
        <v>0</v>
      </c>
      <c r="AO726" s="228" t="s">
        <v>758</v>
      </c>
      <c r="AP726" s="230">
        <v>0</v>
      </c>
    </row>
    <row r="727" spans="3:42" ht="18" customHeight="1">
      <c r="C727" s="471">
        <f t="shared" si="74"/>
        <v>2</v>
      </c>
      <c r="D727" s="217"/>
      <c r="J727" s="982" t="e">
        <f t="shared" ca="1" si="71"/>
        <v>#REF!</v>
      </c>
      <c r="K727" s="931" t="e">
        <f t="shared" ca="1" si="70"/>
        <v>#REF!</v>
      </c>
      <c r="M727" s="217"/>
      <c r="N727" s="217"/>
      <c r="O727" s="217"/>
      <c r="W727" s="217"/>
      <c r="X727" s="217"/>
      <c r="Y727" s="228" t="s">
        <v>750</v>
      </c>
      <c r="Z727" s="229">
        <v>0</v>
      </c>
      <c r="AA727" s="228" t="s">
        <v>695</v>
      </c>
      <c r="AB727" s="984">
        <v>0.12999999523162842</v>
      </c>
      <c r="AC727" s="228" t="s">
        <v>674</v>
      </c>
      <c r="AD727" s="230">
        <v>0.36000001430511475</v>
      </c>
      <c r="AE727" s="228" t="s">
        <v>749</v>
      </c>
      <c r="AF727" s="230">
        <v>0</v>
      </c>
      <c r="AG727" s="228" t="s">
        <v>635</v>
      </c>
      <c r="AH727" s="230">
        <v>0</v>
      </c>
      <c r="AI727" s="228" t="s">
        <v>592</v>
      </c>
      <c r="AJ727" s="230">
        <v>0</v>
      </c>
      <c r="AK727" s="228" t="s">
        <v>617</v>
      </c>
      <c r="AL727" s="230">
        <v>0.31000000238418579</v>
      </c>
      <c r="AM727" s="231" t="s">
        <v>625</v>
      </c>
      <c r="AN727" s="232">
        <v>0</v>
      </c>
      <c r="AO727" s="228" t="s">
        <v>659</v>
      </c>
      <c r="AP727" s="230">
        <v>0</v>
      </c>
    </row>
    <row r="728" spans="3:42" ht="18" customHeight="1">
      <c r="C728" s="471">
        <f t="shared" si="74"/>
        <v>2</v>
      </c>
      <c r="D728" s="217"/>
      <c r="J728" s="982" t="e">
        <f t="shared" ca="1" si="71"/>
        <v>#REF!</v>
      </c>
      <c r="K728" s="931" t="e">
        <f t="shared" ca="1" si="70"/>
        <v>#REF!</v>
      </c>
      <c r="M728" s="217"/>
      <c r="N728" s="217"/>
      <c r="O728" s="217"/>
      <c r="W728" s="217"/>
      <c r="X728" s="217"/>
      <c r="Y728" s="228" t="s">
        <v>642</v>
      </c>
      <c r="Z728" s="229">
        <v>0.36000001430511475</v>
      </c>
      <c r="AA728" s="228" t="s">
        <v>678</v>
      </c>
      <c r="AB728" s="984">
        <v>0</v>
      </c>
      <c r="AC728" s="228" t="s">
        <v>614</v>
      </c>
      <c r="AD728" s="230">
        <v>0.34999999403953552</v>
      </c>
      <c r="AE728" s="228" t="s">
        <v>753</v>
      </c>
      <c r="AF728" s="230">
        <v>0</v>
      </c>
      <c r="AG728" s="228" t="s">
        <v>725</v>
      </c>
      <c r="AH728" s="230">
        <v>0</v>
      </c>
      <c r="AI728" s="228" t="s">
        <v>654</v>
      </c>
      <c r="AJ728" s="230">
        <v>0</v>
      </c>
      <c r="AK728" s="228" t="s">
        <v>605</v>
      </c>
      <c r="AL728" s="230">
        <v>0</v>
      </c>
      <c r="AM728" s="231" t="s">
        <v>723</v>
      </c>
      <c r="AN728" s="232">
        <v>0</v>
      </c>
      <c r="AO728" s="228" t="s">
        <v>981</v>
      </c>
      <c r="AP728" s="230">
        <v>0</v>
      </c>
    </row>
    <row r="729" spans="3:42" ht="18" customHeight="1">
      <c r="C729" s="471">
        <f t="shared" si="74"/>
        <v>2</v>
      </c>
      <c r="J729" s="982" t="e">
        <f t="shared" ca="1" si="71"/>
        <v>#REF!</v>
      </c>
      <c r="K729" s="931" t="e">
        <f t="shared" ca="1" si="70"/>
        <v>#REF!</v>
      </c>
      <c r="M729" s="217"/>
      <c r="N729" s="217"/>
      <c r="O729" s="217"/>
      <c r="W729" s="217"/>
      <c r="X729" s="217"/>
      <c r="Y729" s="228" t="s">
        <v>718</v>
      </c>
      <c r="Z729" s="229">
        <v>0</v>
      </c>
      <c r="AA729" s="228" t="s">
        <v>744</v>
      </c>
      <c r="AB729" s="984">
        <v>0.34000000357627869</v>
      </c>
      <c r="AC729" s="228" t="s">
        <v>622</v>
      </c>
      <c r="AD729" s="230">
        <v>0.36000001430511475</v>
      </c>
      <c r="AE729" s="228" t="s">
        <v>756</v>
      </c>
      <c r="AF729" s="230">
        <v>0</v>
      </c>
      <c r="AG729" s="228" t="s">
        <v>755</v>
      </c>
      <c r="AH729" s="230">
        <v>0</v>
      </c>
      <c r="AI729" s="228" t="s">
        <v>663</v>
      </c>
      <c r="AJ729" s="230">
        <v>0</v>
      </c>
      <c r="AK729" s="228" t="s">
        <v>731</v>
      </c>
      <c r="AL729" s="230">
        <v>0</v>
      </c>
      <c r="AM729" s="231" t="s">
        <v>652</v>
      </c>
      <c r="AN729" s="232">
        <v>0.24</v>
      </c>
      <c r="AO729" s="228" t="s">
        <v>767</v>
      </c>
      <c r="AP729" s="230">
        <v>0</v>
      </c>
    </row>
    <row r="730" spans="3:42" ht="18" customHeight="1">
      <c r="C730" s="471">
        <f t="shared" si="74"/>
        <v>2</v>
      </c>
      <c r="J730" s="982" t="e">
        <f t="shared" ca="1" si="71"/>
        <v>#REF!</v>
      </c>
      <c r="K730" s="931" t="e">
        <f t="shared" ca="1" si="70"/>
        <v>#REF!</v>
      </c>
      <c r="M730" s="217"/>
      <c r="N730" s="217"/>
      <c r="O730" s="217"/>
      <c r="Y730" s="988" t="s">
        <v>1539</v>
      </c>
      <c r="Z730" s="229">
        <v>0.36</v>
      </c>
      <c r="AA730" s="228" t="s">
        <v>760</v>
      </c>
      <c r="AB730" s="984">
        <v>0.37000000476837158</v>
      </c>
      <c r="AC730" s="228" t="s">
        <v>707</v>
      </c>
      <c r="AD730" s="230">
        <v>0.34999999403953552</v>
      </c>
      <c r="AE730" s="228" t="s">
        <v>759</v>
      </c>
      <c r="AF730" s="230">
        <v>2.9999999329447746E-2</v>
      </c>
      <c r="AG730" s="228" t="s">
        <v>672</v>
      </c>
      <c r="AH730" s="230">
        <v>0.25999999046325684</v>
      </c>
      <c r="AI730" s="228" t="s">
        <v>705</v>
      </c>
      <c r="AJ730" s="230">
        <v>0</v>
      </c>
      <c r="AK730" s="228" t="s">
        <v>741</v>
      </c>
      <c r="AL730" s="230">
        <v>0</v>
      </c>
      <c r="AM730" s="231" t="s">
        <v>758</v>
      </c>
      <c r="AN730" s="232">
        <v>0</v>
      </c>
      <c r="AO730" s="228" t="s">
        <v>984</v>
      </c>
      <c r="AP730" s="230">
        <v>0</v>
      </c>
    </row>
    <row r="731" spans="3:42" ht="18" customHeight="1">
      <c r="C731" s="471">
        <f t="shared" si="74"/>
        <v>2</v>
      </c>
      <c r="D731" s="217"/>
      <c r="J731" s="982" t="e">
        <f t="shared" ca="1" si="71"/>
        <v>#REF!</v>
      </c>
      <c r="K731" s="931" t="e">
        <f t="shared" ca="1" si="70"/>
        <v>#REF!</v>
      </c>
      <c r="M731" s="217"/>
      <c r="N731" s="217"/>
      <c r="O731" s="217"/>
      <c r="Y731" s="988" t="s">
        <v>1540</v>
      </c>
      <c r="Z731" s="229">
        <v>0.36</v>
      </c>
      <c r="AA731" s="228" t="s">
        <v>700</v>
      </c>
      <c r="AB731" s="984">
        <v>0</v>
      </c>
      <c r="AC731" s="228" t="s">
        <v>664</v>
      </c>
      <c r="AD731" s="230">
        <v>0.14000000059604645</v>
      </c>
      <c r="AE731" s="228" t="s">
        <v>765</v>
      </c>
      <c r="AF731" s="230">
        <v>0</v>
      </c>
      <c r="AG731" s="228" t="s">
        <v>732</v>
      </c>
      <c r="AH731" s="230">
        <v>1.9999999552965164E-2</v>
      </c>
      <c r="AI731" s="228" t="s">
        <v>711</v>
      </c>
      <c r="AJ731" s="230">
        <v>0</v>
      </c>
      <c r="AK731" s="228" t="s">
        <v>764</v>
      </c>
      <c r="AL731" s="230">
        <v>0.31000000238418579</v>
      </c>
      <c r="AM731" s="231" t="s">
        <v>763</v>
      </c>
      <c r="AN731" s="232">
        <v>0</v>
      </c>
      <c r="AO731" s="228" t="s">
        <v>986</v>
      </c>
      <c r="AP731" s="230">
        <v>0.25900000000000001</v>
      </c>
    </row>
    <row r="732" spans="3:42" ht="18" customHeight="1">
      <c r="C732" s="471">
        <f t="shared" si="74"/>
        <v>2</v>
      </c>
      <c r="D732" s="217"/>
      <c r="J732" s="982" t="e">
        <f t="shared" ca="1" si="71"/>
        <v>#REF!</v>
      </c>
      <c r="K732" s="931" t="e">
        <f t="shared" ca="1" si="70"/>
        <v>#REF!</v>
      </c>
      <c r="M732" s="217"/>
      <c r="N732" s="217"/>
      <c r="O732" s="217"/>
      <c r="AA732" s="228" t="s">
        <v>770</v>
      </c>
      <c r="AB732" s="984">
        <v>0</v>
      </c>
      <c r="AC732" s="228" t="s">
        <v>636</v>
      </c>
      <c r="AD732" s="230">
        <v>0</v>
      </c>
      <c r="AE732" s="228" t="s">
        <v>769</v>
      </c>
      <c r="AF732" s="230">
        <v>0</v>
      </c>
      <c r="AG732" s="228" t="s">
        <v>768</v>
      </c>
      <c r="AH732" s="230">
        <v>0</v>
      </c>
      <c r="AI732" s="228" t="s">
        <v>717</v>
      </c>
      <c r="AJ732" s="230">
        <v>0</v>
      </c>
      <c r="AK732" s="228" t="s">
        <v>710</v>
      </c>
      <c r="AL732" s="230">
        <v>7.0000000298023224E-2</v>
      </c>
      <c r="AM732" s="231" t="s">
        <v>767</v>
      </c>
      <c r="AN732" s="232">
        <v>0</v>
      </c>
      <c r="AO732" s="228" t="s">
        <v>988</v>
      </c>
      <c r="AP732" s="230">
        <v>0</v>
      </c>
    </row>
    <row r="733" spans="3:42" ht="18" customHeight="1">
      <c r="C733" s="471">
        <f t="shared" si="74"/>
        <v>2</v>
      </c>
      <c r="D733" s="217"/>
      <c r="J733" s="982" t="e">
        <f t="shared" ca="1" si="71"/>
        <v>#REF!</v>
      </c>
      <c r="K733" s="931" t="e">
        <f t="shared" ca="1" si="70"/>
        <v>#REF!</v>
      </c>
      <c r="M733" s="217"/>
      <c r="N733" s="217"/>
      <c r="O733" s="217"/>
      <c r="AA733" s="228" t="s">
        <v>775</v>
      </c>
      <c r="AB733" s="984">
        <v>0</v>
      </c>
      <c r="AC733" s="228" t="s">
        <v>774</v>
      </c>
      <c r="AD733" s="230">
        <v>0</v>
      </c>
      <c r="AE733" s="228" t="s">
        <v>773</v>
      </c>
      <c r="AF733" s="230">
        <v>0</v>
      </c>
      <c r="AG733" s="228" t="s">
        <v>736</v>
      </c>
      <c r="AH733" s="230">
        <v>0.25999999046325684</v>
      </c>
      <c r="AI733" s="228" t="s">
        <v>742</v>
      </c>
      <c r="AJ733" s="230">
        <v>0</v>
      </c>
      <c r="AK733" s="228" t="s">
        <v>772</v>
      </c>
      <c r="AL733" s="230">
        <v>0</v>
      </c>
      <c r="AM733" s="231" t="s">
        <v>703</v>
      </c>
      <c r="AN733" s="232">
        <v>0</v>
      </c>
      <c r="AO733" s="228" t="s">
        <v>666</v>
      </c>
      <c r="AP733" s="230">
        <v>0.13100000000000001</v>
      </c>
    </row>
    <row r="734" spans="3:42" ht="18" customHeight="1">
      <c r="C734" s="471">
        <f t="shared" si="74"/>
        <v>2</v>
      </c>
      <c r="D734" s="217"/>
      <c r="J734" s="982" t="e">
        <f t="shared" ca="1" si="71"/>
        <v>#REF!</v>
      </c>
      <c r="K734" s="931" t="e">
        <f t="shared" ca="1" si="70"/>
        <v>#REF!</v>
      </c>
      <c r="M734" s="217"/>
      <c r="N734" s="217"/>
      <c r="O734" s="217"/>
      <c r="AA734" s="228" t="s">
        <v>780</v>
      </c>
      <c r="AB734" s="984">
        <v>1.9999999552965164E-2</v>
      </c>
      <c r="AC734" s="228" t="s">
        <v>699</v>
      </c>
      <c r="AD734" s="230">
        <v>9.9999997764825821E-3</v>
      </c>
      <c r="AE734" s="228" t="s">
        <v>779</v>
      </c>
      <c r="AF734" s="230">
        <v>0</v>
      </c>
      <c r="AG734" s="228" t="s">
        <v>778</v>
      </c>
      <c r="AH734" s="230">
        <v>0.25</v>
      </c>
      <c r="AI734" s="228" t="s">
        <v>746</v>
      </c>
      <c r="AJ734" s="230">
        <v>0</v>
      </c>
      <c r="AK734" s="228" t="s">
        <v>592</v>
      </c>
      <c r="AL734" s="230">
        <v>9.9999997764825821E-3</v>
      </c>
      <c r="AM734" s="231" t="s">
        <v>716</v>
      </c>
      <c r="AN734" s="232">
        <v>0</v>
      </c>
      <c r="AO734" s="228" t="s">
        <v>670</v>
      </c>
      <c r="AP734" s="230">
        <v>0.25900000000000001</v>
      </c>
    </row>
    <row r="735" spans="3:42" ht="18" customHeight="1">
      <c r="C735" s="471">
        <f t="shared" si="74"/>
        <v>2</v>
      </c>
      <c r="D735" s="217"/>
      <c r="J735" s="982" t="e">
        <f t="shared" ca="1" si="71"/>
        <v>#REF!</v>
      </c>
      <c r="K735" s="931" t="e">
        <f t="shared" ca="1" si="70"/>
        <v>#REF!</v>
      </c>
      <c r="M735" s="217"/>
      <c r="N735" s="217"/>
      <c r="O735" s="217"/>
      <c r="AA735" s="228" t="s">
        <v>718</v>
      </c>
      <c r="AB735" s="984">
        <v>0.15999999642372131</v>
      </c>
      <c r="AC735" s="228" t="s">
        <v>675</v>
      </c>
      <c r="AD735" s="230">
        <v>0.23000000417232513</v>
      </c>
      <c r="AE735" s="228" t="s">
        <v>783</v>
      </c>
      <c r="AF735" s="230">
        <v>0</v>
      </c>
      <c r="AG735" s="228" t="s">
        <v>747</v>
      </c>
      <c r="AH735" s="230">
        <v>0</v>
      </c>
      <c r="AI735" s="228" t="s">
        <v>635</v>
      </c>
      <c r="AJ735" s="230">
        <v>9.9999997764825821E-3</v>
      </c>
      <c r="AK735" s="228" t="s">
        <v>654</v>
      </c>
      <c r="AL735" s="230">
        <v>0</v>
      </c>
      <c r="AM735" s="231" t="s">
        <v>611</v>
      </c>
      <c r="AN735" s="232">
        <v>0</v>
      </c>
      <c r="AO735" s="228" t="s">
        <v>991</v>
      </c>
      <c r="AP735" s="230">
        <v>0</v>
      </c>
    </row>
    <row r="736" spans="3:42" ht="18" customHeight="1">
      <c r="C736" s="471">
        <f t="shared" si="74"/>
        <v>2</v>
      </c>
      <c r="D736" s="217"/>
      <c r="J736" s="982" t="e">
        <f t="shared" ca="1" si="71"/>
        <v>#REF!</v>
      </c>
      <c r="K736" s="931" t="e">
        <f t="shared" ca="1" si="70"/>
        <v>#REF!</v>
      </c>
      <c r="M736" s="217"/>
      <c r="N736" s="217"/>
      <c r="O736" s="217"/>
      <c r="AA736" s="988" t="s">
        <v>1539</v>
      </c>
      <c r="AB736" s="984">
        <v>0.37</v>
      </c>
      <c r="AC736" s="228" t="s">
        <v>713</v>
      </c>
      <c r="AD736" s="230">
        <v>0.30000001192092896</v>
      </c>
      <c r="AE736" s="228" t="s">
        <v>786</v>
      </c>
      <c r="AF736" s="230">
        <v>0</v>
      </c>
      <c r="AG736" s="228" t="s">
        <v>785</v>
      </c>
      <c r="AH736" s="230">
        <v>0</v>
      </c>
      <c r="AI736" s="228" t="s">
        <v>725</v>
      </c>
      <c r="AJ736" s="230">
        <v>0</v>
      </c>
      <c r="AK736" s="228" t="s">
        <v>705</v>
      </c>
      <c r="AL736" s="230">
        <v>0</v>
      </c>
      <c r="AM736" s="231" t="s">
        <v>724</v>
      </c>
      <c r="AN736" s="232">
        <v>0.25</v>
      </c>
      <c r="AO736" s="228" t="s">
        <v>994</v>
      </c>
      <c r="AP736" s="230">
        <v>0</v>
      </c>
    </row>
    <row r="737" spans="3:42" ht="18" customHeight="1">
      <c r="C737" s="471">
        <f t="shared" si="74"/>
        <v>2</v>
      </c>
      <c r="D737" s="217"/>
      <c r="J737" s="982" t="e">
        <f t="shared" ca="1" si="71"/>
        <v>#REF!</v>
      </c>
      <c r="K737" s="931" t="e">
        <f t="shared" ca="1" si="70"/>
        <v>#REF!</v>
      </c>
      <c r="M737" s="217"/>
      <c r="N737" s="217"/>
      <c r="O737" s="217"/>
      <c r="AA737" s="988" t="s">
        <v>1540</v>
      </c>
      <c r="AB737" s="984">
        <v>0.37</v>
      </c>
      <c r="AC737" s="228" t="s">
        <v>649</v>
      </c>
      <c r="AD737" s="230">
        <v>0</v>
      </c>
      <c r="AE737" s="228" t="s">
        <v>694</v>
      </c>
      <c r="AF737" s="230">
        <v>0</v>
      </c>
      <c r="AG737" s="228" t="s">
        <v>749</v>
      </c>
      <c r="AH737" s="230">
        <v>0</v>
      </c>
      <c r="AI737" s="228" t="s">
        <v>1548</v>
      </c>
      <c r="AJ737" s="230">
        <v>0</v>
      </c>
      <c r="AK737" s="228" t="s">
        <v>711</v>
      </c>
      <c r="AL737" s="230">
        <v>9.9999997764825821E-3</v>
      </c>
      <c r="AM737" s="231" t="s">
        <v>617</v>
      </c>
      <c r="AN737" s="232">
        <v>0.25</v>
      </c>
      <c r="AO737" s="228" t="s">
        <v>995</v>
      </c>
      <c r="AP737" s="230">
        <v>3.0000000000000001E-3</v>
      </c>
    </row>
    <row r="738" spans="3:42" ht="18" customHeight="1">
      <c r="C738" s="471">
        <f t="shared" si="74"/>
        <v>2</v>
      </c>
      <c r="D738" s="217"/>
      <c r="J738" s="982" t="e">
        <f t="shared" ca="1" si="71"/>
        <v>#REF!</v>
      </c>
      <c r="K738" s="931" t="e">
        <f t="shared" ca="1" si="70"/>
        <v>#REF!</v>
      </c>
      <c r="M738" s="217"/>
      <c r="N738" s="217"/>
      <c r="O738" s="217"/>
      <c r="AC738" s="228" t="s">
        <v>738</v>
      </c>
      <c r="AD738" s="230">
        <v>0.20999999344348907</v>
      </c>
      <c r="AE738" s="228" t="s">
        <v>698</v>
      </c>
      <c r="AF738" s="230">
        <v>0</v>
      </c>
      <c r="AG738" s="228" t="s">
        <v>753</v>
      </c>
      <c r="AH738" s="230">
        <v>0</v>
      </c>
      <c r="AI738" s="228" t="s">
        <v>672</v>
      </c>
      <c r="AJ738" s="230">
        <v>0.40000000596046448</v>
      </c>
      <c r="AK738" s="228" t="s">
        <v>663</v>
      </c>
      <c r="AL738" s="230">
        <v>0</v>
      </c>
      <c r="AM738" s="231" t="s">
        <v>731</v>
      </c>
      <c r="AN738" s="232">
        <v>0</v>
      </c>
      <c r="AO738" s="228" t="s">
        <v>998</v>
      </c>
      <c r="AP738" s="230">
        <v>0</v>
      </c>
    </row>
    <row r="739" spans="3:42" ht="18" customHeight="1">
      <c r="C739" s="471">
        <f t="shared" si="74"/>
        <v>2</v>
      </c>
      <c r="D739" s="217"/>
      <c r="J739" s="982" t="e">
        <f t="shared" ca="1" si="71"/>
        <v>#REF!</v>
      </c>
      <c r="K739" s="931" t="e">
        <f t="shared" ca="1" si="70"/>
        <v>#REF!</v>
      </c>
      <c r="M739" s="217"/>
      <c r="N739" s="217"/>
      <c r="O739" s="217"/>
      <c r="AC739" s="228" t="s">
        <v>791</v>
      </c>
      <c r="AD739" s="230">
        <v>0.10000000149011612</v>
      </c>
      <c r="AE739" s="228" t="s">
        <v>706</v>
      </c>
      <c r="AF739" s="230">
        <v>3.9999999105930328E-2</v>
      </c>
      <c r="AG739" s="228" t="s">
        <v>759</v>
      </c>
      <c r="AH739" s="230">
        <v>0</v>
      </c>
      <c r="AI739" s="228" t="s">
        <v>732</v>
      </c>
      <c r="AJ739" s="230">
        <v>0</v>
      </c>
      <c r="AK739" s="228" t="s">
        <v>717</v>
      </c>
      <c r="AL739" s="230">
        <v>0</v>
      </c>
      <c r="AM739" s="231" t="s">
        <v>735</v>
      </c>
      <c r="AN739" s="232">
        <v>0</v>
      </c>
      <c r="AO739" s="228" t="s">
        <v>1002</v>
      </c>
      <c r="AP739" s="230">
        <v>0.14099999999999999</v>
      </c>
    </row>
    <row r="740" spans="3:42" ht="18" customHeight="1">
      <c r="C740" s="471">
        <f t="shared" si="74"/>
        <v>2</v>
      </c>
      <c r="D740" s="217"/>
      <c r="J740" s="982" t="e">
        <f t="shared" ca="1" si="71"/>
        <v>#REF!</v>
      </c>
      <c r="K740" s="931" t="e">
        <f t="shared" ca="1" si="70"/>
        <v>#REF!</v>
      </c>
      <c r="M740" s="217"/>
      <c r="N740" s="217"/>
      <c r="O740" s="217"/>
      <c r="AC740" s="228" t="s">
        <v>795</v>
      </c>
      <c r="AD740" s="230">
        <v>0</v>
      </c>
      <c r="AE740" s="228" t="s">
        <v>794</v>
      </c>
      <c r="AF740" s="230">
        <v>0</v>
      </c>
      <c r="AG740" s="228" t="s">
        <v>765</v>
      </c>
      <c r="AH740" s="230">
        <v>0</v>
      </c>
      <c r="AI740" s="228" t="s">
        <v>793</v>
      </c>
      <c r="AJ740" s="230">
        <v>0.40000000596046448</v>
      </c>
      <c r="AK740" s="228" t="s">
        <v>742</v>
      </c>
      <c r="AL740" s="230">
        <v>0</v>
      </c>
      <c r="AM740" s="231" t="s">
        <v>682</v>
      </c>
      <c r="AN740" s="232">
        <v>0</v>
      </c>
      <c r="AO740" s="228" t="s">
        <v>676</v>
      </c>
      <c r="AP740" s="230">
        <v>0.25600000000000001</v>
      </c>
    </row>
    <row r="741" spans="3:42" ht="18" customHeight="1">
      <c r="C741" s="471">
        <f t="shared" si="74"/>
        <v>2</v>
      </c>
      <c r="D741" s="217"/>
      <c r="J741" s="982" t="e">
        <f t="shared" ca="1" si="71"/>
        <v>#REF!</v>
      </c>
      <c r="K741" s="931" t="e">
        <f t="shared" ca="1" si="70"/>
        <v>#REF!</v>
      </c>
      <c r="M741" s="217"/>
      <c r="N741" s="217"/>
      <c r="O741" s="217"/>
      <c r="AC741" s="228" t="s">
        <v>686</v>
      </c>
      <c r="AD741" s="230">
        <v>0</v>
      </c>
      <c r="AE741" s="228" t="s">
        <v>798</v>
      </c>
      <c r="AF741" s="230">
        <v>0</v>
      </c>
      <c r="AG741" s="228" t="s">
        <v>769</v>
      </c>
      <c r="AH741" s="230">
        <v>0</v>
      </c>
      <c r="AI741" s="228" t="s">
        <v>768</v>
      </c>
      <c r="AJ741" s="230">
        <v>0.15000000596046448</v>
      </c>
      <c r="AK741" s="228" t="s">
        <v>746</v>
      </c>
      <c r="AL741" s="230">
        <v>0</v>
      </c>
      <c r="AM741" s="231" t="s">
        <v>797</v>
      </c>
      <c r="AN741" s="232">
        <v>0</v>
      </c>
      <c r="AO741" s="228" t="s">
        <v>1003</v>
      </c>
      <c r="AP741" s="230">
        <v>0</v>
      </c>
    </row>
    <row r="742" spans="3:42" ht="18" customHeight="1">
      <c r="C742" s="471">
        <f t="shared" si="74"/>
        <v>2</v>
      </c>
      <c r="D742" s="217"/>
      <c r="J742" s="982" t="e">
        <f t="shared" ca="1" si="71"/>
        <v>#REF!</v>
      </c>
      <c r="K742" s="931" t="e">
        <f t="shared" ca="1" si="70"/>
        <v>#REF!</v>
      </c>
      <c r="M742" s="217"/>
      <c r="N742" s="217"/>
      <c r="O742" s="217"/>
      <c r="AC742" s="228" t="s">
        <v>802</v>
      </c>
      <c r="AD742" s="230">
        <v>0</v>
      </c>
      <c r="AE742" s="228" t="s">
        <v>712</v>
      </c>
      <c r="AF742" s="230">
        <v>0</v>
      </c>
      <c r="AG742" s="228" t="s">
        <v>801</v>
      </c>
      <c r="AH742" s="230">
        <v>0.30000001192092896</v>
      </c>
      <c r="AI742" s="228" t="s">
        <v>800</v>
      </c>
      <c r="AJ742" s="230">
        <v>0</v>
      </c>
      <c r="AK742" s="228" t="s">
        <v>635</v>
      </c>
      <c r="AL742" s="230">
        <v>0</v>
      </c>
      <c r="AM742" s="231" t="s">
        <v>710</v>
      </c>
      <c r="AN742" s="232">
        <v>0</v>
      </c>
      <c r="AO742" s="228" t="s">
        <v>772</v>
      </c>
      <c r="AP742" s="230">
        <v>0</v>
      </c>
    </row>
    <row r="743" spans="3:42" ht="18" customHeight="1">
      <c r="C743" s="471">
        <f t="shared" si="74"/>
        <v>2</v>
      </c>
      <c r="D743" s="217"/>
      <c r="J743" s="982" t="e">
        <f t="shared" ca="1" si="71"/>
        <v>#REF!</v>
      </c>
      <c r="K743" s="931" t="e">
        <f t="shared" ca="1" si="70"/>
        <v>#REF!</v>
      </c>
      <c r="M743" s="217"/>
      <c r="N743" s="217"/>
      <c r="O743" s="217"/>
      <c r="AC743" s="228" t="s">
        <v>804</v>
      </c>
      <c r="AD743" s="230">
        <v>0.17000000178813934</v>
      </c>
      <c r="AE743" s="228" t="s">
        <v>618</v>
      </c>
      <c r="AF743" s="230">
        <v>0</v>
      </c>
      <c r="AG743" s="228" t="s">
        <v>773</v>
      </c>
      <c r="AH743" s="230">
        <v>5.9999998658895493E-2</v>
      </c>
      <c r="AI743" s="228" t="s">
        <v>736</v>
      </c>
      <c r="AJ743" s="230">
        <v>0.23000000417232513</v>
      </c>
      <c r="AK743" s="228" t="s">
        <v>725</v>
      </c>
      <c r="AL743" s="230">
        <v>0</v>
      </c>
      <c r="AM743" s="231" t="s">
        <v>772</v>
      </c>
      <c r="AN743" s="232">
        <v>0</v>
      </c>
      <c r="AO743" s="228" t="s">
        <v>1007</v>
      </c>
      <c r="AP743" s="230">
        <v>0</v>
      </c>
    </row>
    <row r="744" spans="3:42" ht="18" customHeight="1">
      <c r="J744" s="982" t="e">
        <f t="shared" ca="1" si="71"/>
        <v>#REF!</v>
      </c>
      <c r="K744" s="931" t="e">
        <f t="shared" ca="1" si="70"/>
        <v>#REF!</v>
      </c>
      <c r="M744" s="217"/>
      <c r="N744" s="217"/>
      <c r="O744" s="217"/>
      <c r="AC744" s="228" t="s">
        <v>691</v>
      </c>
      <c r="AD744" s="230">
        <v>0.23000000417232513</v>
      </c>
      <c r="AE744" s="228" t="s">
        <v>627</v>
      </c>
      <c r="AF744" s="230">
        <v>0.34000000357627869</v>
      </c>
      <c r="AG744" s="228" t="s">
        <v>779</v>
      </c>
      <c r="AH744" s="230">
        <v>0</v>
      </c>
      <c r="AI744" s="228" t="s">
        <v>778</v>
      </c>
      <c r="AJ744" s="230">
        <v>0.23000000417232513</v>
      </c>
      <c r="AK744" s="228" t="s">
        <v>755</v>
      </c>
      <c r="AL744" s="230">
        <v>0</v>
      </c>
      <c r="AM744" s="231" t="s">
        <v>592</v>
      </c>
      <c r="AN744" s="232">
        <v>0</v>
      </c>
      <c r="AO744" s="228" t="s">
        <v>1009</v>
      </c>
      <c r="AP744" s="230">
        <v>0</v>
      </c>
    </row>
    <row r="745" spans="3:42" ht="18" customHeight="1">
      <c r="C745" s="471" t="s">
        <v>1549</v>
      </c>
      <c r="D745" s="471">
        <v>1</v>
      </c>
      <c r="J745" s="982" t="e">
        <f t="shared" ca="1" si="71"/>
        <v>#REF!</v>
      </c>
      <c r="K745" s="931" t="e">
        <f t="shared" ca="1" si="70"/>
        <v>#REF!</v>
      </c>
      <c r="M745" s="217"/>
      <c r="N745" s="217"/>
      <c r="O745" s="217"/>
      <c r="AC745" s="228" t="s">
        <v>695</v>
      </c>
      <c r="AD745" s="230">
        <v>0.11999999731779099</v>
      </c>
      <c r="AE745" s="228" t="s">
        <v>648</v>
      </c>
      <c r="AF745" s="230">
        <v>0.30000001192092896</v>
      </c>
      <c r="AG745" s="228" t="s">
        <v>694</v>
      </c>
      <c r="AH745" s="230">
        <v>0</v>
      </c>
      <c r="AI745" s="228" t="s">
        <v>747</v>
      </c>
      <c r="AJ745" s="230">
        <v>0.34999999403953552</v>
      </c>
      <c r="AK745" s="228" t="s">
        <v>672</v>
      </c>
      <c r="AL745" s="230">
        <v>0.2800000011920929</v>
      </c>
      <c r="AM745" s="231" t="s">
        <v>807</v>
      </c>
      <c r="AN745" s="232">
        <v>0</v>
      </c>
      <c r="AO745" s="228" t="s">
        <v>1011</v>
      </c>
      <c r="AP745" s="230">
        <v>0</v>
      </c>
    </row>
    <row r="746" spans="3:42" ht="18" customHeight="1">
      <c r="C746" s="471" t="s">
        <v>1550</v>
      </c>
      <c r="D746" s="471">
        <v>2</v>
      </c>
      <c r="J746" s="982" t="e">
        <f t="shared" ca="1" si="71"/>
        <v>#REF!</v>
      </c>
      <c r="K746" s="931" t="e">
        <f t="shared" ca="1" si="70"/>
        <v>#REF!</v>
      </c>
      <c r="M746" s="217"/>
      <c r="N746" s="217"/>
      <c r="O746" s="217"/>
      <c r="AC746" s="228" t="s">
        <v>678</v>
      </c>
      <c r="AD746" s="230">
        <v>1.9999999552965164E-2</v>
      </c>
      <c r="AE746" s="228" t="s">
        <v>810</v>
      </c>
      <c r="AF746" s="230">
        <v>0</v>
      </c>
      <c r="AG746" s="228" t="s">
        <v>698</v>
      </c>
      <c r="AH746" s="230">
        <v>0</v>
      </c>
      <c r="AI746" s="228" t="s">
        <v>1551</v>
      </c>
      <c r="AJ746" s="230">
        <v>0.40999999642372131</v>
      </c>
      <c r="AK746" s="228" t="s">
        <v>732</v>
      </c>
      <c r="AL746" s="230">
        <v>0.23000000417232513</v>
      </c>
      <c r="AM746" s="231" t="s">
        <v>654</v>
      </c>
      <c r="AN746" s="232">
        <v>0</v>
      </c>
      <c r="AO746" s="228" t="s">
        <v>1014</v>
      </c>
      <c r="AP746" s="230">
        <v>0.219</v>
      </c>
    </row>
    <row r="747" spans="3:42" ht="18" customHeight="1">
      <c r="J747" s="982" t="e">
        <f t="shared" ca="1" si="71"/>
        <v>#REF!</v>
      </c>
      <c r="K747" s="931" t="e">
        <f t="shared" ca="1" si="70"/>
        <v>#REF!</v>
      </c>
      <c r="M747" s="217"/>
      <c r="N747" s="217"/>
      <c r="O747" s="217"/>
      <c r="AC747" s="228" t="s">
        <v>760</v>
      </c>
      <c r="AD747" s="230">
        <v>3.9999999105930328E-2</v>
      </c>
      <c r="AE747" s="228" t="s">
        <v>814</v>
      </c>
      <c r="AF747" s="230">
        <v>0</v>
      </c>
      <c r="AG747" s="228" t="s">
        <v>706</v>
      </c>
      <c r="AH747" s="230">
        <v>5.9999998658895493E-2</v>
      </c>
      <c r="AI747" s="228" t="s">
        <v>785</v>
      </c>
      <c r="AJ747" s="230">
        <v>0</v>
      </c>
      <c r="AK747" s="228" t="s">
        <v>793</v>
      </c>
      <c r="AL747" s="230">
        <v>0.15999999642372131</v>
      </c>
      <c r="AM747" s="231" t="s">
        <v>812</v>
      </c>
      <c r="AN747" s="232">
        <v>0</v>
      </c>
      <c r="AO747" s="228" t="s">
        <v>1015</v>
      </c>
      <c r="AP747" s="230">
        <v>0</v>
      </c>
    </row>
    <row r="748" spans="3:42" ht="18" customHeight="1">
      <c r="C748" s="182" t="s">
        <v>1552</v>
      </c>
      <c r="J748" s="982" t="e">
        <f t="shared" ca="1" si="71"/>
        <v>#REF!</v>
      </c>
      <c r="K748" s="931" t="e">
        <f t="shared" ca="1" si="70"/>
        <v>#REF!</v>
      </c>
      <c r="M748" s="217"/>
      <c r="N748" s="217"/>
      <c r="O748" s="217"/>
      <c r="AC748" s="228" t="s">
        <v>817</v>
      </c>
      <c r="AD748" s="230">
        <v>0</v>
      </c>
      <c r="AE748" s="228" t="s">
        <v>728</v>
      </c>
      <c r="AF748" s="230">
        <v>0.31999999284744263</v>
      </c>
      <c r="AG748" s="228" t="s">
        <v>712</v>
      </c>
      <c r="AH748" s="230">
        <v>0</v>
      </c>
      <c r="AI748" s="228" t="s">
        <v>816</v>
      </c>
      <c r="AJ748" s="230">
        <v>0.40999999642372131</v>
      </c>
      <c r="AK748" s="228" t="s">
        <v>768</v>
      </c>
      <c r="AL748" s="230">
        <v>0.30000001192092896</v>
      </c>
      <c r="AM748" s="231" t="s">
        <v>697</v>
      </c>
      <c r="AN748" s="232">
        <v>0</v>
      </c>
      <c r="AO748" s="228" t="s">
        <v>711</v>
      </c>
      <c r="AP748" s="230">
        <v>0</v>
      </c>
    </row>
    <row r="749" spans="3:42" ht="18" customHeight="1">
      <c r="C749" s="996" t="s">
        <v>1546</v>
      </c>
      <c r="D749" s="996">
        <v>0</v>
      </c>
      <c r="J749" s="982" t="e">
        <f t="shared" ca="1" si="71"/>
        <v>#REF!</v>
      </c>
      <c r="K749" s="931" t="e">
        <f t="shared" ca="1" si="70"/>
        <v>#REF!</v>
      </c>
      <c r="M749" s="217"/>
      <c r="N749" s="217"/>
      <c r="O749" s="217"/>
      <c r="AC749" s="228" t="s">
        <v>821</v>
      </c>
      <c r="AD749" s="230">
        <v>0</v>
      </c>
      <c r="AE749" s="228" t="s">
        <v>820</v>
      </c>
      <c r="AF749" s="230">
        <v>0.34000000357627869</v>
      </c>
      <c r="AG749" s="228" t="s">
        <v>819</v>
      </c>
      <c r="AH749" s="230">
        <v>0.41999998688697815</v>
      </c>
      <c r="AI749" s="228" t="s">
        <v>749</v>
      </c>
      <c r="AJ749" s="230">
        <v>0</v>
      </c>
      <c r="AK749" s="228" t="s">
        <v>800</v>
      </c>
      <c r="AL749" s="230">
        <v>0</v>
      </c>
      <c r="AM749" s="231" t="s">
        <v>705</v>
      </c>
      <c r="AN749" s="232">
        <v>0</v>
      </c>
      <c r="AO749" s="228" t="s">
        <v>1019</v>
      </c>
      <c r="AP749" s="230">
        <v>0</v>
      </c>
    </row>
    <row r="750" spans="3:42" ht="18" customHeight="1">
      <c r="C750" s="996" t="s">
        <v>1547</v>
      </c>
      <c r="D750" s="996">
        <v>0.30199999999999999</v>
      </c>
      <c r="J750" s="982" t="e">
        <f t="shared" ca="1" si="71"/>
        <v>#REF!</v>
      </c>
      <c r="K750" s="931" t="e">
        <f t="shared" ca="1" si="70"/>
        <v>#REF!</v>
      </c>
      <c r="M750" s="217"/>
      <c r="N750" s="217"/>
      <c r="O750" s="217"/>
      <c r="W750" s="217"/>
      <c r="AC750" s="228" t="s">
        <v>824</v>
      </c>
      <c r="AD750" s="230">
        <v>0.31000000238418579</v>
      </c>
      <c r="AE750" s="228" t="s">
        <v>733</v>
      </c>
      <c r="AF750" s="230">
        <v>0</v>
      </c>
      <c r="AG750" s="228" t="s">
        <v>618</v>
      </c>
      <c r="AH750" s="230">
        <v>0</v>
      </c>
      <c r="AI750" s="228" t="s">
        <v>845</v>
      </c>
      <c r="AJ750" s="230">
        <v>0.37000000476837158</v>
      </c>
      <c r="AK750" s="228" t="s">
        <v>736</v>
      </c>
      <c r="AL750" s="230">
        <v>0.23000000417232513</v>
      </c>
      <c r="AM750" s="231" t="s">
        <v>711</v>
      </c>
      <c r="AN750" s="232">
        <v>0</v>
      </c>
      <c r="AO750" s="228" t="s">
        <v>1021</v>
      </c>
      <c r="AP750" s="230">
        <v>0</v>
      </c>
    </row>
    <row r="751" spans="3:42" ht="18" customHeight="1">
      <c r="C751" s="996" t="s">
        <v>1545</v>
      </c>
      <c r="D751" s="996" t="s">
        <v>293</v>
      </c>
      <c r="J751" s="982" t="e">
        <f t="shared" ca="1" si="71"/>
        <v>#REF!</v>
      </c>
      <c r="K751" s="931" t="e">
        <f t="shared" ca="1" si="70"/>
        <v>#REF!</v>
      </c>
      <c r="M751" s="217"/>
      <c r="N751" s="217"/>
      <c r="O751" s="217"/>
      <c r="W751" s="217"/>
      <c r="AC751" s="228" t="s">
        <v>700</v>
      </c>
      <c r="AD751" s="230">
        <v>0</v>
      </c>
      <c r="AE751" s="228" t="s">
        <v>828</v>
      </c>
      <c r="AF751" s="230">
        <v>0.36000001430511475</v>
      </c>
      <c r="AG751" s="228" t="s">
        <v>627</v>
      </c>
      <c r="AH751" s="230">
        <v>0.38999998569488525</v>
      </c>
      <c r="AI751" s="228" t="s">
        <v>827</v>
      </c>
      <c r="AJ751" s="230">
        <v>0.40999999642372131</v>
      </c>
      <c r="AK751" s="228" t="s">
        <v>826</v>
      </c>
      <c r="AL751" s="230">
        <v>0.11999999731779099</v>
      </c>
      <c r="AM751" s="231" t="s">
        <v>717</v>
      </c>
      <c r="AN751" s="232">
        <v>0</v>
      </c>
      <c r="AO751" s="228" t="s">
        <v>1024</v>
      </c>
      <c r="AP751" s="230">
        <v>0</v>
      </c>
    </row>
    <row r="752" spans="3:42" ht="18" customHeight="1">
      <c r="J752" s="982" t="e">
        <f t="shared" ca="1" si="71"/>
        <v>#REF!</v>
      </c>
      <c r="K752" s="931" t="e">
        <f t="shared" ca="1" si="70"/>
        <v>#REF!</v>
      </c>
      <c r="W752" s="217"/>
      <c r="AC752" s="228" t="s">
        <v>831</v>
      </c>
      <c r="AD752" s="230">
        <v>0</v>
      </c>
      <c r="AE752" s="228" t="s">
        <v>737</v>
      </c>
      <c r="AF752" s="230">
        <v>0</v>
      </c>
      <c r="AG752" s="228" t="s">
        <v>648</v>
      </c>
      <c r="AH752" s="230">
        <v>0</v>
      </c>
      <c r="AI752" s="228" t="s">
        <v>830</v>
      </c>
      <c r="AJ752" s="230">
        <v>0</v>
      </c>
      <c r="AK752" s="228" t="s">
        <v>747</v>
      </c>
      <c r="AL752" s="230">
        <v>0</v>
      </c>
      <c r="AM752" s="231" t="s">
        <v>742</v>
      </c>
      <c r="AN752" s="232">
        <v>0</v>
      </c>
      <c r="AO752" s="228" t="s">
        <v>1025</v>
      </c>
      <c r="AP752" s="230">
        <v>0</v>
      </c>
    </row>
    <row r="753" spans="10:42" ht="18" customHeight="1">
      <c r="J753" s="982" t="e">
        <f t="shared" ca="1" si="71"/>
        <v>#REF!</v>
      </c>
      <c r="K753" s="931" t="e">
        <f t="shared" ca="1" si="70"/>
        <v>#REF!</v>
      </c>
      <c r="W753" s="217"/>
      <c r="AC753" s="228" t="s">
        <v>837</v>
      </c>
      <c r="AD753" s="230">
        <v>0</v>
      </c>
      <c r="AE753" s="228" t="s">
        <v>836</v>
      </c>
      <c r="AF753" s="230">
        <v>0.34000000357627869</v>
      </c>
      <c r="AG753" s="228" t="s">
        <v>810</v>
      </c>
      <c r="AH753" s="230">
        <v>0</v>
      </c>
      <c r="AI753" s="228" t="s">
        <v>835</v>
      </c>
      <c r="AJ753" s="230">
        <v>0</v>
      </c>
      <c r="AK753" s="228" t="s">
        <v>834</v>
      </c>
      <c r="AL753" s="230">
        <v>0</v>
      </c>
      <c r="AM753" s="231" t="s">
        <v>833</v>
      </c>
      <c r="AN753" s="232">
        <v>0.19</v>
      </c>
      <c r="AO753" s="228" t="s">
        <v>680</v>
      </c>
      <c r="AP753" s="230">
        <v>0</v>
      </c>
    </row>
    <row r="754" spans="10:42" ht="18" customHeight="1">
      <c r="J754" s="982" t="e">
        <f t="shared" ca="1" si="71"/>
        <v>#REF!</v>
      </c>
      <c r="K754" s="931" t="e">
        <f t="shared" ca="1" si="70"/>
        <v>#REF!</v>
      </c>
      <c r="W754" s="217"/>
      <c r="AC754" s="228" t="s">
        <v>840</v>
      </c>
      <c r="AD754" s="230">
        <v>5.000000074505806E-2</v>
      </c>
      <c r="AE754" s="228" t="s">
        <v>613</v>
      </c>
      <c r="AF754" s="230">
        <v>0</v>
      </c>
      <c r="AG754" s="228" t="s">
        <v>728</v>
      </c>
      <c r="AH754" s="230">
        <v>0.37000000476837158</v>
      </c>
      <c r="AI754" s="228" t="s">
        <v>683</v>
      </c>
      <c r="AJ754" s="230">
        <v>0</v>
      </c>
      <c r="AK754" s="228" t="s">
        <v>785</v>
      </c>
      <c r="AL754" s="230">
        <v>0</v>
      </c>
      <c r="AM754" s="231" t="s">
        <v>839</v>
      </c>
      <c r="AN754" s="232">
        <v>0.28999999999999998</v>
      </c>
      <c r="AO754" s="228" t="s">
        <v>1027</v>
      </c>
      <c r="AP754" s="230">
        <v>0</v>
      </c>
    </row>
    <row r="755" spans="10:42" ht="18" customHeight="1">
      <c r="J755" s="982" t="e">
        <f t="shared" ca="1" si="71"/>
        <v>#REF!</v>
      </c>
      <c r="K755" s="931" t="e">
        <f t="shared" ca="1" si="70"/>
        <v>#REF!</v>
      </c>
      <c r="W755" s="217"/>
      <c r="AC755" s="228" t="s">
        <v>770</v>
      </c>
      <c r="AD755" s="230">
        <v>0</v>
      </c>
      <c r="AE755" s="228" t="s">
        <v>843</v>
      </c>
      <c r="AF755" s="230">
        <v>0</v>
      </c>
      <c r="AG755" s="228" t="s">
        <v>733</v>
      </c>
      <c r="AH755" s="230">
        <v>0</v>
      </c>
      <c r="AI755" s="228" t="s">
        <v>685</v>
      </c>
      <c r="AJ755" s="230">
        <v>0</v>
      </c>
      <c r="AK755" s="228" t="s">
        <v>749</v>
      </c>
      <c r="AL755" s="230">
        <v>0</v>
      </c>
      <c r="AM755" s="231" t="s">
        <v>842</v>
      </c>
      <c r="AN755" s="232">
        <v>0</v>
      </c>
      <c r="AO755" s="228" t="s">
        <v>684</v>
      </c>
      <c r="AP755" s="230">
        <v>0.254</v>
      </c>
    </row>
    <row r="756" spans="10:42" ht="18" customHeight="1">
      <c r="J756" s="982" t="e">
        <f t="shared" ca="1" si="71"/>
        <v>#REF!</v>
      </c>
      <c r="K756" s="931" t="e">
        <f t="shared" ca="1" si="70"/>
        <v>#REF!</v>
      </c>
      <c r="W756" s="217"/>
      <c r="AC756" s="228" t="s">
        <v>775</v>
      </c>
      <c r="AD756" s="230">
        <v>0</v>
      </c>
      <c r="AE756" s="228" t="s">
        <v>847</v>
      </c>
      <c r="AF756" s="230">
        <v>0</v>
      </c>
      <c r="AG756" s="228" t="s">
        <v>828</v>
      </c>
      <c r="AH756" s="230">
        <v>0.43000000715255737</v>
      </c>
      <c r="AI756" s="228" t="s">
        <v>862</v>
      </c>
      <c r="AJ756" s="230">
        <v>0.34999999403953552</v>
      </c>
      <c r="AK756" s="228" t="s">
        <v>845</v>
      </c>
      <c r="AL756" s="230">
        <v>0</v>
      </c>
      <c r="AM756" s="231" t="s">
        <v>635</v>
      </c>
      <c r="AN756" s="232">
        <v>0</v>
      </c>
      <c r="AO756" s="228" t="s">
        <v>768</v>
      </c>
      <c r="AP756" s="230">
        <v>0.24399999999999999</v>
      </c>
    </row>
    <row r="757" spans="10:42" ht="18" customHeight="1">
      <c r="J757" s="982" t="e">
        <f t="shared" ca="1" si="71"/>
        <v>#REF!</v>
      </c>
      <c r="K757" s="931" t="e">
        <f t="shared" ca="1" si="70"/>
        <v>#REF!</v>
      </c>
      <c r="W757" s="217"/>
      <c r="AC757" s="228" t="s">
        <v>780</v>
      </c>
      <c r="AD757" s="230">
        <v>0</v>
      </c>
      <c r="AE757" s="228" t="s">
        <v>781</v>
      </c>
      <c r="AF757" s="230">
        <v>0.2800000011920929</v>
      </c>
      <c r="AG757" s="228" t="s">
        <v>737</v>
      </c>
      <c r="AH757" s="230">
        <v>0.33000001311302185</v>
      </c>
      <c r="AI757" s="228" t="s">
        <v>849</v>
      </c>
      <c r="AJ757" s="230">
        <v>0</v>
      </c>
      <c r="AK757" s="228" t="s">
        <v>827</v>
      </c>
      <c r="AL757" s="230">
        <v>0.28999999165534973</v>
      </c>
      <c r="AM757" s="231" t="s">
        <v>725</v>
      </c>
      <c r="AN757" s="232">
        <v>0</v>
      </c>
      <c r="AO757" s="228" t="s">
        <v>688</v>
      </c>
      <c r="AP757" s="230">
        <v>0.25900000000000001</v>
      </c>
    </row>
    <row r="758" spans="10:42" ht="18" customHeight="1">
      <c r="J758" s="982" t="e">
        <f t="shared" ca="1" si="71"/>
        <v>#REF!</v>
      </c>
      <c r="K758" s="931" t="e">
        <f t="shared" ca="1" si="70"/>
        <v>#REF!</v>
      </c>
      <c r="W758" s="217"/>
      <c r="AC758" s="228" t="s">
        <v>852</v>
      </c>
      <c r="AD758" s="230">
        <v>0</v>
      </c>
      <c r="AE758" s="228" t="s">
        <v>851</v>
      </c>
      <c r="AF758" s="230">
        <v>0</v>
      </c>
      <c r="AG758" s="228" t="s">
        <v>836</v>
      </c>
      <c r="AH758" s="230">
        <v>0.37999999523162842</v>
      </c>
      <c r="AI758" s="228" t="s">
        <v>719</v>
      </c>
      <c r="AJ758" s="230">
        <v>0.38999998569488525</v>
      </c>
      <c r="AK758" s="228" t="s">
        <v>830</v>
      </c>
      <c r="AL758" s="230">
        <v>0</v>
      </c>
      <c r="AM758" s="231" t="s">
        <v>755</v>
      </c>
      <c r="AN758" s="232">
        <v>0</v>
      </c>
      <c r="AO758" s="228" t="s">
        <v>692</v>
      </c>
      <c r="AP758" s="230">
        <v>0.253</v>
      </c>
    </row>
    <row r="759" spans="10:42" ht="18" customHeight="1">
      <c r="J759" s="982" t="e">
        <f t="shared" ca="1" si="71"/>
        <v>#REF!</v>
      </c>
      <c r="K759" s="931" t="e">
        <f t="shared" ref="K759:K822" ca="1" si="75">INDIRECT("_Mix"&amp;$D$6)</f>
        <v>#REF!</v>
      </c>
      <c r="W759" s="217"/>
      <c r="AC759" s="228" t="s">
        <v>718</v>
      </c>
      <c r="AD759" s="230">
        <v>0</v>
      </c>
      <c r="AE759" s="228" t="s">
        <v>621</v>
      </c>
      <c r="AF759" s="230">
        <v>0.28999999165534973</v>
      </c>
      <c r="AG759" s="228" t="s">
        <v>613</v>
      </c>
      <c r="AH759" s="230">
        <v>0</v>
      </c>
      <c r="AI759" s="228" t="s">
        <v>626</v>
      </c>
      <c r="AJ759" s="230">
        <v>0</v>
      </c>
      <c r="AK759" s="228" t="s">
        <v>835</v>
      </c>
      <c r="AL759" s="230">
        <v>0</v>
      </c>
      <c r="AM759" s="231" t="s">
        <v>854</v>
      </c>
      <c r="AN759" s="232">
        <v>0</v>
      </c>
      <c r="AO759" s="228" t="s">
        <v>696</v>
      </c>
      <c r="AP759" s="230">
        <v>0.25900000000000001</v>
      </c>
    </row>
    <row r="760" spans="10:42" ht="18" customHeight="1">
      <c r="J760" s="982" t="e">
        <f t="shared" ref="J760:J823" ca="1" si="76">INDIRECT("_Com"&amp;$D$6)</f>
        <v>#REF!</v>
      </c>
      <c r="K760" s="931" t="e">
        <f t="shared" ca="1" si="75"/>
        <v>#REF!</v>
      </c>
      <c r="W760" s="217"/>
      <c r="AC760" s="988" t="s">
        <v>1539</v>
      </c>
      <c r="AD760" s="230">
        <v>0.4</v>
      </c>
      <c r="AE760" s="228" t="s">
        <v>674</v>
      </c>
      <c r="AF760" s="230">
        <v>0</v>
      </c>
      <c r="AG760" s="228" t="s">
        <v>847</v>
      </c>
      <c r="AH760" s="230">
        <v>0</v>
      </c>
      <c r="AI760" s="228" t="s">
        <v>872</v>
      </c>
      <c r="AJ760" s="230">
        <v>0</v>
      </c>
      <c r="AK760" s="228" t="s">
        <v>683</v>
      </c>
      <c r="AL760" s="230">
        <v>0</v>
      </c>
      <c r="AM760" s="231" t="s">
        <v>672</v>
      </c>
      <c r="AN760" s="232">
        <v>0.21</v>
      </c>
      <c r="AO760" s="228" t="s">
        <v>1030</v>
      </c>
      <c r="AP760" s="230">
        <v>0</v>
      </c>
    </row>
    <row r="761" spans="10:42" ht="18" customHeight="1">
      <c r="J761" s="982" t="e">
        <f t="shared" ca="1" si="76"/>
        <v>#REF!</v>
      </c>
      <c r="K761" s="931" t="e">
        <f t="shared" ca="1" si="75"/>
        <v>#REF!</v>
      </c>
      <c r="W761" s="217"/>
      <c r="AC761" s="988" t="s">
        <v>1540</v>
      </c>
      <c r="AD761" s="230">
        <v>0.4</v>
      </c>
      <c r="AE761" s="228" t="s">
        <v>859</v>
      </c>
      <c r="AF761" s="230">
        <v>0</v>
      </c>
      <c r="AG761" s="228" t="s">
        <v>781</v>
      </c>
      <c r="AH761" s="230">
        <v>0.31999999284744263</v>
      </c>
      <c r="AI761" s="228" t="s">
        <v>694</v>
      </c>
      <c r="AJ761" s="230">
        <v>0</v>
      </c>
      <c r="AK761" s="228" t="s">
        <v>685</v>
      </c>
      <c r="AL761" s="230">
        <v>0</v>
      </c>
      <c r="AM761" s="231" t="s">
        <v>732</v>
      </c>
      <c r="AN761" s="232">
        <v>0</v>
      </c>
      <c r="AO761" s="228" t="s">
        <v>1032</v>
      </c>
      <c r="AP761" s="230">
        <v>0.23499999999999999</v>
      </c>
    </row>
    <row r="762" spans="10:42" ht="18" customHeight="1">
      <c r="J762" s="982" t="e">
        <f t="shared" ca="1" si="76"/>
        <v>#REF!</v>
      </c>
      <c r="K762" s="931" t="e">
        <f t="shared" ca="1" si="75"/>
        <v>#REF!</v>
      </c>
      <c r="Z762" s="217"/>
      <c r="AA762" s="217"/>
      <c r="AB762" s="217"/>
      <c r="AC762" s="217"/>
      <c r="AD762" s="217"/>
      <c r="AE762" s="228" t="s">
        <v>863</v>
      </c>
      <c r="AF762" s="230">
        <v>0.36000001430511475</v>
      </c>
      <c r="AG762" s="228" t="s">
        <v>621</v>
      </c>
      <c r="AH762" s="230">
        <v>0.31999999284744263</v>
      </c>
      <c r="AI762" s="228" t="s">
        <v>698</v>
      </c>
      <c r="AJ762" s="230">
        <v>0</v>
      </c>
      <c r="AK762" s="228" t="s">
        <v>862</v>
      </c>
      <c r="AL762" s="230">
        <v>0.18000000715255737</v>
      </c>
      <c r="AM762" s="231" t="s">
        <v>861</v>
      </c>
      <c r="AN762" s="232">
        <v>0</v>
      </c>
      <c r="AO762" s="228" t="s">
        <v>1034</v>
      </c>
      <c r="AP762" s="230">
        <v>0.25900000000000001</v>
      </c>
    </row>
    <row r="763" spans="10:42" ht="18" customHeight="1">
      <c r="J763" s="982" t="e">
        <f t="shared" ca="1" si="76"/>
        <v>#REF!</v>
      </c>
      <c r="K763" s="931" t="e">
        <f t="shared" ca="1" si="75"/>
        <v>#REF!</v>
      </c>
      <c r="Z763" s="217"/>
      <c r="AA763" s="217"/>
      <c r="AB763" s="217"/>
      <c r="AC763" s="217"/>
      <c r="AD763" s="217"/>
      <c r="AE763" s="228" t="s">
        <v>865</v>
      </c>
      <c r="AF763" s="230">
        <v>0</v>
      </c>
      <c r="AG763" s="228" t="s">
        <v>674</v>
      </c>
      <c r="AH763" s="230">
        <v>0</v>
      </c>
      <c r="AI763" s="228" t="s">
        <v>706</v>
      </c>
      <c r="AJ763" s="230">
        <v>0</v>
      </c>
      <c r="AK763" s="228" t="s">
        <v>694</v>
      </c>
      <c r="AL763" s="230">
        <v>0</v>
      </c>
      <c r="AM763" s="231" t="s">
        <v>793</v>
      </c>
      <c r="AN763" s="232">
        <v>0.24</v>
      </c>
      <c r="AO763" s="228" t="s">
        <v>701</v>
      </c>
      <c r="AP763" s="230">
        <v>0.25800000000000001</v>
      </c>
    </row>
    <row r="764" spans="10:42" ht="18" customHeight="1">
      <c r="J764" s="982" t="e">
        <f t="shared" ca="1" si="76"/>
        <v>#REF!</v>
      </c>
      <c r="K764" s="931" t="e">
        <f t="shared" ca="1" si="75"/>
        <v>#REF!</v>
      </c>
      <c r="Z764" s="217"/>
      <c r="AA764" s="217"/>
      <c r="AB764" s="217"/>
      <c r="AC764" s="217"/>
      <c r="AD764" s="217"/>
      <c r="AE764" s="228" t="s">
        <v>867</v>
      </c>
      <c r="AF764" s="230">
        <v>0.34000000357627869</v>
      </c>
      <c r="AG764" s="228" t="s">
        <v>863</v>
      </c>
      <c r="AH764" s="230">
        <v>0.36000001430511475</v>
      </c>
      <c r="AI764" s="228" t="s">
        <v>798</v>
      </c>
      <c r="AJ764" s="230">
        <v>0.37000000476837158</v>
      </c>
      <c r="AK764" s="228" t="s">
        <v>698</v>
      </c>
      <c r="AL764" s="230">
        <v>0</v>
      </c>
      <c r="AM764" s="231" t="s">
        <v>768</v>
      </c>
      <c r="AN764" s="232">
        <v>0.25</v>
      </c>
      <c r="AO764" s="228" t="s">
        <v>1035</v>
      </c>
      <c r="AP764" s="230">
        <v>0</v>
      </c>
    </row>
    <row r="765" spans="10:42" ht="18" customHeight="1">
      <c r="J765" s="982" t="e">
        <f t="shared" ca="1" si="76"/>
        <v>#REF!</v>
      </c>
      <c r="K765" s="931" t="e">
        <f t="shared" ca="1" si="75"/>
        <v>#REF!</v>
      </c>
      <c r="Z765" s="217"/>
      <c r="AA765" s="217"/>
      <c r="AB765" s="217"/>
      <c r="AC765" s="217"/>
      <c r="AD765" s="217"/>
      <c r="AE765" s="228" t="s">
        <v>614</v>
      </c>
      <c r="AF765" s="230">
        <v>0.28999999165534973</v>
      </c>
      <c r="AG765" s="228" t="s">
        <v>869</v>
      </c>
      <c r="AH765" s="230">
        <v>0.40999999642372131</v>
      </c>
      <c r="AI765" s="228" t="s">
        <v>712</v>
      </c>
      <c r="AJ765" s="230">
        <v>0</v>
      </c>
      <c r="AK765" s="228" t="s">
        <v>719</v>
      </c>
      <c r="AL765" s="230">
        <v>0.28999999165534973</v>
      </c>
      <c r="AM765" s="231" t="s">
        <v>800</v>
      </c>
      <c r="AN765" s="232">
        <v>0</v>
      </c>
      <c r="AO765" s="228" t="s">
        <v>813</v>
      </c>
      <c r="AP765" s="230">
        <v>0</v>
      </c>
    </row>
    <row r="766" spans="10:42" ht="18" customHeight="1">
      <c r="J766" s="982" t="e">
        <f t="shared" ca="1" si="76"/>
        <v>#REF!</v>
      </c>
      <c r="K766" s="931" t="e">
        <f t="shared" ca="1" si="75"/>
        <v>#REF!</v>
      </c>
      <c r="Z766" s="217"/>
      <c r="AA766" s="217"/>
      <c r="AB766" s="217"/>
      <c r="AC766" s="217"/>
      <c r="AD766" s="217"/>
      <c r="AE766" s="228" t="s">
        <v>622</v>
      </c>
      <c r="AF766" s="230">
        <v>0.28999999165534973</v>
      </c>
      <c r="AG766" s="228" t="s">
        <v>867</v>
      </c>
      <c r="AH766" s="230">
        <v>0</v>
      </c>
      <c r="AI766" s="228" t="s">
        <v>726</v>
      </c>
      <c r="AJ766" s="230">
        <v>0.40999999642372131</v>
      </c>
      <c r="AK766" s="228" t="s">
        <v>626</v>
      </c>
      <c r="AL766" s="230">
        <v>0</v>
      </c>
      <c r="AM766" s="231" t="s">
        <v>692</v>
      </c>
      <c r="AN766" s="232">
        <v>0.12</v>
      </c>
      <c r="AO766" s="228" t="s">
        <v>818</v>
      </c>
      <c r="AP766" s="230">
        <v>0</v>
      </c>
    </row>
    <row r="767" spans="10:42" ht="18" customHeight="1">
      <c r="J767" s="982" t="e">
        <f t="shared" ca="1" si="76"/>
        <v>#REF!</v>
      </c>
      <c r="K767" s="931" t="e">
        <f t="shared" ca="1" si="75"/>
        <v>#REF!</v>
      </c>
      <c r="Z767" s="217"/>
      <c r="AA767" s="217"/>
      <c r="AB767" s="217"/>
      <c r="AC767" s="217"/>
      <c r="AD767" s="217"/>
      <c r="AE767" s="228" t="s">
        <v>873</v>
      </c>
      <c r="AF767" s="230">
        <v>0</v>
      </c>
      <c r="AG767" s="228" t="s">
        <v>614</v>
      </c>
      <c r="AH767" s="230">
        <v>0.34999999403953552</v>
      </c>
      <c r="AI767" s="228" t="s">
        <v>618</v>
      </c>
      <c r="AJ767" s="230">
        <v>0</v>
      </c>
      <c r="AK767" s="228" t="s">
        <v>872</v>
      </c>
      <c r="AL767" s="230">
        <v>0</v>
      </c>
      <c r="AM767" s="231" t="s">
        <v>736</v>
      </c>
      <c r="AN767" s="232">
        <v>0.21</v>
      </c>
      <c r="AO767" s="228" t="s">
        <v>1038</v>
      </c>
      <c r="AP767" s="230">
        <v>0</v>
      </c>
    </row>
    <row r="768" spans="10:42" ht="18" customHeight="1">
      <c r="J768" s="982" t="e">
        <f t="shared" ca="1" si="76"/>
        <v>#REF!</v>
      </c>
      <c r="K768" s="931" t="e">
        <f t="shared" ca="1" si="75"/>
        <v>#REF!</v>
      </c>
      <c r="Z768" s="217"/>
      <c r="AA768" s="217"/>
      <c r="AB768" s="217"/>
      <c r="AC768" s="217"/>
      <c r="AD768" s="217"/>
      <c r="AE768" s="228" t="s">
        <v>664</v>
      </c>
      <c r="AF768" s="230">
        <v>0</v>
      </c>
      <c r="AG768" s="228" t="s">
        <v>876</v>
      </c>
      <c r="AH768" s="230">
        <v>0</v>
      </c>
      <c r="AI768" s="228" t="s">
        <v>627</v>
      </c>
      <c r="AJ768" s="230">
        <v>0.37999999523162842</v>
      </c>
      <c r="AK768" s="228" t="s">
        <v>875</v>
      </c>
      <c r="AL768" s="230">
        <v>0</v>
      </c>
      <c r="AM768" s="231" t="s">
        <v>778</v>
      </c>
      <c r="AN768" s="232">
        <v>0.22</v>
      </c>
      <c r="AO768" s="228" t="s">
        <v>708</v>
      </c>
      <c r="AP768" s="230">
        <v>0.247</v>
      </c>
    </row>
    <row r="769" spans="10:42" ht="18" customHeight="1">
      <c r="J769" s="982" t="e">
        <f t="shared" ca="1" si="76"/>
        <v>#REF!</v>
      </c>
      <c r="K769" s="931" t="e">
        <f t="shared" ca="1" si="75"/>
        <v>#REF!</v>
      </c>
      <c r="Z769" s="217"/>
      <c r="AA769" s="217"/>
      <c r="AB769" s="217"/>
      <c r="AC769" s="217"/>
      <c r="AD769" s="217"/>
      <c r="AE769" s="228" t="s">
        <v>636</v>
      </c>
      <c r="AF769" s="230">
        <v>0</v>
      </c>
      <c r="AG769" s="228" t="s">
        <v>622</v>
      </c>
      <c r="AH769" s="230">
        <v>0.38999998569488525</v>
      </c>
      <c r="AI769" s="228" t="s">
        <v>641</v>
      </c>
      <c r="AJ769" s="230">
        <v>0</v>
      </c>
      <c r="AK769" s="228" t="s">
        <v>878</v>
      </c>
      <c r="AL769" s="230">
        <v>0</v>
      </c>
      <c r="AM769" s="231" t="s">
        <v>747</v>
      </c>
      <c r="AN769" s="232">
        <v>0.23</v>
      </c>
      <c r="AO769" s="228" t="s">
        <v>1040</v>
      </c>
      <c r="AP769" s="230">
        <v>0</v>
      </c>
    </row>
    <row r="770" spans="10:42" ht="18" customHeight="1">
      <c r="J770" s="982" t="e">
        <f t="shared" ca="1" si="76"/>
        <v>#REF!</v>
      </c>
      <c r="K770" s="931" t="e">
        <f t="shared" ca="1" si="75"/>
        <v>#REF!</v>
      </c>
      <c r="Z770" s="217"/>
      <c r="AA770" s="217"/>
      <c r="AB770" s="217"/>
      <c r="AC770" s="217"/>
      <c r="AD770" s="217"/>
      <c r="AE770" s="228" t="s">
        <v>880</v>
      </c>
      <c r="AF770" s="230">
        <v>7.0000000298023224E-2</v>
      </c>
      <c r="AG770" s="228" t="s">
        <v>873</v>
      </c>
      <c r="AH770" s="230">
        <v>0</v>
      </c>
      <c r="AI770" s="228" t="s">
        <v>648</v>
      </c>
      <c r="AJ770" s="230">
        <v>0.15999999642372131</v>
      </c>
      <c r="AK770" s="228" t="s">
        <v>722</v>
      </c>
      <c r="AL770" s="230">
        <v>0</v>
      </c>
      <c r="AM770" s="231" t="s">
        <v>834</v>
      </c>
      <c r="AN770" s="232">
        <v>0</v>
      </c>
      <c r="AO770" s="228" t="s">
        <v>1041</v>
      </c>
      <c r="AP770" s="230">
        <v>0</v>
      </c>
    </row>
    <row r="771" spans="10:42" ht="18" customHeight="1">
      <c r="J771" s="982" t="e">
        <f t="shared" ca="1" si="76"/>
        <v>#REF!</v>
      </c>
      <c r="K771" s="931" t="e">
        <f t="shared" ca="1" si="75"/>
        <v>#REF!</v>
      </c>
      <c r="Z771" s="217"/>
      <c r="AA771" s="217"/>
      <c r="AB771" s="217"/>
      <c r="AC771" s="217"/>
      <c r="AD771" s="217"/>
      <c r="AE771" s="228" t="s">
        <v>883</v>
      </c>
      <c r="AF771" s="230">
        <v>0.31999999284744263</v>
      </c>
      <c r="AG771" s="228" t="s">
        <v>664</v>
      </c>
      <c r="AH771" s="230">
        <v>0</v>
      </c>
      <c r="AI771" s="228" t="s">
        <v>810</v>
      </c>
      <c r="AJ771" s="230">
        <v>0</v>
      </c>
      <c r="AK771" s="228" t="s">
        <v>882</v>
      </c>
      <c r="AL771" s="230">
        <v>0.23999999463558197</v>
      </c>
      <c r="AM771" s="231" t="s">
        <v>785</v>
      </c>
      <c r="AN771" s="232">
        <v>0</v>
      </c>
      <c r="AO771" s="228" t="s">
        <v>715</v>
      </c>
      <c r="AP771" s="230">
        <v>0.255</v>
      </c>
    </row>
    <row r="772" spans="10:42" ht="18" customHeight="1">
      <c r="J772" s="982" t="e">
        <f t="shared" ca="1" si="76"/>
        <v>#REF!</v>
      </c>
      <c r="K772" s="931" t="e">
        <f t="shared" ca="1" si="75"/>
        <v>#REF!</v>
      </c>
      <c r="Z772" s="217"/>
      <c r="AA772" s="217"/>
      <c r="AB772" s="217"/>
      <c r="AC772" s="217"/>
      <c r="AD772" s="217"/>
      <c r="AE772" s="228" t="s">
        <v>887</v>
      </c>
      <c r="AF772" s="230">
        <v>0</v>
      </c>
      <c r="AG772" s="228" t="s">
        <v>636</v>
      </c>
      <c r="AH772" s="230">
        <v>0</v>
      </c>
      <c r="AI772" s="228" t="s">
        <v>814</v>
      </c>
      <c r="AJ772" s="230">
        <v>0.25</v>
      </c>
      <c r="AK772" s="228" t="s">
        <v>885</v>
      </c>
      <c r="AL772" s="230">
        <v>0</v>
      </c>
      <c r="AM772" s="231" t="s">
        <v>749</v>
      </c>
      <c r="AN772" s="232">
        <v>0</v>
      </c>
      <c r="AO772" s="228" t="s">
        <v>694</v>
      </c>
      <c r="AP772" s="230">
        <v>0</v>
      </c>
    </row>
    <row r="773" spans="10:42" ht="18" customHeight="1">
      <c r="J773" s="982" t="e">
        <f t="shared" ca="1" si="76"/>
        <v>#REF!</v>
      </c>
      <c r="K773" s="931" t="e">
        <f t="shared" ca="1" si="75"/>
        <v>#REF!</v>
      </c>
      <c r="Z773" s="217"/>
      <c r="AA773" s="217"/>
      <c r="AB773" s="217"/>
      <c r="AC773" s="217"/>
      <c r="AD773" s="217"/>
      <c r="AE773" s="228" t="s">
        <v>699</v>
      </c>
      <c r="AF773" s="230">
        <v>0</v>
      </c>
      <c r="AG773" s="228" t="s">
        <v>880</v>
      </c>
      <c r="AH773" s="230">
        <v>0</v>
      </c>
      <c r="AI773" s="228" t="s">
        <v>728</v>
      </c>
      <c r="AJ773" s="230">
        <v>0.20000000298023224</v>
      </c>
      <c r="AK773" s="228" t="s">
        <v>712</v>
      </c>
      <c r="AL773" s="230">
        <v>0</v>
      </c>
      <c r="AM773" s="231" t="s">
        <v>845</v>
      </c>
      <c r="AN773" s="232">
        <v>0</v>
      </c>
      <c r="AO773" s="228" t="s">
        <v>1044</v>
      </c>
      <c r="AP773" s="230">
        <v>0</v>
      </c>
    </row>
    <row r="774" spans="10:42" ht="18" customHeight="1">
      <c r="J774" s="982" t="e">
        <f t="shared" ca="1" si="76"/>
        <v>#REF!</v>
      </c>
      <c r="K774" s="931" t="e">
        <f t="shared" ca="1" si="75"/>
        <v>#REF!</v>
      </c>
      <c r="Z774" s="217"/>
      <c r="AA774" s="217"/>
      <c r="AB774" s="217"/>
      <c r="AC774" s="217"/>
      <c r="AD774" s="217"/>
      <c r="AE774" s="228" t="s">
        <v>811</v>
      </c>
      <c r="AF774" s="230">
        <v>0</v>
      </c>
      <c r="AG774" s="228" t="s">
        <v>890</v>
      </c>
      <c r="AH774" s="230">
        <v>0</v>
      </c>
      <c r="AI774" s="228" t="s">
        <v>820</v>
      </c>
      <c r="AJ774" s="230">
        <v>0.40999999642372131</v>
      </c>
      <c r="AK774" s="228" t="s">
        <v>618</v>
      </c>
      <c r="AL774" s="230">
        <v>0</v>
      </c>
      <c r="AM774" s="231" t="s">
        <v>827</v>
      </c>
      <c r="AN774" s="232">
        <v>0.23</v>
      </c>
      <c r="AO774" s="228" t="s">
        <v>1046</v>
      </c>
      <c r="AP774" s="230">
        <v>0</v>
      </c>
    </row>
    <row r="775" spans="10:42" ht="18" customHeight="1">
      <c r="J775" s="982" t="e">
        <f t="shared" ca="1" si="76"/>
        <v>#REF!</v>
      </c>
      <c r="K775" s="931" t="e">
        <f t="shared" ca="1" si="75"/>
        <v>#REF!</v>
      </c>
      <c r="Z775" s="217"/>
      <c r="AA775" s="217"/>
      <c r="AB775" s="217"/>
      <c r="AC775" s="217"/>
      <c r="AD775" s="217"/>
      <c r="AE775" s="228" t="s">
        <v>649</v>
      </c>
      <c r="AF775" s="230">
        <v>0</v>
      </c>
      <c r="AG775" s="228" t="s">
        <v>699</v>
      </c>
      <c r="AH775" s="230">
        <v>0</v>
      </c>
      <c r="AI775" s="228" t="s">
        <v>920</v>
      </c>
      <c r="AJ775" s="230">
        <v>0</v>
      </c>
      <c r="AK775" s="228" t="s">
        <v>627</v>
      </c>
      <c r="AL775" s="230">
        <v>0.27000001072883606</v>
      </c>
      <c r="AM775" s="231" t="s">
        <v>892</v>
      </c>
      <c r="AN775" s="232">
        <v>0</v>
      </c>
      <c r="AO775" s="228" t="s">
        <v>719</v>
      </c>
      <c r="AP775" s="230">
        <v>0.249</v>
      </c>
    </row>
    <row r="776" spans="10:42" ht="18" customHeight="1">
      <c r="J776" s="982" t="e">
        <f t="shared" ca="1" si="76"/>
        <v>#REF!</v>
      </c>
      <c r="K776" s="931" t="e">
        <f t="shared" ca="1" si="75"/>
        <v>#REF!</v>
      </c>
      <c r="Z776" s="217"/>
      <c r="AA776" s="217"/>
      <c r="AB776" s="217"/>
      <c r="AC776" s="217"/>
      <c r="AD776" s="217"/>
      <c r="AE776" s="228" t="s">
        <v>738</v>
      </c>
      <c r="AF776" s="230">
        <v>0.15000000596046448</v>
      </c>
      <c r="AG776" s="228" t="s">
        <v>811</v>
      </c>
      <c r="AH776" s="230">
        <v>0</v>
      </c>
      <c r="AI776" s="228" t="s">
        <v>733</v>
      </c>
      <c r="AJ776" s="230">
        <v>0</v>
      </c>
      <c r="AK776" s="228" t="s">
        <v>641</v>
      </c>
      <c r="AL776" s="230">
        <v>0.31000000238418579</v>
      </c>
      <c r="AM776" s="231" t="s">
        <v>753</v>
      </c>
      <c r="AN776" s="232">
        <v>0</v>
      </c>
      <c r="AO776" s="228" t="s">
        <v>626</v>
      </c>
      <c r="AP776" s="230">
        <v>0</v>
      </c>
    </row>
    <row r="777" spans="10:42" ht="18" customHeight="1">
      <c r="J777" s="982" t="e">
        <f t="shared" ca="1" si="76"/>
        <v>#REF!</v>
      </c>
      <c r="K777" s="931" t="e">
        <f t="shared" ca="1" si="75"/>
        <v>#REF!</v>
      </c>
      <c r="Z777" s="217"/>
      <c r="AA777" s="217"/>
      <c r="AB777" s="217"/>
      <c r="AC777" s="217"/>
      <c r="AD777" s="217"/>
      <c r="AE777" s="228" t="s">
        <v>791</v>
      </c>
      <c r="AF777" s="230">
        <v>0.10999999940395355</v>
      </c>
      <c r="AG777" s="228" t="s">
        <v>649</v>
      </c>
      <c r="AH777" s="230">
        <v>0</v>
      </c>
      <c r="AI777" s="228" t="s">
        <v>828</v>
      </c>
      <c r="AJ777" s="230">
        <v>0.40999999642372131</v>
      </c>
      <c r="AK777" s="228" t="s">
        <v>896</v>
      </c>
      <c r="AL777" s="230">
        <v>0</v>
      </c>
      <c r="AM777" s="231" t="s">
        <v>759</v>
      </c>
      <c r="AN777" s="232">
        <v>0</v>
      </c>
      <c r="AO777" s="228" t="s">
        <v>1052</v>
      </c>
      <c r="AP777" s="230">
        <v>0</v>
      </c>
    </row>
    <row r="778" spans="10:42" ht="18" customHeight="1">
      <c r="J778" s="982" t="e">
        <f t="shared" ca="1" si="76"/>
        <v>#REF!</v>
      </c>
      <c r="K778" s="931" t="e">
        <f t="shared" ca="1" si="75"/>
        <v>#REF!</v>
      </c>
      <c r="Z778" s="217"/>
      <c r="AA778" s="217"/>
      <c r="AB778" s="217"/>
      <c r="AC778" s="217"/>
      <c r="AD778" s="217"/>
      <c r="AE778" s="228" t="s">
        <v>795</v>
      </c>
      <c r="AF778" s="230">
        <v>0</v>
      </c>
      <c r="AG778" s="228" t="s">
        <v>738</v>
      </c>
      <c r="AH778" s="230">
        <v>0.2800000011920929</v>
      </c>
      <c r="AI778" s="228" t="s">
        <v>899</v>
      </c>
      <c r="AJ778" s="230">
        <v>0</v>
      </c>
      <c r="AK778" s="228" t="s">
        <v>898</v>
      </c>
      <c r="AL778" s="230">
        <v>0</v>
      </c>
      <c r="AM778" s="231" t="s">
        <v>765</v>
      </c>
      <c r="AN778" s="232">
        <v>0</v>
      </c>
      <c r="AO778" s="228" t="s">
        <v>722</v>
      </c>
      <c r="AP778" s="230">
        <v>0.25900000000000001</v>
      </c>
    </row>
    <row r="779" spans="10:42" ht="18" customHeight="1">
      <c r="J779" s="982" t="e">
        <f t="shared" ca="1" si="76"/>
        <v>#REF!</v>
      </c>
      <c r="K779" s="931" t="e">
        <f t="shared" ca="1" si="75"/>
        <v>#REF!</v>
      </c>
      <c r="Z779" s="217"/>
      <c r="AA779" s="217"/>
      <c r="AB779" s="217"/>
      <c r="AC779" s="217"/>
      <c r="AD779" s="217"/>
      <c r="AE779" s="228" t="s">
        <v>903</v>
      </c>
      <c r="AF779" s="230">
        <v>0.36000001430511475</v>
      </c>
      <c r="AG779" s="228" t="s">
        <v>902</v>
      </c>
      <c r="AH779" s="230">
        <v>0</v>
      </c>
      <c r="AI779" s="228" t="s">
        <v>901</v>
      </c>
      <c r="AJ779" s="230">
        <v>0</v>
      </c>
      <c r="AK779" s="228" t="s">
        <v>648</v>
      </c>
      <c r="AL779" s="230">
        <v>0.25999999046325684</v>
      </c>
      <c r="AM779" s="231" t="s">
        <v>769</v>
      </c>
      <c r="AN779" s="232">
        <v>0</v>
      </c>
      <c r="AO779" s="228" t="s">
        <v>1054</v>
      </c>
      <c r="AP779" s="230">
        <v>0</v>
      </c>
    </row>
    <row r="780" spans="10:42" ht="18" customHeight="1">
      <c r="J780" s="982" t="e">
        <f t="shared" ca="1" si="76"/>
        <v>#REF!</v>
      </c>
      <c r="K780" s="931" t="e">
        <f t="shared" ca="1" si="75"/>
        <v>#REF!</v>
      </c>
      <c r="AE780" s="228" t="s">
        <v>686</v>
      </c>
      <c r="AF780" s="230">
        <v>0</v>
      </c>
      <c r="AG780" s="228" t="s">
        <v>791</v>
      </c>
      <c r="AH780" s="230">
        <v>0.23000000417232513</v>
      </c>
      <c r="AI780" s="228" t="s">
        <v>737</v>
      </c>
      <c r="AJ780" s="230">
        <v>0.2800000011920929</v>
      </c>
      <c r="AK780" s="228" t="s">
        <v>906</v>
      </c>
      <c r="AL780" s="230">
        <v>0</v>
      </c>
      <c r="AM780" s="231" t="s">
        <v>905</v>
      </c>
      <c r="AN780" s="232">
        <v>0.17</v>
      </c>
      <c r="AO780" s="228" t="s">
        <v>1056</v>
      </c>
      <c r="AP780" s="230">
        <v>0</v>
      </c>
    </row>
    <row r="781" spans="10:42" ht="18" customHeight="1">
      <c r="J781" s="982" t="e">
        <f t="shared" ca="1" si="76"/>
        <v>#REF!</v>
      </c>
      <c r="K781" s="931" t="e">
        <f t="shared" ca="1" si="75"/>
        <v>#REF!</v>
      </c>
      <c r="AE781" s="228" t="s">
        <v>909</v>
      </c>
      <c r="AF781" s="230">
        <v>0.28999999165534973</v>
      </c>
      <c r="AG781" s="228" t="s">
        <v>795</v>
      </c>
      <c r="AH781" s="230">
        <v>9.9999997764825821E-3</v>
      </c>
      <c r="AI781" s="228" t="s">
        <v>908</v>
      </c>
      <c r="AJ781" s="230">
        <v>0</v>
      </c>
      <c r="AK781" s="228" t="s">
        <v>733</v>
      </c>
      <c r="AL781" s="230">
        <v>0</v>
      </c>
      <c r="AM781" s="231" t="s">
        <v>779</v>
      </c>
      <c r="AN781" s="232">
        <v>0</v>
      </c>
      <c r="AO781" s="228" t="s">
        <v>1058</v>
      </c>
      <c r="AP781" s="230">
        <v>0</v>
      </c>
    </row>
    <row r="782" spans="10:42" ht="18" customHeight="1">
      <c r="J782" s="982" t="e">
        <f t="shared" ca="1" si="76"/>
        <v>#REF!</v>
      </c>
      <c r="K782" s="931" t="e">
        <f t="shared" ca="1" si="75"/>
        <v>#REF!</v>
      </c>
      <c r="AE782" s="228" t="s">
        <v>914</v>
      </c>
      <c r="AF782" s="230">
        <v>0</v>
      </c>
      <c r="AG782" s="228" t="s">
        <v>913</v>
      </c>
      <c r="AH782" s="230">
        <v>0.43000000715255737</v>
      </c>
      <c r="AI782" s="228" t="s">
        <v>836</v>
      </c>
      <c r="AJ782" s="230">
        <v>0.34999999403953552</v>
      </c>
      <c r="AK782" s="228" t="s">
        <v>828</v>
      </c>
      <c r="AL782" s="230">
        <v>0.30000001192092896</v>
      </c>
      <c r="AM782" s="231" t="s">
        <v>911</v>
      </c>
      <c r="AN782" s="232">
        <v>0</v>
      </c>
      <c r="AO782" s="228" t="s">
        <v>726</v>
      </c>
      <c r="AP782" s="230">
        <v>0.23400000000000001</v>
      </c>
    </row>
    <row r="783" spans="10:42" ht="18" customHeight="1">
      <c r="J783" s="982" t="e">
        <f t="shared" ca="1" si="76"/>
        <v>#REF!</v>
      </c>
      <c r="K783" s="931" t="e">
        <f t="shared" ca="1" si="75"/>
        <v>#REF!</v>
      </c>
      <c r="AE783" s="228" t="s">
        <v>695</v>
      </c>
      <c r="AF783" s="230">
        <v>1.9999999552965164E-2</v>
      </c>
      <c r="AG783" s="228" t="s">
        <v>903</v>
      </c>
      <c r="AH783" s="230">
        <v>0.43000000715255737</v>
      </c>
      <c r="AI783" s="228" t="s">
        <v>776</v>
      </c>
      <c r="AJ783" s="230">
        <v>0.40000000596046448</v>
      </c>
      <c r="AK783" s="228" t="s">
        <v>899</v>
      </c>
      <c r="AL783" s="230">
        <v>0</v>
      </c>
      <c r="AM783" s="231" t="s">
        <v>916</v>
      </c>
      <c r="AN783" s="232">
        <v>0</v>
      </c>
      <c r="AO783" s="228" t="s">
        <v>618</v>
      </c>
      <c r="AP783" s="230">
        <v>0</v>
      </c>
    </row>
    <row r="784" spans="10:42" ht="18" customHeight="1">
      <c r="J784" s="982" t="e">
        <f t="shared" ca="1" si="76"/>
        <v>#REF!</v>
      </c>
      <c r="K784" s="931" t="e">
        <f t="shared" ca="1" si="75"/>
        <v>#REF!</v>
      </c>
      <c r="AE784" s="228" t="s">
        <v>678</v>
      </c>
      <c r="AF784" s="230">
        <v>0</v>
      </c>
      <c r="AG784" s="228" t="s">
        <v>917</v>
      </c>
      <c r="AH784" s="230">
        <v>0.11999999731779099</v>
      </c>
      <c r="AI784" s="228" t="s">
        <v>613</v>
      </c>
      <c r="AJ784" s="230">
        <v>0.14000000059604645</v>
      </c>
      <c r="AK784" s="228" t="s">
        <v>814</v>
      </c>
      <c r="AL784" s="230">
        <v>0</v>
      </c>
      <c r="AM784" s="231" t="s">
        <v>722</v>
      </c>
      <c r="AN784" s="232">
        <v>0.17</v>
      </c>
      <c r="AO784" s="228" t="s">
        <v>729</v>
      </c>
      <c r="AP784" s="230">
        <v>0</v>
      </c>
    </row>
    <row r="785" spans="10:42" ht="18" customHeight="1">
      <c r="J785" s="982" t="e">
        <f t="shared" ca="1" si="76"/>
        <v>#REF!</v>
      </c>
      <c r="K785" s="931" t="e">
        <f t="shared" ca="1" si="75"/>
        <v>#REF!</v>
      </c>
      <c r="AE785" s="228" t="s">
        <v>923</v>
      </c>
      <c r="AF785" s="230">
        <v>0.27000001072883606</v>
      </c>
      <c r="AG785" s="228" t="s">
        <v>922</v>
      </c>
      <c r="AH785" s="230">
        <v>0</v>
      </c>
      <c r="AI785" s="228" t="s">
        <v>843</v>
      </c>
      <c r="AJ785" s="230">
        <v>0</v>
      </c>
      <c r="AK785" s="228" t="s">
        <v>920</v>
      </c>
      <c r="AL785" s="230">
        <v>0.25999999046325684</v>
      </c>
      <c r="AM785" s="231" t="s">
        <v>919</v>
      </c>
      <c r="AN785" s="232">
        <v>0</v>
      </c>
      <c r="AO785" s="228" t="s">
        <v>734</v>
      </c>
      <c r="AP785" s="230">
        <v>0.25800000000000001</v>
      </c>
    </row>
    <row r="786" spans="10:42" ht="18" customHeight="1">
      <c r="J786" s="982" t="e">
        <f t="shared" ca="1" si="76"/>
        <v>#REF!</v>
      </c>
      <c r="K786" s="931" t="e">
        <f t="shared" ca="1" si="75"/>
        <v>#REF!</v>
      </c>
      <c r="AE786" s="228" t="s">
        <v>927</v>
      </c>
      <c r="AF786" s="230">
        <v>0</v>
      </c>
      <c r="AG786" s="228" t="s">
        <v>909</v>
      </c>
      <c r="AH786" s="230">
        <v>0.31000000238418579</v>
      </c>
      <c r="AI786" s="228" t="s">
        <v>847</v>
      </c>
      <c r="AJ786" s="230">
        <v>0</v>
      </c>
      <c r="AK786" s="228" t="s">
        <v>926</v>
      </c>
      <c r="AL786" s="230">
        <v>0.27000001072883606</v>
      </c>
      <c r="AM786" s="231" t="s">
        <v>925</v>
      </c>
      <c r="AN786" s="232">
        <v>0.21</v>
      </c>
      <c r="AO786" s="228" t="s">
        <v>1062</v>
      </c>
      <c r="AP786" s="230">
        <v>0</v>
      </c>
    </row>
    <row r="787" spans="10:42" ht="18" customHeight="1">
      <c r="J787" s="982" t="e">
        <f t="shared" ca="1" si="76"/>
        <v>#REF!</v>
      </c>
      <c r="K787" s="931" t="e">
        <f t="shared" ca="1" si="75"/>
        <v>#REF!</v>
      </c>
      <c r="AE787" s="228" t="s">
        <v>930</v>
      </c>
      <c r="AF787" s="230">
        <v>0</v>
      </c>
      <c r="AG787" s="228" t="s">
        <v>929</v>
      </c>
      <c r="AH787" s="230">
        <v>0</v>
      </c>
      <c r="AI787" s="228" t="s">
        <v>781</v>
      </c>
      <c r="AJ787" s="230">
        <v>7.9999998211860657E-2</v>
      </c>
      <c r="AK787" s="228" t="s">
        <v>728</v>
      </c>
      <c r="AL787" s="230">
        <v>0.10000000149011612</v>
      </c>
      <c r="AM787" s="231" t="s">
        <v>928</v>
      </c>
      <c r="AN787" s="232">
        <v>0</v>
      </c>
      <c r="AO787" s="228" t="s">
        <v>739</v>
      </c>
      <c r="AP787" s="230">
        <v>0.255</v>
      </c>
    </row>
    <row r="788" spans="10:42" ht="18" customHeight="1">
      <c r="J788" s="982" t="e">
        <f t="shared" ca="1" si="76"/>
        <v>#REF!</v>
      </c>
      <c r="K788" s="931" t="e">
        <f t="shared" ca="1" si="75"/>
        <v>#REF!</v>
      </c>
      <c r="AE788" s="228" t="s">
        <v>934</v>
      </c>
      <c r="AF788" s="230">
        <v>0</v>
      </c>
      <c r="AG788" s="228" t="s">
        <v>933</v>
      </c>
      <c r="AH788" s="230">
        <v>0.34000000357627869</v>
      </c>
      <c r="AI788" s="228" t="s">
        <v>932</v>
      </c>
      <c r="AJ788" s="230">
        <v>0.40000000596046448</v>
      </c>
      <c r="AK788" s="228" t="s">
        <v>613</v>
      </c>
      <c r="AL788" s="230">
        <v>0.17000000178813934</v>
      </c>
      <c r="AM788" s="231" t="s">
        <v>694</v>
      </c>
      <c r="AN788" s="232">
        <v>0</v>
      </c>
      <c r="AO788" s="228" t="s">
        <v>733</v>
      </c>
      <c r="AP788" s="230">
        <v>0</v>
      </c>
    </row>
    <row r="789" spans="10:42" ht="18" customHeight="1">
      <c r="J789" s="982" t="e">
        <f t="shared" ca="1" si="76"/>
        <v>#REF!</v>
      </c>
      <c r="K789" s="931" t="e">
        <f t="shared" ca="1" si="75"/>
        <v>#REF!</v>
      </c>
      <c r="AE789" s="228" t="s">
        <v>935</v>
      </c>
      <c r="AF789" s="230">
        <v>0</v>
      </c>
      <c r="AG789" s="228" t="s">
        <v>695</v>
      </c>
      <c r="AH789" s="230">
        <v>0</v>
      </c>
      <c r="AI789" s="228" t="s">
        <v>621</v>
      </c>
      <c r="AJ789" s="230">
        <v>0.2800000011920929</v>
      </c>
      <c r="AK789" s="228" t="s">
        <v>908</v>
      </c>
      <c r="AL789" s="230">
        <v>0</v>
      </c>
      <c r="AM789" s="231" t="s">
        <v>698</v>
      </c>
      <c r="AN789" s="232">
        <v>0</v>
      </c>
      <c r="AO789" s="228" t="s">
        <v>970</v>
      </c>
      <c r="AP789" s="230">
        <v>0</v>
      </c>
    </row>
    <row r="790" spans="10:42" ht="18" customHeight="1">
      <c r="J790" s="982" t="e">
        <f t="shared" ca="1" si="76"/>
        <v>#REF!</v>
      </c>
      <c r="K790" s="931" t="e">
        <f t="shared" ca="1" si="75"/>
        <v>#REF!</v>
      </c>
      <c r="AE790" s="228" t="s">
        <v>938</v>
      </c>
      <c r="AF790" s="230">
        <v>0</v>
      </c>
      <c r="AG790" s="228" t="s">
        <v>923</v>
      </c>
      <c r="AH790" s="230">
        <v>0.40000000596046448</v>
      </c>
      <c r="AI790" s="228" t="s">
        <v>674</v>
      </c>
      <c r="AJ790" s="230">
        <v>0</v>
      </c>
      <c r="AK790" s="228" t="s">
        <v>836</v>
      </c>
      <c r="AL790" s="230">
        <v>0.25999999046325684</v>
      </c>
      <c r="AM790" s="231" t="s">
        <v>712</v>
      </c>
      <c r="AN790" s="232">
        <v>0</v>
      </c>
      <c r="AO790" s="228" t="s">
        <v>745</v>
      </c>
      <c r="AP790" s="230">
        <v>0.25900000000000001</v>
      </c>
    </row>
    <row r="791" spans="10:42" ht="18" customHeight="1">
      <c r="J791" s="982" t="e">
        <f t="shared" ca="1" si="76"/>
        <v>#REF!</v>
      </c>
      <c r="K791" s="931" t="e">
        <f t="shared" ca="1" si="75"/>
        <v>#REF!</v>
      </c>
      <c r="AE791" s="228" t="s">
        <v>939</v>
      </c>
      <c r="AF791" s="230">
        <v>0.25999999046325684</v>
      </c>
      <c r="AG791" s="228" t="s">
        <v>927</v>
      </c>
      <c r="AH791" s="230">
        <v>0</v>
      </c>
      <c r="AI791" s="228" t="s">
        <v>863</v>
      </c>
      <c r="AJ791" s="230">
        <v>0.36000001430511475</v>
      </c>
      <c r="AK791" s="228" t="s">
        <v>776</v>
      </c>
      <c r="AL791" s="230">
        <v>0.30000001192092896</v>
      </c>
      <c r="AM791" s="231" t="s">
        <v>726</v>
      </c>
      <c r="AN791" s="232">
        <v>0.25</v>
      </c>
      <c r="AO791" s="228" t="s">
        <v>1066</v>
      </c>
      <c r="AP791" s="230">
        <v>0</v>
      </c>
    </row>
    <row r="792" spans="10:42" ht="18" customHeight="1">
      <c r="J792" s="982" t="e">
        <f t="shared" ca="1" si="76"/>
        <v>#REF!</v>
      </c>
      <c r="K792" s="931" t="e">
        <f t="shared" ca="1" si="75"/>
        <v>#REF!</v>
      </c>
      <c r="AE792" s="228" t="s">
        <v>942</v>
      </c>
      <c r="AF792" s="230">
        <v>0</v>
      </c>
      <c r="AG792" s="228" t="s">
        <v>930</v>
      </c>
      <c r="AH792" s="230">
        <v>0</v>
      </c>
      <c r="AI792" s="228" t="s">
        <v>941</v>
      </c>
      <c r="AJ792" s="230">
        <v>9.0000003576278687E-2</v>
      </c>
      <c r="AK792" s="228" t="s">
        <v>847</v>
      </c>
      <c r="AL792" s="230">
        <v>0</v>
      </c>
      <c r="AM792" s="231" t="s">
        <v>618</v>
      </c>
      <c r="AN792" s="232">
        <v>0</v>
      </c>
      <c r="AO792" s="228" t="s">
        <v>1067</v>
      </c>
      <c r="AP792" s="230">
        <v>0.219</v>
      </c>
    </row>
    <row r="793" spans="10:42" ht="18" customHeight="1">
      <c r="J793" s="982" t="e">
        <f t="shared" ca="1" si="76"/>
        <v>#REF!</v>
      </c>
      <c r="K793" s="931" t="e">
        <f t="shared" ca="1" si="75"/>
        <v>#REF!</v>
      </c>
      <c r="AE793" s="228" t="s">
        <v>817</v>
      </c>
      <c r="AF793" s="230">
        <v>0</v>
      </c>
      <c r="AG793" s="228" t="s">
        <v>944</v>
      </c>
      <c r="AH793" s="230">
        <v>0.40000000596046448</v>
      </c>
      <c r="AI793" s="228" t="s">
        <v>865</v>
      </c>
      <c r="AJ793" s="230">
        <v>0</v>
      </c>
      <c r="AK793" s="228" t="s">
        <v>781</v>
      </c>
      <c r="AL793" s="230">
        <v>0.17000000178813934</v>
      </c>
      <c r="AM793" s="231" t="s">
        <v>627</v>
      </c>
      <c r="AN793" s="232">
        <v>0.2</v>
      </c>
      <c r="AO793" s="228" t="s">
        <v>1069</v>
      </c>
      <c r="AP793" s="230">
        <v>8.9999999999999993E-3</v>
      </c>
    </row>
    <row r="794" spans="10:42" ht="18" customHeight="1">
      <c r="J794" s="982" t="e">
        <f t="shared" ca="1" si="76"/>
        <v>#REF!</v>
      </c>
      <c r="K794" s="931" t="e">
        <f t="shared" ca="1" si="75"/>
        <v>#REF!</v>
      </c>
      <c r="AE794" s="228" t="s">
        <v>947</v>
      </c>
      <c r="AF794" s="230">
        <v>0</v>
      </c>
      <c r="AG794" s="228" t="s">
        <v>934</v>
      </c>
      <c r="AH794" s="230">
        <v>0</v>
      </c>
      <c r="AI794" s="228" t="s">
        <v>869</v>
      </c>
      <c r="AJ794" s="230">
        <v>0.34999999403953552</v>
      </c>
      <c r="AK794" s="228" t="s">
        <v>932</v>
      </c>
      <c r="AL794" s="230">
        <v>0.31000000238418579</v>
      </c>
      <c r="AM794" s="231" t="s">
        <v>729</v>
      </c>
      <c r="AN794" s="232">
        <v>0</v>
      </c>
      <c r="AO794" s="228" t="s">
        <v>1071</v>
      </c>
      <c r="AP794" s="230">
        <v>0.05</v>
      </c>
    </row>
    <row r="795" spans="10:42" ht="18" customHeight="1">
      <c r="J795" s="982" t="e">
        <f t="shared" ca="1" si="76"/>
        <v>#REF!</v>
      </c>
      <c r="K795" s="931" t="e">
        <f t="shared" ca="1" si="75"/>
        <v>#REF!</v>
      </c>
      <c r="AE795" s="228" t="s">
        <v>821</v>
      </c>
      <c r="AF795" s="230">
        <v>0</v>
      </c>
      <c r="AG795" s="228" t="s">
        <v>935</v>
      </c>
      <c r="AH795" s="230">
        <v>5.9999998658895493E-2</v>
      </c>
      <c r="AI795" s="228" t="s">
        <v>867</v>
      </c>
      <c r="AJ795" s="230">
        <v>0</v>
      </c>
      <c r="AK795" s="228" t="s">
        <v>621</v>
      </c>
      <c r="AL795" s="230">
        <v>0.20999999344348907</v>
      </c>
      <c r="AM795" s="231" t="s">
        <v>949</v>
      </c>
      <c r="AN795" s="232">
        <v>0</v>
      </c>
      <c r="AO795" s="228" t="s">
        <v>748</v>
      </c>
      <c r="AP795" s="230">
        <v>0.23699999999999999</v>
      </c>
    </row>
    <row r="796" spans="10:42" ht="18" customHeight="1">
      <c r="J796" s="982" t="e">
        <f t="shared" ca="1" si="76"/>
        <v>#REF!</v>
      </c>
      <c r="K796" s="931" t="e">
        <f t="shared" ca="1" si="75"/>
        <v>#REF!</v>
      </c>
      <c r="AE796" s="228" t="s">
        <v>951</v>
      </c>
      <c r="AF796" s="230">
        <v>7.0000000298023224E-2</v>
      </c>
      <c r="AG796" s="228" t="s">
        <v>938</v>
      </c>
      <c r="AH796" s="230">
        <v>0</v>
      </c>
      <c r="AI796" s="228" t="s">
        <v>614</v>
      </c>
      <c r="AJ796" s="230">
        <v>0.25</v>
      </c>
      <c r="AK796" s="228" t="s">
        <v>950</v>
      </c>
      <c r="AL796" s="230">
        <v>0</v>
      </c>
      <c r="AM796" s="231" t="s">
        <v>898</v>
      </c>
      <c r="AN796" s="232">
        <v>0</v>
      </c>
      <c r="AO796" s="228" t="s">
        <v>751</v>
      </c>
      <c r="AP796" s="230">
        <v>0.11899999999999999</v>
      </c>
    </row>
    <row r="797" spans="10:42" ht="18" customHeight="1">
      <c r="J797" s="982" t="e">
        <f t="shared" ca="1" si="76"/>
        <v>#REF!</v>
      </c>
      <c r="K797" s="931" t="e">
        <f t="shared" ca="1" si="75"/>
        <v>#REF!</v>
      </c>
      <c r="AE797" s="228" t="s">
        <v>953</v>
      </c>
      <c r="AF797" s="230">
        <v>0</v>
      </c>
      <c r="AG797" s="228" t="s">
        <v>952</v>
      </c>
      <c r="AH797" s="230">
        <v>0</v>
      </c>
      <c r="AI797" s="228" t="s">
        <v>876</v>
      </c>
      <c r="AJ797" s="230">
        <v>0</v>
      </c>
      <c r="AK797" s="228" t="s">
        <v>674</v>
      </c>
      <c r="AL797" s="230">
        <v>0</v>
      </c>
      <c r="AM797" s="231" t="s">
        <v>648</v>
      </c>
      <c r="AN797" s="232">
        <v>0.21</v>
      </c>
      <c r="AO797" s="228" t="s">
        <v>982</v>
      </c>
      <c r="AP797" s="230">
        <v>0</v>
      </c>
    </row>
    <row r="798" spans="10:42" ht="18" customHeight="1">
      <c r="J798" s="982" t="e">
        <f t="shared" ca="1" si="76"/>
        <v>#REF!</v>
      </c>
      <c r="K798" s="931" t="e">
        <f t="shared" ca="1" si="75"/>
        <v>#REF!</v>
      </c>
      <c r="AE798" s="228" t="s">
        <v>824</v>
      </c>
      <c r="AF798" s="230">
        <v>0.30000001192092896</v>
      </c>
      <c r="AG798" s="228" t="s">
        <v>939</v>
      </c>
      <c r="AH798" s="230">
        <v>0.38999998569488525</v>
      </c>
      <c r="AI798" s="228" t="s">
        <v>622</v>
      </c>
      <c r="AJ798" s="230">
        <v>0.40999999642372131</v>
      </c>
      <c r="AK798" s="228" t="s">
        <v>955</v>
      </c>
      <c r="AL798" s="230">
        <v>0.2800000011920929</v>
      </c>
      <c r="AM798" s="231" t="s">
        <v>954</v>
      </c>
      <c r="AN798" s="232">
        <v>0</v>
      </c>
      <c r="AO798" s="228" t="s">
        <v>754</v>
      </c>
      <c r="AP798" s="230">
        <v>0.25900000000000001</v>
      </c>
    </row>
    <row r="799" spans="10:42" ht="18" customHeight="1">
      <c r="J799" s="982" t="e">
        <f t="shared" ca="1" si="76"/>
        <v>#REF!</v>
      </c>
      <c r="K799" s="931" t="e">
        <f t="shared" ca="1" si="75"/>
        <v>#REF!</v>
      </c>
      <c r="AE799" s="228" t="s">
        <v>700</v>
      </c>
      <c r="AF799" s="230">
        <v>0</v>
      </c>
      <c r="AG799" s="228" t="s">
        <v>957</v>
      </c>
      <c r="AH799" s="230">
        <v>0</v>
      </c>
      <c r="AI799" s="228" t="s">
        <v>873</v>
      </c>
      <c r="AJ799" s="230">
        <v>0</v>
      </c>
      <c r="AK799" s="228" t="s">
        <v>941</v>
      </c>
      <c r="AL799" s="230">
        <v>0</v>
      </c>
      <c r="AM799" s="231" t="s">
        <v>956</v>
      </c>
      <c r="AN799" s="232">
        <v>0.03</v>
      </c>
      <c r="AO799" s="228" t="s">
        <v>1075</v>
      </c>
      <c r="AP799" s="230">
        <v>0</v>
      </c>
    </row>
    <row r="800" spans="10:42" ht="18" customHeight="1">
      <c r="J800" s="982" t="e">
        <f t="shared" ca="1" si="76"/>
        <v>#REF!</v>
      </c>
      <c r="K800" s="931" t="e">
        <f t="shared" ca="1" si="75"/>
        <v>#REF!</v>
      </c>
      <c r="AE800" s="228" t="s">
        <v>831</v>
      </c>
      <c r="AF800" s="230">
        <v>0</v>
      </c>
      <c r="AG800" s="228" t="s">
        <v>817</v>
      </c>
      <c r="AH800" s="230">
        <v>0</v>
      </c>
      <c r="AI800" s="228" t="s">
        <v>664</v>
      </c>
      <c r="AJ800" s="230">
        <v>0</v>
      </c>
      <c r="AK800" s="228" t="s">
        <v>959</v>
      </c>
      <c r="AL800" s="230">
        <v>0.31000000238418579</v>
      </c>
      <c r="AM800" s="231" t="s">
        <v>926</v>
      </c>
      <c r="AN800" s="232">
        <v>0</v>
      </c>
      <c r="AO800" s="228" t="s">
        <v>757</v>
      </c>
      <c r="AP800" s="230">
        <v>0</v>
      </c>
    </row>
    <row r="801" spans="10:42" ht="18" customHeight="1">
      <c r="J801" s="982" t="e">
        <f t="shared" ca="1" si="76"/>
        <v>#REF!</v>
      </c>
      <c r="K801" s="931" t="e">
        <f t="shared" ca="1" si="75"/>
        <v>#REF!</v>
      </c>
      <c r="AE801" s="228" t="s">
        <v>963</v>
      </c>
      <c r="AF801" s="230">
        <v>0.31000000238418579</v>
      </c>
      <c r="AG801" s="228" t="s">
        <v>962</v>
      </c>
      <c r="AH801" s="230">
        <v>0</v>
      </c>
      <c r="AI801" s="228" t="s">
        <v>961</v>
      </c>
      <c r="AJ801" s="230">
        <v>0</v>
      </c>
      <c r="AK801" s="228" t="s">
        <v>865</v>
      </c>
      <c r="AL801" s="230">
        <v>0</v>
      </c>
      <c r="AM801" s="231" t="s">
        <v>960</v>
      </c>
      <c r="AN801" s="232">
        <v>0</v>
      </c>
      <c r="AO801" s="228" t="s">
        <v>762</v>
      </c>
      <c r="AP801" s="230">
        <v>0.25800000000000001</v>
      </c>
    </row>
    <row r="802" spans="10:42" ht="18" customHeight="1">
      <c r="J802" s="982" t="e">
        <f t="shared" ca="1" si="76"/>
        <v>#REF!</v>
      </c>
      <c r="K802" s="931" t="e">
        <f t="shared" ca="1" si="75"/>
        <v>#REF!</v>
      </c>
      <c r="AE802" s="228" t="s">
        <v>837</v>
      </c>
      <c r="AF802" s="230">
        <v>0</v>
      </c>
      <c r="AG802" s="228" t="s">
        <v>821</v>
      </c>
      <c r="AH802" s="230">
        <v>0</v>
      </c>
      <c r="AI802" s="228" t="s">
        <v>636</v>
      </c>
      <c r="AJ802" s="230">
        <v>0</v>
      </c>
      <c r="AK802" s="228" t="s">
        <v>965</v>
      </c>
      <c r="AL802" s="230">
        <v>0</v>
      </c>
      <c r="AM802" s="231" t="s">
        <v>655</v>
      </c>
      <c r="AN802" s="232">
        <v>0.26</v>
      </c>
      <c r="AO802" s="228" t="s">
        <v>766</v>
      </c>
      <c r="AP802" s="230">
        <v>0.25800000000000001</v>
      </c>
    </row>
    <row r="803" spans="10:42" ht="18" customHeight="1">
      <c r="J803" s="982" t="e">
        <f t="shared" ca="1" si="76"/>
        <v>#REF!</v>
      </c>
      <c r="K803" s="931" t="e">
        <f t="shared" ca="1" si="75"/>
        <v>#REF!</v>
      </c>
      <c r="AE803" s="228" t="s">
        <v>840</v>
      </c>
      <c r="AF803" s="230">
        <v>0</v>
      </c>
      <c r="AG803" s="228" t="s">
        <v>824</v>
      </c>
      <c r="AH803" s="230">
        <v>0.31999999284744263</v>
      </c>
      <c r="AI803" s="228" t="s">
        <v>883</v>
      </c>
      <c r="AJ803" s="230">
        <v>0</v>
      </c>
      <c r="AK803" s="228" t="s">
        <v>869</v>
      </c>
      <c r="AL803" s="230">
        <v>0.27000001072883606</v>
      </c>
      <c r="AM803" s="231" t="s">
        <v>728</v>
      </c>
      <c r="AN803" s="232">
        <v>0</v>
      </c>
      <c r="AO803" s="228" t="s">
        <v>771</v>
      </c>
      <c r="AP803" s="230">
        <v>0.255</v>
      </c>
    </row>
    <row r="804" spans="10:42" ht="18" customHeight="1">
      <c r="J804" s="982" t="e">
        <f t="shared" ca="1" si="76"/>
        <v>#REF!</v>
      </c>
      <c r="K804" s="931" t="e">
        <f t="shared" ca="1" si="75"/>
        <v>#REF!</v>
      </c>
      <c r="AE804" s="228" t="s">
        <v>770</v>
      </c>
      <c r="AF804" s="230">
        <v>0</v>
      </c>
      <c r="AG804" s="228" t="s">
        <v>700</v>
      </c>
      <c r="AH804" s="230">
        <v>0</v>
      </c>
      <c r="AI804" s="228" t="s">
        <v>774</v>
      </c>
      <c r="AJ804" s="230">
        <v>0</v>
      </c>
      <c r="AK804" s="228" t="s">
        <v>867</v>
      </c>
      <c r="AL804" s="230">
        <v>0</v>
      </c>
      <c r="AM804" s="231" t="s">
        <v>733</v>
      </c>
      <c r="AN804" s="232">
        <v>0</v>
      </c>
      <c r="AO804" s="228" t="s">
        <v>776</v>
      </c>
      <c r="AP804" s="230">
        <v>0.22500000000000001</v>
      </c>
    </row>
    <row r="805" spans="10:42" ht="18" customHeight="1">
      <c r="J805" s="982" t="e">
        <f t="shared" ca="1" si="76"/>
        <v>#REF!</v>
      </c>
      <c r="K805" s="931" t="e">
        <f t="shared" ca="1" si="75"/>
        <v>#REF!</v>
      </c>
      <c r="AE805" s="228" t="s">
        <v>972</v>
      </c>
      <c r="AF805" s="230">
        <v>0</v>
      </c>
      <c r="AG805" s="228" t="s">
        <v>971</v>
      </c>
      <c r="AH805" s="230">
        <v>0</v>
      </c>
      <c r="AI805" s="228" t="s">
        <v>699</v>
      </c>
      <c r="AJ805" s="230">
        <v>0</v>
      </c>
      <c r="AK805" s="228" t="s">
        <v>614</v>
      </c>
      <c r="AL805" s="230">
        <v>0.20999999344348907</v>
      </c>
      <c r="AM805" s="231" t="s">
        <v>970</v>
      </c>
      <c r="AN805" s="232">
        <v>0</v>
      </c>
      <c r="AO805" s="228" t="s">
        <v>1076</v>
      </c>
      <c r="AP805" s="230">
        <v>0</v>
      </c>
    </row>
    <row r="806" spans="10:42" ht="18" customHeight="1">
      <c r="J806" s="982" t="e">
        <f t="shared" ca="1" si="76"/>
        <v>#REF!</v>
      </c>
      <c r="K806" s="931" t="e">
        <f t="shared" ca="1" si="75"/>
        <v>#REF!</v>
      </c>
      <c r="AE806" s="228" t="s">
        <v>975</v>
      </c>
      <c r="AF806" s="230">
        <v>0</v>
      </c>
      <c r="AG806" s="228" t="s">
        <v>831</v>
      </c>
      <c r="AH806" s="230">
        <v>0</v>
      </c>
      <c r="AI806" s="228" t="s">
        <v>974</v>
      </c>
      <c r="AJ806" s="230">
        <v>0.40999999642372131</v>
      </c>
      <c r="AK806" s="228" t="s">
        <v>873</v>
      </c>
      <c r="AL806" s="230">
        <v>0</v>
      </c>
      <c r="AM806" s="231" t="s">
        <v>828</v>
      </c>
      <c r="AN806" s="232">
        <v>0.22</v>
      </c>
      <c r="AO806" s="228" t="s">
        <v>1078</v>
      </c>
      <c r="AP806" s="230">
        <v>0</v>
      </c>
    </row>
    <row r="807" spans="10:42" ht="18" customHeight="1">
      <c r="J807" s="982" t="e">
        <f t="shared" ca="1" si="76"/>
        <v>#REF!</v>
      </c>
      <c r="K807" s="931" t="e">
        <f t="shared" ca="1" si="75"/>
        <v>#REF!</v>
      </c>
      <c r="AE807" s="228" t="s">
        <v>775</v>
      </c>
      <c r="AF807" s="230">
        <v>0</v>
      </c>
      <c r="AG807" s="228" t="s">
        <v>978</v>
      </c>
      <c r="AH807" s="230">
        <v>0.38999998569488525</v>
      </c>
      <c r="AI807" s="228" t="s">
        <v>977</v>
      </c>
      <c r="AJ807" s="230">
        <v>0</v>
      </c>
      <c r="AK807" s="228" t="s">
        <v>664</v>
      </c>
      <c r="AL807" s="230">
        <v>0</v>
      </c>
      <c r="AM807" s="231" t="s">
        <v>899</v>
      </c>
      <c r="AN807" s="232">
        <v>0</v>
      </c>
      <c r="AO807" s="228" t="s">
        <v>1080</v>
      </c>
      <c r="AP807" s="230">
        <v>0</v>
      </c>
    </row>
    <row r="808" spans="10:42" ht="18" customHeight="1">
      <c r="J808" s="982" t="e">
        <f t="shared" ca="1" si="76"/>
        <v>#REF!</v>
      </c>
      <c r="K808" s="931" t="e">
        <f t="shared" ca="1" si="75"/>
        <v>#REF!</v>
      </c>
      <c r="AE808" s="228" t="s">
        <v>980</v>
      </c>
      <c r="AF808" s="230">
        <v>0.2800000011920929</v>
      </c>
      <c r="AG808" s="228" t="s">
        <v>837</v>
      </c>
      <c r="AH808" s="230">
        <v>0</v>
      </c>
      <c r="AI808" s="228" t="s">
        <v>996</v>
      </c>
      <c r="AJ808" s="230">
        <v>0</v>
      </c>
      <c r="AK808" s="228" t="s">
        <v>961</v>
      </c>
      <c r="AL808" s="230">
        <v>0</v>
      </c>
      <c r="AM808" s="231" t="s">
        <v>920</v>
      </c>
      <c r="AN808" s="232">
        <v>0.25</v>
      </c>
      <c r="AO808" s="228" t="s">
        <v>781</v>
      </c>
      <c r="AP808" s="230">
        <v>0.25900000000000001</v>
      </c>
    </row>
    <row r="809" spans="10:42" ht="18" customHeight="1">
      <c r="J809" s="982" t="e">
        <f t="shared" ca="1" si="76"/>
        <v>#REF!</v>
      </c>
      <c r="K809" s="931" t="e">
        <f t="shared" ca="1" si="75"/>
        <v>#REF!</v>
      </c>
      <c r="AE809" s="228" t="s">
        <v>983</v>
      </c>
      <c r="AF809" s="230">
        <v>0.25999999046325684</v>
      </c>
      <c r="AG809" s="228" t="s">
        <v>840</v>
      </c>
      <c r="AH809" s="230">
        <v>0</v>
      </c>
      <c r="AI809" s="228" t="s">
        <v>713</v>
      </c>
      <c r="AJ809" s="230">
        <v>0</v>
      </c>
      <c r="AK809" s="228" t="s">
        <v>636</v>
      </c>
      <c r="AL809" s="230">
        <v>0</v>
      </c>
      <c r="AM809" s="231" t="s">
        <v>982</v>
      </c>
      <c r="AN809" s="232">
        <v>0</v>
      </c>
      <c r="AO809" s="228" t="s">
        <v>999</v>
      </c>
      <c r="AP809" s="230">
        <v>0</v>
      </c>
    </row>
    <row r="810" spans="10:42" ht="18" customHeight="1">
      <c r="J810" s="982" t="e">
        <f t="shared" ca="1" si="76"/>
        <v>#REF!</v>
      </c>
      <c r="K810" s="931" t="e">
        <f t="shared" ca="1" si="75"/>
        <v>#REF!</v>
      </c>
      <c r="AE810" s="228" t="s">
        <v>852</v>
      </c>
      <c r="AF810" s="230">
        <v>0</v>
      </c>
      <c r="AG810" s="228" t="s">
        <v>770</v>
      </c>
      <c r="AH810" s="230">
        <v>0</v>
      </c>
      <c r="AI810" s="228" t="s">
        <v>649</v>
      </c>
      <c r="AJ810" s="230">
        <v>0</v>
      </c>
      <c r="AK810" s="228" t="s">
        <v>883</v>
      </c>
      <c r="AL810" s="230">
        <v>0</v>
      </c>
      <c r="AM810" s="231" t="s">
        <v>737</v>
      </c>
      <c r="AN810" s="232">
        <v>0.23</v>
      </c>
      <c r="AO810" s="228" t="s">
        <v>784</v>
      </c>
      <c r="AP810" s="230">
        <v>0.251</v>
      </c>
    </row>
    <row r="811" spans="10:42" ht="18" customHeight="1">
      <c r="J811" s="982" t="e">
        <f t="shared" ca="1" si="76"/>
        <v>#REF!</v>
      </c>
      <c r="K811" s="931" t="e">
        <f t="shared" ca="1" si="75"/>
        <v>#REF!</v>
      </c>
      <c r="AE811" s="228" t="s">
        <v>985</v>
      </c>
      <c r="AF811" s="230">
        <v>0</v>
      </c>
      <c r="AG811" s="228" t="s">
        <v>972</v>
      </c>
      <c r="AH811" s="230">
        <v>0</v>
      </c>
      <c r="AI811" s="228" t="s">
        <v>738</v>
      </c>
      <c r="AJ811" s="230">
        <v>0.27000001072883606</v>
      </c>
      <c r="AK811" s="228" t="s">
        <v>808</v>
      </c>
      <c r="AL811" s="230">
        <v>0.2199999988079071</v>
      </c>
      <c r="AM811" s="231" t="s">
        <v>836</v>
      </c>
      <c r="AN811" s="232">
        <v>0.2</v>
      </c>
      <c r="AO811" s="228" t="s">
        <v>621</v>
      </c>
      <c r="AP811" s="230">
        <v>0.215</v>
      </c>
    </row>
    <row r="812" spans="10:42" ht="18" customHeight="1">
      <c r="J812" s="982" t="e">
        <f t="shared" ca="1" si="76"/>
        <v>#REF!</v>
      </c>
      <c r="K812" s="931" t="e">
        <f t="shared" ca="1" si="75"/>
        <v>#REF!</v>
      </c>
      <c r="AE812" s="228" t="s">
        <v>718</v>
      </c>
      <c r="AF812" s="230">
        <v>0</v>
      </c>
      <c r="AG812" s="228" t="s">
        <v>775</v>
      </c>
      <c r="AH812" s="230">
        <v>0</v>
      </c>
      <c r="AI812" s="228" t="s">
        <v>987</v>
      </c>
      <c r="AJ812" s="230">
        <v>0</v>
      </c>
      <c r="AK812" s="228" t="s">
        <v>774</v>
      </c>
      <c r="AL812" s="230">
        <v>0</v>
      </c>
      <c r="AM812" s="231" t="s">
        <v>776</v>
      </c>
      <c r="AN812" s="232">
        <v>0.24</v>
      </c>
      <c r="AO812" s="228" t="s">
        <v>1084</v>
      </c>
      <c r="AP812" s="230">
        <v>0</v>
      </c>
    </row>
    <row r="813" spans="10:42" ht="18" customHeight="1">
      <c r="J813" s="982" t="e">
        <f t="shared" ca="1" si="76"/>
        <v>#REF!</v>
      </c>
      <c r="K813" s="931" t="e">
        <f t="shared" ca="1" si="75"/>
        <v>#REF!</v>
      </c>
      <c r="AE813" s="988" t="s">
        <v>1539</v>
      </c>
      <c r="AF813" s="230">
        <v>0.36</v>
      </c>
      <c r="AG813" s="228" t="s">
        <v>980</v>
      </c>
      <c r="AH813" s="230">
        <v>0.37000000476837158</v>
      </c>
      <c r="AI813" s="228" t="s">
        <v>822</v>
      </c>
      <c r="AJ813" s="230">
        <v>0</v>
      </c>
      <c r="AK813" s="228" t="s">
        <v>699</v>
      </c>
      <c r="AL813" s="230">
        <v>0</v>
      </c>
      <c r="AM813" s="231" t="s">
        <v>989</v>
      </c>
      <c r="AN813" s="232">
        <v>0.2</v>
      </c>
      <c r="AO813" s="228" t="s">
        <v>789</v>
      </c>
      <c r="AP813" s="230">
        <v>0</v>
      </c>
    </row>
    <row r="814" spans="10:42" ht="18" customHeight="1">
      <c r="J814" s="982" t="e">
        <f t="shared" ca="1" si="76"/>
        <v>#REF!</v>
      </c>
      <c r="K814" s="931" t="e">
        <f t="shared" ca="1" si="75"/>
        <v>#REF!</v>
      </c>
      <c r="AE814" s="988" t="s">
        <v>1540</v>
      </c>
      <c r="AF814" s="230">
        <v>0.36</v>
      </c>
      <c r="AG814" s="228" t="s">
        <v>993</v>
      </c>
      <c r="AH814" s="230">
        <v>0.31999999284744263</v>
      </c>
      <c r="AI814" s="228" t="s">
        <v>992</v>
      </c>
      <c r="AJ814" s="230">
        <v>0.40999999642372131</v>
      </c>
      <c r="AK814" s="228" t="s">
        <v>974</v>
      </c>
      <c r="AL814" s="230">
        <v>0.31000000238418579</v>
      </c>
      <c r="AM814" s="231" t="s">
        <v>843</v>
      </c>
      <c r="AN814" s="232">
        <v>0</v>
      </c>
      <c r="AO814" s="228" t="s">
        <v>790</v>
      </c>
      <c r="AP814" s="230">
        <v>0.24099999999999999</v>
      </c>
    </row>
    <row r="815" spans="10:42" ht="18" customHeight="1">
      <c r="J815" s="982" t="e">
        <f t="shared" ca="1" si="76"/>
        <v>#REF!</v>
      </c>
      <c r="K815" s="931" t="e">
        <f t="shared" ca="1" si="75"/>
        <v>#REF!</v>
      </c>
      <c r="AG815" s="228" t="s">
        <v>852</v>
      </c>
      <c r="AH815" s="230">
        <v>0</v>
      </c>
      <c r="AI815" s="228" t="s">
        <v>902</v>
      </c>
      <c r="AJ815" s="230">
        <v>0.31000000238418579</v>
      </c>
      <c r="AK815" s="228" t="s">
        <v>977</v>
      </c>
      <c r="AL815" s="230">
        <v>0</v>
      </c>
      <c r="AM815" s="231" t="s">
        <v>847</v>
      </c>
      <c r="AN815" s="232">
        <v>0</v>
      </c>
      <c r="AO815" s="228" t="s">
        <v>792</v>
      </c>
      <c r="AP815" s="230">
        <v>0.25900000000000001</v>
      </c>
    </row>
    <row r="816" spans="10:42" ht="18" customHeight="1">
      <c r="J816" s="982" t="e">
        <f t="shared" ca="1" si="76"/>
        <v>#REF!</v>
      </c>
      <c r="K816" s="931" t="e">
        <f t="shared" ca="1" si="75"/>
        <v>#REF!</v>
      </c>
      <c r="AG816" s="228" t="s">
        <v>985</v>
      </c>
      <c r="AH816" s="230">
        <v>0.18000000715255737</v>
      </c>
      <c r="AI816" s="228" t="s">
        <v>791</v>
      </c>
      <c r="AJ816" s="230">
        <v>0.31000000238418579</v>
      </c>
      <c r="AK816" s="228" t="s">
        <v>996</v>
      </c>
      <c r="AL816" s="230">
        <v>0</v>
      </c>
      <c r="AM816" s="231" t="s">
        <v>781</v>
      </c>
      <c r="AN816" s="232">
        <v>0.18</v>
      </c>
      <c r="AO816" s="228" t="s">
        <v>1087</v>
      </c>
      <c r="AP816" s="230">
        <v>0</v>
      </c>
    </row>
    <row r="817" spans="10:42" ht="18" customHeight="1">
      <c r="J817" s="982" t="e">
        <f t="shared" ca="1" si="76"/>
        <v>#REF!</v>
      </c>
      <c r="K817" s="931" t="e">
        <f t="shared" ca="1" si="75"/>
        <v>#REF!</v>
      </c>
      <c r="AG817" s="988" t="s">
        <v>1539</v>
      </c>
      <c r="AH817" s="230">
        <v>0.43</v>
      </c>
      <c r="AI817" s="228" t="s">
        <v>1017</v>
      </c>
      <c r="AJ817" s="230">
        <v>0.40999999642372131</v>
      </c>
      <c r="AK817" s="228" t="s">
        <v>713</v>
      </c>
      <c r="AL817" s="230">
        <v>0</v>
      </c>
      <c r="AM817" s="231" t="s">
        <v>999</v>
      </c>
      <c r="AN817" s="232">
        <v>0</v>
      </c>
      <c r="AO817" s="228" t="s">
        <v>1016</v>
      </c>
      <c r="AP817" s="230">
        <v>0</v>
      </c>
    </row>
    <row r="818" spans="10:42" ht="18" customHeight="1">
      <c r="J818" s="982" t="e">
        <f t="shared" ca="1" si="76"/>
        <v>#REF!</v>
      </c>
      <c r="K818" s="931" t="e">
        <f t="shared" ca="1" si="75"/>
        <v>#REF!</v>
      </c>
      <c r="AG818" s="988" t="s">
        <v>1540</v>
      </c>
      <c r="AH818" s="230">
        <v>0.43</v>
      </c>
      <c r="AI818" s="228" t="s">
        <v>795</v>
      </c>
      <c r="AJ818" s="230">
        <v>0</v>
      </c>
      <c r="AK818" s="228" t="s">
        <v>649</v>
      </c>
      <c r="AL818" s="230">
        <v>0</v>
      </c>
      <c r="AM818" s="231" t="s">
        <v>932</v>
      </c>
      <c r="AN818" s="232">
        <v>0.25</v>
      </c>
      <c r="AO818" s="228" t="s">
        <v>796</v>
      </c>
      <c r="AP818" s="230">
        <v>0.25600000000000001</v>
      </c>
    </row>
    <row r="819" spans="10:42" ht="18" customHeight="1">
      <c r="J819" s="982" t="e">
        <f t="shared" ca="1" si="76"/>
        <v>#REF!</v>
      </c>
      <c r="K819" s="931" t="e">
        <f t="shared" ca="1" si="75"/>
        <v>#REF!</v>
      </c>
      <c r="AI819" s="228" t="s">
        <v>1026</v>
      </c>
      <c r="AJ819" s="230">
        <v>0.40999999642372131</v>
      </c>
      <c r="AK819" s="228" t="s">
        <v>1004</v>
      </c>
      <c r="AL819" s="230">
        <v>0</v>
      </c>
      <c r="AM819" s="231" t="s">
        <v>621</v>
      </c>
      <c r="AN819" s="232">
        <v>0.16</v>
      </c>
      <c r="AO819" s="228" t="s">
        <v>1090</v>
      </c>
      <c r="AP819" s="230">
        <v>0</v>
      </c>
    </row>
    <row r="820" spans="10:42" ht="18" customHeight="1">
      <c r="J820" s="982" t="e">
        <f t="shared" ca="1" si="76"/>
        <v>#REF!</v>
      </c>
      <c r="K820" s="931" t="e">
        <f t="shared" ca="1" si="75"/>
        <v>#REF!</v>
      </c>
      <c r="AI820" s="228" t="s">
        <v>903</v>
      </c>
      <c r="AJ820" s="230">
        <v>0.40999999642372131</v>
      </c>
      <c r="AK820" s="228" t="s">
        <v>738</v>
      </c>
      <c r="AL820" s="230">
        <v>0.20000000298023224</v>
      </c>
      <c r="AM820" s="231" t="s">
        <v>1006</v>
      </c>
      <c r="AN820" s="232">
        <v>0</v>
      </c>
      <c r="AO820" s="228" t="s">
        <v>799</v>
      </c>
      <c r="AP820" s="230">
        <v>0.254</v>
      </c>
    </row>
    <row r="821" spans="10:42" ht="18" customHeight="1">
      <c r="J821" s="982" t="e">
        <f t="shared" ca="1" si="76"/>
        <v>#REF!</v>
      </c>
      <c r="K821" s="931" t="e">
        <f t="shared" ca="1" si="75"/>
        <v>#REF!</v>
      </c>
      <c r="AI821" s="228" t="s">
        <v>917</v>
      </c>
      <c r="AJ821" s="230">
        <v>9.9999997764825821E-3</v>
      </c>
      <c r="AK821" s="228" t="s">
        <v>987</v>
      </c>
      <c r="AL821" s="230">
        <v>0</v>
      </c>
      <c r="AM821" s="231" t="s">
        <v>1008</v>
      </c>
      <c r="AN821" s="232">
        <v>0</v>
      </c>
      <c r="AO821" s="228" t="s">
        <v>803</v>
      </c>
      <c r="AP821" s="230">
        <v>0.25900000000000001</v>
      </c>
    </row>
    <row r="822" spans="10:42" ht="18" customHeight="1">
      <c r="J822" s="982" t="e">
        <f t="shared" ca="1" si="76"/>
        <v>#REF!</v>
      </c>
      <c r="K822" s="931" t="e">
        <f t="shared" ca="1" si="75"/>
        <v>#REF!</v>
      </c>
      <c r="AI822" s="228" t="s">
        <v>1010</v>
      </c>
      <c r="AJ822" s="230">
        <v>0</v>
      </c>
      <c r="AK822" s="228" t="s">
        <v>822</v>
      </c>
      <c r="AL822" s="230">
        <v>0</v>
      </c>
      <c r="AM822" s="231" t="s">
        <v>674</v>
      </c>
      <c r="AN822" s="232">
        <v>0</v>
      </c>
      <c r="AO822" s="228" t="s">
        <v>1092</v>
      </c>
      <c r="AP822" s="230">
        <v>0</v>
      </c>
    </row>
    <row r="823" spans="10:42" ht="18" customHeight="1">
      <c r="J823" s="982" t="e">
        <f t="shared" ca="1" si="76"/>
        <v>#REF!</v>
      </c>
      <c r="K823" s="931" t="e">
        <f t="shared" ref="K823:K886" ca="1" si="77">INDIRECT("_Mix"&amp;$D$6)</f>
        <v>#REF!</v>
      </c>
      <c r="AI823" s="228" t="s">
        <v>1013</v>
      </c>
      <c r="AJ823" s="230">
        <v>0</v>
      </c>
      <c r="AK823" s="228" t="s">
        <v>992</v>
      </c>
      <c r="AL823" s="230">
        <v>0.31000000238418579</v>
      </c>
      <c r="AM823" s="231" t="s">
        <v>1012</v>
      </c>
      <c r="AN823" s="232">
        <v>0.24</v>
      </c>
      <c r="AO823" s="228" t="s">
        <v>1094</v>
      </c>
      <c r="AP823" s="230">
        <v>0</v>
      </c>
    </row>
    <row r="824" spans="10:42" ht="18" customHeight="1">
      <c r="J824" s="982" t="e">
        <f t="shared" ref="J824:J887" ca="1" si="78">INDIRECT("_Com"&amp;$D$6)</f>
        <v>#REF!</v>
      </c>
      <c r="K824" s="931" t="e">
        <f t="shared" ca="1" si="77"/>
        <v>#REF!</v>
      </c>
      <c r="AI824" s="228" t="s">
        <v>909</v>
      </c>
      <c r="AJ824" s="230">
        <v>0.34000000357627869</v>
      </c>
      <c r="AK824" s="228" t="s">
        <v>902</v>
      </c>
      <c r="AL824" s="230">
        <v>0</v>
      </c>
      <c r="AM824" s="231" t="s">
        <v>941</v>
      </c>
      <c r="AN824" s="232">
        <v>0</v>
      </c>
      <c r="AO824" s="228" t="s">
        <v>805</v>
      </c>
      <c r="AP824" s="230">
        <v>0</v>
      </c>
    </row>
    <row r="825" spans="10:42" ht="18" customHeight="1">
      <c r="J825" s="982" t="e">
        <f t="shared" ca="1" si="78"/>
        <v>#REF!</v>
      </c>
      <c r="K825" s="931" t="e">
        <f t="shared" ca="1" si="77"/>
        <v>#REF!</v>
      </c>
      <c r="AI825" s="228" t="s">
        <v>929</v>
      </c>
      <c r="AJ825" s="230">
        <v>0</v>
      </c>
      <c r="AK825" s="228" t="s">
        <v>791</v>
      </c>
      <c r="AL825" s="230">
        <v>0.12999999523162842</v>
      </c>
      <c r="AM825" s="231" t="s">
        <v>1016</v>
      </c>
      <c r="AN825" s="232">
        <v>0.31</v>
      </c>
      <c r="AO825" s="228" t="s">
        <v>806</v>
      </c>
      <c r="AP825" s="230">
        <v>0</v>
      </c>
    </row>
    <row r="826" spans="10:42" ht="18" customHeight="1">
      <c r="J826" s="982" t="e">
        <f t="shared" ca="1" si="78"/>
        <v>#REF!</v>
      </c>
      <c r="K826" s="931" t="e">
        <f t="shared" ca="1" si="77"/>
        <v>#REF!</v>
      </c>
      <c r="AI826" s="228" t="s">
        <v>1018</v>
      </c>
      <c r="AJ826" s="230">
        <v>0</v>
      </c>
      <c r="AK826" s="228" t="s">
        <v>1017</v>
      </c>
      <c r="AL826" s="230">
        <v>0.28999999165534973</v>
      </c>
      <c r="AM826" s="231" t="s">
        <v>865</v>
      </c>
      <c r="AN826" s="232">
        <v>0</v>
      </c>
      <c r="AO826" s="228" t="s">
        <v>1036</v>
      </c>
      <c r="AP826" s="230">
        <v>7.6999999999999999E-2</v>
      </c>
    </row>
    <row r="827" spans="10:42" ht="18" customHeight="1">
      <c r="J827" s="982" t="e">
        <f t="shared" ca="1" si="78"/>
        <v>#REF!</v>
      </c>
      <c r="K827" s="931" t="e">
        <f t="shared" ca="1" si="77"/>
        <v>#REF!</v>
      </c>
      <c r="AI827" s="228" t="s">
        <v>1020</v>
      </c>
      <c r="AJ827" s="230">
        <v>2.9999999329447746E-2</v>
      </c>
      <c r="AK827" s="228" t="s">
        <v>795</v>
      </c>
      <c r="AL827" s="230">
        <v>0</v>
      </c>
      <c r="AM827" s="231" t="s">
        <v>790</v>
      </c>
      <c r="AN827" s="232">
        <v>0.21</v>
      </c>
      <c r="AO827" s="228" t="s">
        <v>808</v>
      </c>
      <c r="AP827" s="230">
        <v>0.25900000000000001</v>
      </c>
    </row>
    <row r="828" spans="10:42" ht="18" customHeight="1">
      <c r="J828" s="982" t="e">
        <f t="shared" ca="1" si="78"/>
        <v>#REF!</v>
      </c>
      <c r="K828" s="931" t="e">
        <f t="shared" ca="1" si="77"/>
        <v>#REF!</v>
      </c>
      <c r="AI828" s="228" t="s">
        <v>933</v>
      </c>
      <c r="AJ828" s="230">
        <v>0.31000000238418579</v>
      </c>
      <c r="AK828" s="228" t="s">
        <v>1022</v>
      </c>
      <c r="AL828" s="230">
        <v>0</v>
      </c>
      <c r="AM828" s="231" t="s">
        <v>965</v>
      </c>
      <c r="AN828" s="232">
        <v>0</v>
      </c>
      <c r="AO828" s="228" t="s">
        <v>968</v>
      </c>
      <c r="AP828" s="230">
        <v>0</v>
      </c>
    </row>
    <row r="829" spans="10:42" ht="18" customHeight="1">
      <c r="J829" s="982" t="e">
        <f t="shared" ca="1" si="78"/>
        <v>#REF!</v>
      </c>
      <c r="K829" s="931" t="e">
        <f t="shared" ca="1" si="77"/>
        <v>#REF!</v>
      </c>
      <c r="AI829" s="228" t="s">
        <v>695</v>
      </c>
      <c r="AJ829" s="230">
        <v>0</v>
      </c>
      <c r="AK829" s="228" t="s">
        <v>903</v>
      </c>
      <c r="AL829" s="230">
        <v>0.31000000238418579</v>
      </c>
      <c r="AM829" s="231" t="s">
        <v>869</v>
      </c>
      <c r="AN829" s="232">
        <v>0.24</v>
      </c>
      <c r="AO829" s="228" t="s">
        <v>699</v>
      </c>
      <c r="AP829" s="230">
        <v>0</v>
      </c>
    </row>
    <row r="830" spans="10:42" ht="18" customHeight="1">
      <c r="J830" s="982" t="e">
        <f t="shared" ca="1" si="78"/>
        <v>#REF!</v>
      </c>
      <c r="K830" s="931" t="e">
        <f t="shared" ca="1" si="77"/>
        <v>#REF!</v>
      </c>
      <c r="AI830" s="228" t="s">
        <v>923</v>
      </c>
      <c r="AJ830" s="230">
        <v>0.37000000476837158</v>
      </c>
      <c r="AK830" s="228" t="s">
        <v>1026</v>
      </c>
      <c r="AL830" s="230">
        <v>0.30000001192092896</v>
      </c>
      <c r="AM830" s="231" t="s">
        <v>867</v>
      </c>
      <c r="AN830" s="232">
        <v>0</v>
      </c>
      <c r="AO830" s="228" t="s">
        <v>1098</v>
      </c>
      <c r="AP830" s="230">
        <v>0</v>
      </c>
    </row>
    <row r="831" spans="10:42" ht="18" customHeight="1">
      <c r="J831" s="982" t="e">
        <f t="shared" ca="1" si="78"/>
        <v>#REF!</v>
      </c>
      <c r="K831" s="931" t="e">
        <f t="shared" ca="1" si="77"/>
        <v>#REF!</v>
      </c>
      <c r="AI831" s="228" t="s">
        <v>927</v>
      </c>
      <c r="AJ831" s="230">
        <v>0</v>
      </c>
      <c r="AK831" s="228" t="s">
        <v>1028</v>
      </c>
      <c r="AL831" s="230">
        <v>0</v>
      </c>
      <c r="AM831" s="231" t="s">
        <v>614</v>
      </c>
      <c r="AN831" s="232">
        <v>0.14000000000000001</v>
      </c>
      <c r="AO831" s="228" t="s">
        <v>1099</v>
      </c>
      <c r="AP831" s="230">
        <v>0</v>
      </c>
    </row>
    <row r="832" spans="10:42" ht="18" customHeight="1">
      <c r="J832" s="982" t="e">
        <f t="shared" ca="1" si="78"/>
        <v>#REF!</v>
      </c>
      <c r="K832" s="931" t="e">
        <f t="shared" ca="1" si="77"/>
        <v>#REF!</v>
      </c>
      <c r="AI832" s="228" t="s">
        <v>930</v>
      </c>
      <c r="AJ832" s="230">
        <v>0</v>
      </c>
      <c r="AK832" s="228" t="s">
        <v>917</v>
      </c>
      <c r="AL832" s="230">
        <v>0.10999999940395355</v>
      </c>
      <c r="AM832" s="231" t="s">
        <v>1029</v>
      </c>
      <c r="AN832" s="232">
        <v>0</v>
      </c>
      <c r="AO832" s="228" t="s">
        <v>1047</v>
      </c>
      <c r="AP832" s="230">
        <v>0</v>
      </c>
    </row>
    <row r="833" spans="10:42" ht="18" customHeight="1">
      <c r="J833" s="982" t="e">
        <f t="shared" ca="1" si="78"/>
        <v>#REF!</v>
      </c>
      <c r="K833" s="931" t="e">
        <f t="shared" ca="1" si="77"/>
        <v>#REF!</v>
      </c>
      <c r="AI833" s="228" t="s">
        <v>934</v>
      </c>
      <c r="AJ833" s="230">
        <v>0</v>
      </c>
      <c r="AK833" s="228" t="s">
        <v>1031</v>
      </c>
      <c r="AL833" s="230">
        <v>0</v>
      </c>
      <c r="AM833" s="231" t="s">
        <v>873</v>
      </c>
      <c r="AN833" s="232">
        <v>0</v>
      </c>
      <c r="AO833" s="228" t="s">
        <v>977</v>
      </c>
      <c r="AP833" s="230">
        <v>4.2999999999999997E-2</v>
      </c>
    </row>
    <row r="834" spans="10:42" ht="18" customHeight="1">
      <c r="J834" s="982" t="e">
        <f t="shared" ca="1" si="78"/>
        <v>#REF!</v>
      </c>
      <c r="K834" s="931" t="e">
        <f t="shared" ca="1" si="77"/>
        <v>#REF!</v>
      </c>
      <c r="AI834" s="228" t="s">
        <v>935</v>
      </c>
      <c r="AJ834" s="230">
        <v>0</v>
      </c>
      <c r="AK834" s="228" t="s">
        <v>1033</v>
      </c>
      <c r="AL834" s="230">
        <v>0</v>
      </c>
      <c r="AM834" s="231" t="s">
        <v>664</v>
      </c>
      <c r="AN834" s="232">
        <v>0</v>
      </c>
      <c r="AO834" s="228" t="s">
        <v>979</v>
      </c>
      <c r="AP834" s="230">
        <v>0</v>
      </c>
    </row>
    <row r="835" spans="10:42" ht="18" customHeight="1">
      <c r="J835" s="982" t="e">
        <f t="shared" ca="1" si="78"/>
        <v>#REF!</v>
      </c>
      <c r="K835" s="931" t="e">
        <f t="shared" ca="1" si="77"/>
        <v>#REF!</v>
      </c>
      <c r="AI835" s="228" t="s">
        <v>938</v>
      </c>
      <c r="AJ835" s="230">
        <v>0</v>
      </c>
      <c r="AK835" s="228" t="s">
        <v>1010</v>
      </c>
      <c r="AL835" s="230">
        <v>0</v>
      </c>
      <c r="AM835" s="231" t="s">
        <v>961</v>
      </c>
      <c r="AN835" s="232">
        <v>0</v>
      </c>
      <c r="AO835" s="228" t="s">
        <v>1105</v>
      </c>
      <c r="AP835" s="230">
        <v>0</v>
      </c>
    </row>
    <row r="836" spans="10:42" ht="18" customHeight="1">
      <c r="J836" s="982" t="e">
        <f t="shared" ca="1" si="78"/>
        <v>#REF!</v>
      </c>
      <c r="K836" s="931" t="e">
        <f t="shared" ca="1" si="77"/>
        <v>#REF!</v>
      </c>
      <c r="AI836" s="228" t="s">
        <v>952</v>
      </c>
      <c r="AJ836" s="230">
        <v>0</v>
      </c>
      <c r="AK836" s="228" t="s">
        <v>909</v>
      </c>
      <c r="AL836" s="230">
        <v>0.25</v>
      </c>
      <c r="AM836" s="231" t="s">
        <v>636</v>
      </c>
      <c r="AN836" s="232">
        <v>0</v>
      </c>
      <c r="AO836" s="228" t="s">
        <v>811</v>
      </c>
      <c r="AP836" s="230">
        <v>0</v>
      </c>
    </row>
    <row r="837" spans="10:42" ht="18" customHeight="1">
      <c r="J837" s="982" t="e">
        <f t="shared" ca="1" si="78"/>
        <v>#REF!</v>
      </c>
      <c r="K837" s="931" t="e">
        <f t="shared" ca="1" si="77"/>
        <v>#REF!</v>
      </c>
      <c r="AI837" s="228" t="s">
        <v>939</v>
      </c>
      <c r="AJ837" s="230">
        <v>0.38999998569488525</v>
      </c>
      <c r="AK837" s="228" t="s">
        <v>1037</v>
      </c>
      <c r="AL837" s="230">
        <v>0</v>
      </c>
      <c r="AM837" s="231" t="s">
        <v>1036</v>
      </c>
      <c r="AN837" s="232">
        <v>0</v>
      </c>
      <c r="AO837" s="228" t="s">
        <v>1106</v>
      </c>
      <c r="AP837" s="230">
        <v>0</v>
      </c>
    </row>
    <row r="838" spans="10:42" ht="18" customHeight="1">
      <c r="J838" s="982" t="e">
        <f t="shared" ca="1" si="78"/>
        <v>#REF!</v>
      </c>
      <c r="K838" s="931" t="e">
        <f t="shared" ca="1" si="77"/>
        <v>#REF!</v>
      </c>
      <c r="AI838" s="228" t="s">
        <v>942</v>
      </c>
      <c r="AJ838" s="230">
        <v>0</v>
      </c>
      <c r="AK838" s="228" t="s">
        <v>929</v>
      </c>
      <c r="AL838" s="230">
        <v>0</v>
      </c>
      <c r="AM838" s="231" t="s">
        <v>883</v>
      </c>
      <c r="AN838" s="232">
        <v>0</v>
      </c>
      <c r="AO838" s="228" t="s">
        <v>1108</v>
      </c>
      <c r="AP838" s="230">
        <v>0.24299999999999999</v>
      </c>
    </row>
    <row r="839" spans="10:42" ht="18" customHeight="1">
      <c r="J839" s="982" t="e">
        <f t="shared" ca="1" si="78"/>
        <v>#REF!</v>
      </c>
      <c r="K839" s="931" t="e">
        <f t="shared" ca="1" si="77"/>
        <v>#REF!</v>
      </c>
      <c r="AI839" s="228" t="s">
        <v>817</v>
      </c>
      <c r="AJ839" s="230">
        <v>0</v>
      </c>
      <c r="AK839" s="228" t="s">
        <v>1039</v>
      </c>
      <c r="AL839" s="230">
        <v>0.2800000011920929</v>
      </c>
      <c r="AM839" s="231" t="s">
        <v>808</v>
      </c>
      <c r="AN839" s="232">
        <v>0.23</v>
      </c>
      <c r="AO839" s="228" t="s">
        <v>815</v>
      </c>
      <c r="AP839" s="230">
        <v>0</v>
      </c>
    </row>
    <row r="840" spans="10:42" ht="18" customHeight="1">
      <c r="J840" s="982" t="e">
        <f t="shared" ca="1" si="78"/>
        <v>#REF!</v>
      </c>
      <c r="K840" s="931" t="e">
        <f t="shared" ca="1" si="77"/>
        <v>#REF!</v>
      </c>
      <c r="AI840" s="228" t="s">
        <v>947</v>
      </c>
      <c r="AJ840" s="230">
        <v>0</v>
      </c>
      <c r="AK840" s="228" t="s">
        <v>1018</v>
      </c>
      <c r="AL840" s="230">
        <v>0</v>
      </c>
      <c r="AM840" s="231" t="s">
        <v>890</v>
      </c>
      <c r="AN840" s="232">
        <v>0</v>
      </c>
      <c r="AO840" s="228" t="s">
        <v>738</v>
      </c>
      <c r="AP840" s="230">
        <v>0.23200000000000001</v>
      </c>
    </row>
    <row r="841" spans="10:42" ht="18" customHeight="1">
      <c r="J841" s="982" t="e">
        <f t="shared" ca="1" si="78"/>
        <v>#REF!</v>
      </c>
      <c r="K841" s="931" t="e">
        <f t="shared" ca="1" si="77"/>
        <v>#REF!</v>
      </c>
      <c r="AI841" s="228" t="s">
        <v>1042</v>
      </c>
      <c r="AJ841" s="230">
        <v>0.23999999463558197</v>
      </c>
      <c r="AK841" s="228" t="s">
        <v>1020</v>
      </c>
      <c r="AL841" s="230">
        <v>0</v>
      </c>
      <c r="AM841" s="231" t="s">
        <v>699</v>
      </c>
      <c r="AN841" s="232">
        <v>0</v>
      </c>
      <c r="AO841" s="228" t="s">
        <v>822</v>
      </c>
      <c r="AP841" s="230">
        <v>0</v>
      </c>
    </row>
    <row r="842" spans="10:42" ht="18" customHeight="1">
      <c r="J842" s="982" t="e">
        <f t="shared" ca="1" si="78"/>
        <v>#REF!</v>
      </c>
      <c r="K842" s="931" t="e">
        <f t="shared" ca="1" si="77"/>
        <v>#REF!</v>
      </c>
      <c r="AI842" s="228" t="s">
        <v>821</v>
      </c>
      <c r="AJ842" s="230">
        <v>0</v>
      </c>
      <c r="AK842" s="228" t="s">
        <v>933</v>
      </c>
      <c r="AL842" s="230">
        <v>0.14000000059604645</v>
      </c>
      <c r="AM842" s="231" t="s">
        <v>1043</v>
      </c>
      <c r="AN842" s="232">
        <v>0</v>
      </c>
      <c r="AO842" s="228" t="s">
        <v>1110</v>
      </c>
      <c r="AP842" s="230">
        <v>0.25700000000000001</v>
      </c>
    </row>
    <row r="843" spans="10:42" ht="18" customHeight="1">
      <c r="J843" s="982" t="e">
        <f t="shared" ca="1" si="78"/>
        <v>#REF!</v>
      </c>
      <c r="K843" s="931" t="e">
        <f t="shared" ca="1" si="77"/>
        <v>#REF!</v>
      </c>
      <c r="AI843" s="228" t="s">
        <v>1082</v>
      </c>
      <c r="AJ843" s="230">
        <v>2.9999999329447746E-2</v>
      </c>
      <c r="AK843" s="228" t="s">
        <v>844</v>
      </c>
      <c r="AL843" s="230">
        <v>0.30000001192092896</v>
      </c>
      <c r="AM843" s="231" t="s">
        <v>974</v>
      </c>
      <c r="AN843" s="232">
        <v>0.25</v>
      </c>
      <c r="AO843" s="228" t="s">
        <v>1111</v>
      </c>
      <c r="AP843" s="230">
        <v>0.25900000000000001</v>
      </c>
    </row>
    <row r="844" spans="10:42" ht="18" customHeight="1">
      <c r="J844" s="982" t="e">
        <f t="shared" ca="1" si="78"/>
        <v>#REF!</v>
      </c>
      <c r="K844" s="931" t="e">
        <f t="shared" ca="1" si="77"/>
        <v>#REF!</v>
      </c>
      <c r="AI844" s="228" t="s">
        <v>1049</v>
      </c>
      <c r="AJ844" s="230">
        <v>0.37000000476837158</v>
      </c>
      <c r="AK844" s="228" t="s">
        <v>1048</v>
      </c>
      <c r="AL844" s="230">
        <v>0</v>
      </c>
      <c r="AM844" s="231" t="s">
        <v>1047</v>
      </c>
      <c r="AN844" s="232">
        <v>0</v>
      </c>
      <c r="AO844" s="228" t="s">
        <v>1112</v>
      </c>
      <c r="AP844" s="230">
        <v>0.247</v>
      </c>
    </row>
    <row r="845" spans="10:42" ht="18" customHeight="1">
      <c r="J845" s="982" t="e">
        <f t="shared" ca="1" si="78"/>
        <v>#REF!</v>
      </c>
      <c r="K845" s="931" t="e">
        <f t="shared" ca="1" si="77"/>
        <v>#REF!</v>
      </c>
      <c r="AI845" s="228" t="s">
        <v>1553</v>
      </c>
      <c r="AJ845" s="230">
        <v>0.36000001430511475</v>
      </c>
      <c r="AK845" s="228" t="s">
        <v>1050</v>
      </c>
      <c r="AL845" s="230">
        <v>0</v>
      </c>
      <c r="AM845" s="231" t="s">
        <v>977</v>
      </c>
      <c r="AN845" s="232">
        <v>0</v>
      </c>
      <c r="AO845" s="228" t="s">
        <v>825</v>
      </c>
      <c r="AP845" s="230">
        <v>0.251</v>
      </c>
    </row>
    <row r="846" spans="10:42" ht="18" customHeight="1">
      <c r="J846" s="982" t="e">
        <f t="shared" ca="1" si="78"/>
        <v>#REF!</v>
      </c>
      <c r="K846" s="931" t="e">
        <f t="shared" ca="1" si="77"/>
        <v>#REF!</v>
      </c>
      <c r="AI846" s="228" t="s">
        <v>824</v>
      </c>
      <c r="AJ846" s="230">
        <v>0.33000001311302185</v>
      </c>
      <c r="AK846" s="228" t="s">
        <v>695</v>
      </c>
      <c r="AL846" s="230">
        <v>0</v>
      </c>
      <c r="AM846" s="231" t="s">
        <v>1053</v>
      </c>
      <c r="AN846" s="232">
        <v>0</v>
      </c>
      <c r="AO846" s="228" t="s">
        <v>829</v>
      </c>
      <c r="AP846" s="230">
        <v>0.25900000000000001</v>
      </c>
    </row>
    <row r="847" spans="10:42" ht="18" customHeight="1">
      <c r="J847" s="982" t="e">
        <f t="shared" ca="1" si="78"/>
        <v>#REF!</v>
      </c>
      <c r="K847" s="931" t="e">
        <f t="shared" ca="1" si="77"/>
        <v>#REF!</v>
      </c>
      <c r="AI847" s="228" t="s">
        <v>1091</v>
      </c>
      <c r="AJ847" s="230">
        <v>0</v>
      </c>
      <c r="AK847" s="228" t="s">
        <v>923</v>
      </c>
      <c r="AL847" s="230">
        <v>0.28999999165534973</v>
      </c>
      <c r="AM847" s="231" t="s">
        <v>811</v>
      </c>
      <c r="AN847" s="232">
        <v>0</v>
      </c>
      <c r="AO847" s="228" t="s">
        <v>1028</v>
      </c>
      <c r="AP847" s="230">
        <v>0.24299999999999999</v>
      </c>
    </row>
    <row r="848" spans="10:42" ht="18" customHeight="1">
      <c r="J848" s="982" t="e">
        <f t="shared" ca="1" si="78"/>
        <v>#REF!</v>
      </c>
      <c r="K848" s="931" t="e">
        <f t="shared" ca="1" si="77"/>
        <v>#REF!</v>
      </c>
      <c r="AI848" s="228" t="s">
        <v>700</v>
      </c>
      <c r="AJ848" s="230">
        <v>0</v>
      </c>
      <c r="AK848" s="228" t="s">
        <v>927</v>
      </c>
      <c r="AL848" s="230">
        <v>0</v>
      </c>
      <c r="AM848" s="231" t="s">
        <v>1057</v>
      </c>
      <c r="AN848" s="232">
        <v>0.25</v>
      </c>
      <c r="AO848" s="228" t="s">
        <v>1116</v>
      </c>
      <c r="AP848" s="230">
        <v>0</v>
      </c>
    </row>
    <row r="849" spans="10:42" ht="18" customHeight="1">
      <c r="J849" s="982" t="e">
        <f t="shared" ca="1" si="78"/>
        <v>#REF!</v>
      </c>
      <c r="K849" s="931" t="e">
        <f t="shared" ca="1" si="77"/>
        <v>#REF!</v>
      </c>
      <c r="AI849" s="228" t="s">
        <v>1059</v>
      </c>
      <c r="AJ849" s="230">
        <v>0.38999998569488525</v>
      </c>
      <c r="AK849" s="228" t="s">
        <v>930</v>
      </c>
      <c r="AL849" s="230">
        <v>0</v>
      </c>
      <c r="AM849" s="231" t="s">
        <v>649</v>
      </c>
      <c r="AN849" s="232">
        <v>0</v>
      </c>
      <c r="AO849" s="228" t="s">
        <v>1118</v>
      </c>
      <c r="AP849" s="230">
        <v>0</v>
      </c>
    </row>
    <row r="850" spans="10:42" ht="18" customHeight="1">
      <c r="J850" s="982" t="e">
        <f t="shared" ca="1" si="78"/>
        <v>#REF!</v>
      </c>
      <c r="K850" s="931" t="e">
        <f t="shared" ca="1" si="77"/>
        <v>#REF!</v>
      </c>
      <c r="AI850" s="228" t="s">
        <v>1061</v>
      </c>
      <c r="AJ850" s="230">
        <v>0</v>
      </c>
      <c r="AK850" s="228" t="s">
        <v>934</v>
      </c>
      <c r="AL850" s="230">
        <v>0</v>
      </c>
      <c r="AM850" s="231" t="s">
        <v>1060</v>
      </c>
      <c r="AN850" s="232">
        <v>0</v>
      </c>
      <c r="AO850" s="228" t="s">
        <v>1120</v>
      </c>
      <c r="AP850" s="230">
        <v>0.14399999999999999</v>
      </c>
    </row>
    <row r="851" spans="10:42" ht="18" customHeight="1">
      <c r="J851" s="982" t="e">
        <f t="shared" ca="1" si="78"/>
        <v>#REF!</v>
      </c>
      <c r="K851" s="931" t="e">
        <f t="shared" ca="1" si="77"/>
        <v>#REF!</v>
      </c>
      <c r="AI851" s="228" t="s">
        <v>831</v>
      </c>
      <c r="AJ851" s="230">
        <v>0</v>
      </c>
      <c r="AK851" s="228" t="s">
        <v>935</v>
      </c>
      <c r="AL851" s="230">
        <v>0</v>
      </c>
      <c r="AM851" s="231" t="s">
        <v>1063</v>
      </c>
      <c r="AN851" s="232">
        <v>0</v>
      </c>
      <c r="AO851" s="228" t="s">
        <v>1088</v>
      </c>
      <c r="AP851" s="230">
        <v>0.2</v>
      </c>
    </row>
    <row r="852" spans="10:42" ht="18" customHeight="1">
      <c r="J852" s="982" t="e">
        <f t="shared" ca="1" si="78"/>
        <v>#REF!</v>
      </c>
      <c r="K852" s="931" t="e">
        <f t="shared" ca="1" si="77"/>
        <v>#REF!</v>
      </c>
      <c r="AI852" s="228" t="s">
        <v>963</v>
      </c>
      <c r="AJ852" s="230">
        <v>0.37999999523162842</v>
      </c>
      <c r="AK852" s="228" t="s">
        <v>1064</v>
      </c>
      <c r="AL852" s="230">
        <v>0</v>
      </c>
      <c r="AM852" s="231" t="s">
        <v>1004</v>
      </c>
      <c r="AN852" s="232">
        <v>0</v>
      </c>
      <c r="AO852" s="228" t="s">
        <v>1031</v>
      </c>
      <c r="AP852" s="230">
        <v>0</v>
      </c>
    </row>
    <row r="853" spans="10:42" ht="18" customHeight="1">
      <c r="J853" s="982" t="e">
        <f t="shared" ca="1" si="78"/>
        <v>#REF!</v>
      </c>
      <c r="K853" s="931" t="e">
        <f t="shared" ca="1" si="77"/>
        <v>#REF!</v>
      </c>
      <c r="AI853" s="228" t="s">
        <v>1065</v>
      </c>
      <c r="AJ853" s="230">
        <v>0.20000000298023224</v>
      </c>
      <c r="AK853" s="228" t="s">
        <v>938</v>
      </c>
      <c r="AL853" s="230">
        <v>0</v>
      </c>
      <c r="AM853" s="231" t="s">
        <v>738</v>
      </c>
      <c r="AN853" s="232">
        <v>0.15</v>
      </c>
      <c r="AO853" s="228" t="s">
        <v>1033</v>
      </c>
      <c r="AP853" s="230">
        <v>0</v>
      </c>
    </row>
    <row r="854" spans="10:42" ht="18" customHeight="1">
      <c r="J854" s="982" t="e">
        <f t="shared" ca="1" si="78"/>
        <v>#REF!</v>
      </c>
      <c r="K854" s="931" t="e">
        <f t="shared" ca="1" si="77"/>
        <v>#REF!</v>
      </c>
      <c r="AI854" s="228" t="s">
        <v>837</v>
      </c>
      <c r="AJ854" s="230">
        <v>0</v>
      </c>
      <c r="AK854" s="228" t="s">
        <v>952</v>
      </c>
      <c r="AL854" s="230">
        <v>0</v>
      </c>
      <c r="AM854" s="231" t="s">
        <v>822</v>
      </c>
      <c r="AN854" s="232">
        <v>0</v>
      </c>
      <c r="AO854" s="228" t="s">
        <v>1122</v>
      </c>
      <c r="AP854" s="230">
        <v>0</v>
      </c>
    </row>
    <row r="855" spans="10:42" ht="18" customHeight="1">
      <c r="J855" s="982" t="e">
        <f t="shared" ca="1" si="78"/>
        <v>#REF!</v>
      </c>
      <c r="K855" s="931" t="e">
        <f t="shared" ca="1" si="77"/>
        <v>#REF!</v>
      </c>
      <c r="AI855" s="228" t="s">
        <v>1068</v>
      </c>
      <c r="AJ855" s="230">
        <v>0.20000000298023224</v>
      </c>
      <c r="AK855" s="228" t="s">
        <v>957</v>
      </c>
      <c r="AL855" s="230">
        <v>0</v>
      </c>
      <c r="AM855" s="231" t="s">
        <v>902</v>
      </c>
      <c r="AN855" s="232">
        <v>0</v>
      </c>
      <c r="AO855" s="228" t="s">
        <v>1124</v>
      </c>
      <c r="AP855" s="230">
        <v>0</v>
      </c>
    </row>
    <row r="856" spans="10:42" ht="18" customHeight="1">
      <c r="J856" s="982" t="e">
        <f t="shared" ca="1" si="78"/>
        <v>#REF!</v>
      </c>
      <c r="K856" s="931" t="e">
        <f t="shared" ca="1" si="77"/>
        <v>#REF!</v>
      </c>
      <c r="AI856" s="228" t="s">
        <v>770</v>
      </c>
      <c r="AJ856" s="230">
        <v>0</v>
      </c>
      <c r="AK856" s="228" t="s">
        <v>1070</v>
      </c>
      <c r="AL856" s="230">
        <v>0</v>
      </c>
      <c r="AM856" s="231" t="s">
        <v>791</v>
      </c>
      <c r="AN856" s="232">
        <v>0.04</v>
      </c>
      <c r="AO856" s="228" t="s">
        <v>1125</v>
      </c>
      <c r="AP856" s="230">
        <v>0</v>
      </c>
    </row>
    <row r="857" spans="10:42" ht="18" customHeight="1">
      <c r="J857" s="982" t="e">
        <f t="shared" ca="1" si="78"/>
        <v>#REF!</v>
      </c>
      <c r="K857" s="931" t="e">
        <f t="shared" ca="1" si="77"/>
        <v>#REF!</v>
      </c>
      <c r="AI857" s="228" t="s">
        <v>1157</v>
      </c>
      <c r="AJ857" s="230">
        <v>0.37999999523162842</v>
      </c>
      <c r="AK857" s="228" t="s">
        <v>817</v>
      </c>
      <c r="AL857" s="230">
        <v>0</v>
      </c>
      <c r="AM857" s="231" t="s">
        <v>1017</v>
      </c>
      <c r="AN857" s="232">
        <v>0</v>
      </c>
      <c r="AO857" s="228" t="s">
        <v>832</v>
      </c>
      <c r="AP857" s="230">
        <v>0.21099999999999999</v>
      </c>
    </row>
    <row r="858" spans="10:42" ht="18" customHeight="1">
      <c r="J858" s="982" t="e">
        <f t="shared" ca="1" si="78"/>
        <v>#REF!</v>
      </c>
      <c r="K858" s="931" t="e">
        <f t="shared" ca="1" si="77"/>
        <v>#REF!</v>
      </c>
      <c r="AI858" s="228" t="s">
        <v>1109</v>
      </c>
      <c r="AJ858" s="230">
        <v>0</v>
      </c>
      <c r="AK858" s="228" t="s">
        <v>1073</v>
      </c>
      <c r="AL858" s="230">
        <v>0</v>
      </c>
      <c r="AM858" s="231" t="s">
        <v>795</v>
      </c>
      <c r="AN858" s="232">
        <v>0</v>
      </c>
      <c r="AO858" s="228" t="s">
        <v>1127</v>
      </c>
      <c r="AP858" s="230">
        <v>0</v>
      </c>
    </row>
    <row r="859" spans="10:42" ht="18" customHeight="1">
      <c r="J859" s="982" t="e">
        <f t="shared" ca="1" si="78"/>
        <v>#REF!</v>
      </c>
      <c r="K859" s="931" t="e">
        <f t="shared" ca="1" si="77"/>
        <v>#REF!</v>
      </c>
      <c r="AI859" s="228" t="s">
        <v>972</v>
      </c>
      <c r="AJ859" s="230">
        <v>0</v>
      </c>
      <c r="AK859" s="228" t="s">
        <v>1042</v>
      </c>
      <c r="AL859" s="230">
        <v>0.20999999344348907</v>
      </c>
      <c r="AM859" s="231" t="s">
        <v>1022</v>
      </c>
      <c r="AN859" s="232">
        <v>0</v>
      </c>
      <c r="AO859" s="228" t="s">
        <v>1096</v>
      </c>
      <c r="AP859" s="230">
        <v>0</v>
      </c>
    </row>
    <row r="860" spans="10:42" ht="18" customHeight="1">
      <c r="J860" s="982" t="e">
        <f t="shared" ca="1" si="78"/>
        <v>#REF!</v>
      </c>
      <c r="K860" s="931" t="e">
        <f t="shared" ca="1" si="77"/>
        <v>#REF!</v>
      </c>
      <c r="AI860" s="228" t="s">
        <v>775</v>
      </c>
      <c r="AJ860" s="230">
        <v>0</v>
      </c>
      <c r="AK860" s="228" t="s">
        <v>821</v>
      </c>
      <c r="AL860" s="230">
        <v>0</v>
      </c>
      <c r="AM860" s="231" t="s">
        <v>1077</v>
      </c>
      <c r="AN860" s="232">
        <v>0.25</v>
      </c>
      <c r="AO860" s="228" t="s">
        <v>1100</v>
      </c>
      <c r="AP860" s="230">
        <v>0</v>
      </c>
    </row>
    <row r="861" spans="10:42" ht="18" customHeight="1">
      <c r="J861" s="982" t="e">
        <f t="shared" ca="1" si="78"/>
        <v>#REF!</v>
      </c>
      <c r="K861" s="931" t="e">
        <f t="shared" ca="1" si="77"/>
        <v>#REF!</v>
      </c>
      <c r="AI861" s="228" t="s">
        <v>980</v>
      </c>
      <c r="AJ861" s="230">
        <v>0.30000001192092896</v>
      </c>
      <c r="AK861" s="228" t="s">
        <v>1079</v>
      </c>
      <c r="AL861" s="230">
        <v>1.9999999552965164E-2</v>
      </c>
      <c r="AM861" s="231" t="s">
        <v>1026</v>
      </c>
      <c r="AN861" s="232">
        <v>0.25</v>
      </c>
      <c r="AO861" s="228" t="s">
        <v>838</v>
      </c>
      <c r="AP861" s="230">
        <v>0</v>
      </c>
    </row>
    <row r="862" spans="10:42" ht="18" customHeight="1">
      <c r="J862" s="982" t="e">
        <f t="shared" ca="1" si="78"/>
        <v>#REF!</v>
      </c>
      <c r="K862" s="931" t="e">
        <f t="shared" ca="1" si="77"/>
        <v>#REF!</v>
      </c>
      <c r="AI862" s="228" t="s">
        <v>993</v>
      </c>
      <c r="AJ862" s="230">
        <v>0.20999999344348907</v>
      </c>
      <c r="AK862" s="228" t="s">
        <v>1049</v>
      </c>
      <c r="AL862" s="230">
        <v>0.31000000238418579</v>
      </c>
      <c r="AM862" s="231" t="s">
        <v>903</v>
      </c>
      <c r="AN862" s="232">
        <v>0.05</v>
      </c>
      <c r="AO862" s="228" t="s">
        <v>1101</v>
      </c>
      <c r="AP862" s="230">
        <v>0</v>
      </c>
    </row>
    <row r="863" spans="10:42" ht="18" customHeight="1">
      <c r="J863" s="982" t="e">
        <f t="shared" ca="1" si="78"/>
        <v>#REF!</v>
      </c>
      <c r="K863" s="931" t="e">
        <f t="shared" ca="1" si="77"/>
        <v>#REF!</v>
      </c>
      <c r="AI863" s="228" t="s">
        <v>1083</v>
      </c>
      <c r="AJ863" s="230">
        <v>0</v>
      </c>
      <c r="AK863" s="228" t="s">
        <v>1082</v>
      </c>
      <c r="AL863" s="230">
        <v>5.000000074505806E-2</v>
      </c>
      <c r="AM863" s="231" t="s">
        <v>1081</v>
      </c>
      <c r="AN863" s="232">
        <v>0</v>
      </c>
      <c r="AO863" s="228" t="s">
        <v>1128</v>
      </c>
      <c r="AP863" s="230">
        <v>0</v>
      </c>
    </row>
    <row r="864" spans="10:42" ht="18" customHeight="1">
      <c r="J864" s="982" t="e">
        <f t="shared" ca="1" si="78"/>
        <v>#REF!</v>
      </c>
      <c r="K864" s="931" t="e">
        <f t="shared" ca="1" si="77"/>
        <v>#REF!</v>
      </c>
      <c r="AI864" s="228" t="s">
        <v>1086</v>
      </c>
      <c r="AJ864" s="230">
        <v>0.40999999642372131</v>
      </c>
      <c r="AK864" s="228" t="s">
        <v>1085</v>
      </c>
      <c r="AL864" s="230">
        <v>0.30000001192092896</v>
      </c>
      <c r="AM864" s="231" t="s">
        <v>917</v>
      </c>
      <c r="AN864" s="232">
        <v>0</v>
      </c>
      <c r="AO864" s="228" t="s">
        <v>1130</v>
      </c>
      <c r="AP864" s="230">
        <v>0.25600000000000001</v>
      </c>
    </row>
    <row r="865" spans="10:42" ht="18" customHeight="1">
      <c r="J865" s="982" t="e">
        <f t="shared" ca="1" si="78"/>
        <v>#REF!</v>
      </c>
      <c r="K865" s="931" t="e">
        <f t="shared" ca="1" si="77"/>
        <v>#REF!</v>
      </c>
      <c r="AI865" s="228" t="s">
        <v>1089</v>
      </c>
      <c r="AJ865" s="230">
        <v>0.38999998569488525</v>
      </c>
      <c r="AK865" s="228" t="s">
        <v>953</v>
      </c>
      <c r="AL865" s="230">
        <v>0.28999999165534973</v>
      </c>
      <c r="AM865" s="231" t="s">
        <v>1088</v>
      </c>
      <c r="AN865" s="232">
        <v>0</v>
      </c>
      <c r="AO865" s="228" t="s">
        <v>841</v>
      </c>
      <c r="AP865" s="230">
        <v>0.25900000000000001</v>
      </c>
    </row>
    <row r="866" spans="10:42" ht="18" customHeight="1">
      <c r="J866" s="982" t="e">
        <f t="shared" ca="1" si="78"/>
        <v>#REF!</v>
      </c>
      <c r="K866" s="931" t="e">
        <f t="shared" ca="1" si="77"/>
        <v>#REF!</v>
      </c>
      <c r="AI866" s="228" t="s">
        <v>852</v>
      </c>
      <c r="AJ866" s="230">
        <v>0.34999999403953552</v>
      </c>
      <c r="AK866" s="228" t="s">
        <v>824</v>
      </c>
      <c r="AL866" s="230">
        <v>0.18000000715255737</v>
      </c>
      <c r="AM866" s="231" t="s">
        <v>1031</v>
      </c>
      <c r="AN866" s="232">
        <v>0</v>
      </c>
      <c r="AO866" s="228" t="s">
        <v>1131</v>
      </c>
      <c r="AP866" s="230">
        <v>0</v>
      </c>
    </row>
    <row r="867" spans="10:42" ht="18" customHeight="1">
      <c r="J867" s="982" t="e">
        <f t="shared" ca="1" si="78"/>
        <v>#REF!</v>
      </c>
      <c r="K867" s="931" t="e">
        <f t="shared" ca="1" si="77"/>
        <v>#REF!</v>
      </c>
      <c r="AI867" s="228" t="s">
        <v>985</v>
      </c>
      <c r="AJ867" s="230">
        <v>0.20000000298023224</v>
      </c>
      <c r="AK867" s="228" t="s">
        <v>1091</v>
      </c>
      <c r="AL867" s="230">
        <v>0</v>
      </c>
      <c r="AM867" s="231" t="s">
        <v>1033</v>
      </c>
      <c r="AN867" s="232">
        <v>0</v>
      </c>
      <c r="AO867" s="228" t="s">
        <v>844</v>
      </c>
      <c r="AP867" s="230">
        <v>0.25900000000000001</v>
      </c>
    </row>
    <row r="868" spans="10:42" ht="18" customHeight="1">
      <c r="J868" s="982" t="e">
        <f t="shared" ca="1" si="78"/>
        <v>#REF!</v>
      </c>
      <c r="K868" s="931" t="e">
        <f t="shared" ca="1" si="77"/>
        <v>#REF!</v>
      </c>
      <c r="AI868" s="988" t="s">
        <v>1539</v>
      </c>
      <c r="AJ868" s="230">
        <v>0.41</v>
      </c>
      <c r="AK868" s="228" t="s">
        <v>700</v>
      </c>
      <c r="AL868" s="230">
        <v>0</v>
      </c>
      <c r="AM868" s="231" t="s">
        <v>922</v>
      </c>
      <c r="AN868" s="232">
        <v>0</v>
      </c>
      <c r="AO868" s="228" t="s">
        <v>1132</v>
      </c>
      <c r="AP868" s="230">
        <v>0</v>
      </c>
    </row>
    <row r="869" spans="10:42" ht="18" customHeight="1">
      <c r="J869" s="982" t="e">
        <f t="shared" ca="1" si="78"/>
        <v>#REF!</v>
      </c>
      <c r="K869" s="931" t="e">
        <f t="shared" ca="1" si="77"/>
        <v>#REF!</v>
      </c>
      <c r="AI869" s="988" t="s">
        <v>1540</v>
      </c>
      <c r="AJ869" s="230">
        <v>0.41</v>
      </c>
      <c r="AK869" s="228" t="s">
        <v>1059</v>
      </c>
      <c r="AL869" s="230">
        <v>0.23999999463558197</v>
      </c>
      <c r="AM869" s="231" t="s">
        <v>832</v>
      </c>
      <c r="AN869" s="232">
        <v>0.21</v>
      </c>
      <c r="AO869" s="228" t="s">
        <v>848</v>
      </c>
      <c r="AP869" s="230">
        <v>0.254</v>
      </c>
    </row>
    <row r="870" spans="10:42" ht="18" customHeight="1">
      <c r="J870" s="982" t="e">
        <f t="shared" ca="1" si="78"/>
        <v>#REF!</v>
      </c>
      <c r="K870" s="931" t="e">
        <f t="shared" ca="1" si="77"/>
        <v>#REF!</v>
      </c>
      <c r="AK870" s="228" t="s">
        <v>1095</v>
      </c>
      <c r="AL870" s="230">
        <v>0</v>
      </c>
      <c r="AM870" s="231" t="s">
        <v>1037</v>
      </c>
      <c r="AN870" s="232">
        <v>0</v>
      </c>
      <c r="AO870" s="228" t="s">
        <v>850</v>
      </c>
      <c r="AP870" s="230">
        <v>0</v>
      </c>
    </row>
    <row r="871" spans="10:42" ht="18" customHeight="1">
      <c r="J871" s="982" t="e">
        <f t="shared" ca="1" si="78"/>
        <v>#REF!</v>
      </c>
      <c r="K871" s="931" t="e">
        <f t="shared" ca="1" si="77"/>
        <v>#REF!</v>
      </c>
      <c r="AK871" s="228" t="s">
        <v>831</v>
      </c>
      <c r="AL871" s="230">
        <v>0</v>
      </c>
      <c r="AM871" s="231" t="s">
        <v>1096</v>
      </c>
      <c r="AN871" s="232">
        <v>0</v>
      </c>
      <c r="AO871" s="228" t="s">
        <v>1133</v>
      </c>
      <c r="AP871" s="230">
        <v>0</v>
      </c>
    </row>
    <row r="872" spans="10:42" ht="18" customHeight="1">
      <c r="J872" s="982" t="e">
        <f t="shared" ca="1" si="78"/>
        <v>#REF!</v>
      </c>
      <c r="K872" s="931" t="e">
        <f t="shared" ca="1" si="77"/>
        <v>#REF!</v>
      </c>
      <c r="AK872" s="228" t="s">
        <v>963</v>
      </c>
      <c r="AL872" s="230">
        <v>0</v>
      </c>
      <c r="AM872" s="231" t="s">
        <v>1097</v>
      </c>
      <c r="AN872" s="232">
        <v>0</v>
      </c>
      <c r="AO872" s="228" t="s">
        <v>1134</v>
      </c>
      <c r="AP872" s="230">
        <v>0</v>
      </c>
    </row>
    <row r="873" spans="10:42" ht="18" customHeight="1">
      <c r="J873" s="982" t="e">
        <f t="shared" ca="1" si="78"/>
        <v>#REF!</v>
      </c>
      <c r="K873" s="931" t="e">
        <f t="shared" ca="1" si="77"/>
        <v>#REF!</v>
      </c>
      <c r="AK873" s="228" t="s">
        <v>1065</v>
      </c>
      <c r="AL873" s="230">
        <v>0</v>
      </c>
      <c r="AM873" s="231" t="s">
        <v>1039</v>
      </c>
      <c r="AN873" s="232">
        <v>0.2</v>
      </c>
      <c r="AO873" s="228" t="s">
        <v>1135</v>
      </c>
      <c r="AP873" s="230">
        <v>0</v>
      </c>
    </row>
    <row r="874" spans="10:42" ht="18" customHeight="1">
      <c r="J874" s="982" t="e">
        <f t="shared" ca="1" si="78"/>
        <v>#REF!</v>
      </c>
      <c r="K874" s="931" t="e">
        <f t="shared" ca="1" si="77"/>
        <v>#REF!</v>
      </c>
      <c r="AK874" s="228" t="s">
        <v>837</v>
      </c>
      <c r="AL874" s="230">
        <v>0</v>
      </c>
      <c r="AM874" s="231" t="s">
        <v>1100</v>
      </c>
      <c r="AN874" s="232">
        <v>0</v>
      </c>
      <c r="AO874" s="228" t="s">
        <v>853</v>
      </c>
      <c r="AP874" s="230">
        <v>0.25600000000000001</v>
      </c>
    </row>
    <row r="875" spans="10:42" ht="18" customHeight="1">
      <c r="J875" s="982" t="e">
        <f t="shared" ca="1" si="78"/>
        <v>#REF!</v>
      </c>
      <c r="K875" s="931" t="e">
        <f t="shared" ca="1" si="77"/>
        <v>#REF!</v>
      </c>
      <c r="AK875" s="228" t="s">
        <v>1068</v>
      </c>
      <c r="AL875" s="230">
        <v>0</v>
      </c>
      <c r="AM875" s="231" t="s">
        <v>1101</v>
      </c>
      <c r="AN875" s="232">
        <v>0</v>
      </c>
      <c r="AO875" s="228" t="s">
        <v>1136</v>
      </c>
      <c r="AP875" s="230">
        <v>0</v>
      </c>
    </row>
    <row r="876" spans="10:42" ht="18" customHeight="1">
      <c r="J876" s="982" t="e">
        <f t="shared" ca="1" si="78"/>
        <v>#REF!</v>
      </c>
      <c r="K876" s="931" t="e">
        <f t="shared" ca="1" si="77"/>
        <v>#REF!</v>
      </c>
      <c r="AK876" s="228" t="s">
        <v>1102</v>
      </c>
      <c r="AL876" s="230">
        <v>0</v>
      </c>
      <c r="AM876" s="231" t="s">
        <v>1018</v>
      </c>
      <c r="AN876" s="232">
        <v>0</v>
      </c>
      <c r="AO876" s="228" t="s">
        <v>855</v>
      </c>
      <c r="AP876" s="230">
        <v>0.18</v>
      </c>
    </row>
    <row r="877" spans="10:42" ht="18" customHeight="1">
      <c r="J877" s="982" t="e">
        <f t="shared" ca="1" si="78"/>
        <v>#REF!</v>
      </c>
      <c r="K877" s="931" t="e">
        <f t="shared" ca="1" si="77"/>
        <v>#REF!</v>
      </c>
      <c r="AK877" s="228" t="s">
        <v>1104</v>
      </c>
      <c r="AL877" s="230">
        <v>0</v>
      </c>
      <c r="AM877" s="231" t="s">
        <v>1103</v>
      </c>
      <c r="AN877" s="232">
        <v>0</v>
      </c>
      <c r="AO877" s="228" t="s">
        <v>1123</v>
      </c>
      <c r="AP877" s="230">
        <v>0</v>
      </c>
    </row>
    <row r="878" spans="10:42" ht="18" customHeight="1">
      <c r="J878" s="982" t="e">
        <f t="shared" ca="1" si="78"/>
        <v>#REF!</v>
      </c>
      <c r="K878" s="931" t="e">
        <f t="shared" ca="1" si="77"/>
        <v>#REF!</v>
      </c>
      <c r="AK878" s="228" t="s">
        <v>770</v>
      </c>
      <c r="AL878" s="230">
        <v>0</v>
      </c>
      <c r="AM878" s="231" t="s">
        <v>1020</v>
      </c>
      <c r="AN878" s="232">
        <v>0</v>
      </c>
      <c r="AO878" s="228" t="s">
        <v>1137</v>
      </c>
      <c r="AP878" s="230">
        <v>0</v>
      </c>
    </row>
    <row r="879" spans="10:42" ht="18" customHeight="1">
      <c r="J879" s="982" t="e">
        <f t="shared" ca="1" si="78"/>
        <v>#REF!</v>
      </c>
      <c r="K879" s="931" t="e">
        <f t="shared" ca="1" si="77"/>
        <v>#REF!</v>
      </c>
      <c r="AK879" s="228" t="s">
        <v>1107</v>
      </c>
      <c r="AL879" s="230">
        <v>0.30000001192092896</v>
      </c>
      <c r="AM879" s="231" t="s">
        <v>933</v>
      </c>
      <c r="AN879" s="232">
        <v>0</v>
      </c>
      <c r="AO879" s="228" t="s">
        <v>858</v>
      </c>
      <c r="AP879" s="230">
        <v>0.25900000000000001</v>
      </c>
    </row>
    <row r="880" spans="10:42" ht="18" customHeight="1">
      <c r="J880" s="982" t="e">
        <f t="shared" ca="1" si="78"/>
        <v>#REF!</v>
      </c>
      <c r="K880" s="931" t="e">
        <f t="shared" ca="1" si="77"/>
        <v>#REF!</v>
      </c>
      <c r="AK880" s="228" t="s">
        <v>1109</v>
      </c>
      <c r="AL880" s="230">
        <v>0</v>
      </c>
      <c r="AM880" s="231" t="s">
        <v>844</v>
      </c>
      <c r="AN880" s="232">
        <v>0.25</v>
      </c>
      <c r="AO880" s="228" t="s">
        <v>1139</v>
      </c>
      <c r="AP880" s="230">
        <v>0</v>
      </c>
    </row>
    <row r="881" spans="10:42" ht="18" customHeight="1">
      <c r="J881" s="982" t="e">
        <f t="shared" ca="1" si="78"/>
        <v>#REF!</v>
      </c>
      <c r="K881" s="931" t="e">
        <f t="shared" ca="1" si="77"/>
        <v>#REF!</v>
      </c>
      <c r="AK881" s="228" t="s">
        <v>972</v>
      </c>
      <c r="AL881" s="230">
        <v>0</v>
      </c>
      <c r="AM881" s="231" t="s">
        <v>1048</v>
      </c>
      <c r="AN881" s="232">
        <v>0</v>
      </c>
      <c r="AO881" s="228" t="s">
        <v>1141</v>
      </c>
      <c r="AP881" s="230">
        <v>0.22</v>
      </c>
    </row>
    <row r="882" spans="10:42" ht="18" customHeight="1">
      <c r="J882" s="982" t="e">
        <f t="shared" ca="1" si="78"/>
        <v>#REF!</v>
      </c>
      <c r="K882" s="931" t="e">
        <f t="shared" ca="1" si="77"/>
        <v>#REF!</v>
      </c>
      <c r="AK882" s="228" t="s">
        <v>775</v>
      </c>
      <c r="AL882" s="230">
        <v>0</v>
      </c>
      <c r="AM882" s="231" t="s">
        <v>848</v>
      </c>
      <c r="AN882" s="232">
        <v>0.24</v>
      </c>
      <c r="AO882" s="228" t="s">
        <v>860</v>
      </c>
      <c r="AP882" s="230">
        <v>0.25900000000000001</v>
      </c>
    </row>
    <row r="883" spans="10:42" ht="18" customHeight="1">
      <c r="J883" s="982" t="e">
        <f t="shared" ca="1" si="78"/>
        <v>#REF!</v>
      </c>
      <c r="K883" s="931" t="e">
        <f t="shared" ca="1" si="77"/>
        <v>#REF!</v>
      </c>
      <c r="AK883" s="228" t="s">
        <v>1114</v>
      </c>
      <c r="AL883" s="230">
        <v>0</v>
      </c>
      <c r="AM883" s="231" t="s">
        <v>1113</v>
      </c>
      <c r="AN883" s="232">
        <v>0</v>
      </c>
      <c r="AO883" s="228" t="s">
        <v>1143</v>
      </c>
      <c r="AP883" s="230">
        <v>0</v>
      </c>
    </row>
    <row r="884" spans="10:42" ht="18" customHeight="1">
      <c r="J884" s="982" t="e">
        <f t="shared" ca="1" si="78"/>
        <v>#REF!</v>
      </c>
      <c r="K884" s="931" t="e">
        <f t="shared" ca="1" si="77"/>
        <v>#REF!</v>
      </c>
      <c r="AK884" s="228" t="s">
        <v>1115</v>
      </c>
      <c r="AL884" s="230">
        <v>0</v>
      </c>
      <c r="AM884" s="231" t="s">
        <v>695</v>
      </c>
      <c r="AN884" s="232">
        <v>0</v>
      </c>
      <c r="AO884" s="228" t="s">
        <v>962</v>
      </c>
      <c r="AP884" s="230">
        <v>0</v>
      </c>
    </row>
    <row r="885" spans="10:42" ht="18" customHeight="1">
      <c r="J885" s="982" t="e">
        <f t="shared" ca="1" si="78"/>
        <v>#REF!</v>
      </c>
      <c r="K885" s="931" t="e">
        <f t="shared" ca="1" si="77"/>
        <v>#REF!</v>
      </c>
      <c r="AK885" s="228" t="s">
        <v>1117</v>
      </c>
      <c r="AL885" s="230">
        <v>0</v>
      </c>
      <c r="AM885" s="231" t="s">
        <v>923</v>
      </c>
      <c r="AN885" s="232">
        <v>0</v>
      </c>
      <c r="AO885" s="228" t="s">
        <v>864</v>
      </c>
      <c r="AP885" s="230">
        <v>0.25900000000000001</v>
      </c>
    </row>
    <row r="886" spans="10:42" ht="18" customHeight="1">
      <c r="J886" s="982" t="e">
        <f t="shared" ca="1" si="78"/>
        <v>#REF!</v>
      </c>
      <c r="K886" s="931" t="e">
        <f t="shared" ca="1" si="77"/>
        <v>#REF!</v>
      </c>
      <c r="AK886" s="228" t="s">
        <v>1119</v>
      </c>
      <c r="AL886" s="230">
        <v>0</v>
      </c>
      <c r="AM886" s="231" t="s">
        <v>927</v>
      </c>
      <c r="AN886" s="232">
        <v>0</v>
      </c>
      <c r="AO886" s="228" t="s">
        <v>1145</v>
      </c>
      <c r="AP886" s="230">
        <v>0</v>
      </c>
    </row>
    <row r="887" spans="10:42" ht="18" customHeight="1">
      <c r="J887" s="982" t="e">
        <f t="shared" ca="1" si="78"/>
        <v>#REF!</v>
      </c>
      <c r="K887" s="931" t="e">
        <f t="shared" ref="K887:K939" ca="1" si="79">INDIRECT("_Mix"&amp;$D$6)</f>
        <v>#REF!</v>
      </c>
      <c r="AK887" s="228" t="s">
        <v>1121</v>
      </c>
      <c r="AL887" s="230">
        <v>0</v>
      </c>
      <c r="AM887" s="231" t="s">
        <v>930</v>
      </c>
      <c r="AN887" s="232">
        <v>0</v>
      </c>
      <c r="AO887" s="228" t="s">
        <v>866</v>
      </c>
      <c r="AP887" s="230">
        <v>0.25900000000000001</v>
      </c>
    </row>
    <row r="888" spans="10:42" ht="18" customHeight="1">
      <c r="J888" s="982" t="e">
        <f t="shared" ref="J888:J939" ca="1" si="80">INDIRECT("_Com"&amp;$D$6)</f>
        <v>#REF!</v>
      </c>
      <c r="K888" s="931" t="e">
        <f t="shared" ca="1" si="79"/>
        <v>#REF!</v>
      </c>
      <c r="AK888" s="228" t="s">
        <v>980</v>
      </c>
      <c r="AL888" s="230">
        <v>5.000000074505806E-2</v>
      </c>
      <c r="AM888" s="231" t="s">
        <v>944</v>
      </c>
      <c r="AN888" s="232">
        <v>0.02</v>
      </c>
      <c r="AO888" s="228" t="s">
        <v>1146</v>
      </c>
      <c r="AP888" s="230">
        <v>0</v>
      </c>
    </row>
    <row r="889" spans="10:42" ht="18" customHeight="1">
      <c r="J889" s="982" t="e">
        <f t="shared" ca="1" si="80"/>
        <v>#REF!</v>
      </c>
      <c r="K889" s="931" t="e">
        <f t="shared" ca="1" si="79"/>
        <v>#REF!</v>
      </c>
      <c r="AK889" s="228" t="s">
        <v>1089</v>
      </c>
      <c r="AL889" s="230">
        <v>0.27000001072883606</v>
      </c>
      <c r="AM889" s="231" t="s">
        <v>934</v>
      </c>
      <c r="AN889" s="232">
        <v>0</v>
      </c>
      <c r="AO889" s="228" t="s">
        <v>868</v>
      </c>
      <c r="AP889" s="230">
        <v>0</v>
      </c>
    </row>
    <row r="890" spans="10:42" ht="18" customHeight="1">
      <c r="J890" s="982" t="e">
        <f t="shared" ca="1" si="80"/>
        <v>#REF!</v>
      </c>
      <c r="K890" s="931" t="e">
        <f t="shared" ca="1" si="79"/>
        <v>#REF!</v>
      </c>
      <c r="AK890" s="228" t="s">
        <v>852</v>
      </c>
      <c r="AL890" s="230">
        <v>0.2800000011920929</v>
      </c>
      <c r="AM890" s="231" t="s">
        <v>935</v>
      </c>
      <c r="AN890" s="232">
        <v>0</v>
      </c>
      <c r="AO890" s="228" t="s">
        <v>1147</v>
      </c>
      <c r="AP890" s="230">
        <v>0.246</v>
      </c>
    </row>
    <row r="891" spans="10:42" ht="18" customHeight="1">
      <c r="J891" s="982" t="e">
        <f t="shared" ca="1" si="80"/>
        <v>#REF!</v>
      </c>
      <c r="K891" s="931" t="e">
        <f t="shared" ca="1" si="79"/>
        <v>#REF!</v>
      </c>
      <c r="AK891" s="228" t="s">
        <v>985</v>
      </c>
      <c r="AL891" s="230">
        <v>0.20999999344348907</v>
      </c>
      <c r="AM891" s="231" t="s">
        <v>1123</v>
      </c>
      <c r="AN891" s="232">
        <v>0</v>
      </c>
      <c r="AO891" s="228" t="s">
        <v>1149</v>
      </c>
      <c r="AP891" s="230">
        <v>9.1999999999999998E-2</v>
      </c>
    </row>
    <row r="892" spans="10:42" ht="18" customHeight="1">
      <c r="J892" s="982" t="e">
        <f t="shared" ca="1" si="80"/>
        <v>#REF!</v>
      </c>
      <c r="K892" s="931" t="e">
        <f t="shared" ca="1" si="79"/>
        <v>#REF!</v>
      </c>
      <c r="AK892" s="228" t="s">
        <v>576</v>
      </c>
      <c r="AL892" s="230">
        <v>0</v>
      </c>
      <c r="AM892" s="231" t="s">
        <v>938</v>
      </c>
      <c r="AN892" s="232">
        <v>0</v>
      </c>
      <c r="AO892" s="228" t="s">
        <v>870</v>
      </c>
      <c r="AP892" s="230">
        <v>0.25900000000000001</v>
      </c>
    </row>
    <row r="893" spans="10:42" ht="18" customHeight="1">
      <c r="J893" s="982" t="e">
        <f t="shared" ca="1" si="80"/>
        <v>#REF!</v>
      </c>
      <c r="K893" s="931" t="e">
        <f t="shared" ca="1" si="79"/>
        <v>#REF!</v>
      </c>
      <c r="AK893" s="988" t="s">
        <v>1539</v>
      </c>
      <c r="AL893" s="230">
        <v>0.31000000238418579</v>
      </c>
      <c r="AM893" s="231" t="s">
        <v>952</v>
      </c>
      <c r="AN893" s="232">
        <v>0.22</v>
      </c>
      <c r="AO893" s="228" t="s">
        <v>1150</v>
      </c>
      <c r="AP893" s="230">
        <v>1.4E-2</v>
      </c>
    </row>
    <row r="894" spans="10:42" ht="18" customHeight="1">
      <c r="J894" s="982" t="e">
        <f t="shared" ca="1" si="80"/>
        <v>#REF!</v>
      </c>
      <c r="K894" s="931" t="e">
        <f t="shared" ca="1" si="79"/>
        <v>#REF!</v>
      </c>
      <c r="AK894" s="988" t="s">
        <v>1540</v>
      </c>
      <c r="AL894" s="230">
        <v>0.31000000238418579</v>
      </c>
      <c r="AM894" s="231" t="s">
        <v>939</v>
      </c>
      <c r="AN894" s="232">
        <v>0.24</v>
      </c>
      <c r="AO894" s="228" t="s">
        <v>871</v>
      </c>
      <c r="AP894" s="230">
        <v>0.25900000000000001</v>
      </c>
    </row>
    <row r="895" spans="10:42" ht="18" customHeight="1">
      <c r="J895" s="982" t="e">
        <f t="shared" ca="1" si="80"/>
        <v>#REF!</v>
      </c>
      <c r="K895" s="931" t="e">
        <f t="shared" ca="1" si="79"/>
        <v>#REF!</v>
      </c>
      <c r="AM895" s="231" t="s">
        <v>860</v>
      </c>
      <c r="AN895" s="232">
        <v>0</v>
      </c>
      <c r="AO895" s="228" t="s">
        <v>874</v>
      </c>
      <c r="AP895" s="230">
        <v>0.252</v>
      </c>
    </row>
    <row r="896" spans="10:42" ht="18" customHeight="1">
      <c r="J896" s="982" t="e">
        <f t="shared" ca="1" si="80"/>
        <v>#REF!</v>
      </c>
      <c r="K896" s="931" t="e">
        <f t="shared" ca="1" si="79"/>
        <v>#REF!</v>
      </c>
      <c r="AM896" s="231" t="s">
        <v>817</v>
      </c>
      <c r="AN896" s="232">
        <v>0</v>
      </c>
      <c r="AO896" s="228" t="s">
        <v>877</v>
      </c>
      <c r="AP896" s="230">
        <v>0.254</v>
      </c>
    </row>
    <row r="897" spans="10:42" ht="18" customHeight="1">
      <c r="J897" s="982" t="e">
        <f t="shared" ca="1" si="80"/>
        <v>#REF!</v>
      </c>
      <c r="K897" s="931" t="e">
        <f t="shared" ca="1" si="79"/>
        <v>#REF!</v>
      </c>
      <c r="AM897" s="231" t="s">
        <v>947</v>
      </c>
      <c r="AN897" s="232">
        <v>0</v>
      </c>
      <c r="AO897" s="228" t="s">
        <v>879</v>
      </c>
      <c r="AP897" s="230">
        <v>0.25900000000000001</v>
      </c>
    </row>
    <row r="898" spans="10:42" ht="18" customHeight="1">
      <c r="J898" s="982" t="e">
        <f t="shared" ca="1" si="80"/>
        <v>#REF!</v>
      </c>
      <c r="K898" s="931" t="e">
        <f t="shared" ca="1" si="79"/>
        <v>#REF!</v>
      </c>
      <c r="AM898" s="231" t="s">
        <v>1129</v>
      </c>
      <c r="AN898" s="232">
        <v>0</v>
      </c>
      <c r="AO898" s="228" t="s">
        <v>881</v>
      </c>
      <c r="AP898" s="230">
        <v>0.25900000000000001</v>
      </c>
    </row>
    <row r="899" spans="10:42" ht="18" customHeight="1">
      <c r="J899" s="982" t="e">
        <f t="shared" ca="1" si="80"/>
        <v>#REF!</v>
      </c>
      <c r="K899" s="931" t="e">
        <f t="shared" ca="1" si="79"/>
        <v>#REF!</v>
      </c>
      <c r="AM899" s="231" t="s">
        <v>821</v>
      </c>
      <c r="AN899" s="232">
        <v>0</v>
      </c>
      <c r="AO899" s="228" t="s">
        <v>884</v>
      </c>
      <c r="AP899" s="230">
        <v>0.25800000000000001</v>
      </c>
    </row>
    <row r="900" spans="10:42" ht="18" customHeight="1">
      <c r="J900" s="982" t="e">
        <f t="shared" ca="1" si="80"/>
        <v>#REF!</v>
      </c>
      <c r="K900" s="931" t="e">
        <f t="shared" ca="1" si="79"/>
        <v>#REF!</v>
      </c>
      <c r="AM900" s="231" t="s">
        <v>1079</v>
      </c>
      <c r="AN900" s="232">
        <v>0</v>
      </c>
      <c r="AO900" s="228" t="s">
        <v>1151</v>
      </c>
      <c r="AP900" s="230">
        <v>0</v>
      </c>
    </row>
    <row r="901" spans="10:42" ht="18" customHeight="1">
      <c r="J901" s="982" t="e">
        <f t="shared" ca="1" si="80"/>
        <v>#REF!</v>
      </c>
      <c r="K901" s="931" t="e">
        <f t="shared" ca="1" si="79"/>
        <v>#REF!</v>
      </c>
      <c r="AM901" s="231" t="s">
        <v>1082</v>
      </c>
      <c r="AN901" s="232">
        <v>0.02</v>
      </c>
      <c r="AO901" s="228" t="s">
        <v>1152</v>
      </c>
      <c r="AP901" s="230">
        <v>0</v>
      </c>
    </row>
    <row r="902" spans="10:42" ht="18" customHeight="1">
      <c r="J902" s="982" t="e">
        <f t="shared" ca="1" si="80"/>
        <v>#REF!</v>
      </c>
      <c r="K902" s="931" t="e">
        <f t="shared" ca="1" si="79"/>
        <v>#REF!</v>
      </c>
      <c r="AM902" s="231" t="s">
        <v>1049</v>
      </c>
      <c r="AN902" s="232">
        <v>0.01</v>
      </c>
      <c r="AO902" s="228" t="s">
        <v>1153</v>
      </c>
      <c r="AP902" s="230">
        <v>0.245</v>
      </c>
    </row>
    <row r="903" spans="10:42" ht="18" customHeight="1">
      <c r="J903" s="982" t="e">
        <f t="shared" ca="1" si="80"/>
        <v>#REF!</v>
      </c>
      <c r="K903" s="931" t="e">
        <f t="shared" ca="1" si="79"/>
        <v>#REF!</v>
      </c>
      <c r="AM903" s="231" t="s">
        <v>1085</v>
      </c>
      <c r="AN903" s="232">
        <v>0.21</v>
      </c>
      <c r="AO903" s="228" t="s">
        <v>1155</v>
      </c>
      <c r="AP903" s="230">
        <v>0</v>
      </c>
    </row>
    <row r="904" spans="10:42" ht="18" customHeight="1">
      <c r="J904" s="982" t="e">
        <f t="shared" ca="1" si="80"/>
        <v>#REF!</v>
      </c>
      <c r="K904" s="931" t="e">
        <f t="shared" ca="1" si="79"/>
        <v>#REF!</v>
      </c>
      <c r="AM904" s="231" t="s">
        <v>953</v>
      </c>
      <c r="AN904" s="232">
        <v>0.24</v>
      </c>
      <c r="AO904" s="228" t="s">
        <v>1156</v>
      </c>
      <c r="AP904" s="230">
        <v>0</v>
      </c>
    </row>
    <row r="905" spans="10:42" ht="18" customHeight="1">
      <c r="J905" s="982" t="e">
        <f t="shared" ca="1" si="80"/>
        <v>#REF!</v>
      </c>
      <c r="K905" s="931" t="e">
        <f t="shared" ca="1" si="79"/>
        <v>#REF!</v>
      </c>
      <c r="AM905" s="231" t="s">
        <v>824</v>
      </c>
      <c r="AN905" s="232">
        <v>0.05</v>
      </c>
      <c r="AO905" s="228" t="s">
        <v>1158</v>
      </c>
      <c r="AP905" s="230">
        <v>0</v>
      </c>
    </row>
    <row r="906" spans="10:42" ht="18" customHeight="1">
      <c r="J906" s="982" t="e">
        <f t="shared" ca="1" si="80"/>
        <v>#REF!</v>
      </c>
      <c r="K906" s="931" t="e">
        <f t="shared" ca="1" si="79"/>
        <v>#REF!</v>
      </c>
      <c r="AM906" s="231" t="s">
        <v>1091</v>
      </c>
      <c r="AN906" s="232">
        <v>0</v>
      </c>
      <c r="AO906" s="228" t="s">
        <v>888</v>
      </c>
      <c r="AP906" s="230">
        <v>0.20100000000000001</v>
      </c>
    </row>
    <row r="907" spans="10:42" ht="18" customHeight="1">
      <c r="J907" s="982" t="e">
        <f t="shared" ca="1" si="80"/>
        <v>#REF!</v>
      </c>
      <c r="K907" s="931" t="e">
        <f t="shared" ca="1" si="79"/>
        <v>#REF!</v>
      </c>
      <c r="AM907" s="231" t="s">
        <v>1138</v>
      </c>
      <c r="AN907" s="232">
        <v>0.24</v>
      </c>
      <c r="AO907" s="228" t="s">
        <v>1159</v>
      </c>
      <c r="AP907" s="230">
        <v>8.5999999999999993E-2</v>
      </c>
    </row>
    <row r="908" spans="10:42" ht="18" customHeight="1">
      <c r="J908" s="982" t="e">
        <f t="shared" ca="1" si="80"/>
        <v>#REF!</v>
      </c>
      <c r="K908" s="931" t="e">
        <f t="shared" ca="1" si="79"/>
        <v>#REF!</v>
      </c>
      <c r="AM908" s="231" t="s">
        <v>1140</v>
      </c>
      <c r="AN908" s="232">
        <v>0.2</v>
      </c>
      <c r="AO908" s="228" t="s">
        <v>889</v>
      </c>
      <c r="AP908" s="230">
        <v>0</v>
      </c>
    </row>
    <row r="909" spans="10:42" ht="18" customHeight="1">
      <c r="J909" s="982" t="e">
        <f t="shared" ca="1" si="80"/>
        <v>#REF!</v>
      </c>
      <c r="K909" s="931" t="e">
        <f t="shared" ca="1" si="79"/>
        <v>#REF!</v>
      </c>
      <c r="AM909" s="231" t="s">
        <v>1142</v>
      </c>
      <c r="AN909" s="232">
        <v>0</v>
      </c>
      <c r="AO909" s="228" t="s">
        <v>891</v>
      </c>
      <c r="AP909" s="230">
        <v>0</v>
      </c>
    </row>
    <row r="910" spans="10:42" ht="18" customHeight="1">
      <c r="J910" s="982" t="e">
        <f t="shared" ca="1" si="80"/>
        <v>#REF!</v>
      </c>
      <c r="K910" s="931" t="e">
        <f t="shared" ca="1" si="79"/>
        <v>#REF!</v>
      </c>
      <c r="AM910" s="231" t="s">
        <v>1144</v>
      </c>
      <c r="AN910" s="232">
        <v>0.25</v>
      </c>
      <c r="AO910" s="228" t="s">
        <v>894</v>
      </c>
      <c r="AP910" s="230">
        <v>0.25900000000000001</v>
      </c>
    </row>
    <row r="911" spans="10:42" ht="18" customHeight="1">
      <c r="J911" s="982" t="e">
        <f t="shared" ca="1" si="80"/>
        <v>#REF!</v>
      </c>
      <c r="K911" s="931" t="e">
        <f t="shared" ca="1" si="79"/>
        <v>#REF!</v>
      </c>
      <c r="AM911" s="231" t="s">
        <v>700</v>
      </c>
      <c r="AN911" s="232">
        <v>0</v>
      </c>
      <c r="AO911" s="228" t="s">
        <v>895</v>
      </c>
      <c r="AP911" s="230">
        <v>0.25900000000000001</v>
      </c>
    </row>
    <row r="912" spans="10:42" ht="18" customHeight="1">
      <c r="J912" s="982" t="e">
        <f t="shared" ca="1" si="80"/>
        <v>#REF!</v>
      </c>
      <c r="K912" s="931" t="e">
        <f t="shared" ca="1" si="79"/>
        <v>#REF!</v>
      </c>
      <c r="AM912" s="231" t="s">
        <v>1059</v>
      </c>
      <c r="AN912" s="232">
        <v>0.23</v>
      </c>
      <c r="AO912" s="228" t="s">
        <v>897</v>
      </c>
      <c r="AP912" s="230">
        <v>0.25900000000000001</v>
      </c>
    </row>
    <row r="913" spans="10:42" ht="18" customHeight="1">
      <c r="J913" s="982" t="e">
        <f t="shared" ca="1" si="80"/>
        <v>#REF!</v>
      </c>
      <c r="K913" s="931" t="e">
        <f t="shared" ca="1" si="79"/>
        <v>#REF!</v>
      </c>
      <c r="AM913" s="231" t="s">
        <v>831</v>
      </c>
      <c r="AN913" s="232">
        <v>0</v>
      </c>
      <c r="AO913" s="228" t="s">
        <v>900</v>
      </c>
      <c r="AP913" s="230">
        <v>0.23300000000000001</v>
      </c>
    </row>
    <row r="914" spans="10:42" ht="18" customHeight="1">
      <c r="J914" s="982" t="e">
        <f t="shared" ca="1" si="80"/>
        <v>#REF!</v>
      </c>
      <c r="K914" s="931" t="e">
        <f t="shared" ca="1" si="79"/>
        <v>#REF!</v>
      </c>
      <c r="AM914" s="231" t="s">
        <v>1148</v>
      </c>
      <c r="AN914" s="232">
        <v>0</v>
      </c>
      <c r="AO914" s="228" t="s">
        <v>1109</v>
      </c>
      <c r="AP914" s="230">
        <v>0</v>
      </c>
    </row>
    <row r="915" spans="10:42" ht="18" customHeight="1">
      <c r="J915" s="982" t="e">
        <f t="shared" ca="1" si="80"/>
        <v>#REF!</v>
      </c>
      <c r="K915" s="931" t="e">
        <f t="shared" ca="1" si="79"/>
        <v>#REF!</v>
      </c>
      <c r="AM915" s="231" t="s">
        <v>963</v>
      </c>
      <c r="AN915" s="232">
        <v>0</v>
      </c>
      <c r="AO915" s="228" t="s">
        <v>972</v>
      </c>
      <c r="AP915" s="230">
        <v>0.191</v>
      </c>
    </row>
    <row r="916" spans="10:42" ht="18" customHeight="1">
      <c r="J916" s="982" t="e">
        <f t="shared" ca="1" si="80"/>
        <v>#REF!</v>
      </c>
      <c r="K916" s="931" t="e">
        <f t="shared" ca="1" si="79"/>
        <v>#REF!</v>
      </c>
      <c r="AM916" s="231" t="s">
        <v>1065</v>
      </c>
      <c r="AN916" s="232">
        <v>0</v>
      </c>
      <c r="AO916" s="228" t="s">
        <v>904</v>
      </c>
      <c r="AP916" s="230">
        <v>0</v>
      </c>
    </row>
    <row r="917" spans="10:42" ht="18" customHeight="1">
      <c r="J917" s="982" t="e">
        <f t="shared" ca="1" si="80"/>
        <v>#REF!</v>
      </c>
      <c r="K917" s="931" t="e">
        <f t="shared" ca="1" si="79"/>
        <v>#REF!</v>
      </c>
      <c r="AM917" s="231" t="s">
        <v>837</v>
      </c>
      <c r="AN917" s="232">
        <v>0</v>
      </c>
      <c r="AO917" s="228" t="s">
        <v>1161</v>
      </c>
      <c r="AP917" s="230">
        <v>0</v>
      </c>
    </row>
    <row r="918" spans="10:42" ht="18" customHeight="1">
      <c r="J918" s="982" t="e">
        <f t="shared" ca="1" si="80"/>
        <v>#REF!</v>
      </c>
      <c r="K918" s="931" t="e">
        <f t="shared" ca="1" si="79"/>
        <v>#REF!</v>
      </c>
      <c r="AM918" s="231" t="s">
        <v>1068</v>
      </c>
      <c r="AN918" s="232">
        <v>0</v>
      </c>
      <c r="AO918" s="228" t="s">
        <v>1167</v>
      </c>
      <c r="AP918" s="230">
        <v>0</v>
      </c>
    </row>
    <row r="919" spans="10:42" ht="18" customHeight="1">
      <c r="J919" s="982" t="e">
        <f t="shared" ca="1" si="80"/>
        <v>#REF!</v>
      </c>
      <c r="K919" s="931" t="e">
        <f t="shared" ca="1" si="79"/>
        <v>#REF!</v>
      </c>
      <c r="AM919" s="231" t="s">
        <v>1154</v>
      </c>
      <c r="AN919" s="232">
        <v>0</v>
      </c>
      <c r="AO919" s="228" t="s">
        <v>907</v>
      </c>
      <c r="AP919" s="230">
        <v>0.25900000000000001</v>
      </c>
    </row>
    <row r="920" spans="10:42" ht="18" customHeight="1">
      <c r="J920" s="982" t="e">
        <f t="shared" ca="1" si="80"/>
        <v>#REF!</v>
      </c>
      <c r="K920" s="931" t="e">
        <f t="shared" ca="1" si="79"/>
        <v>#REF!</v>
      </c>
      <c r="AM920" s="231" t="s">
        <v>770</v>
      </c>
      <c r="AN920" s="232">
        <v>0</v>
      </c>
      <c r="AO920" s="228" t="s">
        <v>1083</v>
      </c>
      <c r="AP920" s="230">
        <v>0.25900000000000001</v>
      </c>
    </row>
    <row r="921" spans="10:42" ht="18" customHeight="1">
      <c r="J921" s="982" t="e">
        <f t="shared" ca="1" si="80"/>
        <v>#REF!</v>
      </c>
      <c r="K921" s="931" t="e">
        <f t="shared" ca="1" si="79"/>
        <v>#REF!</v>
      </c>
      <c r="AM921" s="231" t="s">
        <v>1157</v>
      </c>
      <c r="AN921" s="232">
        <v>0.19</v>
      </c>
      <c r="AO921" s="228" t="s">
        <v>910</v>
      </c>
      <c r="AP921" s="230">
        <v>0.25800000000000001</v>
      </c>
    </row>
    <row r="922" spans="10:42" ht="18" customHeight="1">
      <c r="J922" s="982" t="e">
        <f t="shared" ca="1" si="80"/>
        <v>#REF!</v>
      </c>
      <c r="K922" s="931" t="e">
        <f t="shared" ca="1" si="79"/>
        <v>#REF!</v>
      </c>
      <c r="AM922" s="231" t="s">
        <v>1109</v>
      </c>
      <c r="AN922" s="232">
        <v>0</v>
      </c>
      <c r="AO922" s="228" t="s">
        <v>1164</v>
      </c>
      <c r="AP922" s="230">
        <v>0</v>
      </c>
    </row>
    <row r="923" spans="10:42" ht="18" customHeight="1">
      <c r="J923" s="982" t="e">
        <f t="shared" ca="1" si="80"/>
        <v>#REF!</v>
      </c>
      <c r="K923" s="931" t="e">
        <f t="shared" ca="1" si="79"/>
        <v>#REF!</v>
      </c>
      <c r="AM923" s="231" t="s">
        <v>972</v>
      </c>
      <c r="AN923" s="232">
        <v>0</v>
      </c>
      <c r="AO923" s="228" t="s">
        <v>1165</v>
      </c>
      <c r="AP923" s="230">
        <v>0</v>
      </c>
    </row>
    <row r="924" spans="10:42" ht="18" customHeight="1">
      <c r="J924" s="982" t="e">
        <f t="shared" ca="1" si="80"/>
        <v>#REF!</v>
      </c>
      <c r="K924" s="931" t="e">
        <f t="shared" ca="1" si="79"/>
        <v>#REF!</v>
      </c>
      <c r="AM924" s="231" t="s">
        <v>1160</v>
      </c>
      <c r="AN924" s="232">
        <v>0.19</v>
      </c>
      <c r="AO924" s="228" t="s">
        <v>915</v>
      </c>
      <c r="AP924" s="230">
        <v>0.25900000000000001</v>
      </c>
    </row>
    <row r="925" spans="10:42" ht="18" customHeight="1">
      <c r="J925" s="982" t="e">
        <f t="shared" ca="1" si="80"/>
        <v>#REF!</v>
      </c>
      <c r="K925" s="931" t="e">
        <f t="shared" ca="1" si="79"/>
        <v>#REF!</v>
      </c>
      <c r="AM925" s="231" t="s">
        <v>775</v>
      </c>
      <c r="AN925" s="232">
        <v>0</v>
      </c>
      <c r="AO925" s="228" t="s">
        <v>852</v>
      </c>
      <c r="AP925" s="230">
        <v>0.25900000000000001</v>
      </c>
    </row>
    <row r="926" spans="10:42" ht="18" customHeight="1">
      <c r="J926" s="982" t="e">
        <f t="shared" ca="1" si="80"/>
        <v>#REF!</v>
      </c>
      <c r="K926" s="931" t="e">
        <f t="shared" ca="1" si="79"/>
        <v>#REF!</v>
      </c>
      <c r="AM926" s="231" t="s">
        <v>1162</v>
      </c>
      <c r="AN926" s="232">
        <v>0.01</v>
      </c>
      <c r="AO926" s="228" t="s">
        <v>918</v>
      </c>
      <c r="AP926" s="230">
        <v>0.25900000000000001</v>
      </c>
    </row>
    <row r="927" spans="10:42" ht="18" customHeight="1">
      <c r="J927" s="982" t="e">
        <f t="shared" ca="1" si="80"/>
        <v>#REF!</v>
      </c>
      <c r="K927" s="931" t="e">
        <f t="shared" ca="1" si="79"/>
        <v>#REF!</v>
      </c>
      <c r="AM927" s="231" t="s">
        <v>1163</v>
      </c>
      <c r="AN927" s="232">
        <v>0.24</v>
      </c>
      <c r="AO927" s="228" t="s">
        <v>1169</v>
      </c>
      <c r="AP927" s="230">
        <v>0</v>
      </c>
    </row>
    <row r="928" spans="10:42" ht="18" customHeight="1">
      <c r="J928" s="982" t="e">
        <f t="shared" ca="1" si="80"/>
        <v>#REF!</v>
      </c>
      <c r="K928" s="931" t="e">
        <f t="shared" ca="1" si="79"/>
        <v>#REF!</v>
      </c>
      <c r="AM928" s="231" t="s">
        <v>1083</v>
      </c>
      <c r="AN928" s="232">
        <v>0</v>
      </c>
      <c r="AO928" s="228" t="s">
        <v>1170</v>
      </c>
      <c r="AP928" s="230">
        <v>5.3999999999999999E-2</v>
      </c>
    </row>
    <row r="929" spans="8:42" ht="18" customHeight="1">
      <c r="J929" s="982" t="e">
        <f t="shared" ca="1" si="80"/>
        <v>#REF!</v>
      </c>
      <c r="K929" s="931" t="e">
        <f t="shared" ca="1" si="79"/>
        <v>#REF!</v>
      </c>
      <c r="AM929" s="231" t="s">
        <v>1166</v>
      </c>
      <c r="AN929" s="232">
        <v>0.2</v>
      </c>
      <c r="AO929" s="228" t="s">
        <v>1539</v>
      </c>
      <c r="AP929" s="230">
        <v>0.25900000000000001</v>
      </c>
    </row>
    <row r="930" spans="8:42" ht="18" customHeight="1">
      <c r="J930" s="982" t="e">
        <f t="shared" ca="1" si="80"/>
        <v>#REF!</v>
      </c>
      <c r="K930" s="931" t="e">
        <f t="shared" ca="1" si="79"/>
        <v>#REF!</v>
      </c>
      <c r="AM930" s="231" t="s">
        <v>1168</v>
      </c>
      <c r="AN930" s="232">
        <v>0</v>
      </c>
      <c r="AO930" s="228" t="s">
        <v>1540</v>
      </c>
      <c r="AP930" s="230">
        <v>0.25900000000000001</v>
      </c>
    </row>
    <row r="931" spans="8:42" ht="18" customHeight="1">
      <c r="J931" s="982" t="e">
        <f t="shared" ca="1" si="80"/>
        <v>#REF!</v>
      </c>
      <c r="K931" s="931" t="e">
        <f t="shared" ca="1" si="79"/>
        <v>#REF!</v>
      </c>
      <c r="AM931" s="231" t="s">
        <v>1086</v>
      </c>
      <c r="AN931" s="232">
        <v>0</v>
      </c>
    </row>
    <row r="932" spans="8:42" ht="18" customHeight="1">
      <c r="J932" s="982" t="e">
        <f t="shared" ca="1" si="80"/>
        <v>#REF!</v>
      </c>
      <c r="K932" s="931" t="e">
        <f t="shared" ca="1" si="79"/>
        <v>#REF!</v>
      </c>
      <c r="AM932" s="231" t="s">
        <v>1171</v>
      </c>
      <c r="AN932" s="232">
        <v>0</v>
      </c>
    </row>
    <row r="933" spans="8:42" ht="18" customHeight="1">
      <c r="J933" s="982" t="e">
        <f t="shared" ca="1" si="80"/>
        <v>#REF!</v>
      </c>
      <c r="K933" s="931" t="e">
        <f t="shared" ca="1" si="79"/>
        <v>#REF!</v>
      </c>
      <c r="AM933" s="231" t="s">
        <v>1121</v>
      </c>
      <c r="AN933" s="232">
        <v>0</v>
      </c>
    </row>
    <row r="934" spans="8:42" ht="18" customHeight="1">
      <c r="J934" s="982" t="e">
        <f t="shared" ca="1" si="80"/>
        <v>#REF!</v>
      </c>
      <c r="K934" s="931" t="e">
        <f t="shared" ca="1" si="79"/>
        <v>#REF!</v>
      </c>
      <c r="AM934" s="231" t="s">
        <v>1089</v>
      </c>
      <c r="AN934" s="232">
        <v>0.17</v>
      </c>
    </row>
    <row r="935" spans="8:42" ht="18" customHeight="1">
      <c r="J935" s="982" t="e">
        <f t="shared" ca="1" si="80"/>
        <v>#REF!</v>
      </c>
      <c r="K935" s="931" t="e">
        <f t="shared" ca="1" si="79"/>
        <v>#REF!</v>
      </c>
      <c r="AM935" s="231" t="s">
        <v>852</v>
      </c>
      <c r="AN935" s="232">
        <v>0.25</v>
      </c>
    </row>
    <row r="936" spans="8:42" ht="18" customHeight="1">
      <c r="J936" s="982" t="e">
        <f t="shared" ca="1" si="80"/>
        <v>#REF!</v>
      </c>
      <c r="K936" s="931" t="e">
        <f t="shared" ca="1" si="79"/>
        <v>#REF!</v>
      </c>
      <c r="AM936" s="231" t="s">
        <v>985</v>
      </c>
      <c r="AN936" s="232">
        <v>0.16</v>
      </c>
    </row>
    <row r="937" spans="8:42" ht="18" customHeight="1">
      <c r="J937" s="982" t="e">
        <f t="shared" ca="1" si="80"/>
        <v>#REF!</v>
      </c>
      <c r="K937" s="931" t="e">
        <f t="shared" ca="1" si="79"/>
        <v>#REF!</v>
      </c>
      <c r="AM937" s="231" t="s">
        <v>1172</v>
      </c>
      <c r="AN937" s="232">
        <v>0.24</v>
      </c>
    </row>
    <row r="938" spans="8:42" ht="18" customHeight="1">
      <c r="J938" s="982" t="e">
        <f t="shared" ca="1" si="80"/>
        <v>#REF!</v>
      </c>
      <c r="K938" s="931" t="e">
        <f t="shared" ca="1" si="79"/>
        <v>#REF!</v>
      </c>
      <c r="AM938" s="997" t="s">
        <v>1539</v>
      </c>
      <c r="AN938" s="998">
        <v>0.25</v>
      </c>
    </row>
    <row r="939" spans="8:42" ht="18" customHeight="1">
      <c r="J939" s="982" t="e">
        <f t="shared" ca="1" si="80"/>
        <v>#REF!</v>
      </c>
      <c r="K939" s="931" t="e">
        <f t="shared" ca="1" si="79"/>
        <v>#REF!</v>
      </c>
      <c r="AM939" s="988" t="s">
        <v>1540</v>
      </c>
      <c r="AN939" s="471">
        <v>0.25</v>
      </c>
    </row>
    <row r="940" spans="8:42" ht="18" customHeight="1">
      <c r="H940" s="218"/>
      <c r="I940" s="278"/>
      <c r="AN940" s="217"/>
    </row>
    <row r="941" spans="8:42" ht="18" customHeight="1">
      <c r="H941" s="218"/>
      <c r="I941" s="278"/>
      <c r="AN941" s="217"/>
    </row>
    <row r="942" spans="8:42" ht="18" customHeight="1">
      <c r="H942" s="218"/>
      <c r="I942" s="278"/>
      <c r="AN942" s="217"/>
    </row>
    <row r="943" spans="8:42" ht="18" customHeight="1">
      <c r="H943" s="218"/>
      <c r="I943" s="278"/>
      <c r="AN943" s="217"/>
    </row>
    <row r="944" spans="8:42" ht="18" customHeight="1">
      <c r="H944" s="218"/>
      <c r="I944" s="278"/>
      <c r="AN944" s="217"/>
    </row>
    <row r="945" spans="1:53" ht="18" customHeight="1">
      <c r="H945" s="218"/>
      <c r="I945" s="278"/>
      <c r="AN945" s="217"/>
    </row>
    <row r="946" spans="1:53" ht="18" customHeight="1">
      <c r="H946" s="218"/>
      <c r="I946" s="278"/>
      <c r="AN946" s="217"/>
    </row>
    <row r="947" spans="1:53" ht="18" customHeight="1">
      <c r="H947" s="218"/>
      <c r="I947" s="278"/>
      <c r="AN947" s="217"/>
    </row>
    <row r="948" spans="1:53" ht="18" customHeight="1">
      <c r="H948" s="218"/>
      <c r="I948" s="278"/>
      <c r="AN948" s="217"/>
    </row>
    <row r="949" spans="1:53" ht="18" customHeight="1">
      <c r="H949" s="218"/>
      <c r="I949" s="278"/>
      <c r="AN949" s="217"/>
    </row>
    <row r="950" spans="1:53" ht="18" customHeight="1">
      <c r="H950" s="218"/>
      <c r="I950" s="278"/>
      <c r="AN950" s="217"/>
    </row>
    <row r="951" spans="1:53" ht="18" customHeight="1">
      <c r="H951" s="218"/>
      <c r="I951" s="278"/>
      <c r="AN951" s="217"/>
    </row>
    <row r="952" spans="1:53" ht="18" customHeight="1">
      <c r="B952" s="269" t="s">
        <v>266</v>
      </c>
      <c r="C952" s="269"/>
      <c r="D952" s="269"/>
      <c r="E952" s="269"/>
      <c r="F952" s="269"/>
      <c r="G952" s="269"/>
      <c r="H952" s="269"/>
      <c r="I952" s="269"/>
      <c r="J952" s="269"/>
      <c r="K952" s="269"/>
    </row>
    <row r="953" spans="1:53" ht="18" customHeight="1">
      <c r="B953" s="114"/>
      <c r="C953" s="114"/>
      <c r="D953" s="114"/>
      <c r="E953" s="114"/>
      <c r="F953" s="114"/>
      <c r="G953" s="114"/>
      <c r="H953" s="114"/>
      <c r="I953" s="114"/>
      <c r="J953" s="114"/>
      <c r="K953" s="114"/>
    </row>
    <row r="954" spans="1:53" ht="18" customHeight="1">
      <c r="D954" s="881" t="s">
        <v>1267</v>
      </c>
      <c r="E954" s="881" t="s">
        <v>1268</v>
      </c>
      <c r="F954" s="881" t="s">
        <v>1269</v>
      </c>
      <c r="G954" s="881" t="s">
        <v>1270</v>
      </c>
    </row>
    <row r="955" spans="1:53" ht="18" customHeight="1">
      <c r="B955">
        <v>11</v>
      </c>
      <c r="C955" s="882" t="s">
        <v>1554</v>
      </c>
      <c r="D955" s="933" t="s">
        <v>293</v>
      </c>
      <c r="E955" s="933" t="s">
        <v>293</v>
      </c>
      <c r="F955" s="933" t="s">
        <v>293</v>
      </c>
      <c r="G955" s="883">
        <f ca="1">ROUND(H972,2)</f>
        <v>0</v>
      </c>
    </row>
    <row r="956" spans="1:53" ht="18" customHeight="1">
      <c r="A956" s="245"/>
      <c r="B956" s="238"/>
      <c r="C956" s="235"/>
      <c r="D956" s="235"/>
      <c r="E956" s="235"/>
      <c r="F956" s="235"/>
      <c r="G956" s="283" t="e">
        <f>D955+E955*$H$9/1000+F955*$H$10/1000</f>
        <v>#VALUE!</v>
      </c>
      <c r="H956" s="235"/>
      <c r="J956" s="237"/>
      <c r="K956" s="237"/>
      <c r="L956" s="237"/>
      <c r="M956" s="237"/>
      <c r="N956" s="237"/>
      <c r="O956" s="237"/>
      <c r="P956" s="235"/>
      <c r="Q956" s="235"/>
      <c r="R956" s="235"/>
      <c r="S956" s="235"/>
      <c r="T956" s="235"/>
      <c r="U956" s="235"/>
      <c r="V956" s="237"/>
      <c r="W956" s="237"/>
      <c r="X956" s="237"/>
      <c r="Y956" s="237"/>
      <c r="Z956" s="237"/>
      <c r="AA956" s="237"/>
      <c r="AB956" s="235"/>
      <c r="AC956" s="235"/>
      <c r="AD956" s="235"/>
      <c r="AE956" s="235"/>
      <c r="AF956" s="235"/>
      <c r="AG956" s="235"/>
      <c r="AH956" s="237"/>
      <c r="AI956" s="237"/>
      <c r="AJ956" s="237"/>
      <c r="AK956" s="237"/>
      <c r="AL956" s="237"/>
      <c r="AM956" s="237"/>
      <c r="AN956" s="235"/>
      <c r="AO956" s="235"/>
      <c r="AP956" s="235"/>
      <c r="AQ956" s="235"/>
      <c r="AR956" s="235"/>
      <c r="AS956" s="235"/>
      <c r="AT956" s="237"/>
      <c r="AU956" s="237"/>
      <c r="AV956" s="237"/>
      <c r="AW956" s="237"/>
      <c r="AX956" s="237"/>
      <c r="AY956" s="237"/>
      <c r="AZ956" s="235"/>
      <c r="BA956" s="235"/>
    </row>
    <row r="957" spans="1:53" ht="18" customHeight="1">
      <c r="B957" s="114"/>
      <c r="C957" s="114"/>
      <c r="D957" s="114"/>
      <c r="E957" s="114"/>
    </row>
    <row r="958" spans="1:53" ht="18" customHeight="1">
      <c r="B958" s="259" t="s">
        <v>1498</v>
      </c>
      <c r="F958" s="271"/>
    </row>
    <row r="959" spans="1:53" ht="18" customHeight="1">
      <c r="F959" s="185" t="s">
        <v>1499</v>
      </c>
    </row>
    <row r="960" spans="1:53" ht="18" customHeight="1">
      <c r="C960" s="980" t="s">
        <v>1410</v>
      </c>
      <c r="D960" s="980" t="s">
        <v>1502</v>
      </c>
      <c r="E960" s="980" t="s">
        <v>1503</v>
      </c>
      <c r="F960" s="980" t="s">
        <v>1504</v>
      </c>
      <c r="G960" s="980" t="s">
        <v>1505</v>
      </c>
      <c r="H960" s="980" t="s">
        <v>1506</v>
      </c>
      <c r="J960" s="981" t="s">
        <v>1542</v>
      </c>
      <c r="L960" s="471" t="s">
        <v>1549</v>
      </c>
      <c r="M960" s="471">
        <v>1</v>
      </c>
    </row>
    <row r="961" spans="2:46" ht="18" customHeight="1">
      <c r="C961" s="896" t="s">
        <v>323</v>
      </c>
      <c r="D961" s="896"/>
      <c r="E961" s="896"/>
      <c r="F961" s="896"/>
      <c r="G961" s="896"/>
      <c r="H961" s="896" t="s">
        <v>1346</v>
      </c>
      <c r="J961" s="471">
        <f>IF(D962="Varias comercializadoras",1,2)</f>
        <v>2</v>
      </c>
      <c r="L961" s="471" t="s">
        <v>1550</v>
      </c>
      <c r="M961" s="471">
        <v>2</v>
      </c>
    </row>
    <row r="962" spans="2:46" ht="18" customHeight="1">
      <c r="C962" s="982" t="str">
        <f>IF(ISTEXT('8.Electricidad y otras energías'!E74),'8.Electricidad y otras energías'!E74,"")</f>
        <v/>
      </c>
      <c r="D962" s="982">
        <f>'8.Electricidad y otras energías'!F74</f>
        <v>0</v>
      </c>
      <c r="E962" s="982">
        <f>'8.Electricidad y otras energías'!G74</f>
        <v>0</v>
      </c>
      <c r="F962" s="999">
        <f>'8.Electricidad y otras energías'!H74</f>
        <v>0</v>
      </c>
      <c r="G962" s="1000" t="str">
        <f ca="1">IFERROR((IF($E962=$L$964,$M$964,IF($E962=$L$965,$M$965,VLOOKUP(D962,$J$694:$K$939,2,0)))),"")</f>
        <v/>
      </c>
      <c r="H962" s="987" t="str">
        <f ca="1">IF(ISNUMBER(F962*G962),F962*G962,"")</f>
        <v/>
      </c>
      <c r="J962" s="471">
        <f t="shared" ref="J962:J970" si="81">IF(D963="Varias comercializadoras",1,2)</f>
        <v>2</v>
      </c>
    </row>
    <row r="963" spans="2:46" ht="18" customHeight="1">
      <c r="C963" s="982" t="str">
        <f>IF(ISTEXT('8.Electricidad y otras energías'!E75),'8.Electricidad y otras energías'!E75,"")</f>
        <v/>
      </c>
      <c r="D963" s="982">
        <f>'8.Electricidad y otras energías'!F75</f>
        <v>0</v>
      </c>
      <c r="E963" s="982">
        <f>'8.Electricidad y otras energías'!G75</f>
        <v>0</v>
      </c>
      <c r="F963" s="999">
        <f>'8.Electricidad y otras energías'!H75</f>
        <v>0</v>
      </c>
      <c r="G963" s="1000" t="str">
        <f t="shared" ref="G963:G971" ca="1" si="82">IFERROR((IF($E963=$L$964,$M$964,IF($E963=$L$965,$M$965,VLOOKUP(D963,$J$694:$K$939,2,0)))),"")</f>
        <v/>
      </c>
      <c r="H963" s="987" t="str">
        <f t="shared" ref="H963:H971" ca="1" si="83">IF(ISNUMBER(F963*G963),F963*G963,"")</f>
        <v/>
      </c>
      <c r="J963" s="471">
        <f t="shared" si="81"/>
        <v>2</v>
      </c>
      <c r="L963" s="182" t="s">
        <v>1552</v>
      </c>
    </row>
    <row r="964" spans="2:46" ht="18" customHeight="1">
      <c r="C964" s="982" t="str">
        <f>IF(ISTEXT('8.Electricidad y otras energías'!E76),'8.Electricidad y otras energías'!E76,"")</f>
        <v/>
      </c>
      <c r="D964" s="982">
        <f>'8.Electricidad y otras energías'!F76</f>
        <v>0</v>
      </c>
      <c r="E964" s="982">
        <f>'8.Electricidad y otras energías'!G76</f>
        <v>0</v>
      </c>
      <c r="F964" s="999">
        <f>'8.Electricidad y otras energías'!H76</f>
        <v>0</v>
      </c>
      <c r="G964" s="1000" t="str">
        <f t="shared" ca="1" si="82"/>
        <v/>
      </c>
      <c r="H964" s="987" t="str">
        <f t="shared" ca="1" si="83"/>
        <v/>
      </c>
      <c r="J964" s="471">
        <f t="shared" si="81"/>
        <v>2</v>
      </c>
      <c r="L964" s="996" t="s">
        <v>1546</v>
      </c>
      <c r="M964" s="996">
        <f>D749</f>
        <v>0</v>
      </c>
    </row>
    <row r="965" spans="2:46" ht="18" customHeight="1">
      <c r="C965" s="982" t="str">
        <f>IF(ISTEXT('8.Electricidad y otras energías'!E77),'8.Electricidad y otras energías'!E77,"")</f>
        <v/>
      </c>
      <c r="D965" s="982">
        <f>'8.Electricidad y otras energías'!F77</f>
        <v>0</v>
      </c>
      <c r="E965" s="982">
        <f>'8.Electricidad y otras energías'!G77</f>
        <v>0</v>
      </c>
      <c r="F965" s="999">
        <f>'8.Electricidad y otras energías'!H77</f>
        <v>0</v>
      </c>
      <c r="G965" s="1000" t="str">
        <f t="shared" ca="1" si="82"/>
        <v/>
      </c>
      <c r="H965" s="987" t="str">
        <f t="shared" ca="1" si="83"/>
        <v/>
      </c>
      <c r="J965" s="471">
        <f t="shared" si="81"/>
        <v>2</v>
      </c>
      <c r="L965" s="996" t="s">
        <v>1547</v>
      </c>
      <c r="M965" s="996">
        <f>D750</f>
        <v>0.30199999999999999</v>
      </c>
    </row>
    <row r="966" spans="2:46" ht="18" customHeight="1">
      <c r="C966" s="982" t="str">
        <f>IF(ISTEXT('8.Electricidad y otras energías'!E78),'8.Electricidad y otras energías'!E78,"")</f>
        <v/>
      </c>
      <c r="D966" s="982">
        <f>'8.Electricidad y otras energías'!F78</f>
        <v>0</v>
      </c>
      <c r="E966" s="982">
        <f>'8.Electricidad y otras energías'!G78</f>
        <v>0</v>
      </c>
      <c r="F966" s="999">
        <f>'8.Electricidad y otras energías'!H78</f>
        <v>0</v>
      </c>
      <c r="G966" s="1000" t="str">
        <f t="shared" ca="1" si="82"/>
        <v/>
      </c>
      <c r="H966" s="987" t="str">
        <f t="shared" ca="1" si="83"/>
        <v/>
      </c>
      <c r="J966" s="471">
        <f t="shared" si="81"/>
        <v>2</v>
      </c>
      <c r="L966" s="996" t="s">
        <v>1545</v>
      </c>
      <c r="M966" s="996" t="s">
        <v>293</v>
      </c>
    </row>
    <row r="967" spans="2:46" ht="18" customHeight="1">
      <c r="C967" s="982" t="str">
        <f>IF(ISTEXT('8.Electricidad y otras energías'!E79),'8.Electricidad y otras energías'!E79,"")</f>
        <v/>
      </c>
      <c r="D967" s="982">
        <f>'8.Electricidad y otras energías'!F79</f>
        <v>0</v>
      </c>
      <c r="E967" s="982">
        <f>'8.Electricidad y otras energías'!G79</f>
        <v>0</v>
      </c>
      <c r="F967" s="999">
        <f>'8.Electricidad y otras energías'!H79</f>
        <v>0</v>
      </c>
      <c r="G967" s="1000" t="str">
        <f t="shared" ca="1" si="82"/>
        <v/>
      </c>
      <c r="H967" s="987" t="str">
        <f t="shared" ca="1" si="83"/>
        <v/>
      </c>
      <c r="J967" s="471">
        <f t="shared" si="81"/>
        <v>2</v>
      </c>
    </row>
    <row r="968" spans="2:46" ht="18" customHeight="1">
      <c r="C968" s="982" t="str">
        <f>IF(ISTEXT('8.Electricidad y otras energías'!E80),'8.Electricidad y otras energías'!E80,"")</f>
        <v/>
      </c>
      <c r="D968" s="982">
        <f>'8.Electricidad y otras energías'!F80</f>
        <v>0</v>
      </c>
      <c r="E968" s="982">
        <f>'8.Electricidad y otras energías'!G80</f>
        <v>0</v>
      </c>
      <c r="F968" s="999">
        <f>'8.Electricidad y otras energías'!H80</f>
        <v>0</v>
      </c>
      <c r="G968" s="1000" t="str">
        <f t="shared" ca="1" si="82"/>
        <v/>
      </c>
      <c r="H968" s="987" t="str">
        <f t="shared" ca="1" si="83"/>
        <v/>
      </c>
      <c r="J968" s="471">
        <f t="shared" si="81"/>
        <v>2</v>
      </c>
    </row>
    <row r="969" spans="2:46" ht="18" customHeight="1">
      <c r="C969" s="982" t="str">
        <f>IF(ISTEXT('8.Electricidad y otras energías'!E81),'8.Electricidad y otras energías'!E81,"")</f>
        <v/>
      </c>
      <c r="D969" s="982">
        <f>'8.Electricidad y otras energías'!F81</f>
        <v>0</v>
      </c>
      <c r="E969" s="982">
        <f>'8.Electricidad y otras energías'!G81</f>
        <v>0</v>
      </c>
      <c r="F969" s="999">
        <f>'8.Electricidad y otras energías'!H81</f>
        <v>0</v>
      </c>
      <c r="G969" s="1000" t="str">
        <f t="shared" ca="1" si="82"/>
        <v/>
      </c>
      <c r="H969" s="987" t="str">
        <f t="shared" ca="1" si="83"/>
        <v/>
      </c>
      <c r="J969" s="471">
        <f t="shared" si="81"/>
        <v>2</v>
      </c>
    </row>
    <row r="970" spans="2:46" ht="18" customHeight="1">
      <c r="C970" s="982" t="str">
        <f>IF(ISTEXT('8.Electricidad y otras energías'!E82),'8.Electricidad y otras energías'!E82,"")</f>
        <v/>
      </c>
      <c r="D970" s="982">
        <f>'8.Electricidad y otras energías'!F82</f>
        <v>0</v>
      </c>
      <c r="E970" s="982">
        <f>'8.Electricidad y otras energías'!G82</f>
        <v>0</v>
      </c>
      <c r="F970" s="999">
        <f>'8.Electricidad y otras energías'!H82</f>
        <v>0</v>
      </c>
      <c r="G970" s="1000" t="str">
        <f t="shared" ca="1" si="82"/>
        <v/>
      </c>
      <c r="H970" s="987" t="str">
        <f t="shared" ca="1" si="83"/>
        <v/>
      </c>
      <c r="J970" s="471">
        <f t="shared" si="81"/>
        <v>2</v>
      </c>
    </row>
    <row r="971" spans="2:46" ht="18" customHeight="1">
      <c r="C971" s="982" t="str">
        <f>IF(ISTEXT('8.Electricidad y otras energías'!E83),'8.Electricidad y otras energías'!E83,"")</f>
        <v/>
      </c>
      <c r="D971" s="982">
        <f>'8.Electricidad y otras energías'!F83</f>
        <v>0</v>
      </c>
      <c r="E971" s="982">
        <f>'8.Electricidad y otras energías'!G83</f>
        <v>0</v>
      </c>
      <c r="F971" s="999">
        <f>'8.Electricidad y otras energías'!H83</f>
        <v>0</v>
      </c>
      <c r="G971" s="1000" t="str">
        <f t="shared" ca="1" si="82"/>
        <v/>
      </c>
      <c r="H971" s="987" t="str">
        <f t="shared" ca="1" si="83"/>
        <v/>
      </c>
    </row>
    <row r="972" spans="2:46" ht="18" customHeight="1">
      <c r="H972" s="1001">
        <f ca="1">SUMIF(H962:H971,"&gt;0")</f>
        <v>0</v>
      </c>
    </row>
    <row r="973" spans="2:46" ht="18" customHeight="1"/>
    <row r="974" spans="2:46" ht="18" customHeight="1"/>
    <row r="975" spans="2:46" ht="18" customHeight="1">
      <c r="K975" s="218"/>
      <c r="L975" s="278"/>
      <c r="AQ975" s="217"/>
      <c r="AS975" s="279"/>
      <c r="AT975" s="280"/>
    </row>
    <row r="976" spans="2:46" ht="18" customHeight="1">
      <c r="B976" s="269" t="s">
        <v>273</v>
      </c>
      <c r="C976" s="269"/>
      <c r="D976" s="269"/>
      <c r="E976" s="269"/>
      <c r="F976" s="269"/>
      <c r="G976" s="269"/>
      <c r="H976" s="269"/>
      <c r="I976" s="269"/>
      <c r="J976" s="269"/>
      <c r="K976" s="269"/>
    </row>
    <row r="977" spans="1:53" ht="18" customHeight="1">
      <c r="B977" s="114"/>
      <c r="C977" s="114"/>
      <c r="D977" s="114"/>
      <c r="E977" s="114"/>
      <c r="F977" s="114"/>
      <c r="G977" s="114"/>
      <c r="H977" s="114"/>
      <c r="I977" s="114"/>
      <c r="J977" s="114"/>
      <c r="K977" s="114"/>
    </row>
    <row r="978" spans="1:53" ht="18" customHeight="1">
      <c r="D978" s="881" t="s">
        <v>1267</v>
      </c>
      <c r="E978" s="881" t="s">
        <v>1268</v>
      </c>
      <c r="F978" s="881" t="s">
        <v>1269</v>
      </c>
      <c r="G978" s="881" t="s">
        <v>1270</v>
      </c>
    </row>
    <row r="979" spans="1:53" ht="18" customHeight="1">
      <c r="B979">
        <v>12</v>
      </c>
      <c r="C979" s="882" t="s">
        <v>1555</v>
      </c>
      <c r="D979" s="933" t="s">
        <v>293</v>
      </c>
      <c r="E979" s="933" t="s">
        <v>293</v>
      </c>
      <c r="F979" s="933" t="s">
        <v>293</v>
      </c>
      <c r="G979" s="883">
        <f>ROUND(G996,2)</f>
        <v>0</v>
      </c>
    </row>
    <row r="980" spans="1:53" ht="18" customHeight="1">
      <c r="A980" s="245"/>
      <c r="B980" s="238"/>
      <c r="C980" s="235"/>
      <c r="D980" s="235"/>
      <c r="E980" s="235"/>
      <c r="F980" s="235"/>
      <c r="G980" s="283" t="e">
        <f>D979+E979*$H$9/1000+F979*$H$10/1000</f>
        <v>#VALUE!</v>
      </c>
      <c r="H980" s="235"/>
      <c r="J980" s="237"/>
      <c r="K980" s="237"/>
      <c r="L980" s="237"/>
      <c r="M980" s="237"/>
      <c r="N980" s="237"/>
      <c r="O980" s="237"/>
      <c r="P980" s="235"/>
      <c r="Q980" s="235"/>
      <c r="R980" s="235"/>
      <c r="S980" s="235"/>
      <c r="T980" s="235"/>
      <c r="U980" s="235"/>
      <c r="V980" s="237"/>
      <c r="W980" s="237"/>
      <c r="X980" s="237"/>
      <c r="Y980" s="237"/>
      <c r="Z980" s="237"/>
      <c r="AA980" s="237"/>
      <c r="AB980" s="235"/>
      <c r="AC980" s="235"/>
      <c r="AD980" s="235"/>
      <c r="AE980" s="235"/>
      <c r="AF980" s="235"/>
      <c r="AG980" s="235"/>
      <c r="AH980" s="237"/>
      <c r="AI980" s="237"/>
      <c r="AJ980" s="237"/>
      <c r="AK980" s="237"/>
      <c r="AL980" s="237"/>
      <c r="AM980" s="237"/>
      <c r="AN980" s="235"/>
      <c r="AO980" s="235"/>
      <c r="AP980" s="235"/>
      <c r="AQ980" s="235"/>
      <c r="AR980" s="235"/>
      <c r="AS980" s="235"/>
      <c r="AT980" s="237"/>
      <c r="AU980" s="237"/>
      <c r="AV980" s="237"/>
      <c r="AW980" s="237"/>
      <c r="AX980" s="237"/>
      <c r="AY980" s="237"/>
      <c r="AZ980" s="235"/>
      <c r="BA980" s="235"/>
    </row>
    <row r="981" spans="1:53" ht="18" customHeight="1">
      <c r="AQ981" s="217"/>
      <c r="AS981" s="279"/>
      <c r="AT981" s="280"/>
    </row>
    <row r="982" spans="1:53" ht="18" customHeight="1">
      <c r="B982" s="259" t="s">
        <v>1556</v>
      </c>
      <c r="F982" s="271"/>
      <c r="G982" s="271"/>
      <c r="H982" s="271"/>
      <c r="I982" s="271"/>
      <c r="J982" s="271"/>
      <c r="K982" s="271"/>
      <c r="L982" s="271"/>
    </row>
    <row r="983" spans="1:53" ht="18" customHeight="1">
      <c r="B983" s="114"/>
      <c r="J983" s="217"/>
    </row>
    <row r="984" spans="1:53" ht="18" customHeight="1">
      <c r="C984" s="980" t="s">
        <v>1410</v>
      </c>
      <c r="D984" s="980" t="s">
        <v>276</v>
      </c>
      <c r="E984" s="980" t="s">
        <v>1438</v>
      </c>
      <c r="F984" s="980" t="s">
        <v>1557</v>
      </c>
      <c r="G984" s="980" t="s">
        <v>1341</v>
      </c>
      <c r="I984" s="1002" t="s">
        <v>1558</v>
      </c>
    </row>
    <row r="985" spans="1:53" ht="18" customHeight="1">
      <c r="C985" s="896" t="s">
        <v>323</v>
      </c>
      <c r="D985" s="896"/>
      <c r="E985" s="896"/>
      <c r="F985" s="896"/>
      <c r="G985" s="896" t="s">
        <v>1346</v>
      </c>
      <c r="I985" s="1003" t="s">
        <v>1559</v>
      </c>
    </row>
    <row r="986" spans="1:53" ht="18" customHeight="1">
      <c r="C986" s="982" t="str">
        <f>IF(ISTEXT('8.Electricidad y otras energías'!E103),'8.Electricidad y otras energías'!E103,"")</f>
        <v/>
      </c>
      <c r="D986" s="982">
        <f>'8.Electricidad y otras energías'!F103</f>
        <v>0</v>
      </c>
      <c r="E986" s="982">
        <f>'8.Electricidad y otras energías'!G103</f>
        <v>0</v>
      </c>
      <c r="F986" s="1004" t="str">
        <f>IF(ISNUMBER('8.Electricidad y otras energías'!H103),'8.Electricidad y otras energías'!H103,"")</f>
        <v/>
      </c>
      <c r="G986" s="987" t="str">
        <f>IF(ISNUMBER(E986*F986),E986*F986,"")</f>
        <v/>
      </c>
      <c r="I986" s="1005" t="s">
        <v>1560</v>
      </c>
    </row>
    <row r="987" spans="1:53" ht="18" customHeight="1">
      <c r="C987" s="982" t="str">
        <f>IF(ISTEXT('8.Electricidad y otras energías'!E104),'8.Electricidad y otras energías'!E104,"")</f>
        <v/>
      </c>
      <c r="D987" s="982">
        <f>'8.Electricidad y otras energías'!F104</f>
        <v>0</v>
      </c>
      <c r="E987" s="982">
        <f>'8.Electricidad y otras energías'!G104</f>
        <v>0</v>
      </c>
      <c r="F987" s="1004" t="str">
        <f>IF(ISNUMBER('8.Electricidad y otras energías'!H104),'8.Electricidad y otras energías'!H104,"")</f>
        <v/>
      </c>
      <c r="G987" s="987" t="str">
        <f t="shared" ref="G987:G995" si="84">IF(ISNUMBER(E987*F987),E987*F987,"")</f>
        <v/>
      </c>
      <c r="I987" s="1005" t="s">
        <v>1561</v>
      </c>
    </row>
    <row r="988" spans="1:53" ht="18" customHeight="1">
      <c r="C988" s="982" t="str">
        <f>IF(ISTEXT('8.Electricidad y otras energías'!E105),'8.Electricidad y otras energías'!E105,"")</f>
        <v/>
      </c>
      <c r="D988" s="982">
        <f>'8.Electricidad y otras energías'!F105</f>
        <v>0</v>
      </c>
      <c r="E988" s="982">
        <f>'8.Electricidad y otras energías'!G105</f>
        <v>0</v>
      </c>
      <c r="F988" s="1004" t="str">
        <f>IF(ISNUMBER('8.Electricidad y otras energías'!H105),'8.Electricidad y otras energías'!H105,"")</f>
        <v/>
      </c>
      <c r="G988" s="987" t="str">
        <f t="shared" si="84"/>
        <v/>
      </c>
      <c r="I988" s="1006" t="s">
        <v>1562</v>
      </c>
    </row>
    <row r="989" spans="1:53" ht="18" customHeight="1">
      <c r="C989" s="982" t="str">
        <f>IF(ISTEXT('8.Electricidad y otras energías'!E106),'8.Electricidad y otras energías'!E106,"")</f>
        <v/>
      </c>
      <c r="D989" s="982">
        <f>'8.Electricidad y otras energías'!F106</f>
        <v>0</v>
      </c>
      <c r="E989" s="982">
        <f>'8.Electricidad y otras energías'!G106</f>
        <v>0</v>
      </c>
      <c r="F989" s="1004" t="str">
        <f>IF(ISNUMBER('8.Electricidad y otras energías'!H106),'8.Electricidad y otras energías'!H106,"")</f>
        <v/>
      </c>
      <c r="G989" s="987" t="str">
        <f t="shared" si="84"/>
        <v/>
      </c>
    </row>
    <row r="990" spans="1:53" ht="18" customHeight="1">
      <c r="C990" s="982" t="str">
        <f>IF(ISTEXT('8.Electricidad y otras energías'!E107),'8.Electricidad y otras energías'!E107,"")</f>
        <v/>
      </c>
      <c r="D990" s="982">
        <f>'8.Electricidad y otras energías'!F107</f>
        <v>0</v>
      </c>
      <c r="E990" s="982">
        <f>'8.Electricidad y otras energías'!G107</f>
        <v>0</v>
      </c>
      <c r="F990" s="1004" t="str">
        <f>IF(ISNUMBER('8.Electricidad y otras energías'!H107),'8.Electricidad y otras energías'!H107,"")</f>
        <v/>
      </c>
      <c r="G990" s="987" t="str">
        <f t="shared" si="84"/>
        <v/>
      </c>
      <c r="J990" s="217"/>
    </row>
    <row r="991" spans="1:53" ht="18" customHeight="1">
      <c r="C991" s="982" t="str">
        <f>IF(ISTEXT('8.Electricidad y otras energías'!E108),'8.Electricidad y otras energías'!E108,"")</f>
        <v/>
      </c>
      <c r="D991" s="982">
        <f>'8.Electricidad y otras energías'!F108</f>
        <v>0</v>
      </c>
      <c r="E991" s="982">
        <f>'8.Electricidad y otras energías'!G108</f>
        <v>0</v>
      </c>
      <c r="F991" s="1004" t="str">
        <f>IF(ISNUMBER('8.Electricidad y otras energías'!H108),'8.Electricidad y otras energías'!H108,"")</f>
        <v/>
      </c>
      <c r="G991" s="987" t="str">
        <f t="shared" si="84"/>
        <v/>
      </c>
      <c r="J991" s="217"/>
    </row>
    <row r="992" spans="1:53" ht="18" customHeight="1">
      <c r="C992" s="982" t="str">
        <f>IF(ISTEXT('8.Electricidad y otras energías'!E109),'8.Electricidad y otras energías'!E109,"")</f>
        <v/>
      </c>
      <c r="D992" s="982">
        <f>'8.Electricidad y otras energías'!F109</f>
        <v>0</v>
      </c>
      <c r="E992" s="982">
        <f>'8.Electricidad y otras energías'!G109</f>
        <v>0</v>
      </c>
      <c r="F992" s="1004" t="str">
        <f>IF(ISNUMBER('8.Electricidad y otras energías'!H109),'8.Electricidad y otras energías'!H109,"")</f>
        <v/>
      </c>
      <c r="G992" s="987" t="str">
        <f t="shared" si="84"/>
        <v/>
      </c>
      <c r="J992" s="217"/>
    </row>
    <row r="993" spans="1:13" ht="18" customHeight="1">
      <c r="C993" s="982" t="str">
        <f>IF(ISTEXT('8.Electricidad y otras energías'!E110),'8.Electricidad y otras energías'!E110,"")</f>
        <v/>
      </c>
      <c r="D993" s="982">
        <f>'8.Electricidad y otras energías'!F110</f>
        <v>0</v>
      </c>
      <c r="E993" s="982">
        <f>'8.Electricidad y otras energías'!G110</f>
        <v>0</v>
      </c>
      <c r="F993" s="1004" t="str">
        <f>IF(ISNUMBER('8.Electricidad y otras energías'!H110),'8.Electricidad y otras energías'!H110,"")</f>
        <v/>
      </c>
      <c r="G993" s="987" t="str">
        <f t="shared" si="84"/>
        <v/>
      </c>
      <c r="J993" s="217"/>
    </row>
    <row r="994" spans="1:13" ht="18" customHeight="1">
      <c r="C994" s="982" t="str">
        <f>IF(ISTEXT('8.Electricidad y otras energías'!E111),'8.Electricidad y otras energías'!E111,"")</f>
        <v/>
      </c>
      <c r="D994" s="982">
        <f>'8.Electricidad y otras energías'!F111</f>
        <v>0</v>
      </c>
      <c r="E994" s="982">
        <f>'8.Electricidad y otras energías'!G111</f>
        <v>0</v>
      </c>
      <c r="F994" s="1004" t="str">
        <f>IF(ISNUMBER('8.Electricidad y otras energías'!H111),'8.Electricidad y otras energías'!H111,"")</f>
        <v/>
      </c>
      <c r="G994" s="987" t="str">
        <f t="shared" si="84"/>
        <v/>
      </c>
      <c r="J994" s="217"/>
    </row>
    <row r="995" spans="1:13" ht="18" customHeight="1">
      <c r="C995" s="982" t="str">
        <f>IF(ISTEXT('8.Electricidad y otras energías'!E112),'8.Electricidad y otras energías'!E112,"")</f>
        <v/>
      </c>
      <c r="D995" s="982">
        <f>'8.Electricidad y otras energías'!F112</f>
        <v>0</v>
      </c>
      <c r="E995" s="982">
        <f>'8.Electricidad y otras energías'!G112</f>
        <v>0</v>
      </c>
      <c r="F995" s="1004" t="str">
        <f>IF(ISNUMBER('8.Electricidad y otras energías'!H112),'8.Electricidad y otras energías'!H112,"")</f>
        <v/>
      </c>
      <c r="G995" s="987" t="str">
        <f t="shared" si="84"/>
        <v/>
      </c>
      <c r="J995" s="217"/>
    </row>
    <row r="996" spans="1:13" ht="18" customHeight="1">
      <c r="G996" s="1001">
        <f>SUMIF(G986:G995,"&gt;0")</f>
        <v>0</v>
      </c>
    </row>
    <row r="997" spans="1:13" ht="18" customHeight="1"/>
    <row r="998" spans="1:13" s="193" customFormat="1" ht="18" customHeight="1">
      <c r="A998" s="244" t="s">
        <v>1563</v>
      </c>
      <c r="B998" s="248" t="s">
        <v>14</v>
      </c>
      <c r="C998" s="211"/>
      <c r="D998" s="211"/>
      <c r="E998" s="211"/>
      <c r="F998" s="211"/>
      <c r="G998" s="211"/>
      <c r="H998" s="211"/>
      <c r="I998" s="211"/>
      <c r="J998" s="211"/>
      <c r="K998" s="211"/>
      <c r="L998" s="211"/>
      <c r="M998" s="211"/>
    </row>
    <row r="999" spans="1:13" ht="18" customHeight="1"/>
    <row r="1000" spans="1:13" ht="18" customHeight="1">
      <c r="A1000"/>
      <c r="H1000" s="217"/>
    </row>
    <row r="1001" spans="1:13" ht="18" customHeight="1">
      <c r="A1001" s="114" t="s">
        <v>1564</v>
      </c>
      <c r="D1001" s="217"/>
      <c r="E1001" s="217"/>
      <c r="H1001" s="217"/>
    </row>
    <row r="1002" spans="1:13" ht="18" customHeight="1">
      <c r="B1002" s="1007" t="s">
        <v>1264</v>
      </c>
      <c r="C1002" s="1008"/>
      <c r="D1002" s="1009">
        <f>'1.Datos generales organización '!D6</f>
        <v>0</v>
      </c>
      <c r="H1002" s="217"/>
      <c r="I1002" s="217"/>
    </row>
    <row r="1003" spans="1:13" ht="18" customHeight="1">
      <c r="B1003" s="926" t="s">
        <v>1565</v>
      </c>
      <c r="D1003" s="281">
        <f>'1.Datos generales organización '!D9</f>
        <v>0</v>
      </c>
      <c r="H1003" s="217"/>
      <c r="I1003" s="217"/>
    </row>
    <row r="1004" spans="1:13" ht="18" customHeight="1">
      <c r="B1004" s="924" t="s">
        <v>1231</v>
      </c>
      <c r="D1004" s="282" t="str">
        <f>D6</f>
        <v/>
      </c>
      <c r="H1004" s="217"/>
      <c r="I1004" s="217"/>
    </row>
    <row r="1005" spans="1:13" ht="18" customHeight="1">
      <c r="B1005" s="924" t="s">
        <v>1566</v>
      </c>
      <c r="D1005" s="321">
        <f>ROUND(I1010/1000,2)</f>
        <v>0</v>
      </c>
      <c r="H1005" s="217"/>
      <c r="I1005" s="217"/>
    </row>
    <row r="1006" spans="1:13" ht="18" customHeight="1">
      <c r="B1006" s="924" t="s">
        <v>1567</v>
      </c>
      <c r="D1006" s="321">
        <f ca="1">ROUND(I1019/1000,2)</f>
        <v>0</v>
      </c>
      <c r="H1006" s="217"/>
      <c r="I1006" s="217"/>
    </row>
    <row r="1007" spans="1:13" ht="18" customHeight="1">
      <c r="B1007" s="1010" t="s">
        <v>1568</v>
      </c>
      <c r="C1007" s="1011"/>
      <c r="D1007" s="1012">
        <f ca="1">D1005+D1006</f>
        <v>0</v>
      </c>
      <c r="I1007" s="217"/>
    </row>
    <row r="1008" spans="1:13" ht="18" customHeight="1">
      <c r="I1008" s="217"/>
    </row>
    <row r="1009" spans="2:11" ht="18" customHeight="1" thickBot="1">
      <c r="E1009" s="1013" t="s">
        <v>1267</v>
      </c>
      <c r="F1009" s="1013" t="s">
        <v>1268</v>
      </c>
      <c r="G1009" s="1013" t="s">
        <v>1269</v>
      </c>
      <c r="H1009" s="1013" t="s">
        <v>1270</v>
      </c>
    </row>
    <row r="1010" spans="2:11" ht="18" customHeight="1">
      <c r="B1010">
        <v>1</v>
      </c>
      <c r="C1010" s="287" t="s">
        <v>1569</v>
      </c>
      <c r="D1010" s="288"/>
      <c r="E1010" s="289">
        <f>D42</f>
        <v>0</v>
      </c>
      <c r="F1010" s="289">
        <f>E42</f>
        <v>0</v>
      </c>
      <c r="G1010" s="289">
        <f>F42</f>
        <v>0</v>
      </c>
      <c r="H1010" s="290">
        <f>G42</f>
        <v>0</v>
      </c>
      <c r="I1010" s="1014">
        <f>SUM(H1010:H1018)</f>
        <v>0</v>
      </c>
      <c r="K1010" s="283">
        <f>E1010+F1010*$H$9/1000+G1010*$H$10/1000</f>
        <v>0</v>
      </c>
    </row>
    <row r="1011" spans="2:11" ht="18" customHeight="1">
      <c r="B1011">
        <v>2</v>
      </c>
      <c r="C1011" s="1015" t="s">
        <v>1570</v>
      </c>
      <c r="D1011" s="1016"/>
      <c r="E1011" s="1017">
        <f>D130</f>
        <v>0</v>
      </c>
      <c r="F1011" s="1017">
        <f>E130</f>
        <v>0</v>
      </c>
      <c r="G1011" s="1017">
        <f>F130</f>
        <v>0</v>
      </c>
      <c r="H1011" s="1018">
        <f>G130</f>
        <v>0</v>
      </c>
      <c r="K1011" s="283">
        <f>E1011+F1011*$H$9/1000+G1011*$H$10/1000</f>
        <v>0</v>
      </c>
    </row>
    <row r="1012" spans="2:11" ht="18" customHeight="1">
      <c r="B1012">
        <v>3</v>
      </c>
      <c r="C1012" s="1015" t="s">
        <v>329</v>
      </c>
      <c r="D1012" s="1016"/>
      <c r="E1012" s="1017">
        <f>D213+D337</f>
        <v>0</v>
      </c>
      <c r="F1012" s="1017">
        <f>E213</f>
        <v>0</v>
      </c>
      <c r="G1012" s="1017">
        <f>F213</f>
        <v>0</v>
      </c>
      <c r="H1012" s="1018">
        <f>G213+D337</f>
        <v>0</v>
      </c>
      <c r="K1012" s="283">
        <f>E1012+F1012*$H$9/1000+G1012*$H$10/1000</f>
        <v>0</v>
      </c>
    </row>
    <row r="1013" spans="2:11" ht="18" customHeight="1">
      <c r="B1013">
        <v>4</v>
      </c>
      <c r="C1013" s="1015" t="s">
        <v>302</v>
      </c>
      <c r="D1013" s="1016"/>
      <c r="E1013" s="1017">
        <f>D368</f>
        <v>0</v>
      </c>
      <c r="F1013" s="1017">
        <f>E368</f>
        <v>0</v>
      </c>
      <c r="G1013" s="1017">
        <f>F368</f>
        <v>0</v>
      </c>
      <c r="H1013" s="1018">
        <f>G368</f>
        <v>0</v>
      </c>
      <c r="K1013" s="283">
        <f>E1013+F1013*$H$9/1000+G1013*$H$10/1000</f>
        <v>0</v>
      </c>
    </row>
    <row r="1014" spans="2:11" ht="18" customHeight="1">
      <c r="B1014">
        <v>5</v>
      </c>
      <c r="C1014" s="1015" t="s">
        <v>303</v>
      </c>
      <c r="D1014" s="1016"/>
      <c r="E1014" s="1017">
        <f>D409</f>
        <v>0</v>
      </c>
      <c r="F1014" s="1017">
        <f>E409</f>
        <v>0</v>
      </c>
      <c r="G1014" s="1017">
        <f>F409</f>
        <v>0</v>
      </c>
      <c r="H1014" s="1018">
        <f>G409</f>
        <v>0</v>
      </c>
      <c r="K1014" s="283">
        <f>E1014+F1014*$H$9/1000+G1014*$H$10/1000</f>
        <v>0</v>
      </c>
    </row>
    <row r="1015" spans="2:11" ht="18" customHeight="1">
      <c r="B1015">
        <v>6</v>
      </c>
      <c r="C1015" s="1015" t="s">
        <v>1571</v>
      </c>
      <c r="D1015" s="1016"/>
      <c r="E1015" s="970" t="str">
        <f>D509</f>
        <v>-</v>
      </c>
      <c r="F1015" s="970" t="str">
        <f>E509</f>
        <v>-</v>
      </c>
      <c r="G1015" s="970" t="str">
        <f>F509</f>
        <v>-</v>
      </c>
      <c r="H1015" s="1019">
        <f>G509</f>
        <v>0</v>
      </c>
      <c r="K1015" s="283"/>
    </row>
    <row r="1016" spans="2:11" ht="18" customHeight="1">
      <c r="B1016">
        <v>7</v>
      </c>
      <c r="C1016" s="1015" t="s">
        <v>1572</v>
      </c>
      <c r="D1016" s="1016"/>
      <c r="E1016" s="970" t="str">
        <f>D592</f>
        <v>-</v>
      </c>
      <c r="F1016" s="970" t="str">
        <f>E592</f>
        <v>-</v>
      </c>
      <c r="G1016" s="970" t="str">
        <f>F592</f>
        <v>-</v>
      </c>
      <c r="H1016" s="1019">
        <f>G592</f>
        <v>0</v>
      </c>
      <c r="K1016" s="283"/>
    </row>
    <row r="1017" spans="2:11" ht="18" customHeight="1">
      <c r="B1017">
        <v>8</v>
      </c>
      <c r="C1017" s="1015" t="s">
        <v>9</v>
      </c>
      <c r="D1017" s="1016"/>
      <c r="E1017" s="1017">
        <f>D627</f>
        <v>0</v>
      </c>
      <c r="F1017" s="1017">
        <f>E627</f>
        <v>0</v>
      </c>
      <c r="G1017" s="1017">
        <f>F627</f>
        <v>0</v>
      </c>
      <c r="H1017" s="1018">
        <f>G627</f>
        <v>0</v>
      </c>
      <c r="K1017" s="283">
        <f>E1017+F1017*$H$9/1000+G1017*$H$10/1000</f>
        <v>0</v>
      </c>
    </row>
    <row r="1018" spans="2:11" ht="18" customHeight="1" thickBot="1">
      <c r="B1018">
        <v>9</v>
      </c>
      <c r="C1018" s="1020" t="s">
        <v>1573</v>
      </c>
      <c r="D1018" s="1021"/>
      <c r="E1018" s="1022">
        <f>D670</f>
        <v>0</v>
      </c>
      <c r="F1018" s="1022">
        <f>E670</f>
        <v>0</v>
      </c>
      <c r="G1018" s="1022">
        <f>F670</f>
        <v>0</v>
      </c>
      <c r="H1018" s="1023">
        <f>G670</f>
        <v>0</v>
      </c>
      <c r="K1018" s="283">
        <f>E1018+F1018*$H$9/1000+G1018*$H$10/1000</f>
        <v>0</v>
      </c>
    </row>
    <row r="1019" spans="2:11" ht="18" customHeight="1">
      <c r="B1019">
        <v>10</v>
      </c>
      <c r="C1019" s="287" t="s">
        <v>332</v>
      </c>
      <c r="D1019" s="288"/>
      <c r="E1019" s="289" t="str">
        <f>D689</f>
        <v>-</v>
      </c>
      <c r="F1019" s="289" t="str">
        <f>E689</f>
        <v>-</v>
      </c>
      <c r="G1019" s="289" t="str">
        <f>F689</f>
        <v>-</v>
      </c>
      <c r="H1019" s="290">
        <f ca="1">G689</f>
        <v>0</v>
      </c>
      <c r="I1019" s="1014">
        <f ca="1">SUM(H1019:H1021)</f>
        <v>0</v>
      </c>
      <c r="K1019" s="283" t="e">
        <f>E1019+F1019*$H$9/1000+G1019*$H$10/1000</f>
        <v>#VALUE!</v>
      </c>
    </row>
    <row r="1020" spans="2:11" ht="18" customHeight="1">
      <c r="B1020">
        <v>11</v>
      </c>
      <c r="C1020" s="1015" t="s">
        <v>333</v>
      </c>
      <c r="D1020" s="1016"/>
      <c r="E1020" s="1017" t="str">
        <f>D955</f>
        <v>-</v>
      </c>
      <c r="F1020" s="1017" t="str">
        <f>E955</f>
        <v>-</v>
      </c>
      <c r="G1020" s="1017" t="str">
        <f>F955</f>
        <v>-</v>
      </c>
      <c r="H1020" s="1018">
        <f ca="1">G955</f>
        <v>0</v>
      </c>
      <c r="K1020" s="283" t="e">
        <f>E1020+F1020*$H$9/1000+G1020*$H$10/1000</f>
        <v>#VALUE!</v>
      </c>
    </row>
    <row r="1021" spans="2:11" ht="18" customHeight="1" thickBot="1">
      <c r="B1021">
        <v>12</v>
      </c>
      <c r="C1021" s="1020" t="s">
        <v>1574</v>
      </c>
      <c r="D1021" s="1021"/>
      <c r="E1021" s="1022" t="str">
        <f>D979</f>
        <v>-</v>
      </c>
      <c r="F1021" s="1022" t="str">
        <f t="shared" ref="F1021:H1021" si="85">E979</f>
        <v>-</v>
      </c>
      <c r="G1021" s="1022" t="str">
        <f t="shared" si="85"/>
        <v>-</v>
      </c>
      <c r="H1021" s="1023">
        <f t="shared" si="85"/>
        <v>0</v>
      </c>
      <c r="K1021" s="283" t="e">
        <f>E1021+F1021*$H$9/1000+G1021*$H$10/1000</f>
        <v>#VALUE!</v>
      </c>
    </row>
    <row r="1022" spans="2:11" ht="18" customHeight="1">
      <c r="I1022" s="217"/>
    </row>
    <row r="1023" spans="2:11" ht="24" customHeight="1">
      <c r="B1023" s="114"/>
      <c r="C1023" s="114"/>
      <c r="D1023" s="114"/>
      <c r="E1023" s="114"/>
      <c r="F1023" s="310" t="s">
        <v>1575</v>
      </c>
      <c r="G1023" s="310" t="s">
        <v>1576</v>
      </c>
      <c r="H1023" s="310" t="s">
        <v>1577</v>
      </c>
      <c r="I1023" s="310" t="s">
        <v>1578</v>
      </c>
      <c r="K1023" s="407" t="s">
        <v>1579</v>
      </c>
    </row>
    <row r="1024" spans="2:11" ht="15.75" customHeight="1">
      <c r="C1024" s="1024" t="s">
        <v>291</v>
      </c>
      <c r="D1024" s="404" t="s">
        <v>300</v>
      </c>
      <c r="E1024" s="405"/>
      <c r="F1024" s="311">
        <f>IF(ISNUMBER(E1010+E1011),(E1010+E1011),"")</f>
        <v>0</v>
      </c>
      <c r="G1024" s="311">
        <f>IF(ISNUMBER(F1010+F1011),(F1010+F1011),"")</f>
        <v>0</v>
      </c>
      <c r="H1024" s="311">
        <f t="shared" ref="H1024" si="86">IF(ISNUMBER(G1010+G1011),(G1010+G1011),"")</f>
        <v>0</v>
      </c>
      <c r="I1024" s="311">
        <f>IF(ISNUMBER(H1010+H1011),(H1010+H1011),0)</f>
        <v>0</v>
      </c>
      <c r="K1024" s="320" t="e">
        <f>I1024/$I$1030</f>
        <v>#DIV/0!</v>
      </c>
    </row>
    <row r="1025" spans="2:11" ht="15" customHeight="1">
      <c r="C1025" s="1025"/>
      <c r="D1025" s="404" t="s">
        <v>329</v>
      </c>
      <c r="E1025" s="1016"/>
      <c r="F1025" s="311">
        <f>IF(ISNUMBER(E1012),E1012,"")</f>
        <v>0</v>
      </c>
      <c r="G1025" s="311">
        <f t="shared" ref="G1025:H1025" si="87">IF(ISNUMBER(F1012),F1012,"")</f>
        <v>0</v>
      </c>
      <c r="H1025" s="311">
        <f t="shared" si="87"/>
        <v>0</v>
      </c>
      <c r="I1025" s="311">
        <f>IF(ISNUMBER(H1012),H1012,0)</f>
        <v>0</v>
      </c>
      <c r="K1025" s="320" t="e">
        <f t="shared" ref="K1025:K1030" si="88">I1025/$I$1030</f>
        <v>#DIV/0!</v>
      </c>
    </row>
    <row r="1026" spans="2:11" ht="15" customHeight="1">
      <c r="C1026" s="1025"/>
      <c r="D1026" s="404" t="s">
        <v>302</v>
      </c>
      <c r="E1026" s="1016"/>
      <c r="F1026" s="311">
        <f>IF(ISNUMBER(E1013),E1013,"")</f>
        <v>0</v>
      </c>
      <c r="G1026" s="311">
        <f t="shared" ref="G1026:H1026" si="89">IF(ISNUMBER(F1013),F1013,"")</f>
        <v>0</v>
      </c>
      <c r="H1026" s="311">
        <f t="shared" si="89"/>
        <v>0</v>
      </c>
      <c r="I1026" s="311">
        <f>IF(ISNUMBER(H1013),H1013,0)</f>
        <v>0</v>
      </c>
      <c r="K1026" s="320" t="e">
        <f t="shared" si="88"/>
        <v>#DIV/0!</v>
      </c>
    </row>
    <row r="1027" spans="2:11" ht="15" customHeight="1">
      <c r="C1027" s="1025"/>
      <c r="D1027" s="404" t="s">
        <v>303</v>
      </c>
      <c r="E1027" s="1016"/>
      <c r="F1027" s="311">
        <f>IF(ISNUMBER(E1014),E1014,"")</f>
        <v>0</v>
      </c>
      <c r="G1027" s="311">
        <f t="shared" ref="G1027:H1027" si="90">IF(ISNUMBER(F1014),F1014,"")</f>
        <v>0</v>
      </c>
      <c r="H1027" s="311">
        <f t="shared" si="90"/>
        <v>0</v>
      </c>
      <c r="I1027" s="311">
        <f>IF(ISNUMBER(H1014),H1014,0)</f>
        <v>0</v>
      </c>
      <c r="K1027" s="320" t="e">
        <f t="shared" si="88"/>
        <v>#DIV/0!</v>
      </c>
    </row>
    <row r="1028" spans="2:11" ht="15" customHeight="1">
      <c r="C1028" s="1025"/>
      <c r="D1028" s="404" t="s">
        <v>1580</v>
      </c>
      <c r="E1028" s="1016"/>
      <c r="F1028" s="312" t="str">
        <f>IF(ISNUMBER(E1015+E1016),E1015+E1016,"-")</f>
        <v>-</v>
      </c>
      <c r="G1028" s="312" t="str">
        <f t="shared" ref="G1028:H1028" si="91">IF(ISNUMBER(F1015+F1016),F1015+F1016,"-")</f>
        <v>-</v>
      </c>
      <c r="H1028" s="312" t="str">
        <f t="shared" si="91"/>
        <v>-</v>
      </c>
      <c r="I1028" s="312">
        <f>IF(ISNUMBER(H1015+H1016),H1015+H1016,0)</f>
        <v>0</v>
      </c>
      <c r="K1028" s="320" t="e">
        <f t="shared" si="88"/>
        <v>#DIV/0!</v>
      </c>
    </row>
    <row r="1029" spans="2:11" ht="15" customHeight="1">
      <c r="C1029" s="1025"/>
      <c r="D1029" s="404" t="s">
        <v>305</v>
      </c>
      <c r="E1029" s="1016"/>
      <c r="F1029" s="311">
        <f>IF(ISNUMBER(E1017),E1017,"")</f>
        <v>0</v>
      </c>
      <c r="G1029" s="311">
        <f t="shared" ref="G1029:H1029" si="92">IF(ISNUMBER(F1017),F1017,"")</f>
        <v>0</v>
      </c>
      <c r="H1029" s="311">
        <f t="shared" si="92"/>
        <v>0</v>
      </c>
      <c r="I1029" s="311">
        <f>IF(ISNUMBER(H1017),H1017,0)</f>
        <v>0</v>
      </c>
      <c r="K1029" s="320" t="e">
        <f t="shared" si="88"/>
        <v>#DIV/0!</v>
      </c>
    </row>
    <row r="1030" spans="2:11" ht="15" customHeight="1">
      <c r="C1030" s="1026"/>
      <c r="D1030" s="404" t="s">
        <v>306</v>
      </c>
      <c r="E1030" s="1016"/>
      <c r="F1030" s="313">
        <f>ROUND(SUM(F1024:F1029),2)</f>
        <v>0</v>
      </c>
      <c r="G1030" s="313">
        <f t="shared" ref="G1030:H1030" si="93">ROUND(SUM(G1024:G1029),2)</f>
        <v>0</v>
      </c>
      <c r="H1030" s="313">
        <f t="shared" si="93"/>
        <v>0</v>
      </c>
      <c r="I1030" s="313">
        <f>ROUND(SUM(I1024:I1029),2)</f>
        <v>0</v>
      </c>
      <c r="K1030" s="320" t="e">
        <f t="shared" si="88"/>
        <v>#DIV/0!</v>
      </c>
    </row>
    <row r="1031" spans="2:11" ht="27">
      <c r="B1031" s="114"/>
      <c r="C1031" s="114"/>
      <c r="D1031" s="114"/>
      <c r="E1031" s="114"/>
      <c r="F1031" s="114"/>
      <c r="G1031" s="114"/>
      <c r="H1031" s="114"/>
      <c r="I1031" s="114"/>
      <c r="J1031" s="114"/>
      <c r="K1031" s="407" t="s">
        <v>1581</v>
      </c>
    </row>
    <row r="1032" spans="2:11" ht="15" customHeight="1">
      <c r="C1032" s="1024" t="s">
        <v>1582</v>
      </c>
      <c r="D1032" s="404" t="s">
        <v>332</v>
      </c>
      <c r="E1032" s="1027"/>
      <c r="F1032" s="314" t="str">
        <f>IF(ISNUMBER(E1019+E1020),E1019+E1020,"")</f>
        <v/>
      </c>
      <c r="G1032" s="314" t="str">
        <f t="shared" ref="G1032:H1032" si="94">IF(ISNUMBER(F1019+F1020),F1019+F1020,"")</f>
        <v/>
      </c>
      <c r="H1032" s="314" t="str">
        <f t="shared" si="94"/>
        <v/>
      </c>
      <c r="I1032" s="314">
        <f ca="1">IF(ISNUMBER(H1019),H1019,0)</f>
        <v>0</v>
      </c>
      <c r="K1032" s="320" t="e">
        <f ca="1">I1032/$I$1035</f>
        <v>#DIV/0!</v>
      </c>
    </row>
    <row r="1033" spans="2:11" ht="15" customHeight="1">
      <c r="C1033" s="1025"/>
      <c r="D1033" s="404" t="s">
        <v>333</v>
      </c>
      <c r="E1033" s="405"/>
      <c r="F1033" s="406"/>
      <c r="G1033" s="406"/>
      <c r="H1033" s="406"/>
      <c r="I1033" s="314">
        <f ca="1">IF(ISNUMBER(H1020),H1020,0)</f>
        <v>0</v>
      </c>
      <c r="K1033" s="320" t="e">
        <f ca="1">I1033/$I$1035</f>
        <v>#DIV/0!</v>
      </c>
    </row>
    <row r="1034" spans="2:11" ht="15" customHeight="1">
      <c r="C1034" s="1025"/>
      <c r="D1034" s="404" t="s">
        <v>310</v>
      </c>
      <c r="E1034" s="1016"/>
      <c r="F1034" s="315" t="str">
        <f>IF(ISNUMBER(E1021),E1021,"")</f>
        <v/>
      </c>
      <c r="G1034" s="315" t="str">
        <f t="shared" ref="G1034:H1034" si="95">IF(ISNUMBER(F1021),F1021,"")</f>
        <v/>
      </c>
      <c r="H1034" s="315" t="str">
        <f t="shared" si="95"/>
        <v/>
      </c>
      <c r="I1034" s="315">
        <f>IF(ISNUMBER(H1021),H1021,0)</f>
        <v>0</v>
      </c>
      <c r="K1034" s="320" t="e">
        <f t="shared" ref="K1034" si="96">I1034/$I$1030</f>
        <v>#DIV/0!</v>
      </c>
    </row>
    <row r="1035" spans="2:11" ht="15.75" customHeight="1">
      <c r="C1035" s="1026"/>
      <c r="D1035" s="404" t="s">
        <v>306</v>
      </c>
      <c r="E1035" s="1027"/>
      <c r="F1035" s="317">
        <f>ROUND(SUM(F1032:F1034),2)</f>
        <v>0</v>
      </c>
      <c r="G1035" s="317">
        <f t="shared" ref="G1035:H1035" si="97">ROUND(SUM(G1032:G1034),2)</f>
        <v>0</v>
      </c>
      <c r="H1035" s="317">
        <f t="shared" si="97"/>
        <v>0</v>
      </c>
      <c r="I1035" s="317">
        <f ca="1">ROUND(SUM(I1032:I1034),2)</f>
        <v>0</v>
      </c>
      <c r="K1035" s="320" t="e">
        <f ca="1">I1035/$I$1035</f>
        <v>#DIV/0!</v>
      </c>
    </row>
    <row r="1036" spans="2:11" ht="18" customHeight="1">
      <c r="B1036" s="114"/>
      <c r="C1036" s="114"/>
      <c r="D1036" s="114"/>
      <c r="E1036" s="114"/>
      <c r="F1036" s="114"/>
      <c r="G1036" s="114"/>
      <c r="H1036" s="114"/>
      <c r="I1036" s="114"/>
      <c r="J1036" s="114"/>
      <c r="K1036" s="114"/>
    </row>
    <row r="1037" spans="2:11" ht="16.5">
      <c r="C1037" s="684" t="s">
        <v>102</v>
      </c>
      <c r="D1037" s="1028"/>
      <c r="E1037" s="1029"/>
      <c r="F1037" s="318">
        <f>IF(ISNUMBER(SUM(F1030+F1035)),ROUND(SUM(F1030+F1035),2),"")</f>
        <v>0</v>
      </c>
      <c r="G1037" s="319">
        <f t="shared" ref="G1037:H1037" si="98">IF(ISNUMBER(SUM(G1030+G1035)),ROUND(SUM(G1030+G1035),2),"")</f>
        <v>0</v>
      </c>
      <c r="H1037" s="319">
        <f t="shared" si="98"/>
        <v>0</v>
      </c>
      <c r="I1037" s="316">
        <f ca="1">SUM(I1030+I1035)</f>
        <v>0</v>
      </c>
      <c r="K1037" s="114"/>
    </row>
    <row r="1038" spans="2:11">
      <c r="K1038" s="114"/>
    </row>
    <row r="1040" spans="2:11" ht="18" customHeight="1">
      <c r="D1040" t="s">
        <v>63</v>
      </c>
      <c r="E1040" t="s">
        <v>64</v>
      </c>
      <c r="F1040" t="s">
        <v>65</v>
      </c>
      <c r="G1040" t="s">
        <v>1583</v>
      </c>
      <c r="I1040" s="217"/>
    </row>
    <row r="1041" spans="3:9" ht="18" customHeight="1">
      <c r="C1041" s="471" t="s">
        <v>1231</v>
      </c>
      <c r="D1041" s="471" t="str">
        <f>IF(ISNUMBER('1.Datos generales organización '!H14),'1.Datos generales organización '!H14,"")</f>
        <v/>
      </c>
      <c r="E1041" s="471" t="str">
        <f>IF(ISNUMBER('1.Datos generales organización '!H16),'1.Datos generales organización '!H16,"")</f>
        <v/>
      </c>
      <c r="F1041" s="471" t="str">
        <f>IF(ISNUMBER('1.Datos generales organización '!H18),'1.Datos generales organización '!H18,"")</f>
        <v/>
      </c>
      <c r="G1041" s="471" t="str">
        <f>IF(ISNUMBER('1.Datos generales organización '!G3),'1.Datos generales organización '!G3,"")</f>
        <v/>
      </c>
      <c r="I1041" s="217"/>
    </row>
    <row r="1042" spans="3:9" ht="18" customHeight="1">
      <c r="C1042" s="471" t="s">
        <v>1584</v>
      </c>
      <c r="D1042" s="1017" t="str">
        <f>IF(ISNUMBER('1.Datos generales organización '!K29),ROUND('1.Datos generales organización '!K29,2),"")</f>
        <v/>
      </c>
      <c r="E1042" s="1017" t="str">
        <f>IF(ISNUMBER('1.Datos generales organización '!K30),ROUND('1.Datos generales organización '!K30,2),"")</f>
        <v/>
      </c>
      <c r="F1042" s="1017" t="str">
        <f>IF(ISNUMBER('1.Datos generales organización '!K31),ROUND('1.Datos generales organización '!K31,2),"")</f>
        <v/>
      </c>
      <c r="G1042" s="1017" t="str">
        <f>IF(ISNUMBER('1.Datos generales organización '!K27),ROUND('1.Datos generales organización '!K27,2),"")</f>
        <v/>
      </c>
      <c r="H1042" s="174" t="s">
        <v>1585</v>
      </c>
      <c r="I1042" s="217"/>
    </row>
    <row r="1043" spans="3:9" ht="18" customHeight="1">
      <c r="C1043" s="471" t="s">
        <v>1586</v>
      </c>
      <c r="D1043" s="1017" t="str">
        <f>IF(ISNUMBER('1.Datos generales organización '!J40),ROUND('1.Datos generales organización '!J40,2),"")</f>
        <v/>
      </c>
      <c r="E1043" s="1017" t="str">
        <f>IF(ISNUMBER('1.Datos generales organización '!J41),ROUND('1.Datos generales organización '!J41,2),"")</f>
        <v/>
      </c>
      <c r="F1043" s="1017" t="str">
        <f>IF(ISNUMBER('1.Datos generales organización '!J42),ROUND('1.Datos generales organización '!J42,2),"")</f>
        <v/>
      </c>
      <c r="G1043" s="1017" t="str">
        <f>IF(ISNUMBER('1.Datos generales organización '!J38),ROUND('1.Datos generales organización '!J38,2),"")</f>
        <v/>
      </c>
      <c r="H1043" s="174" t="s">
        <v>1585</v>
      </c>
      <c r="I1043" s="217"/>
    </row>
    <row r="1044" spans="3:9" ht="18" customHeight="1">
      <c r="C1044" s="471" t="s">
        <v>1587</v>
      </c>
      <c r="D1044" s="1017" t="str">
        <f>IF(ISNUMBER('1.Datos generales organización '!K40),ROUND('1.Datos generales organización '!K40,2),"")</f>
        <v/>
      </c>
      <c r="E1044" s="1017" t="str">
        <f>IF(ISNUMBER('1.Datos generales organización '!K41),ROUND('1.Datos generales organización '!K41,2),"")</f>
        <v/>
      </c>
      <c r="F1044" s="1017" t="str">
        <f>IF(ISNUMBER('1.Datos generales organización '!K42),ROUND('1.Datos generales organización '!K42,2),"")</f>
        <v/>
      </c>
      <c r="G1044" s="1017" t="str">
        <f>IF(ISNUMBER('1.Datos generales organización '!K38),ROUND('1.Datos generales organización '!K38,2),"")</f>
        <v/>
      </c>
      <c r="H1044" s="174" t="s">
        <v>1585</v>
      </c>
      <c r="I1044" s="217"/>
    </row>
    <row r="1045" spans="3:9" ht="18" customHeight="1">
      <c r="H1045" s="174"/>
      <c r="I1045" s="217"/>
    </row>
    <row r="1046" spans="3:9" ht="18" customHeight="1">
      <c r="D1046" t="s">
        <v>63</v>
      </c>
      <c r="E1046" t="s">
        <v>64</v>
      </c>
      <c r="F1046" t="s">
        <v>65</v>
      </c>
      <c r="G1046" t="s">
        <v>1583</v>
      </c>
    </row>
    <row r="1047" spans="3:9" ht="18" customHeight="1">
      <c r="D1047" t="str">
        <f>IF(ISNUMBER(D1041),D1041,"")</f>
        <v/>
      </c>
      <c r="E1047" t="str">
        <f>IF(ISNUMBER(E1041),E1041,"")</f>
        <v/>
      </c>
      <c r="F1047" t="str">
        <f>IF(ISNUMBER(F1041),F1041,"")</f>
        <v/>
      </c>
      <c r="G1047" t="str">
        <f>IF(ISNUMBER(G1041),G1041,"")</f>
        <v/>
      </c>
    </row>
    <row r="1048" spans="3:9" ht="18" customHeight="1">
      <c r="C1048" s="471" t="s">
        <v>1588</v>
      </c>
      <c r="D1048" s="1017">
        <f>ROUND('1.Datos generales organización '!K14,2)</f>
        <v>0</v>
      </c>
      <c r="E1048" s="1017">
        <f>ROUND('1.Datos generales organización '!K16,2)</f>
        <v>0</v>
      </c>
      <c r="F1048" s="1017">
        <f>ROUND('1.Datos generales organización '!K18,2)</f>
        <v>0</v>
      </c>
      <c r="G1048" s="1017">
        <f ca="1">ROUND(D1007,2)</f>
        <v>0</v>
      </c>
      <c r="H1048" s="174" t="s">
        <v>1585</v>
      </c>
    </row>
    <row r="1049" spans="3:9" ht="18" customHeight="1"/>
    <row r="1050" spans="3:9" ht="18" customHeight="1"/>
    <row r="1051" spans="3:9" ht="18" customHeight="1">
      <c r="D1051" s="471" t="str">
        <f>D1041</f>
        <v/>
      </c>
      <c r="E1051" s="471" t="str">
        <f>E1041</f>
        <v/>
      </c>
      <c r="F1051" s="471" t="str">
        <f>F1041</f>
        <v/>
      </c>
      <c r="G1051" s="471" t="str">
        <f>G1041</f>
        <v/>
      </c>
    </row>
    <row r="1052" spans="3:9" ht="18" customHeight="1">
      <c r="C1052" s="471" t="s">
        <v>1588</v>
      </c>
      <c r="D1052" s="938">
        <f>D1048</f>
        <v>0</v>
      </c>
      <c r="E1052" s="938">
        <f>E1048</f>
        <v>0</v>
      </c>
      <c r="F1052" s="938">
        <f>F1048</f>
        <v>0</v>
      </c>
      <c r="G1052" s="938">
        <f ca="1">G1048</f>
        <v>0</v>
      </c>
    </row>
    <row r="1053" spans="3:9" ht="18" customHeight="1">
      <c r="C1053" s="1030" t="s">
        <v>1589</v>
      </c>
      <c r="D1053" s="1031" t="str">
        <f>IFERROR(ROUND((D1052/D1042),4),"")</f>
        <v/>
      </c>
      <c r="E1053" s="1031" t="str">
        <f>IFERROR(ROUND((E1052/E1042),4),"")</f>
        <v/>
      </c>
      <c r="F1053" s="1031" t="str">
        <f>IFERROR(ROUND((F1052/F1042),4),"")</f>
        <v/>
      </c>
      <c r="G1053" s="1031" t="str">
        <f ca="1">IFERROR(ROUND((G1052/G1042),4),"")</f>
        <v/>
      </c>
      <c r="H1053" s="174" t="s">
        <v>1590</v>
      </c>
    </row>
    <row r="1054" spans="3:9" ht="18" customHeight="1">
      <c r="C1054" s="1030" t="s">
        <v>1591</v>
      </c>
      <c r="D1054" s="1032" t="str">
        <f>IFERROR(ROUND((D1052/D1043),4),"")</f>
        <v/>
      </c>
      <c r="E1054" s="1032" t="str">
        <f>IFERROR(ROUND((E1052/E1043),4),"")</f>
        <v/>
      </c>
      <c r="F1054" s="1032" t="str">
        <f>IFERROR(ROUND((F1052/F1043),4),"")</f>
        <v/>
      </c>
      <c r="G1054" s="1032" t="str">
        <f ca="1">IFERROR(ROUND((G1052/G1043),4),"")</f>
        <v/>
      </c>
      <c r="H1054" s="174" t="s">
        <v>1590</v>
      </c>
    </row>
    <row r="1055" spans="3:9" ht="18" customHeight="1">
      <c r="C1055" s="1030" t="s">
        <v>1592</v>
      </c>
      <c r="D1055" s="1032" t="str">
        <f>IFERROR(ROUND((D1052/D1044),4),"")</f>
        <v/>
      </c>
      <c r="E1055" s="1032" t="str">
        <f>IFERROR(ROUND((E1052/E1044),4),"")</f>
        <v/>
      </c>
      <c r="F1055" s="1032" t="str">
        <f>IFERROR(ROUND((F1052/F1044),4),"")</f>
        <v/>
      </c>
      <c r="G1055" s="1032" t="str">
        <f ca="1">IFERROR(ROUND((G1052/G1044),4),"")</f>
        <v/>
      </c>
      <c r="H1055" s="174" t="s">
        <v>1590</v>
      </c>
    </row>
    <row r="1056" spans="3:9" ht="18" customHeight="1"/>
    <row r="1057" spans="2:9" ht="18" customHeight="1">
      <c r="C1057" t="s">
        <v>1593</v>
      </c>
    </row>
    <row r="1058" spans="2:9" ht="18" customHeight="1" thickBot="1">
      <c r="C1058" s="471" t="s">
        <v>1594</v>
      </c>
      <c r="D1058" s="1033" t="e">
        <f>ROUND(AVERAGE((D1053,E1053,F1053)),4)</f>
        <v>#DIV/0!</v>
      </c>
      <c r="F1058" t="str">
        <f ca="1">IF(ISNUMBER(D1061),"Se cumple la condición de reducción","No se cumple la condición de reducción")</f>
        <v>No se cumple la condición de reducción</v>
      </c>
    </row>
    <row r="1059" spans="2:9" ht="18" customHeight="1" thickBot="1">
      <c r="C1059" s="471" t="s">
        <v>1595</v>
      </c>
      <c r="D1059" s="471" t="e">
        <f ca="1">ROUND(AVERAGE((E1053,F1053,G1053)),4)</f>
        <v>#DIV/0!</v>
      </c>
      <c r="G1059" s="435" t="str">
        <f ca="1">IF(OR(ISNUMBER(D1060),ISNUMBER(D1061)),IF(ISNUMBER(D1061),"Reducción de","Incremento de"),"")</f>
        <v/>
      </c>
      <c r="H1059" s="436" t="str">
        <f ca="1">IFERROR(IF(ISNUMBER(D1060),D1060,D1061),"")</f>
        <v/>
      </c>
      <c r="I1059" s="174" t="s">
        <v>1590</v>
      </c>
    </row>
    <row r="1060" spans="2:9" ht="18" customHeight="1">
      <c r="C1060" s="1034" t="s">
        <v>1596</v>
      </c>
      <c r="D1060" s="1035" t="e">
        <f ca="1">IF(D1059-D1058&gt;0,ROUND((D1059-D1058)/D1058,4),"")</f>
        <v>#DIV/0!</v>
      </c>
      <c r="F1060" s="220" t="e">
        <f ca="1">$D$1059-$D$1058</f>
        <v>#DIV/0!</v>
      </c>
      <c r="I1060" s="174" t="s">
        <v>1590</v>
      </c>
    </row>
    <row r="1061" spans="2:9" ht="18" customHeight="1">
      <c r="C1061" s="1036" t="s">
        <v>1597</v>
      </c>
      <c r="D1061" s="1037" t="e">
        <f ca="1">IF(D1058-D1059&gt;0,ROUND((D1058-D1059)/D1058,4),"")</f>
        <v>#DIV/0!</v>
      </c>
    </row>
    <row r="1062" spans="2:9" ht="18" customHeight="1"/>
    <row r="1063" spans="2:9" ht="18" customHeight="1"/>
    <row r="1064" spans="2:9" ht="18" customHeight="1"/>
    <row r="1065" spans="2:9" ht="18" customHeight="1">
      <c r="F1065" s="471" t="s">
        <v>1598</v>
      </c>
    </row>
    <row r="1066" spans="2:9" ht="18" customHeight="1">
      <c r="F1066" s="471"/>
    </row>
    <row r="1067" spans="2:9" ht="18" customHeight="1"/>
    <row r="1068" spans="2:9" ht="18" customHeight="1">
      <c r="C1068" t="s">
        <v>1599</v>
      </c>
    </row>
    <row r="1069" spans="2:9" ht="18" customHeight="1"/>
    <row r="1070" spans="2:9" ht="18" customHeight="1">
      <c r="C1070" s="291" t="s">
        <v>1600</v>
      </c>
      <c r="D1070" s="291" t="s">
        <v>1601</v>
      </c>
      <c r="E1070" s="291" t="s">
        <v>1602</v>
      </c>
    </row>
    <row r="1071" spans="2:9" ht="18" customHeight="1">
      <c r="B1071">
        <v>1</v>
      </c>
      <c r="C1071" s="1038" t="str">
        <f t="shared" ref="C1071:C1092" si="99">IF(C103="","",C103)</f>
        <v/>
      </c>
      <c r="D1071" s="221" t="str">
        <f>INDEX($C$1071:$C$1267,MATCH(0,INDEX(COUNTIF($D$1070:D1070,$C$1071:$C$1267),),))</f>
        <v/>
      </c>
      <c r="E1071" s="222" t="e">
        <f>IF(D1071="",D1072,IF(D1071=$F$1066,D1072,D1071))</f>
        <v>#N/A</v>
      </c>
      <c r="F1071" s="223" t="s">
        <v>1603</v>
      </c>
      <c r="G1071" s="223"/>
    </row>
    <row r="1072" spans="2:9" ht="18" customHeight="1">
      <c r="B1072">
        <v>1</v>
      </c>
      <c r="C1072" s="1039" t="str">
        <f t="shared" si="99"/>
        <v/>
      </c>
      <c r="D1072" s="221" t="e">
        <f>INDEX($C$1071:$C$1267,MATCH(0,INDEX(COUNTIF($D$1070:D1071,$C$1071:$C$1267),),))</f>
        <v>#N/A</v>
      </c>
      <c r="E1072" s="224" t="e">
        <f>IF(D1072="",D1073,IF(D1072=E1071,D1073,D1072))</f>
        <v>#N/A</v>
      </c>
      <c r="F1072" s="225" t="s">
        <v>1604</v>
      </c>
      <c r="G1072" s="225"/>
    </row>
    <row r="1073" spans="2:5" ht="18" customHeight="1">
      <c r="B1073">
        <v>1</v>
      </c>
      <c r="C1073" s="1039" t="str">
        <f t="shared" si="99"/>
        <v/>
      </c>
      <c r="D1073" s="221" t="e">
        <f>INDEX($C$1071:$C$1267,MATCH(0,INDEX(COUNTIF($D$1070:D1072,$C$1071:$C$1267),),))</f>
        <v>#N/A</v>
      </c>
      <c r="E1073" s="226" t="e">
        <f t="shared" ref="E1073:E1136" si="100">IF(D1073="",D1074,IF(D1073=E1072,D1074,D1073))</f>
        <v>#N/A</v>
      </c>
    </row>
    <row r="1074" spans="2:5" ht="18" customHeight="1">
      <c r="B1074">
        <v>1</v>
      </c>
      <c r="C1074" s="1039" t="str">
        <f t="shared" si="99"/>
        <v/>
      </c>
      <c r="D1074" s="221" t="e">
        <f>INDEX($C$1071:$C$1267,MATCH(0,INDEX(COUNTIF($D$1070:D1073,$C$1071:$C$1267),),))</f>
        <v>#N/A</v>
      </c>
      <c r="E1074" s="226" t="e">
        <f t="shared" si="100"/>
        <v>#N/A</v>
      </c>
    </row>
    <row r="1075" spans="2:5" ht="18" customHeight="1">
      <c r="B1075">
        <v>1</v>
      </c>
      <c r="C1075" s="1039" t="str">
        <f t="shared" si="99"/>
        <v/>
      </c>
      <c r="D1075" s="221" t="e">
        <f>INDEX($C$1071:$C$1267,MATCH(0,INDEX(COUNTIF($D$1070:D1074,$C$1071:$C$1267),),))</f>
        <v>#N/A</v>
      </c>
      <c r="E1075" s="226" t="e">
        <f t="shared" si="100"/>
        <v>#N/A</v>
      </c>
    </row>
    <row r="1076" spans="2:5" ht="18" customHeight="1">
      <c r="B1076">
        <v>1</v>
      </c>
      <c r="C1076" s="1039" t="str">
        <f t="shared" si="99"/>
        <v/>
      </c>
      <c r="D1076" s="221" t="e">
        <f>INDEX($C$1071:$C$1267,MATCH(0,INDEX(COUNTIF($D$1070:D1075,$C$1071:$C$1267),),))</f>
        <v>#N/A</v>
      </c>
      <c r="E1076" s="226" t="e">
        <f t="shared" si="100"/>
        <v>#N/A</v>
      </c>
    </row>
    <row r="1077" spans="2:5" ht="18" customHeight="1">
      <c r="B1077">
        <v>1</v>
      </c>
      <c r="C1077" s="1039" t="str">
        <f t="shared" si="99"/>
        <v/>
      </c>
      <c r="D1077" s="221" t="e">
        <f>INDEX($C$1071:$C$1267,MATCH(0,INDEX(COUNTIF($D$1070:D1076,$C$1071:$C$1267),),))</f>
        <v>#N/A</v>
      </c>
      <c r="E1077" s="226" t="e">
        <f t="shared" si="100"/>
        <v>#N/A</v>
      </c>
    </row>
    <row r="1078" spans="2:5" ht="18" customHeight="1">
      <c r="B1078">
        <v>1</v>
      </c>
      <c r="C1078" s="1039" t="str">
        <f t="shared" si="99"/>
        <v/>
      </c>
      <c r="D1078" s="221" t="e">
        <f>INDEX($C$1071:$C$1267,MATCH(0,INDEX(COUNTIF($D$1070:D1077,$C$1071:$C$1267),),))</f>
        <v>#N/A</v>
      </c>
      <c r="E1078" s="226" t="e">
        <f t="shared" si="100"/>
        <v>#N/A</v>
      </c>
    </row>
    <row r="1079" spans="2:5" ht="18" customHeight="1">
      <c r="B1079">
        <v>1</v>
      </c>
      <c r="C1079" s="1039" t="str">
        <f t="shared" si="99"/>
        <v/>
      </c>
      <c r="D1079" s="221" t="e">
        <f>INDEX($C$1071:$C$1267,MATCH(0,INDEX(COUNTIF($D$1070:D1078,$C$1071:$C$1267),),))</f>
        <v>#N/A</v>
      </c>
      <c r="E1079" s="226" t="e">
        <f t="shared" si="100"/>
        <v>#N/A</v>
      </c>
    </row>
    <row r="1080" spans="2:5" ht="18" customHeight="1">
      <c r="B1080">
        <v>1</v>
      </c>
      <c r="C1080" s="1039" t="str">
        <f t="shared" si="99"/>
        <v/>
      </c>
      <c r="D1080" s="221" t="e">
        <f>INDEX($C$1071:$C$1267,MATCH(0,INDEX(COUNTIF($D$1070:D1079,$C$1071:$C$1267),),))</f>
        <v>#N/A</v>
      </c>
      <c r="E1080" s="226" t="e">
        <f t="shared" si="100"/>
        <v>#N/A</v>
      </c>
    </row>
    <row r="1081" spans="2:5" ht="18" customHeight="1">
      <c r="B1081">
        <v>1</v>
      </c>
      <c r="C1081" s="1039" t="str">
        <f t="shared" si="99"/>
        <v/>
      </c>
      <c r="D1081" s="221" t="e">
        <f>INDEX($C$1071:$C$1267,MATCH(0,INDEX(COUNTIF($D$1070:D1080,$C$1071:$C$1267),),))</f>
        <v>#N/A</v>
      </c>
      <c r="E1081" s="226" t="e">
        <f t="shared" si="100"/>
        <v>#N/A</v>
      </c>
    </row>
    <row r="1082" spans="2:5" ht="18" customHeight="1">
      <c r="B1082">
        <v>1</v>
      </c>
      <c r="C1082" s="1039" t="str">
        <f t="shared" si="99"/>
        <v/>
      </c>
      <c r="D1082" s="221" t="e">
        <f>INDEX($C$1071:$C$1267,MATCH(0,INDEX(COUNTIF($D$1070:D1081,$C$1071:$C$1267),),))</f>
        <v>#N/A</v>
      </c>
      <c r="E1082" s="226" t="e">
        <f t="shared" si="100"/>
        <v>#N/A</v>
      </c>
    </row>
    <row r="1083" spans="2:5" ht="18" customHeight="1">
      <c r="B1083">
        <v>1</v>
      </c>
      <c r="C1083" s="1039" t="str">
        <f t="shared" si="99"/>
        <v/>
      </c>
      <c r="D1083" s="221" t="e">
        <f>INDEX($C$1071:$C$1267,MATCH(0,INDEX(COUNTIF($D$1070:D1082,$C$1071:$C$1267),),))</f>
        <v>#N/A</v>
      </c>
      <c r="E1083" s="226" t="e">
        <f t="shared" si="100"/>
        <v>#N/A</v>
      </c>
    </row>
    <row r="1084" spans="2:5" ht="18" customHeight="1">
      <c r="B1084">
        <v>1</v>
      </c>
      <c r="C1084" s="1039" t="str">
        <f t="shared" si="99"/>
        <v/>
      </c>
      <c r="D1084" s="221" t="e">
        <f>INDEX($C$1071:$C$1267,MATCH(0,INDEX(COUNTIF($D$1070:D1083,$C$1071:$C$1267),),))</f>
        <v>#N/A</v>
      </c>
      <c r="E1084" s="226" t="e">
        <f t="shared" si="100"/>
        <v>#N/A</v>
      </c>
    </row>
    <row r="1085" spans="2:5" ht="18" customHeight="1">
      <c r="B1085">
        <v>1</v>
      </c>
      <c r="C1085" s="1039" t="str">
        <f t="shared" si="99"/>
        <v/>
      </c>
      <c r="D1085" s="221" t="e">
        <f>INDEX($C$1071:$C$1267,MATCH(0,INDEX(COUNTIF($D$1070:D1084,$C$1071:$C$1267),),))</f>
        <v>#N/A</v>
      </c>
      <c r="E1085" s="226" t="e">
        <f t="shared" si="100"/>
        <v>#N/A</v>
      </c>
    </row>
    <row r="1086" spans="2:5" ht="18" customHeight="1">
      <c r="B1086">
        <v>1</v>
      </c>
      <c r="C1086" s="1039" t="str">
        <f t="shared" si="99"/>
        <v/>
      </c>
      <c r="D1086" s="221" t="e">
        <f>INDEX($C$1071:$C$1267,MATCH(0,INDEX(COUNTIF($D$1070:D1085,$C$1071:$C$1267),),))</f>
        <v>#N/A</v>
      </c>
      <c r="E1086" s="226" t="e">
        <f t="shared" si="100"/>
        <v>#N/A</v>
      </c>
    </row>
    <row r="1087" spans="2:5" ht="18" customHeight="1">
      <c r="B1087">
        <v>1</v>
      </c>
      <c r="C1087" s="1039" t="str">
        <f t="shared" si="99"/>
        <v/>
      </c>
      <c r="D1087" s="221" t="e">
        <f>INDEX($C$1071:$C$1267,MATCH(0,INDEX(COUNTIF($D$1070:D1086,$C$1071:$C$1267),),))</f>
        <v>#N/A</v>
      </c>
      <c r="E1087" s="226" t="e">
        <f t="shared" si="100"/>
        <v>#N/A</v>
      </c>
    </row>
    <row r="1088" spans="2:5" ht="18" customHeight="1">
      <c r="B1088">
        <v>1</v>
      </c>
      <c r="C1088" s="1039" t="str">
        <f t="shared" si="99"/>
        <v/>
      </c>
      <c r="D1088" s="221" t="e">
        <f>INDEX($C$1071:$C$1267,MATCH(0,INDEX(COUNTIF($D$1070:D1087,$C$1071:$C$1267),),))</f>
        <v>#N/A</v>
      </c>
      <c r="E1088" s="226" t="e">
        <f t="shared" si="100"/>
        <v>#N/A</v>
      </c>
    </row>
    <row r="1089" spans="1:53" ht="18" customHeight="1">
      <c r="B1089">
        <v>1</v>
      </c>
      <c r="C1089" s="1039" t="str">
        <f t="shared" si="99"/>
        <v/>
      </c>
      <c r="D1089" s="221" t="e">
        <f>INDEX($C$1071:$C$1267,MATCH(0,INDEX(COUNTIF($D$1070:D1088,$C$1071:$C$1267),),))</f>
        <v>#N/A</v>
      </c>
      <c r="E1089" s="226" t="e">
        <f t="shared" si="100"/>
        <v>#N/A</v>
      </c>
    </row>
    <row r="1090" spans="1:53" ht="18" customHeight="1">
      <c r="B1090">
        <v>1</v>
      </c>
      <c r="C1090" s="1039" t="str">
        <f t="shared" si="99"/>
        <v/>
      </c>
      <c r="D1090" s="221" t="e">
        <f>INDEX($C$1071:$C$1267,MATCH(0,INDEX(COUNTIF($D$1070:D1089,$C$1071:$C$1267),),))</f>
        <v>#N/A</v>
      </c>
      <c r="E1090" s="226" t="e">
        <f t="shared" si="100"/>
        <v>#N/A</v>
      </c>
    </row>
    <row r="1091" spans="1:53" ht="18" customHeight="1">
      <c r="B1091">
        <v>1</v>
      </c>
      <c r="C1091" s="1039" t="str">
        <f t="shared" si="99"/>
        <v/>
      </c>
      <c r="D1091" s="221" t="e">
        <f>INDEX($C$1071:$C$1267,MATCH(0,INDEX(COUNTIF($D$1070:D1090,$C$1071:$C$1267),),))</f>
        <v>#N/A</v>
      </c>
      <c r="E1091" s="226" t="e">
        <f t="shared" si="100"/>
        <v>#N/A</v>
      </c>
    </row>
    <row r="1092" spans="1:53" ht="18" customHeight="1">
      <c r="B1092">
        <v>1</v>
      </c>
      <c r="C1092" s="1039" t="str">
        <f t="shared" si="99"/>
        <v/>
      </c>
      <c r="D1092" s="221" t="e">
        <f>INDEX($C$1071:$C$1267,MATCH(0,INDEX(COUNTIF($D$1070:D1091,$C$1071:$C$1267),),))</f>
        <v>#N/A</v>
      </c>
      <c r="E1092" s="226" t="e">
        <f t="shared" si="100"/>
        <v>#N/A</v>
      </c>
    </row>
    <row r="1093" spans="1:53" s="235" customFormat="1" ht="18" customHeight="1">
      <c r="A1093" s="114"/>
      <c r="B1093">
        <v>2</v>
      </c>
      <c r="C1093" s="1040" t="str">
        <f t="shared" ref="C1093:C1124" si="101">IF(D171="","",D171)</f>
        <v/>
      </c>
      <c r="D1093" s="221" t="e">
        <f>INDEX($C$1071:$C$1267,MATCH(0,INDEX(COUNTIF($D$1070:D1092,$C$1071:$C$1267),),))</f>
        <v>#N/A</v>
      </c>
      <c r="E1093" s="226" t="e">
        <f t="shared" si="100"/>
        <v>#N/A</v>
      </c>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row>
    <row r="1094" spans="1:53" s="235" customFormat="1" ht="18" customHeight="1">
      <c r="A1094" s="114"/>
      <c r="B1094">
        <v>2</v>
      </c>
      <c r="C1094" s="1040" t="str">
        <f t="shared" si="101"/>
        <v/>
      </c>
      <c r="D1094" s="221" t="e">
        <f>INDEX($C$1071:$C$1267,MATCH(0,INDEX(COUNTIF($D$1070:D1093,$C$1071:$C$1267),),))</f>
        <v>#N/A</v>
      </c>
      <c r="E1094" s="226" t="e">
        <f t="shared" si="100"/>
        <v>#N/A</v>
      </c>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row>
    <row r="1095" spans="1:53" s="235" customFormat="1" ht="18" customHeight="1">
      <c r="A1095" s="114"/>
      <c r="B1095">
        <v>2</v>
      </c>
      <c r="C1095" s="1040" t="str">
        <f t="shared" si="101"/>
        <v/>
      </c>
      <c r="D1095" s="221" t="e">
        <f>INDEX($C$1071:$C$1267,MATCH(0,INDEX(COUNTIF($D$1070:D1094,$C$1071:$C$1267),),))</f>
        <v>#N/A</v>
      </c>
      <c r="E1095" s="226" t="e">
        <f t="shared" si="100"/>
        <v>#N/A</v>
      </c>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row>
    <row r="1096" spans="1:53" s="235" customFormat="1" ht="18" customHeight="1">
      <c r="A1096" s="114"/>
      <c r="B1096">
        <v>2</v>
      </c>
      <c r="C1096" s="1040" t="str">
        <f t="shared" si="101"/>
        <v/>
      </c>
      <c r="D1096" s="221" t="e">
        <f>INDEX($C$1071:$C$1267,MATCH(0,INDEX(COUNTIF($D$1070:D1095,$C$1071:$C$1267),),))</f>
        <v>#N/A</v>
      </c>
      <c r="E1096" s="226" t="e">
        <f t="shared" si="100"/>
        <v>#N/A</v>
      </c>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row>
    <row r="1097" spans="1:53" s="235" customFormat="1" ht="18" customHeight="1">
      <c r="A1097" s="114"/>
      <c r="B1097">
        <v>2</v>
      </c>
      <c r="C1097" s="1040" t="str">
        <f t="shared" si="101"/>
        <v/>
      </c>
      <c r="D1097" s="221" t="e">
        <f>INDEX($C$1071:$C$1267,MATCH(0,INDEX(COUNTIF($D$1070:D1096,$C$1071:$C$1267),),))</f>
        <v>#N/A</v>
      </c>
      <c r="E1097" s="226" t="e">
        <f t="shared" si="100"/>
        <v>#N/A</v>
      </c>
      <c r="H1097"/>
      <c r="I1097"/>
      <c r="J1097"/>
      <c r="K1097"/>
      <c r="L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row>
    <row r="1098" spans="1:53" s="235" customFormat="1" ht="18" customHeight="1">
      <c r="A1098" s="114"/>
      <c r="B1098">
        <v>2</v>
      </c>
      <c r="C1098" s="1040" t="str">
        <f t="shared" si="101"/>
        <v/>
      </c>
      <c r="D1098" s="221" t="e">
        <f>INDEX($C$1071:$C$1267,MATCH(0,INDEX(COUNTIF($D$1070:D1097,$C$1071:$C$1267),),))</f>
        <v>#N/A</v>
      </c>
      <c r="E1098" s="226" t="e">
        <f t="shared" si="100"/>
        <v>#N/A</v>
      </c>
      <c r="H1098"/>
      <c r="I1098"/>
      <c r="J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row>
    <row r="1099" spans="1:53" s="235" customFormat="1" ht="18" customHeight="1">
      <c r="A1099" s="114"/>
      <c r="B1099">
        <v>2</v>
      </c>
      <c r="C1099" s="1040" t="str">
        <f t="shared" si="101"/>
        <v/>
      </c>
      <c r="D1099" s="221" t="e">
        <f>INDEX($C$1071:$C$1267,MATCH(0,INDEX(COUNTIF($D$1070:D1098,$C$1071:$C$1267),),))</f>
        <v>#N/A</v>
      </c>
      <c r="E1099" s="226" t="e">
        <f t="shared" si="100"/>
        <v>#N/A</v>
      </c>
      <c r="H1099"/>
      <c r="I1099"/>
      <c r="J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row>
    <row r="1100" spans="1:53" s="235" customFormat="1" ht="18" customHeight="1">
      <c r="A1100" s="114"/>
      <c r="B1100">
        <v>2</v>
      </c>
      <c r="C1100" s="1040" t="str">
        <f t="shared" si="101"/>
        <v/>
      </c>
      <c r="D1100" s="221" t="e">
        <f>INDEX($C$1071:$C$1267,MATCH(0,INDEX(COUNTIF($D$1070:D1099,$C$1071:$C$1267),),))</f>
        <v>#N/A</v>
      </c>
      <c r="E1100" s="226" t="e">
        <f t="shared" si="100"/>
        <v>#N/A</v>
      </c>
      <c r="H1100"/>
      <c r="I1100"/>
      <c r="J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row>
    <row r="1101" spans="1:53" s="235" customFormat="1" ht="18" customHeight="1">
      <c r="A1101" s="114"/>
      <c r="B1101">
        <v>2</v>
      </c>
      <c r="C1101" s="1040" t="str">
        <f t="shared" si="101"/>
        <v/>
      </c>
      <c r="D1101" s="221" t="e">
        <f>INDEX($C$1071:$C$1267,MATCH(0,INDEX(COUNTIF($D$1070:D1100,$C$1071:$C$1267),),))</f>
        <v>#N/A</v>
      </c>
      <c r="E1101" s="226" t="e">
        <f t="shared" si="100"/>
        <v>#N/A</v>
      </c>
      <c r="H1101"/>
      <c r="I1101"/>
      <c r="J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row>
    <row r="1102" spans="1:53" s="235" customFormat="1" ht="18" customHeight="1">
      <c r="A1102" s="114"/>
      <c r="B1102">
        <v>2</v>
      </c>
      <c r="C1102" s="1040" t="str">
        <f t="shared" si="101"/>
        <v/>
      </c>
      <c r="D1102" s="221" t="e">
        <f>INDEX($C$1071:$C$1267,MATCH(0,INDEX(COUNTIF($D$1070:D1101,$C$1071:$C$1267),),))</f>
        <v>#N/A</v>
      </c>
      <c r="E1102" s="226" t="e">
        <f t="shared" si="100"/>
        <v>#N/A</v>
      </c>
      <c r="H1102"/>
      <c r="I1102"/>
      <c r="J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row>
    <row r="1103" spans="1:53" s="235" customFormat="1" ht="18" customHeight="1">
      <c r="A1103" s="114"/>
      <c r="B1103">
        <v>2</v>
      </c>
      <c r="C1103" s="1040" t="str">
        <f t="shared" si="101"/>
        <v/>
      </c>
      <c r="D1103" s="221" t="e">
        <f>INDEX($C$1071:$C$1267,MATCH(0,INDEX(COUNTIF($D$1070:D1102,$C$1071:$C$1267),),))</f>
        <v>#N/A</v>
      </c>
      <c r="E1103" s="226" t="e">
        <f t="shared" si="100"/>
        <v>#N/A</v>
      </c>
      <c r="H1103"/>
      <c r="I1103"/>
      <c r="J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row>
    <row r="1104" spans="1:53" s="235" customFormat="1" ht="18" customHeight="1">
      <c r="A1104" s="114"/>
      <c r="B1104">
        <v>2</v>
      </c>
      <c r="C1104" s="1040" t="str">
        <f t="shared" si="101"/>
        <v/>
      </c>
      <c r="D1104" s="221" t="e">
        <f>INDEX($C$1071:$C$1267,MATCH(0,INDEX(COUNTIF($D$1070:D1103,$C$1071:$C$1267),),))</f>
        <v>#N/A</v>
      </c>
      <c r="E1104" s="226" t="e">
        <f t="shared" si="100"/>
        <v>#N/A</v>
      </c>
      <c r="H1104"/>
      <c r="I1104"/>
      <c r="J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row>
    <row r="1105" spans="1:53" s="235" customFormat="1" ht="18" customHeight="1">
      <c r="A1105" s="114"/>
      <c r="B1105">
        <v>2</v>
      </c>
      <c r="C1105" s="1040" t="str">
        <f t="shared" si="101"/>
        <v/>
      </c>
      <c r="D1105" s="221" t="e">
        <f>INDEX($C$1071:$C$1267,MATCH(0,INDEX(COUNTIF($D$1070:D1104,$C$1071:$C$1267),),))</f>
        <v>#N/A</v>
      </c>
      <c r="E1105" s="226" t="e">
        <f t="shared" si="100"/>
        <v>#N/A</v>
      </c>
      <c r="H1105"/>
      <c r="I1105"/>
      <c r="J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row>
    <row r="1106" spans="1:53" s="235" customFormat="1" ht="18" customHeight="1">
      <c r="A1106" s="114"/>
      <c r="B1106">
        <v>2</v>
      </c>
      <c r="C1106" s="1040" t="str">
        <f t="shared" si="101"/>
        <v/>
      </c>
      <c r="D1106" s="221" t="e">
        <f>INDEX($C$1071:$C$1267,MATCH(0,INDEX(COUNTIF($D$1070:D1105,$C$1071:$C$1267),),))</f>
        <v>#N/A</v>
      </c>
      <c r="E1106" s="226" t="e">
        <f t="shared" si="100"/>
        <v>#N/A</v>
      </c>
      <c r="H1106"/>
      <c r="I1106"/>
      <c r="J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row>
    <row r="1107" spans="1:53" s="235" customFormat="1" ht="18" customHeight="1">
      <c r="A1107" s="114"/>
      <c r="B1107">
        <v>2</v>
      </c>
      <c r="C1107" s="1040" t="str">
        <f t="shared" si="101"/>
        <v/>
      </c>
      <c r="D1107" s="221" t="e">
        <f>INDEX($C$1071:$C$1267,MATCH(0,INDEX(COUNTIF($D$1070:D1106,$C$1071:$C$1267),),))</f>
        <v>#N/A</v>
      </c>
      <c r="E1107" s="226" t="e">
        <f t="shared" si="100"/>
        <v>#N/A</v>
      </c>
      <c r="H1107"/>
      <c r="I1107"/>
      <c r="J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row>
    <row r="1108" spans="1:53" s="235" customFormat="1" ht="18" customHeight="1">
      <c r="A1108" s="114"/>
      <c r="B1108">
        <v>2</v>
      </c>
      <c r="C1108" s="1040" t="str">
        <f t="shared" si="101"/>
        <v/>
      </c>
      <c r="D1108" s="221" t="e">
        <f>INDEX($C$1071:$C$1267,MATCH(0,INDEX(COUNTIF($D$1070:D1107,$C$1071:$C$1267),),))</f>
        <v>#N/A</v>
      </c>
      <c r="E1108" s="226" t="e">
        <f t="shared" si="100"/>
        <v>#N/A</v>
      </c>
      <c r="H1108"/>
      <c r="I1108"/>
      <c r="J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row>
    <row r="1109" spans="1:53" s="235" customFormat="1" ht="18" customHeight="1">
      <c r="A1109" s="114"/>
      <c r="B1109">
        <v>2</v>
      </c>
      <c r="C1109" s="1040" t="str">
        <f t="shared" si="101"/>
        <v/>
      </c>
      <c r="D1109" s="221" t="e">
        <f>INDEX($C$1071:$C$1267,MATCH(0,INDEX(COUNTIF($D$1070:D1108,$C$1071:$C$1267),),))</f>
        <v>#N/A</v>
      </c>
      <c r="E1109" s="226" t="e">
        <f t="shared" si="100"/>
        <v>#N/A</v>
      </c>
      <c r="H1109"/>
      <c r="I1109"/>
      <c r="J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row>
    <row r="1110" spans="1:53" s="235" customFormat="1" ht="18" customHeight="1">
      <c r="A1110" s="114"/>
      <c r="B1110">
        <v>2</v>
      </c>
      <c r="C1110" s="1040" t="str">
        <f t="shared" si="101"/>
        <v/>
      </c>
      <c r="D1110" s="221" t="e">
        <f>INDEX($C$1071:$C$1267,MATCH(0,INDEX(COUNTIF($D$1070:D1109,$C$1071:$C$1267),),))</f>
        <v>#N/A</v>
      </c>
      <c r="E1110" s="226" t="e">
        <f t="shared" si="100"/>
        <v>#N/A</v>
      </c>
      <c r="H1110"/>
      <c r="I1110"/>
      <c r="J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row>
    <row r="1111" spans="1:53" s="235" customFormat="1" ht="18" customHeight="1">
      <c r="A1111" s="114"/>
      <c r="B1111">
        <v>2</v>
      </c>
      <c r="C1111" s="1040" t="str">
        <f t="shared" si="101"/>
        <v/>
      </c>
      <c r="D1111" s="221" t="e">
        <f>INDEX($C$1071:$C$1267,MATCH(0,INDEX(COUNTIF($D$1070:D1110,$C$1071:$C$1267),),))</f>
        <v>#N/A</v>
      </c>
      <c r="E1111" s="226" t="e">
        <f t="shared" si="100"/>
        <v>#N/A</v>
      </c>
      <c r="H1111"/>
      <c r="I1111"/>
      <c r="J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row>
    <row r="1112" spans="1:53" s="235" customFormat="1" ht="18" customHeight="1">
      <c r="A1112" s="114"/>
      <c r="B1112">
        <v>2</v>
      </c>
      <c r="C1112" s="1040" t="str">
        <f t="shared" si="101"/>
        <v/>
      </c>
      <c r="D1112" s="221" t="e">
        <f>INDEX($C$1071:$C$1267,MATCH(0,INDEX(COUNTIF($D$1070:D1111,$C$1071:$C$1267),),))</f>
        <v>#N/A</v>
      </c>
      <c r="E1112" s="226" t="e">
        <f t="shared" si="100"/>
        <v>#N/A</v>
      </c>
      <c r="F1112"/>
      <c r="G1112"/>
      <c r="H1112"/>
      <c r="I1112"/>
      <c r="J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row>
    <row r="1113" spans="1:53" s="235" customFormat="1" ht="18" customHeight="1">
      <c r="A1113" s="114"/>
      <c r="B1113">
        <v>2</v>
      </c>
      <c r="C1113" s="1040" t="str">
        <f t="shared" si="101"/>
        <v/>
      </c>
      <c r="D1113" s="221" t="e">
        <f>INDEX($C$1071:$C$1267,MATCH(0,INDEX(COUNTIF($D$1070:D1112,$C$1071:$C$1267),),))</f>
        <v>#N/A</v>
      </c>
      <c r="E1113" s="226" t="e">
        <f t="shared" si="100"/>
        <v>#N/A</v>
      </c>
      <c r="F1113"/>
      <c r="G1113"/>
      <c r="H1113"/>
      <c r="I1113"/>
      <c r="J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row>
    <row r="1114" spans="1:53" s="235" customFormat="1" ht="18" customHeight="1">
      <c r="A1114" s="114"/>
      <c r="B1114">
        <v>2</v>
      </c>
      <c r="C1114" s="1040" t="str">
        <f t="shared" si="101"/>
        <v/>
      </c>
      <c r="D1114" s="221" t="e">
        <f>INDEX($C$1071:$C$1267,MATCH(0,INDEX(COUNTIF($D$1070:D1113,$C$1071:$C$1267),),))</f>
        <v>#N/A</v>
      </c>
      <c r="E1114" s="226" t="e">
        <f t="shared" si="100"/>
        <v>#N/A</v>
      </c>
      <c r="F1114"/>
      <c r="G1114"/>
      <c r="H1114"/>
      <c r="I1114"/>
      <c r="J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row>
    <row r="1115" spans="1:53" s="235" customFormat="1" ht="18" customHeight="1">
      <c r="A1115" s="114"/>
      <c r="B1115">
        <v>2</v>
      </c>
      <c r="C1115" s="1040" t="str">
        <f t="shared" si="101"/>
        <v/>
      </c>
      <c r="D1115" s="221" t="e">
        <f>INDEX($C$1071:$C$1267,MATCH(0,INDEX(COUNTIF($D$1070:D1114,$C$1071:$C$1267),),))</f>
        <v>#N/A</v>
      </c>
      <c r="E1115" s="226" t="e">
        <f t="shared" si="100"/>
        <v>#N/A</v>
      </c>
      <c r="F1115"/>
      <c r="G1115"/>
      <c r="H1115"/>
      <c r="I1115"/>
      <c r="J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row>
    <row r="1116" spans="1:53" s="235" customFormat="1" ht="18" customHeight="1">
      <c r="A1116" s="114"/>
      <c r="B1116">
        <v>2</v>
      </c>
      <c r="C1116" s="1040" t="str">
        <f t="shared" si="101"/>
        <v/>
      </c>
      <c r="D1116" s="221" t="e">
        <f>INDEX($C$1071:$C$1267,MATCH(0,INDEX(COUNTIF($D$1070:D1115,$C$1071:$C$1267),),))</f>
        <v>#N/A</v>
      </c>
      <c r="E1116" s="226" t="e">
        <f t="shared" si="100"/>
        <v>#N/A</v>
      </c>
      <c r="F1116"/>
      <c r="G1116"/>
      <c r="H1116"/>
      <c r="I1116"/>
      <c r="J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row>
    <row r="1117" spans="1:53" s="235" customFormat="1" ht="18" customHeight="1">
      <c r="A1117" s="114"/>
      <c r="B1117">
        <v>2</v>
      </c>
      <c r="C1117" s="1040" t="str">
        <f t="shared" si="101"/>
        <v/>
      </c>
      <c r="D1117" s="221" t="e">
        <f>INDEX($C$1071:$C$1267,MATCH(0,INDEX(COUNTIF($D$1070:D1116,$C$1071:$C$1267),),))</f>
        <v>#N/A</v>
      </c>
      <c r="E1117" s="226" t="e">
        <f t="shared" si="100"/>
        <v>#N/A</v>
      </c>
      <c r="F1117"/>
      <c r="G1117"/>
      <c r="H1117"/>
      <c r="I1117"/>
      <c r="J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row>
    <row r="1118" spans="1:53" s="235" customFormat="1" ht="18" customHeight="1">
      <c r="A1118" s="114"/>
      <c r="B1118">
        <v>2</v>
      </c>
      <c r="C1118" s="1040" t="str">
        <f t="shared" si="101"/>
        <v/>
      </c>
      <c r="D1118" s="221" t="e">
        <f>INDEX($C$1071:$C$1267,MATCH(0,INDEX(COUNTIF($D$1070:D1117,$C$1071:$C$1267),),))</f>
        <v>#N/A</v>
      </c>
      <c r="E1118" s="226" t="e">
        <f t="shared" si="100"/>
        <v>#N/A</v>
      </c>
      <c r="F1118"/>
      <c r="G1118"/>
      <c r="H1118"/>
      <c r="I1118"/>
      <c r="J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row>
    <row r="1119" spans="1:53" s="235" customFormat="1" ht="18" customHeight="1">
      <c r="A1119" s="114"/>
      <c r="B1119">
        <v>2</v>
      </c>
      <c r="C1119" s="1040" t="str">
        <f t="shared" si="101"/>
        <v/>
      </c>
      <c r="D1119" s="221" t="e">
        <f>INDEX($C$1071:$C$1267,MATCH(0,INDEX(COUNTIF($D$1070:D1118,$C$1071:$C$1267),),))</f>
        <v>#N/A</v>
      </c>
      <c r="E1119" s="226" t="e">
        <f t="shared" si="100"/>
        <v>#N/A</v>
      </c>
      <c r="F1119"/>
      <c r="G1119"/>
      <c r="H1119"/>
      <c r="I1119"/>
      <c r="J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row>
    <row r="1120" spans="1:53" s="235" customFormat="1" ht="18" customHeight="1">
      <c r="A1120" s="114"/>
      <c r="B1120">
        <v>2</v>
      </c>
      <c r="C1120" s="1040" t="str">
        <f t="shared" si="101"/>
        <v/>
      </c>
      <c r="D1120" s="221" t="e">
        <f>INDEX($C$1071:$C$1267,MATCH(0,INDEX(COUNTIF($D$1070:D1119,$C$1071:$C$1267),),))</f>
        <v>#N/A</v>
      </c>
      <c r="E1120" s="226" t="e">
        <f t="shared" si="100"/>
        <v>#N/A</v>
      </c>
      <c r="F1120"/>
      <c r="G1120"/>
      <c r="H1120"/>
      <c r="I1120"/>
      <c r="J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row>
    <row r="1121" spans="1:53" s="235" customFormat="1" ht="18" customHeight="1">
      <c r="A1121" s="114"/>
      <c r="B1121">
        <v>2</v>
      </c>
      <c r="C1121" s="1040" t="str">
        <f t="shared" si="101"/>
        <v/>
      </c>
      <c r="D1121" s="221" t="e">
        <f>INDEX($C$1071:$C$1267,MATCH(0,INDEX(COUNTIF($D$1070:D1120,$C$1071:$C$1267),),))</f>
        <v>#N/A</v>
      </c>
      <c r="E1121" s="226" t="e">
        <f t="shared" si="100"/>
        <v>#N/A</v>
      </c>
      <c r="F1121"/>
      <c r="G1121"/>
      <c r="H1121"/>
      <c r="I1121"/>
      <c r="J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row>
    <row r="1122" spans="1:53" s="235" customFormat="1" ht="18" customHeight="1">
      <c r="A1122" s="114"/>
      <c r="B1122">
        <v>2</v>
      </c>
      <c r="C1122" s="1040" t="str">
        <f t="shared" si="101"/>
        <v/>
      </c>
      <c r="D1122" s="221" t="e">
        <f>INDEX($C$1071:$C$1267,MATCH(0,INDEX(COUNTIF($D$1070:D1121,$C$1071:$C$1267),),))</f>
        <v>#N/A</v>
      </c>
      <c r="E1122" s="226" t="e">
        <f t="shared" si="100"/>
        <v>#N/A</v>
      </c>
      <c r="F1122"/>
      <c r="G1122"/>
      <c r="H1122"/>
      <c r="I1122"/>
      <c r="J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row>
    <row r="1123" spans="1:53" s="235" customFormat="1" ht="18" customHeight="1">
      <c r="A1123" s="114"/>
      <c r="B1123">
        <v>2</v>
      </c>
      <c r="C1123" s="1040" t="str">
        <f t="shared" si="101"/>
        <v/>
      </c>
      <c r="D1123" s="221" t="e">
        <f>INDEX($C$1071:$C$1267,MATCH(0,INDEX(COUNTIF($D$1070:D1122,$C$1071:$C$1267),),))</f>
        <v>#N/A</v>
      </c>
      <c r="E1123" s="226" t="e">
        <f t="shared" si="100"/>
        <v>#N/A</v>
      </c>
      <c r="F1123"/>
      <c r="G1123"/>
      <c r="H1123"/>
      <c r="I1123"/>
      <c r="J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row>
    <row r="1124" spans="1:53" s="235" customFormat="1" ht="18" customHeight="1">
      <c r="A1124" s="114"/>
      <c r="B1124">
        <v>2</v>
      </c>
      <c r="C1124" s="1040" t="str">
        <f t="shared" si="101"/>
        <v/>
      </c>
      <c r="D1124" s="221" t="e">
        <f>INDEX($C$1071:$C$1267,MATCH(0,INDEX(COUNTIF($D$1070:D1123,$C$1071:$C$1267),),))</f>
        <v>#N/A</v>
      </c>
      <c r="E1124" s="226" t="e">
        <f t="shared" si="100"/>
        <v>#N/A</v>
      </c>
      <c r="F1124"/>
      <c r="G1124"/>
      <c r="H1124"/>
      <c r="I1124"/>
      <c r="J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row>
    <row r="1125" spans="1:53" ht="18" customHeight="1">
      <c r="B1125" t="s">
        <v>1382</v>
      </c>
      <c r="C1125" s="1041" t="str">
        <f t="shared" ref="C1125:C1144" si="102">IF(C313="","",C313)</f>
        <v/>
      </c>
      <c r="D1125" s="221" t="e">
        <f>INDEX($C$1071:$C$1267,MATCH(0,INDEX(COUNTIF($D$1070:D1124,$C$1071:$C$1267),),))</f>
        <v>#N/A</v>
      </c>
      <c r="E1125" s="226" t="e">
        <f t="shared" si="100"/>
        <v>#N/A</v>
      </c>
    </row>
    <row r="1126" spans="1:53" ht="18" customHeight="1">
      <c r="B1126" t="s">
        <v>1382</v>
      </c>
      <c r="C1126" s="1041" t="str">
        <f t="shared" si="102"/>
        <v/>
      </c>
      <c r="D1126" s="221" t="e">
        <f>INDEX($C$1071:$C$1267,MATCH(0,INDEX(COUNTIF($D$1070:D1125,$C$1071:$C$1267),),))</f>
        <v>#N/A</v>
      </c>
      <c r="E1126" s="226" t="e">
        <f t="shared" si="100"/>
        <v>#N/A</v>
      </c>
    </row>
    <row r="1127" spans="1:53" ht="18" customHeight="1">
      <c r="B1127" t="s">
        <v>1382</v>
      </c>
      <c r="C1127" s="1041" t="str">
        <f t="shared" si="102"/>
        <v/>
      </c>
      <c r="D1127" s="221" t="e">
        <f>INDEX($C$1071:$C$1267,MATCH(0,INDEX(COUNTIF($D$1070:D1126,$C$1071:$C$1267),),))</f>
        <v>#N/A</v>
      </c>
      <c r="E1127" s="226" t="e">
        <f t="shared" si="100"/>
        <v>#N/A</v>
      </c>
    </row>
    <row r="1128" spans="1:53" ht="18" customHeight="1">
      <c r="B1128" t="s">
        <v>1382</v>
      </c>
      <c r="C1128" s="1041" t="str">
        <f t="shared" si="102"/>
        <v/>
      </c>
      <c r="D1128" s="221" t="e">
        <f>INDEX($C$1071:$C$1267,MATCH(0,INDEX(COUNTIF($D$1070:D1127,$C$1071:$C$1267),),))</f>
        <v>#N/A</v>
      </c>
      <c r="E1128" s="226" t="e">
        <f t="shared" si="100"/>
        <v>#N/A</v>
      </c>
    </row>
    <row r="1129" spans="1:53" ht="18" customHeight="1">
      <c r="B1129" t="s">
        <v>1382</v>
      </c>
      <c r="C1129" s="1041" t="str">
        <f t="shared" si="102"/>
        <v/>
      </c>
      <c r="D1129" s="221" t="e">
        <f>INDEX($C$1071:$C$1267,MATCH(0,INDEX(COUNTIF($D$1070:D1128,$C$1071:$C$1267),),))</f>
        <v>#N/A</v>
      </c>
      <c r="E1129" s="226" t="e">
        <f t="shared" si="100"/>
        <v>#N/A</v>
      </c>
    </row>
    <row r="1130" spans="1:53" ht="18" customHeight="1">
      <c r="B1130" t="s">
        <v>1382</v>
      </c>
      <c r="C1130" s="1041" t="str">
        <f t="shared" si="102"/>
        <v/>
      </c>
      <c r="D1130" s="221" t="e">
        <f>INDEX($C$1071:$C$1267,MATCH(0,INDEX(COUNTIF($D$1070:D1129,$C$1071:$C$1267),),))</f>
        <v>#N/A</v>
      </c>
      <c r="E1130" s="226" t="e">
        <f t="shared" si="100"/>
        <v>#N/A</v>
      </c>
    </row>
    <row r="1131" spans="1:53" ht="18" customHeight="1">
      <c r="B1131" t="s">
        <v>1382</v>
      </c>
      <c r="C1131" s="1041" t="str">
        <f t="shared" si="102"/>
        <v/>
      </c>
      <c r="D1131" s="221" t="e">
        <f>INDEX($C$1071:$C$1267,MATCH(0,INDEX(COUNTIF($D$1070:D1130,$C$1071:$C$1267),),))</f>
        <v>#N/A</v>
      </c>
      <c r="E1131" s="226" t="e">
        <f t="shared" si="100"/>
        <v>#N/A</v>
      </c>
    </row>
    <row r="1132" spans="1:53" ht="18" customHeight="1">
      <c r="B1132" t="s">
        <v>1382</v>
      </c>
      <c r="C1132" s="1041" t="str">
        <f t="shared" si="102"/>
        <v/>
      </c>
      <c r="D1132" s="221" t="e">
        <f>INDEX($C$1071:$C$1267,MATCH(0,INDEX(COUNTIF($D$1070:D1131,$C$1071:$C$1267),),))</f>
        <v>#N/A</v>
      </c>
      <c r="E1132" s="226" t="e">
        <f t="shared" si="100"/>
        <v>#N/A</v>
      </c>
    </row>
    <row r="1133" spans="1:53" ht="18" customHeight="1">
      <c r="B1133" t="s">
        <v>1382</v>
      </c>
      <c r="C1133" s="1041" t="str">
        <f t="shared" si="102"/>
        <v/>
      </c>
      <c r="D1133" s="221" t="e">
        <f>INDEX($C$1071:$C$1267,MATCH(0,INDEX(COUNTIF($D$1070:D1132,$C$1071:$C$1267),),))</f>
        <v>#N/A</v>
      </c>
      <c r="E1133" s="226" t="e">
        <f t="shared" si="100"/>
        <v>#N/A</v>
      </c>
    </row>
    <row r="1134" spans="1:53" ht="18" customHeight="1">
      <c r="B1134" t="s">
        <v>1382</v>
      </c>
      <c r="C1134" s="1041" t="str">
        <f t="shared" si="102"/>
        <v/>
      </c>
      <c r="D1134" s="221" t="e">
        <f>INDEX($C$1071:$C$1267,MATCH(0,INDEX(COUNTIF($D$1070:D1133,$C$1071:$C$1267),),))</f>
        <v>#N/A</v>
      </c>
      <c r="E1134" s="226" t="e">
        <f t="shared" si="100"/>
        <v>#N/A</v>
      </c>
    </row>
    <row r="1135" spans="1:53" ht="18" customHeight="1">
      <c r="B1135" t="s">
        <v>1382</v>
      </c>
      <c r="C1135" s="1041" t="str">
        <f t="shared" si="102"/>
        <v/>
      </c>
      <c r="D1135" s="221" t="e">
        <f>INDEX($C$1071:$C$1267,MATCH(0,INDEX(COUNTIF($D$1070:D1134,$C$1071:$C$1267),),))</f>
        <v>#N/A</v>
      </c>
      <c r="E1135" s="226" t="e">
        <f t="shared" si="100"/>
        <v>#N/A</v>
      </c>
    </row>
    <row r="1136" spans="1:53" ht="18" customHeight="1">
      <c r="B1136" t="s">
        <v>1382</v>
      </c>
      <c r="C1136" s="1041" t="str">
        <f t="shared" si="102"/>
        <v/>
      </c>
      <c r="D1136" s="221" t="e">
        <f>INDEX($C$1071:$C$1267,MATCH(0,INDEX(COUNTIF($D$1070:D1135,$C$1071:$C$1267),),))</f>
        <v>#N/A</v>
      </c>
      <c r="E1136" s="226" t="e">
        <f t="shared" si="100"/>
        <v>#N/A</v>
      </c>
    </row>
    <row r="1137" spans="2:5" ht="18" customHeight="1">
      <c r="B1137" t="s">
        <v>1382</v>
      </c>
      <c r="C1137" s="1041" t="str">
        <f t="shared" si="102"/>
        <v/>
      </c>
      <c r="D1137" s="221" t="e">
        <f>INDEX($C$1071:$C$1267,MATCH(0,INDEX(COUNTIF($D$1070:D1136,$C$1071:$C$1267),),))</f>
        <v>#N/A</v>
      </c>
      <c r="E1137" s="226" t="e">
        <f t="shared" ref="E1137:E1206" si="103">IF(D1137="",D1138,IF(D1137=E1136,D1138,D1137))</f>
        <v>#N/A</v>
      </c>
    </row>
    <row r="1138" spans="2:5" ht="18" customHeight="1">
      <c r="B1138" t="s">
        <v>1382</v>
      </c>
      <c r="C1138" s="1041" t="str">
        <f t="shared" si="102"/>
        <v/>
      </c>
      <c r="D1138" s="221" t="e">
        <f>INDEX($C$1071:$C$1267,MATCH(0,INDEX(COUNTIF($D$1070:D1137,$C$1071:$C$1267),),))</f>
        <v>#N/A</v>
      </c>
      <c r="E1138" s="226" t="e">
        <f t="shared" si="103"/>
        <v>#N/A</v>
      </c>
    </row>
    <row r="1139" spans="2:5" ht="18" customHeight="1">
      <c r="B1139" t="s">
        <v>1382</v>
      </c>
      <c r="C1139" s="1041" t="str">
        <f t="shared" si="102"/>
        <v/>
      </c>
      <c r="D1139" s="221" t="e">
        <f>INDEX($C$1071:$C$1267,MATCH(0,INDEX(COUNTIF($D$1070:D1138,$C$1071:$C$1267),),))</f>
        <v>#N/A</v>
      </c>
      <c r="E1139" s="226" t="e">
        <f t="shared" si="103"/>
        <v>#N/A</v>
      </c>
    </row>
    <row r="1140" spans="2:5" ht="18" customHeight="1">
      <c r="B1140" t="s">
        <v>1382</v>
      </c>
      <c r="C1140" s="1041" t="str">
        <f t="shared" si="102"/>
        <v/>
      </c>
      <c r="D1140" s="221" t="e">
        <f>INDEX($C$1071:$C$1267,MATCH(0,INDEX(COUNTIF($D$1070:D1139,$C$1071:$C$1267),),))</f>
        <v>#N/A</v>
      </c>
      <c r="E1140" s="226" t="e">
        <f t="shared" si="103"/>
        <v>#N/A</v>
      </c>
    </row>
    <row r="1141" spans="2:5" ht="18" customHeight="1">
      <c r="B1141" t="s">
        <v>1382</v>
      </c>
      <c r="C1141" s="1041" t="str">
        <f t="shared" si="102"/>
        <v/>
      </c>
      <c r="D1141" s="221" t="e">
        <f>INDEX($C$1071:$C$1267,MATCH(0,INDEX(COUNTIF($D$1070:D1140,$C$1071:$C$1267),),))</f>
        <v>#N/A</v>
      </c>
      <c r="E1141" s="226" t="e">
        <f t="shared" si="103"/>
        <v>#N/A</v>
      </c>
    </row>
    <row r="1142" spans="2:5" ht="18" customHeight="1">
      <c r="B1142" t="s">
        <v>1382</v>
      </c>
      <c r="C1142" s="1041" t="str">
        <f t="shared" si="102"/>
        <v/>
      </c>
      <c r="D1142" s="221" t="e">
        <f>INDEX($C$1071:$C$1267,MATCH(0,INDEX(COUNTIF($D$1070:D1141,$C$1071:$C$1267),),))</f>
        <v>#N/A</v>
      </c>
      <c r="E1142" s="226" t="e">
        <f t="shared" si="103"/>
        <v>#N/A</v>
      </c>
    </row>
    <row r="1143" spans="2:5" ht="18" customHeight="1">
      <c r="B1143" t="s">
        <v>1382</v>
      </c>
      <c r="C1143" s="1041" t="str">
        <f t="shared" si="102"/>
        <v/>
      </c>
      <c r="D1143" s="221" t="e">
        <f>INDEX($C$1071:$C$1267,MATCH(0,INDEX(COUNTIF($D$1070:D1142,$C$1071:$C$1267),),))</f>
        <v>#N/A</v>
      </c>
      <c r="E1143" s="226" t="e">
        <f t="shared" si="103"/>
        <v>#N/A</v>
      </c>
    </row>
    <row r="1144" spans="2:5" ht="18" customHeight="1">
      <c r="B1144" t="s">
        <v>1382</v>
      </c>
      <c r="C1144" s="1041" t="str">
        <f t="shared" si="102"/>
        <v/>
      </c>
      <c r="D1144" s="221" t="e">
        <f>INDEX($C$1071:$C$1267,MATCH(0,INDEX(COUNTIF($D$1070:D1143,$C$1071:$C$1267),),))</f>
        <v>#N/A</v>
      </c>
      <c r="E1144" s="226" t="e">
        <f t="shared" si="103"/>
        <v>#N/A</v>
      </c>
    </row>
    <row r="1145" spans="2:5" ht="18" customHeight="1">
      <c r="B1145" t="s">
        <v>1416</v>
      </c>
      <c r="C1145" s="1042" t="str">
        <f t="shared" ref="C1145:C1164" si="104">IF(C341="","",C341)</f>
        <v/>
      </c>
      <c r="D1145" s="221" t="e">
        <f>INDEX($C$1071:$C$1267,MATCH(0,INDEX(COUNTIF($D$1070:D1144,$C$1071:$C$1267),),))</f>
        <v>#N/A</v>
      </c>
      <c r="E1145" s="226" t="e">
        <f t="shared" si="103"/>
        <v>#N/A</v>
      </c>
    </row>
    <row r="1146" spans="2:5" ht="18" customHeight="1">
      <c r="B1146" t="s">
        <v>1416</v>
      </c>
      <c r="C1146" s="1042" t="str">
        <f t="shared" si="104"/>
        <v/>
      </c>
      <c r="D1146" s="221" t="e">
        <f>INDEX($C$1071:$C$1267,MATCH(0,INDEX(COUNTIF($D$1070:D1145,$C$1071:$C$1267),),))</f>
        <v>#N/A</v>
      </c>
      <c r="E1146" s="226" t="e">
        <f t="shared" si="103"/>
        <v>#N/A</v>
      </c>
    </row>
    <row r="1147" spans="2:5" ht="18" customHeight="1">
      <c r="B1147" t="s">
        <v>1416</v>
      </c>
      <c r="C1147" s="1042" t="str">
        <f t="shared" si="104"/>
        <v/>
      </c>
      <c r="D1147" s="221" t="e">
        <f>INDEX($C$1071:$C$1267,MATCH(0,INDEX(COUNTIF($D$1070:D1146,$C$1071:$C$1267),),))</f>
        <v>#N/A</v>
      </c>
      <c r="E1147" s="226" t="e">
        <f t="shared" si="103"/>
        <v>#N/A</v>
      </c>
    </row>
    <row r="1148" spans="2:5" ht="18" customHeight="1">
      <c r="B1148" t="s">
        <v>1416</v>
      </c>
      <c r="C1148" s="1042" t="str">
        <f t="shared" si="104"/>
        <v/>
      </c>
      <c r="D1148" s="221" t="e">
        <f>INDEX($C$1071:$C$1267,MATCH(0,INDEX(COUNTIF($D$1070:D1147,$C$1071:$C$1267),),))</f>
        <v>#N/A</v>
      </c>
      <c r="E1148" s="226" t="e">
        <f t="shared" si="103"/>
        <v>#N/A</v>
      </c>
    </row>
    <row r="1149" spans="2:5" ht="18" customHeight="1">
      <c r="B1149" t="s">
        <v>1416</v>
      </c>
      <c r="C1149" s="1042" t="str">
        <f t="shared" si="104"/>
        <v/>
      </c>
      <c r="D1149" s="221" t="e">
        <f>INDEX($C$1071:$C$1267,MATCH(0,INDEX(COUNTIF($D$1070:D1148,$C$1071:$C$1267),),))</f>
        <v>#N/A</v>
      </c>
      <c r="E1149" s="226" t="e">
        <f t="shared" si="103"/>
        <v>#N/A</v>
      </c>
    </row>
    <row r="1150" spans="2:5" ht="18" customHeight="1">
      <c r="B1150" t="s">
        <v>1416</v>
      </c>
      <c r="C1150" s="1042" t="str">
        <f t="shared" si="104"/>
        <v/>
      </c>
      <c r="D1150" s="221" t="e">
        <f>INDEX($C$1071:$C$1267,MATCH(0,INDEX(COUNTIF($D$1070:D1149,$C$1071:$C$1267),),))</f>
        <v>#N/A</v>
      </c>
      <c r="E1150" s="226" t="e">
        <f t="shared" si="103"/>
        <v>#N/A</v>
      </c>
    </row>
    <row r="1151" spans="2:5" ht="18" customHeight="1">
      <c r="B1151" t="s">
        <v>1416</v>
      </c>
      <c r="C1151" s="1042" t="str">
        <f t="shared" si="104"/>
        <v/>
      </c>
      <c r="D1151" s="221" t="e">
        <f>INDEX($C$1071:$C$1267,MATCH(0,INDEX(COUNTIF($D$1070:D1150,$C$1071:$C$1267),),))</f>
        <v>#N/A</v>
      </c>
      <c r="E1151" s="226" t="e">
        <f t="shared" si="103"/>
        <v>#N/A</v>
      </c>
    </row>
    <row r="1152" spans="2:5" ht="18" customHeight="1">
      <c r="B1152" t="s">
        <v>1416</v>
      </c>
      <c r="C1152" s="1042" t="str">
        <f t="shared" si="104"/>
        <v/>
      </c>
      <c r="D1152" s="221" t="e">
        <f>INDEX($C$1071:$C$1267,MATCH(0,INDEX(COUNTIF($D$1070:D1151,$C$1071:$C$1267),),))</f>
        <v>#N/A</v>
      </c>
      <c r="E1152" s="226" t="e">
        <f t="shared" si="103"/>
        <v>#N/A</v>
      </c>
    </row>
    <row r="1153" spans="2:5" ht="18" customHeight="1">
      <c r="B1153" t="s">
        <v>1416</v>
      </c>
      <c r="C1153" s="1042" t="str">
        <f t="shared" si="104"/>
        <v/>
      </c>
      <c r="D1153" s="221" t="e">
        <f>INDEX($C$1071:$C$1267,MATCH(0,INDEX(COUNTIF($D$1070:D1152,$C$1071:$C$1267),),))</f>
        <v>#N/A</v>
      </c>
      <c r="E1153" s="226" t="e">
        <f t="shared" si="103"/>
        <v>#N/A</v>
      </c>
    </row>
    <row r="1154" spans="2:5" ht="18" customHeight="1">
      <c r="B1154" t="s">
        <v>1416</v>
      </c>
      <c r="C1154" s="1042" t="str">
        <f t="shared" si="104"/>
        <v/>
      </c>
      <c r="D1154" s="221" t="e">
        <f>INDEX($C$1071:$C$1267,MATCH(0,INDEX(COUNTIF($D$1070:D1153,$C$1071:$C$1267),),))</f>
        <v>#N/A</v>
      </c>
      <c r="E1154" s="226" t="e">
        <f t="shared" si="103"/>
        <v>#N/A</v>
      </c>
    </row>
    <row r="1155" spans="2:5" ht="18" customHeight="1">
      <c r="B1155" t="s">
        <v>1416</v>
      </c>
      <c r="C1155" s="1042" t="str">
        <f t="shared" si="104"/>
        <v/>
      </c>
      <c r="D1155" s="221" t="e">
        <f>INDEX($C$1071:$C$1267,MATCH(0,INDEX(COUNTIF($D$1070:D1154,$C$1071:$C$1267),),))</f>
        <v>#N/A</v>
      </c>
      <c r="E1155" s="226" t="e">
        <f t="shared" si="103"/>
        <v>#N/A</v>
      </c>
    </row>
    <row r="1156" spans="2:5" ht="18" customHeight="1">
      <c r="B1156" t="s">
        <v>1416</v>
      </c>
      <c r="C1156" s="1042" t="str">
        <f t="shared" si="104"/>
        <v/>
      </c>
      <c r="D1156" s="221" t="e">
        <f>INDEX($C$1071:$C$1267,MATCH(0,INDEX(COUNTIF($D$1070:D1155,$C$1071:$C$1267),),))</f>
        <v>#N/A</v>
      </c>
      <c r="E1156" s="226" t="e">
        <f t="shared" si="103"/>
        <v>#N/A</v>
      </c>
    </row>
    <row r="1157" spans="2:5" ht="18" customHeight="1">
      <c r="B1157" t="s">
        <v>1416</v>
      </c>
      <c r="C1157" s="1042" t="str">
        <f t="shared" si="104"/>
        <v/>
      </c>
      <c r="D1157" s="221" t="e">
        <f>INDEX($C$1071:$C$1267,MATCH(0,INDEX(COUNTIF($D$1070:D1156,$C$1071:$C$1267),),))</f>
        <v>#N/A</v>
      </c>
      <c r="E1157" s="226" t="e">
        <f t="shared" si="103"/>
        <v>#N/A</v>
      </c>
    </row>
    <row r="1158" spans="2:5" ht="18" customHeight="1">
      <c r="B1158" t="s">
        <v>1416</v>
      </c>
      <c r="C1158" s="1042" t="str">
        <f t="shared" si="104"/>
        <v/>
      </c>
      <c r="D1158" s="221" t="e">
        <f>INDEX($C$1071:$C$1267,MATCH(0,INDEX(COUNTIF($D$1070:D1157,$C$1071:$C$1267),),))</f>
        <v>#N/A</v>
      </c>
      <c r="E1158" s="226" t="e">
        <f t="shared" si="103"/>
        <v>#N/A</v>
      </c>
    </row>
    <row r="1159" spans="2:5" ht="18" customHeight="1">
      <c r="B1159" t="s">
        <v>1416</v>
      </c>
      <c r="C1159" s="1042" t="str">
        <f t="shared" si="104"/>
        <v/>
      </c>
      <c r="D1159" s="221" t="e">
        <f>INDEX($C$1071:$C$1267,MATCH(0,INDEX(COUNTIF($D$1070:D1158,$C$1071:$C$1267),),))</f>
        <v>#N/A</v>
      </c>
      <c r="E1159" s="226" t="e">
        <f t="shared" si="103"/>
        <v>#N/A</v>
      </c>
    </row>
    <row r="1160" spans="2:5" ht="18" customHeight="1">
      <c r="B1160" t="s">
        <v>1416</v>
      </c>
      <c r="C1160" s="1042" t="str">
        <f t="shared" si="104"/>
        <v/>
      </c>
      <c r="D1160" s="221" t="e">
        <f>INDEX($C$1071:$C$1267,MATCH(0,INDEX(COUNTIF($D$1070:D1159,$C$1071:$C$1267),),))</f>
        <v>#N/A</v>
      </c>
      <c r="E1160" s="226" t="e">
        <f t="shared" si="103"/>
        <v>#N/A</v>
      </c>
    </row>
    <row r="1161" spans="2:5" ht="18" customHeight="1">
      <c r="B1161" t="s">
        <v>1416</v>
      </c>
      <c r="C1161" s="1042" t="str">
        <f t="shared" si="104"/>
        <v/>
      </c>
      <c r="D1161" s="221" t="e">
        <f>INDEX($C$1071:$C$1267,MATCH(0,INDEX(COUNTIF($D$1070:D1160,$C$1071:$C$1267),),))</f>
        <v>#N/A</v>
      </c>
      <c r="E1161" s="226" t="e">
        <f t="shared" si="103"/>
        <v>#N/A</v>
      </c>
    </row>
    <row r="1162" spans="2:5" ht="18" customHeight="1">
      <c r="B1162" t="s">
        <v>1416</v>
      </c>
      <c r="C1162" s="1042" t="str">
        <f t="shared" si="104"/>
        <v/>
      </c>
      <c r="D1162" s="221" t="e">
        <f>INDEX($C$1071:$C$1267,MATCH(0,INDEX(COUNTIF($D$1070:D1161,$C$1071:$C$1267),),))</f>
        <v>#N/A</v>
      </c>
      <c r="E1162" s="226" t="e">
        <f t="shared" si="103"/>
        <v>#N/A</v>
      </c>
    </row>
    <row r="1163" spans="2:5" ht="18" customHeight="1">
      <c r="B1163" t="s">
        <v>1416</v>
      </c>
      <c r="C1163" s="1042" t="str">
        <f t="shared" si="104"/>
        <v/>
      </c>
      <c r="D1163" s="221" t="e">
        <f>INDEX($C$1071:$C$1267,MATCH(0,INDEX(COUNTIF($D$1070:D1162,$C$1071:$C$1267),),))</f>
        <v>#N/A</v>
      </c>
      <c r="E1163" s="226" t="e">
        <f t="shared" si="103"/>
        <v>#N/A</v>
      </c>
    </row>
    <row r="1164" spans="2:5" ht="18" customHeight="1">
      <c r="B1164" t="s">
        <v>1416</v>
      </c>
      <c r="C1164" s="1042" t="str">
        <f t="shared" si="104"/>
        <v/>
      </c>
      <c r="D1164" s="221" t="e">
        <f>INDEX($C$1071:$C$1267,MATCH(0,INDEX(COUNTIF($D$1070:D1163,$C$1071:$C$1267),),))</f>
        <v>#N/A</v>
      </c>
      <c r="E1164" s="226" t="e">
        <f t="shared" si="103"/>
        <v>#N/A</v>
      </c>
    </row>
    <row r="1165" spans="2:5" ht="18" customHeight="1">
      <c r="B1165">
        <v>4</v>
      </c>
      <c r="C1165" s="294" t="str">
        <f>IF(C398="","",C398)</f>
        <v/>
      </c>
      <c r="D1165" s="221" t="e">
        <f>INDEX($C$1071:$C$1267,MATCH(0,INDEX(COUNTIF($D$1070:D1164,$C$1071:$C$1267),),))</f>
        <v>#N/A</v>
      </c>
      <c r="E1165" s="226" t="e">
        <f t="shared" si="103"/>
        <v>#N/A</v>
      </c>
    </row>
    <row r="1166" spans="2:5" ht="18" customHeight="1">
      <c r="B1166">
        <v>4</v>
      </c>
      <c r="C1166" s="294" t="str">
        <f>IF(C399="","",C399)</f>
        <v/>
      </c>
      <c r="D1166" s="221" t="e">
        <f>INDEX($C$1071:$C$1267,MATCH(0,INDEX(COUNTIF($D$1070:D1165,$C$1071:$C$1267),),))</f>
        <v>#N/A</v>
      </c>
      <c r="E1166" s="226" t="e">
        <f t="shared" si="103"/>
        <v>#N/A</v>
      </c>
    </row>
    <row r="1167" spans="2:5" ht="18" customHeight="1">
      <c r="B1167">
        <v>4</v>
      </c>
      <c r="C1167" s="294" t="str">
        <f>IF(C400="","",C400)</f>
        <v/>
      </c>
      <c r="D1167" s="221" t="e">
        <f>INDEX($C$1071:$C$1267,MATCH(0,INDEX(COUNTIF($D$1070:D1166,$C$1071:$C$1267),),))</f>
        <v>#N/A</v>
      </c>
      <c r="E1167" s="226" t="e">
        <f t="shared" si="103"/>
        <v>#N/A</v>
      </c>
    </row>
    <row r="1168" spans="2:5" ht="18" customHeight="1">
      <c r="B1168">
        <v>4</v>
      </c>
      <c r="C1168" s="294" t="str">
        <f>IF(C401="","",C401)</f>
        <v/>
      </c>
      <c r="D1168" s="221" t="e">
        <f>INDEX($C$1071:$C$1267,MATCH(0,INDEX(COUNTIF($D$1070:D1167,$C$1071:$C$1267),),))</f>
        <v>#N/A</v>
      </c>
      <c r="E1168" s="226" t="e">
        <f t="shared" si="103"/>
        <v>#N/A</v>
      </c>
    </row>
    <row r="1169" spans="2:5" ht="18" customHeight="1">
      <c r="B1169">
        <v>4</v>
      </c>
      <c r="C1169" s="294" t="str">
        <f>IF(C402="","",C402)</f>
        <v/>
      </c>
      <c r="D1169" s="221" t="e">
        <f>INDEX($C$1071:$C$1267,MATCH(0,INDEX(COUNTIF($D$1070:D1168,$C$1071:$C$1267),),))</f>
        <v>#N/A</v>
      </c>
      <c r="E1169" s="226" t="e">
        <f t="shared" si="103"/>
        <v>#N/A</v>
      </c>
    </row>
    <row r="1170" spans="2:5" ht="18" customHeight="1">
      <c r="B1170">
        <v>5</v>
      </c>
      <c r="C1170" s="295" t="str">
        <f>IF(C489="","",C489)</f>
        <v/>
      </c>
      <c r="D1170" s="221" t="e">
        <f>INDEX($C$1071:$C$1267,MATCH(0,INDEX(COUNTIF($D$1070:D1169,$C$1071:$C$1267),),))</f>
        <v>#N/A</v>
      </c>
      <c r="E1170" s="226" t="e">
        <f>IF(D1170="",D1171,IF(D1170=E1169,D1171,D1170))</f>
        <v>#N/A</v>
      </c>
    </row>
    <row r="1171" spans="2:5" ht="18" customHeight="1">
      <c r="B1171">
        <v>5</v>
      </c>
      <c r="C1171" s="295" t="str">
        <f t="shared" ref="C1171:C1180" si="105">IF(C490="","",C490)</f>
        <v/>
      </c>
      <c r="D1171" s="221" t="e">
        <f>INDEX($C$1071:$C$1267,MATCH(0,INDEX(COUNTIF($D$1070:D1170,$C$1071:$C$1267),),))</f>
        <v>#N/A</v>
      </c>
      <c r="E1171" s="226" t="e">
        <f t="shared" si="103"/>
        <v>#N/A</v>
      </c>
    </row>
    <row r="1172" spans="2:5" ht="18" customHeight="1">
      <c r="B1172">
        <v>5</v>
      </c>
      <c r="C1172" s="295" t="str">
        <f t="shared" si="105"/>
        <v/>
      </c>
      <c r="D1172" s="221" t="e">
        <f>INDEX($C$1071:$C$1267,MATCH(0,INDEX(COUNTIF($D$1070:D1171,$C$1071:$C$1267),),))</f>
        <v>#N/A</v>
      </c>
      <c r="E1172" s="226" t="e">
        <f t="shared" si="103"/>
        <v>#N/A</v>
      </c>
    </row>
    <row r="1173" spans="2:5" ht="18" customHeight="1">
      <c r="B1173">
        <v>5</v>
      </c>
      <c r="C1173" s="295" t="str">
        <f t="shared" si="105"/>
        <v/>
      </c>
      <c r="D1173" s="221" t="e">
        <f>INDEX($C$1071:$C$1267,MATCH(0,INDEX(COUNTIF($D$1070:D1172,$C$1071:$C$1267),),))</f>
        <v>#N/A</v>
      </c>
      <c r="E1173" s="226" t="e">
        <f t="shared" ref="E1173:E1180" si="106">IF(D1173="",D1174,IF(D1173=E1172,D1174,D1173))</f>
        <v>#N/A</v>
      </c>
    </row>
    <row r="1174" spans="2:5" ht="18" customHeight="1">
      <c r="B1174">
        <v>5</v>
      </c>
      <c r="C1174" s="295" t="str">
        <f t="shared" si="105"/>
        <v/>
      </c>
      <c r="D1174" s="221" t="e">
        <f>INDEX($C$1071:$C$1267,MATCH(0,INDEX(COUNTIF($D$1070:D1173,$C$1071:$C$1267),),))</f>
        <v>#N/A</v>
      </c>
      <c r="E1174" s="226" t="e">
        <f t="shared" si="106"/>
        <v>#N/A</v>
      </c>
    </row>
    <row r="1175" spans="2:5" ht="18" customHeight="1">
      <c r="B1175">
        <v>5</v>
      </c>
      <c r="C1175" s="295" t="str">
        <f t="shared" si="105"/>
        <v/>
      </c>
      <c r="D1175" s="221" t="e">
        <f>INDEX($C$1071:$C$1267,MATCH(0,INDEX(COUNTIF($D$1070:D1174,$C$1071:$C$1267),),))</f>
        <v>#N/A</v>
      </c>
      <c r="E1175" s="226" t="e">
        <f t="shared" si="106"/>
        <v>#N/A</v>
      </c>
    </row>
    <row r="1176" spans="2:5" ht="18" customHeight="1">
      <c r="B1176">
        <v>5</v>
      </c>
      <c r="C1176" s="295" t="str">
        <f t="shared" si="105"/>
        <v/>
      </c>
      <c r="D1176" s="221" t="e">
        <f>INDEX($C$1071:$C$1267,MATCH(0,INDEX(COUNTIF($D$1070:D1175,$C$1071:$C$1267),),))</f>
        <v>#N/A</v>
      </c>
      <c r="E1176" s="226" t="e">
        <f t="shared" si="106"/>
        <v>#N/A</v>
      </c>
    </row>
    <row r="1177" spans="2:5" ht="18" customHeight="1">
      <c r="B1177">
        <v>5</v>
      </c>
      <c r="C1177" s="295" t="str">
        <f t="shared" si="105"/>
        <v/>
      </c>
      <c r="D1177" s="221" t="e">
        <f>INDEX($C$1071:$C$1267,MATCH(0,INDEX(COUNTIF($D$1070:D1176,$C$1071:$C$1267),),))</f>
        <v>#N/A</v>
      </c>
      <c r="E1177" s="226" t="e">
        <f t="shared" si="106"/>
        <v>#N/A</v>
      </c>
    </row>
    <row r="1178" spans="2:5" ht="18" customHeight="1">
      <c r="B1178">
        <v>5</v>
      </c>
      <c r="C1178" s="295" t="str">
        <f t="shared" si="105"/>
        <v/>
      </c>
      <c r="D1178" s="221" t="e">
        <f>INDEX($C$1071:$C$1267,MATCH(0,INDEX(COUNTIF($D$1070:D1177,$C$1071:$C$1267),),))</f>
        <v>#N/A</v>
      </c>
      <c r="E1178" s="226" t="e">
        <f t="shared" si="106"/>
        <v>#N/A</v>
      </c>
    </row>
    <row r="1179" spans="2:5" ht="18" customHeight="1">
      <c r="B1179">
        <v>5</v>
      </c>
      <c r="C1179" s="295" t="str">
        <f t="shared" si="105"/>
        <v/>
      </c>
      <c r="D1179" s="221" t="e">
        <f>INDEX($C$1071:$C$1267,MATCH(0,INDEX(COUNTIF($D$1070:D1178,$C$1071:$C$1267),),))</f>
        <v>#N/A</v>
      </c>
      <c r="E1179" s="226" t="e">
        <f t="shared" si="106"/>
        <v>#N/A</v>
      </c>
    </row>
    <row r="1180" spans="2:5" ht="18" customHeight="1">
      <c r="B1180">
        <v>5</v>
      </c>
      <c r="C1180" s="295" t="str">
        <f t="shared" si="105"/>
        <v/>
      </c>
      <c r="D1180" s="221" t="e">
        <f>INDEX($C$1071:$C$1267,MATCH(0,INDEX(COUNTIF($D$1070:D1179,$C$1071:$C$1267),),))</f>
        <v>#N/A</v>
      </c>
      <c r="E1180" s="226" t="e">
        <f t="shared" si="106"/>
        <v>#N/A</v>
      </c>
    </row>
    <row r="1181" spans="2:5" ht="18" customHeight="1">
      <c r="B1181">
        <v>6</v>
      </c>
      <c r="C1181" s="1043" t="str">
        <f t="shared" ref="C1181:C1202" si="107">IF(C564="","",C564)</f>
        <v/>
      </c>
      <c r="D1181" s="221" t="e">
        <f>INDEX($C$1071:$C$1267,MATCH(0,INDEX(COUNTIF($D$1070:D1180,$C$1071:$C$1267),),))</f>
        <v>#N/A</v>
      </c>
      <c r="E1181" s="226" t="e">
        <f>IF(D1181="",D1182,IF(D1181=E1174,D1182,D1181))</f>
        <v>#N/A</v>
      </c>
    </row>
    <row r="1182" spans="2:5" ht="18" customHeight="1">
      <c r="B1182">
        <v>6</v>
      </c>
      <c r="C1182" s="1043" t="str">
        <f t="shared" si="107"/>
        <v/>
      </c>
      <c r="D1182" s="221" t="e">
        <f>INDEX($C$1071:$C$1267,MATCH(0,INDEX(COUNTIF($D$1070:D1181,$C$1071:$C$1267),),))</f>
        <v>#N/A</v>
      </c>
      <c r="E1182" s="226" t="e">
        <f t="shared" si="103"/>
        <v>#N/A</v>
      </c>
    </row>
    <row r="1183" spans="2:5" ht="18" customHeight="1">
      <c r="B1183">
        <v>6</v>
      </c>
      <c r="C1183" s="1043" t="str">
        <f t="shared" si="107"/>
        <v/>
      </c>
      <c r="D1183" s="221" t="e">
        <f>INDEX($C$1071:$C$1267,MATCH(0,INDEX(COUNTIF($D$1070:D1182,$C$1071:$C$1267),),))</f>
        <v>#N/A</v>
      </c>
      <c r="E1183" s="226" t="e">
        <f t="shared" si="103"/>
        <v>#N/A</v>
      </c>
    </row>
    <row r="1184" spans="2:5" ht="18" customHeight="1">
      <c r="B1184">
        <v>6</v>
      </c>
      <c r="C1184" s="1043" t="str">
        <f t="shared" si="107"/>
        <v/>
      </c>
      <c r="D1184" s="221" t="e">
        <f>INDEX($C$1071:$C$1267,MATCH(0,INDEX(COUNTIF($D$1070:D1183,$C$1071:$C$1267),),))</f>
        <v>#N/A</v>
      </c>
      <c r="E1184" s="226" t="e">
        <f t="shared" si="103"/>
        <v>#N/A</v>
      </c>
    </row>
    <row r="1185" spans="2:5" ht="18" customHeight="1">
      <c r="B1185">
        <v>6</v>
      </c>
      <c r="C1185" s="1043" t="str">
        <f t="shared" si="107"/>
        <v/>
      </c>
      <c r="D1185" s="221" t="e">
        <f>INDEX($C$1071:$C$1267,MATCH(0,INDEX(COUNTIF($D$1070:D1184,$C$1071:$C$1267),),))</f>
        <v>#N/A</v>
      </c>
      <c r="E1185" s="226" t="e">
        <f t="shared" si="103"/>
        <v>#N/A</v>
      </c>
    </row>
    <row r="1186" spans="2:5" ht="18" customHeight="1">
      <c r="B1186">
        <v>6</v>
      </c>
      <c r="C1186" s="1043" t="str">
        <f t="shared" si="107"/>
        <v/>
      </c>
      <c r="D1186" s="221" t="e">
        <f>INDEX($C$1071:$C$1267,MATCH(0,INDEX(COUNTIF($D$1070:D1185,$C$1071:$C$1267),),))</f>
        <v>#N/A</v>
      </c>
      <c r="E1186" s="226" t="e">
        <f t="shared" si="103"/>
        <v>#N/A</v>
      </c>
    </row>
    <row r="1187" spans="2:5" ht="18" customHeight="1">
      <c r="B1187">
        <v>6</v>
      </c>
      <c r="C1187" s="1043" t="str">
        <f t="shared" si="107"/>
        <v/>
      </c>
      <c r="D1187" s="221" t="e">
        <f>INDEX($C$1071:$C$1267,MATCH(0,INDEX(COUNTIF($D$1070:D1186,$C$1071:$C$1267),),))</f>
        <v>#N/A</v>
      </c>
      <c r="E1187" s="226" t="e">
        <f t="shared" si="103"/>
        <v>#N/A</v>
      </c>
    </row>
    <row r="1188" spans="2:5" ht="18" customHeight="1">
      <c r="B1188">
        <v>6</v>
      </c>
      <c r="C1188" s="1043" t="str">
        <f t="shared" si="107"/>
        <v/>
      </c>
      <c r="D1188" s="221" t="e">
        <f>INDEX($C$1071:$C$1267,MATCH(0,INDEX(COUNTIF($D$1070:D1187,$C$1071:$C$1267),),))</f>
        <v>#N/A</v>
      </c>
      <c r="E1188" s="226" t="e">
        <f t="shared" si="103"/>
        <v>#N/A</v>
      </c>
    </row>
    <row r="1189" spans="2:5" ht="18" customHeight="1">
      <c r="B1189">
        <v>6</v>
      </c>
      <c r="C1189" s="1043" t="str">
        <f t="shared" si="107"/>
        <v/>
      </c>
      <c r="D1189" s="221" t="e">
        <f>INDEX($C$1071:$C$1267,MATCH(0,INDEX(COUNTIF($D$1070:D1188,$C$1071:$C$1267),),))</f>
        <v>#N/A</v>
      </c>
      <c r="E1189" s="226" t="e">
        <f t="shared" si="103"/>
        <v>#N/A</v>
      </c>
    </row>
    <row r="1190" spans="2:5" ht="18" customHeight="1">
      <c r="B1190">
        <v>6</v>
      </c>
      <c r="C1190" s="1043" t="str">
        <f t="shared" si="107"/>
        <v/>
      </c>
      <c r="D1190" s="221" t="e">
        <f>INDEX($C$1071:$C$1267,MATCH(0,INDEX(COUNTIF($D$1070:D1189,$C$1071:$C$1267),),))</f>
        <v>#N/A</v>
      </c>
      <c r="E1190" s="226" t="e">
        <f t="shared" si="103"/>
        <v>#N/A</v>
      </c>
    </row>
    <row r="1191" spans="2:5" ht="18" customHeight="1">
      <c r="B1191">
        <v>6</v>
      </c>
      <c r="C1191" s="1043" t="str">
        <f t="shared" si="107"/>
        <v/>
      </c>
      <c r="D1191" s="221" t="e">
        <f>INDEX($C$1071:$C$1267,MATCH(0,INDEX(COUNTIF($D$1070:D1190,$C$1071:$C$1267),),))</f>
        <v>#N/A</v>
      </c>
      <c r="E1191" s="226" t="e">
        <f t="shared" si="103"/>
        <v>#N/A</v>
      </c>
    </row>
    <row r="1192" spans="2:5" ht="18" customHeight="1">
      <c r="B1192">
        <v>6</v>
      </c>
      <c r="C1192" s="1043" t="str">
        <f t="shared" si="107"/>
        <v/>
      </c>
      <c r="D1192" s="221" t="e">
        <f>INDEX($C$1071:$C$1267,MATCH(0,INDEX(COUNTIF($D$1070:D1191,$C$1071:$C$1267),),))</f>
        <v>#N/A</v>
      </c>
      <c r="E1192" s="226" t="e">
        <f t="shared" si="103"/>
        <v>#N/A</v>
      </c>
    </row>
    <row r="1193" spans="2:5" ht="18" customHeight="1">
      <c r="B1193">
        <v>6</v>
      </c>
      <c r="C1193" s="1043" t="str">
        <f t="shared" si="107"/>
        <v/>
      </c>
      <c r="D1193" s="221" t="e">
        <f>INDEX($C$1071:$C$1267,MATCH(0,INDEX(COUNTIF($D$1070:D1192,$C$1071:$C$1267),),))</f>
        <v>#N/A</v>
      </c>
      <c r="E1193" s="226" t="e">
        <f t="shared" si="103"/>
        <v>#N/A</v>
      </c>
    </row>
    <row r="1194" spans="2:5" ht="18" customHeight="1">
      <c r="B1194">
        <v>6</v>
      </c>
      <c r="C1194" s="1043" t="str">
        <f t="shared" si="107"/>
        <v/>
      </c>
      <c r="D1194" s="221" t="e">
        <f>INDEX($C$1071:$C$1267,MATCH(0,INDEX(COUNTIF($D$1070:D1193,$C$1071:$C$1267),),))</f>
        <v>#N/A</v>
      </c>
      <c r="E1194" s="226" t="e">
        <f t="shared" si="103"/>
        <v>#N/A</v>
      </c>
    </row>
    <row r="1195" spans="2:5" ht="18" customHeight="1">
      <c r="B1195">
        <v>6</v>
      </c>
      <c r="C1195" s="1043" t="str">
        <f t="shared" si="107"/>
        <v/>
      </c>
      <c r="D1195" s="221" t="e">
        <f>INDEX($C$1071:$C$1267,MATCH(0,INDEX(COUNTIF($D$1070:D1194,$C$1071:$C$1267),),))</f>
        <v>#N/A</v>
      </c>
      <c r="E1195" s="226" t="e">
        <f t="shared" si="103"/>
        <v>#N/A</v>
      </c>
    </row>
    <row r="1196" spans="2:5" ht="18" customHeight="1">
      <c r="B1196">
        <v>6</v>
      </c>
      <c r="C1196" s="1043" t="str">
        <f t="shared" si="107"/>
        <v/>
      </c>
      <c r="D1196" s="221" t="e">
        <f>INDEX($C$1071:$C$1267,MATCH(0,INDEX(COUNTIF($D$1070:D1195,$C$1071:$C$1267),),))</f>
        <v>#N/A</v>
      </c>
      <c r="E1196" s="226" t="e">
        <f t="shared" si="103"/>
        <v>#N/A</v>
      </c>
    </row>
    <row r="1197" spans="2:5" ht="18" customHeight="1">
      <c r="B1197">
        <v>6</v>
      </c>
      <c r="C1197" s="1043" t="str">
        <f t="shared" si="107"/>
        <v/>
      </c>
      <c r="D1197" s="221" t="e">
        <f>INDEX($C$1071:$C$1267,MATCH(0,INDEX(COUNTIF($D$1070:D1196,$C$1071:$C$1267),),))</f>
        <v>#N/A</v>
      </c>
      <c r="E1197" s="226" t="e">
        <f t="shared" si="103"/>
        <v>#N/A</v>
      </c>
    </row>
    <row r="1198" spans="2:5" ht="18" customHeight="1">
      <c r="B1198">
        <v>6</v>
      </c>
      <c r="C1198" s="1043" t="str">
        <f t="shared" si="107"/>
        <v/>
      </c>
      <c r="D1198" s="221" t="e">
        <f>INDEX($C$1071:$C$1267,MATCH(0,INDEX(COUNTIF($D$1070:D1197,$C$1071:$C$1267),),))</f>
        <v>#N/A</v>
      </c>
      <c r="E1198" s="226" t="e">
        <f t="shared" si="103"/>
        <v>#N/A</v>
      </c>
    </row>
    <row r="1199" spans="2:5" ht="18" customHeight="1">
      <c r="B1199">
        <v>6</v>
      </c>
      <c r="C1199" s="1043" t="str">
        <f t="shared" si="107"/>
        <v/>
      </c>
      <c r="D1199" s="221" t="e">
        <f>INDEX($C$1071:$C$1267,MATCH(0,INDEX(COUNTIF($D$1070:D1198,$C$1071:$C$1267),),))</f>
        <v>#N/A</v>
      </c>
      <c r="E1199" s="226" t="e">
        <f t="shared" si="103"/>
        <v>#N/A</v>
      </c>
    </row>
    <row r="1200" spans="2:5" ht="18" customHeight="1">
      <c r="B1200">
        <v>6</v>
      </c>
      <c r="C1200" s="1043" t="str">
        <f t="shared" si="107"/>
        <v/>
      </c>
      <c r="D1200" s="221" t="e">
        <f>INDEX($C$1071:$C$1267,MATCH(0,INDEX(COUNTIF($D$1070:D1199,$C$1071:$C$1267),),))</f>
        <v>#N/A</v>
      </c>
      <c r="E1200" s="226" t="e">
        <f t="shared" si="103"/>
        <v>#N/A</v>
      </c>
    </row>
    <row r="1201" spans="2:5" ht="18" customHeight="1">
      <c r="B1201">
        <v>6</v>
      </c>
      <c r="C1201" s="1043" t="str">
        <f t="shared" si="107"/>
        <v/>
      </c>
      <c r="D1201" s="221" t="e">
        <f>INDEX($C$1071:$C$1267,MATCH(0,INDEX(COUNTIF($D$1070:D1200,$C$1071:$C$1267),),))</f>
        <v>#N/A</v>
      </c>
      <c r="E1201" s="226" t="e">
        <f t="shared" si="103"/>
        <v>#N/A</v>
      </c>
    </row>
    <row r="1202" spans="2:5" ht="18" customHeight="1">
      <c r="B1202">
        <v>6</v>
      </c>
      <c r="C1202" s="1043" t="str">
        <f t="shared" si="107"/>
        <v/>
      </c>
      <c r="D1202" s="221" t="e">
        <f>INDEX($C$1071:$C$1267,MATCH(0,INDEX(COUNTIF($D$1070:D1201,$C$1071:$C$1267),),))</f>
        <v>#N/A</v>
      </c>
      <c r="E1202" s="226" t="e">
        <f t="shared" si="103"/>
        <v>#N/A</v>
      </c>
    </row>
    <row r="1203" spans="2:5" ht="18" customHeight="1">
      <c r="B1203">
        <v>7</v>
      </c>
      <c r="C1203" s="1044" t="str">
        <f>IF(C614="","",C614)</f>
        <v/>
      </c>
      <c r="D1203" s="221" t="e">
        <f>INDEX($C$1071:$C$1267,MATCH(0,INDEX(COUNTIF($D$1070:D1202,$C$1071:$C$1267),),))</f>
        <v>#N/A</v>
      </c>
      <c r="E1203" s="226" t="e">
        <f t="shared" si="103"/>
        <v>#N/A</v>
      </c>
    </row>
    <row r="1204" spans="2:5" ht="18" customHeight="1">
      <c r="B1204">
        <v>7</v>
      </c>
      <c r="C1204" s="1044" t="str">
        <f t="shared" ref="C1204:C1210" si="108">IF(C615="","",C615)</f>
        <v/>
      </c>
      <c r="D1204" s="221" t="e">
        <f>INDEX($C$1071:$C$1267,MATCH(0,INDEX(COUNTIF($D$1070:D1203,$C$1071:$C$1267),),))</f>
        <v>#N/A</v>
      </c>
      <c r="E1204" s="226" t="e">
        <f t="shared" si="103"/>
        <v>#N/A</v>
      </c>
    </row>
    <row r="1205" spans="2:5" ht="18" customHeight="1">
      <c r="B1205">
        <v>7</v>
      </c>
      <c r="C1205" s="1044" t="str">
        <f t="shared" si="108"/>
        <v/>
      </c>
      <c r="D1205" s="221" t="e">
        <f>INDEX($C$1071:$C$1267,MATCH(0,INDEX(COUNTIF($D$1070:D1204,$C$1071:$C$1267),),))</f>
        <v>#N/A</v>
      </c>
      <c r="E1205" s="226" t="e">
        <f t="shared" si="103"/>
        <v>#N/A</v>
      </c>
    </row>
    <row r="1206" spans="2:5" ht="18" customHeight="1">
      <c r="B1206">
        <v>7</v>
      </c>
      <c r="C1206" s="1044" t="str">
        <f t="shared" si="108"/>
        <v/>
      </c>
      <c r="D1206" s="221" t="e">
        <f>INDEX($C$1071:$C$1267,MATCH(0,INDEX(COUNTIF($D$1070:D1205,$C$1071:$C$1267),),))</f>
        <v>#N/A</v>
      </c>
      <c r="E1206" s="226" t="e">
        <f t="shared" si="103"/>
        <v>#N/A</v>
      </c>
    </row>
    <row r="1207" spans="2:5" ht="18" customHeight="1">
      <c r="B1207">
        <v>7</v>
      </c>
      <c r="C1207" s="1044" t="str">
        <f t="shared" si="108"/>
        <v/>
      </c>
      <c r="D1207" s="221" t="e">
        <f>INDEX($C$1071:$C$1267,MATCH(0,INDEX(COUNTIF($D$1070:D1206,$C$1071:$C$1267),),))</f>
        <v>#N/A</v>
      </c>
      <c r="E1207" s="226" t="e">
        <f t="shared" ref="E1207:E1266" si="109">IF(D1207="",D1208,IF(D1207=E1206,D1208,D1207))</f>
        <v>#N/A</v>
      </c>
    </row>
    <row r="1208" spans="2:5" ht="18" customHeight="1">
      <c r="B1208">
        <v>7</v>
      </c>
      <c r="C1208" s="1044" t="str">
        <f t="shared" si="108"/>
        <v/>
      </c>
      <c r="D1208" s="221" t="e">
        <f>INDEX($C$1071:$C$1267,MATCH(0,INDEX(COUNTIF($D$1070:D1207,$C$1071:$C$1267),),))</f>
        <v>#N/A</v>
      </c>
      <c r="E1208" s="226" t="e">
        <f t="shared" si="109"/>
        <v>#N/A</v>
      </c>
    </row>
    <row r="1209" spans="2:5" ht="18" customHeight="1">
      <c r="B1209">
        <v>7</v>
      </c>
      <c r="C1209" s="1044" t="str">
        <f t="shared" si="108"/>
        <v/>
      </c>
      <c r="D1209" s="221" t="e">
        <f>INDEX($C$1071:$C$1267,MATCH(0,INDEX(COUNTIF($D$1070:D1208,$C$1071:$C$1267),),))</f>
        <v>#N/A</v>
      </c>
      <c r="E1209" s="226" t="e">
        <f t="shared" si="109"/>
        <v>#N/A</v>
      </c>
    </row>
    <row r="1210" spans="2:5" ht="18" customHeight="1">
      <c r="B1210">
        <v>7</v>
      </c>
      <c r="C1210" s="1044" t="str">
        <f t="shared" si="108"/>
        <v/>
      </c>
      <c r="D1210" s="221" t="e">
        <f>INDEX($C$1071:$C$1267,MATCH(0,INDEX(COUNTIF($D$1070:D1209,$C$1071:$C$1267),),))</f>
        <v>#N/A</v>
      </c>
      <c r="E1210" s="226" t="e">
        <f t="shared" si="109"/>
        <v>#N/A</v>
      </c>
    </row>
    <row r="1211" spans="2:5" ht="18" customHeight="1">
      <c r="B1211">
        <v>8</v>
      </c>
      <c r="C1211" s="1041" t="str">
        <f>IF(C650="","",C650)</f>
        <v/>
      </c>
      <c r="D1211" s="221" t="e">
        <f>INDEX($C$1071:$C$1267,MATCH(0,INDEX(COUNTIF($D$1070:D1210,$C$1071:$C$1267),),))</f>
        <v>#N/A</v>
      </c>
      <c r="E1211" s="226" t="e">
        <f t="shared" si="109"/>
        <v>#N/A</v>
      </c>
    </row>
    <row r="1212" spans="2:5" ht="18" customHeight="1">
      <c r="B1212">
        <v>8</v>
      </c>
      <c r="C1212" s="1041" t="str">
        <f t="shared" ref="C1212:C1225" si="110">IF(C651="","",C651)</f>
        <v/>
      </c>
      <c r="D1212" s="221" t="e">
        <f>INDEX($C$1071:$C$1267,MATCH(0,INDEX(COUNTIF($D$1070:D1211,$C$1071:$C$1267),),))</f>
        <v>#N/A</v>
      </c>
      <c r="E1212" s="226" t="e">
        <f t="shared" si="109"/>
        <v>#N/A</v>
      </c>
    </row>
    <row r="1213" spans="2:5" ht="18" customHeight="1">
      <c r="B1213">
        <v>8</v>
      </c>
      <c r="C1213" s="1041" t="str">
        <f t="shared" si="110"/>
        <v/>
      </c>
      <c r="D1213" s="221" t="e">
        <f>INDEX($C$1071:$C$1267,MATCH(0,INDEX(COUNTIF($D$1070:D1212,$C$1071:$C$1267),),))</f>
        <v>#N/A</v>
      </c>
      <c r="E1213" s="226" t="e">
        <f t="shared" si="109"/>
        <v>#N/A</v>
      </c>
    </row>
    <row r="1214" spans="2:5" ht="18" customHeight="1">
      <c r="B1214">
        <v>8</v>
      </c>
      <c r="C1214" s="1041" t="str">
        <f t="shared" si="110"/>
        <v/>
      </c>
      <c r="D1214" s="221" t="e">
        <f>INDEX($C$1071:$C$1267,MATCH(0,INDEX(COUNTIF($D$1070:D1213,$C$1071:$C$1267),),))</f>
        <v>#N/A</v>
      </c>
      <c r="E1214" s="226" t="e">
        <f t="shared" si="109"/>
        <v>#N/A</v>
      </c>
    </row>
    <row r="1215" spans="2:5" ht="18" customHeight="1">
      <c r="B1215">
        <v>8</v>
      </c>
      <c r="C1215" s="1041" t="str">
        <f t="shared" si="110"/>
        <v/>
      </c>
      <c r="D1215" s="221" t="e">
        <f>INDEX($C$1071:$C$1267,MATCH(0,INDEX(COUNTIF($D$1070:D1214,$C$1071:$C$1267),),))</f>
        <v>#N/A</v>
      </c>
      <c r="E1215" s="226" t="e">
        <f t="shared" si="109"/>
        <v>#N/A</v>
      </c>
    </row>
    <row r="1216" spans="2:5" ht="18" customHeight="1">
      <c r="B1216">
        <v>8</v>
      </c>
      <c r="C1216" s="1041" t="str">
        <f t="shared" si="110"/>
        <v/>
      </c>
      <c r="D1216" s="221" t="e">
        <f>INDEX($C$1071:$C$1267,MATCH(0,INDEX(COUNTIF($D$1070:D1215,$C$1071:$C$1267),),))</f>
        <v>#N/A</v>
      </c>
      <c r="E1216" s="226" t="e">
        <f t="shared" si="109"/>
        <v>#N/A</v>
      </c>
    </row>
    <row r="1217" spans="2:5" ht="18" customHeight="1">
      <c r="B1217">
        <v>8</v>
      </c>
      <c r="C1217" s="1041" t="str">
        <f t="shared" si="110"/>
        <v/>
      </c>
      <c r="D1217" s="221" t="e">
        <f>INDEX($C$1071:$C$1267,MATCH(0,INDEX(COUNTIF($D$1070:D1216,$C$1071:$C$1267),),))</f>
        <v>#N/A</v>
      </c>
      <c r="E1217" s="226" t="e">
        <f t="shared" si="109"/>
        <v>#N/A</v>
      </c>
    </row>
    <row r="1218" spans="2:5" ht="18" customHeight="1">
      <c r="B1218">
        <v>8</v>
      </c>
      <c r="C1218" s="1041" t="str">
        <f t="shared" si="110"/>
        <v/>
      </c>
      <c r="D1218" s="221" t="e">
        <f>INDEX($C$1071:$C$1267,MATCH(0,INDEX(COUNTIF($D$1070:D1217,$C$1071:$C$1267),),))</f>
        <v>#N/A</v>
      </c>
      <c r="E1218" s="226" t="e">
        <f t="shared" si="109"/>
        <v>#N/A</v>
      </c>
    </row>
    <row r="1219" spans="2:5" ht="18" customHeight="1">
      <c r="B1219">
        <v>8</v>
      </c>
      <c r="C1219" s="1041" t="str">
        <f t="shared" si="110"/>
        <v/>
      </c>
      <c r="D1219" s="221" t="e">
        <f>INDEX($C$1071:$C$1267,MATCH(0,INDEX(COUNTIF($D$1070:D1218,$C$1071:$C$1267),),))</f>
        <v>#N/A</v>
      </c>
      <c r="E1219" s="226" t="e">
        <f t="shared" si="109"/>
        <v>#N/A</v>
      </c>
    </row>
    <row r="1220" spans="2:5" ht="18" customHeight="1">
      <c r="B1220">
        <v>8</v>
      </c>
      <c r="C1220" s="1041" t="str">
        <f t="shared" si="110"/>
        <v/>
      </c>
      <c r="D1220" s="221" t="e">
        <f>INDEX($C$1071:$C$1267,MATCH(0,INDEX(COUNTIF($D$1070:D1219,$C$1071:$C$1267),),))</f>
        <v>#N/A</v>
      </c>
      <c r="E1220" s="226" t="e">
        <f t="shared" si="109"/>
        <v>#N/A</v>
      </c>
    </row>
    <row r="1221" spans="2:5" ht="18" customHeight="1">
      <c r="B1221">
        <v>8</v>
      </c>
      <c r="C1221" s="1041" t="str">
        <f t="shared" si="110"/>
        <v/>
      </c>
      <c r="D1221" s="221" t="e">
        <f>INDEX($C$1071:$C$1267,MATCH(0,INDEX(COUNTIF($D$1070:D1220,$C$1071:$C$1267),),))</f>
        <v>#N/A</v>
      </c>
      <c r="E1221" s="226" t="e">
        <f t="shared" si="109"/>
        <v>#N/A</v>
      </c>
    </row>
    <row r="1222" spans="2:5" ht="18" customHeight="1">
      <c r="B1222">
        <v>8</v>
      </c>
      <c r="C1222" s="1041" t="str">
        <f t="shared" si="110"/>
        <v/>
      </c>
      <c r="D1222" s="221" t="e">
        <f>INDEX($C$1071:$C$1267,MATCH(0,INDEX(COUNTIF($D$1070:D1221,$C$1071:$C$1267),),))</f>
        <v>#N/A</v>
      </c>
      <c r="E1222" s="226" t="e">
        <f t="shared" si="109"/>
        <v>#N/A</v>
      </c>
    </row>
    <row r="1223" spans="2:5" ht="18" customHeight="1">
      <c r="B1223">
        <v>8</v>
      </c>
      <c r="C1223" s="1041" t="str">
        <f t="shared" si="110"/>
        <v/>
      </c>
      <c r="D1223" s="221" t="e">
        <f>INDEX($C$1071:$C$1267,MATCH(0,INDEX(COUNTIF($D$1070:D1222,$C$1071:$C$1267),),))</f>
        <v>#N/A</v>
      </c>
      <c r="E1223" s="226" t="e">
        <f t="shared" si="109"/>
        <v>#N/A</v>
      </c>
    </row>
    <row r="1224" spans="2:5" ht="18" customHeight="1">
      <c r="B1224">
        <v>8</v>
      </c>
      <c r="C1224" s="1041" t="str">
        <f t="shared" si="110"/>
        <v/>
      </c>
      <c r="D1224" s="221" t="e">
        <f>INDEX($C$1071:$C$1267,MATCH(0,INDEX(COUNTIF($D$1070:D1223,$C$1071:$C$1267),),))</f>
        <v>#N/A</v>
      </c>
      <c r="E1224" s="226" t="e">
        <f t="shared" si="109"/>
        <v>#N/A</v>
      </c>
    </row>
    <row r="1225" spans="2:5" ht="18" customHeight="1">
      <c r="B1225">
        <v>8</v>
      </c>
      <c r="C1225" s="1041" t="str">
        <f t="shared" si="110"/>
        <v/>
      </c>
      <c r="D1225" s="221" t="e">
        <f>INDEX($C$1071:$C$1267,MATCH(0,INDEX(COUNTIF($D$1070:D1224,$C$1071:$C$1267),),))</f>
        <v>#N/A</v>
      </c>
      <c r="E1225" s="226" t="e">
        <f t="shared" si="109"/>
        <v>#N/A</v>
      </c>
    </row>
    <row r="1226" spans="2:5" ht="18" customHeight="1">
      <c r="B1226">
        <v>10</v>
      </c>
      <c r="C1226" s="294" t="str">
        <f>IF(C696="","",C696)</f>
        <v/>
      </c>
      <c r="D1226" s="221" t="e">
        <f>INDEX($C$1071:$C$1267,MATCH(0,INDEX(COUNTIF($D$1070:D1225,$C$1071:$C$1267),),))</f>
        <v>#N/A</v>
      </c>
      <c r="E1226" s="226" t="e">
        <f t="shared" si="109"/>
        <v>#N/A</v>
      </c>
    </row>
    <row r="1227" spans="2:5" ht="18" customHeight="1">
      <c r="B1227">
        <v>10</v>
      </c>
      <c r="C1227" s="294" t="str">
        <f t="shared" ref="C1227:C1247" si="111">IF(C697="","",C697)</f>
        <v/>
      </c>
      <c r="D1227" s="221" t="e">
        <f>INDEX($C$1071:$C$1267,MATCH(0,INDEX(COUNTIF($D$1070:D1226,$C$1071:$C$1267),),))</f>
        <v>#N/A</v>
      </c>
      <c r="E1227" s="226" t="e">
        <f t="shared" si="109"/>
        <v>#N/A</v>
      </c>
    </row>
    <row r="1228" spans="2:5" ht="18" customHeight="1">
      <c r="B1228">
        <v>10</v>
      </c>
      <c r="C1228" s="294" t="str">
        <f t="shared" si="111"/>
        <v/>
      </c>
      <c r="D1228" s="221" t="e">
        <f>INDEX($C$1071:$C$1267,MATCH(0,INDEX(COUNTIF($D$1070:D1227,$C$1071:$C$1267),),))</f>
        <v>#N/A</v>
      </c>
      <c r="E1228" s="226" t="e">
        <f t="shared" si="109"/>
        <v>#N/A</v>
      </c>
    </row>
    <row r="1229" spans="2:5" ht="18" customHeight="1">
      <c r="B1229">
        <v>10</v>
      </c>
      <c r="C1229" s="294" t="str">
        <f t="shared" si="111"/>
        <v/>
      </c>
      <c r="D1229" s="221" t="e">
        <f>INDEX($C$1071:$C$1267,MATCH(0,INDEX(COUNTIF($D$1070:D1228,$C$1071:$C$1267),),))</f>
        <v>#N/A</v>
      </c>
      <c r="E1229" s="226" t="e">
        <f t="shared" si="109"/>
        <v>#N/A</v>
      </c>
    </row>
    <row r="1230" spans="2:5" ht="18" customHeight="1">
      <c r="B1230">
        <v>10</v>
      </c>
      <c r="C1230" s="294" t="str">
        <f t="shared" si="111"/>
        <v/>
      </c>
      <c r="D1230" s="221" t="e">
        <f>INDEX($C$1071:$C$1267,MATCH(0,INDEX(COUNTIF($D$1070:D1229,$C$1071:$C$1267),),))</f>
        <v>#N/A</v>
      </c>
      <c r="E1230" s="226" t="e">
        <f t="shared" si="109"/>
        <v>#N/A</v>
      </c>
    </row>
    <row r="1231" spans="2:5" ht="18" customHeight="1">
      <c r="B1231">
        <v>10</v>
      </c>
      <c r="C1231" s="294" t="str">
        <f t="shared" si="111"/>
        <v/>
      </c>
      <c r="D1231" s="221" t="e">
        <f>INDEX($C$1071:$C$1267,MATCH(0,INDEX(COUNTIF($D$1070:D1230,$C$1071:$C$1267),),))</f>
        <v>#N/A</v>
      </c>
      <c r="E1231" s="226" t="e">
        <f t="shared" si="109"/>
        <v>#N/A</v>
      </c>
    </row>
    <row r="1232" spans="2:5" ht="18" customHeight="1">
      <c r="B1232">
        <v>10</v>
      </c>
      <c r="C1232" s="294" t="str">
        <f t="shared" si="111"/>
        <v/>
      </c>
      <c r="D1232" s="221" t="e">
        <f>INDEX($C$1071:$C$1267,MATCH(0,INDEX(COUNTIF($D$1070:D1231,$C$1071:$C$1267),),))</f>
        <v>#N/A</v>
      </c>
      <c r="E1232" s="226" t="e">
        <f t="shared" si="109"/>
        <v>#N/A</v>
      </c>
    </row>
    <row r="1233" spans="2:5" ht="18" customHeight="1">
      <c r="B1233">
        <v>10</v>
      </c>
      <c r="C1233" s="294" t="str">
        <f t="shared" si="111"/>
        <v/>
      </c>
      <c r="D1233" s="221" t="e">
        <f>INDEX($C$1071:$C$1267,MATCH(0,INDEX(COUNTIF($D$1070:D1232,$C$1071:$C$1267),),))</f>
        <v>#N/A</v>
      </c>
      <c r="E1233" s="226" t="e">
        <f t="shared" si="109"/>
        <v>#N/A</v>
      </c>
    </row>
    <row r="1234" spans="2:5" ht="18" customHeight="1">
      <c r="B1234">
        <v>10</v>
      </c>
      <c r="C1234" s="294" t="str">
        <f t="shared" si="111"/>
        <v/>
      </c>
      <c r="D1234" s="221" t="e">
        <f>INDEX($C$1071:$C$1267,MATCH(0,INDEX(COUNTIF($D$1070:D1233,$C$1071:$C$1267),),))</f>
        <v>#N/A</v>
      </c>
      <c r="E1234" s="226" t="e">
        <f t="shared" si="109"/>
        <v>#N/A</v>
      </c>
    </row>
    <row r="1235" spans="2:5" ht="18" customHeight="1">
      <c r="B1235">
        <v>10</v>
      </c>
      <c r="C1235" s="294" t="str">
        <f t="shared" si="111"/>
        <v/>
      </c>
      <c r="D1235" s="221" t="e">
        <f>INDEX($C$1071:$C$1267,MATCH(0,INDEX(COUNTIF($D$1070:D1234,$C$1071:$C$1267),),))</f>
        <v>#N/A</v>
      </c>
      <c r="E1235" s="226" t="e">
        <f t="shared" si="109"/>
        <v>#N/A</v>
      </c>
    </row>
    <row r="1236" spans="2:5" ht="18" customHeight="1">
      <c r="B1236">
        <v>10</v>
      </c>
      <c r="C1236" s="294" t="str">
        <f t="shared" si="111"/>
        <v/>
      </c>
      <c r="D1236" s="221" t="e">
        <f>INDEX($C$1071:$C$1267,MATCH(0,INDEX(COUNTIF($D$1070:D1235,$C$1071:$C$1267),),))</f>
        <v>#N/A</v>
      </c>
      <c r="E1236" s="226" t="e">
        <f t="shared" si="109"/>
        <v>#N/A</v>
      </c>
    </row>
    <row r="1237" spans="2:5" ht="18" customHeight="1">
      <c r="B1237">
        <v>10</v>
      </c>
      <c r="C1237" s="294" t="str">
        <f t="shared" si="111"/>
        <v/>
      </c>
      <c r="D1237" s="221" t="e">
        <f>INDEX($C$1071:$C$1267,MATCH(0,INDEX(COUNTIF($D$1070:D1236,$C$1071:$C$1267),),))</f>
        <v>#N/A</v>
      </c>
      <c r="E1237" s="226" t="e">
        <f t="shared" si="109"/>
        <v>#N/A</v>
      </c>
    </row>
    <row r="1238" spans="2:5" ht="18" customHeight="1">
      <c r="B1238">
        <v>10</v>
      </c>
      <c r="C1238" s="294" t="str">
        <f t="shared" si="111"/>
        <v/>
      </c>
      <c r="D1238" s="221" t="e">
        <f>INDEX($C$1071:$C$1267,MATCH(0,INDEX(COUNTIF($D$1070:D1237,$C$1071:$C$1267),),))</f>
        <v>#N/A</v>
      </c>
      <c r="E1238" s="226" t="e">
        <f t="shared" si="109"/>
        <v>#N/A</v>
      </c>
    </row>
    <row r="1239" spans="2:5" ht="18" customHeight="1">
      <c r="B1239">
        <v>10</v>
      </c>
      <c r="C1239" s="294" t="str">
        <f t="shared" si="111"/>
        <v/>
      </c>
      <c r="D1239" s="221" t="e">
        <f>INDEX($C$1071:$C$1267,MATCH(0,INDEX(COUNTIF($D$1070:D1238,$C$1071:$C$1267),),))</f>
        <v>#N/A</v>
      </c>
      <c r="E1239" s="226" t="e">
        <f t="shared" si="109"/>
        <v>#N/A</v>
      </c>
    </row>
    <row r="1240" spans="2:5" ht="18" customHeight="1">
      <c r="B1240">
        <v>10</v>
      </c>
      <c r="C1240" s="294" t="str">
        <f t="shared" si="111"/>
        <v/>
      </c>
      <c r="D1240" s="221" t="e">
        <f>INDEX($C$1071:$C$1267,MATCH(0,INDEX(COUNTIF($D$1070:D1239,$C$1071:$C$1267),),))</f>
        <v>#N/A</v>
      </c>
      <c r="E1240" s="226" t="e">
        <f t="shared" si="109"/>
        <v>#N/A</v>
      </c>
    </row>
    <row r="1241" spans="2:5" ht="18" customHeight="1">
      <c r="B1241">
        <v>10</v>
      </c>
      <c r="C1241" s="294" t="str">
        <f t="shared" si="111"/>
        <v/>
      </c>
      <c r="D1241" s="221" t="e">
        <f>INDEX($C$1071:$C$1267,MATCH(0,INDEX(COUNTIF($D$1070:D1240,$C$1071:$C$1267),),))</f>
        <v>#N/A</v>
      </c>
      <c r="E1241" s="226" t="e">
        <f t="shared" si="109"/>
        <v>#N/A</v>
      </c>
    </row>
    <row r="1242" spans="2:5" ht="18" customHeight="1">
      <c r="B1242">
        <v>10</v>
      </c>
      <c r="C1242" s="294" t="str">
        <f t="shared" si="111"/>
        <v/>
      </c>
      <c r="D1242" s="221" t="e">
        <f>INDEX($C$1071:$C$1267,MATCH(0,INDEX(COUNTIF($D$1070:D1241,$C$1071:$C$1267),),))</f>
        <v>#N/A</v>
      </c>
      <c r="E1242" s="226" t="e">
        <f t="shared" si="109"/>
        <v>#N/A</v>
      </c>
    </row>
    <row r="1243" spans="2:5" ht="18" customHeight="1">
      <c r="B1243">
        <v>10</v>
      </c>
      <c r="C1243" s="294" t="str">
        <f t="shared" si="111"/>
        <v/>
      </c>
      <c r="D1243" s="221" t="e">
        <f>INDEX($C$1071:$C$1267,MATCH(0,INDEX(COUNTIF($D$1070:D1242,$C$1071:$C$1267),),))</f>
        <v>#N/A</v>
      </c>
      <c r="E1243" s="226" t="e">
        <f t="shared" si="109"/>
        <v>#N/A</v>
      </c>
    </row>
    <row r="1244" spans="2:5" ht="18" customHeight="1">
      <c r="B1244">
        <v>10</v>
      </c>
      <c r="C1244" s="294" t="str">
        <f t="shared" si="111"/>
        <v/>
      </c>
      <c r="D1244" s="221" t="e">
        <f>INDEX($C$1071:$C$1267,MATCH(0,INDEX(COUNTIF($D$1070:D1243,$C$1071:$C$1267),),))</f>
        <v>#N/A</v>
      </c>
      <c r="E1244" s="226" t="e">
        <f t="shared" si="109"/>
        <v>#N/A</v>
      </c>
    </row>
    <row r="1245" spans="2:5" ht="18" customHeight="1">
      <c r="B1245">
        <v>10</v>
      </c>
      <c r="C1245" s="294" t="str">
        <f t="shared" si="111"/>
        <v/>
      </c>
      <c r="D1245" s="221" t="e">
        <f>INDEX($C$1071:$C$1267,MATCH(0,INDEX(COUNTIF($D$1070:D1244,$C$1071:$C$1267),),))</f>
        <v>#N/A</v>
      </c>
      <c r="E1245" s="226" t="e">
        <f t="shared" si="109"/>
        <v>#N/A</v>
      </c>
    </row>
    <row r="1246" spans="2:5" ht="18" customHeight="1">
      <c r="B1246">
        <v>10</v>
      </c>
      <c r="C1246" s="294" t="str">
        <f t="shared" si="111"/>
        <v/>
      </c>
      <c r="D1246" s="221" t="e">
        <f>INDEX($C$1071:$C$1267,MATCH(0,INDEX(COUNTIF($D$1070:D1245,$C$1071:$C$1267),),))</f>
        <v>#N/A</v>
      </c>
      <c r="E1246" s="226" t="e">
        <f t="shared" si="109"/>
        <v>#N/A</v>
      </c>
    </row>
    <row r="1247" spans="2:5" ht="18" customHeight="1">
      <c r="B1247">
        <v>10</v>
      </c>
      <c r="C1247" s="294" t="str">
        <f t="shared" si="111"/>
        <v/>
      </c>
      <c r="D1247" s="221" t="e">
        <f>INDEX($C$1071:$C$1267,MATCH(0,INDEX(COUNTIF($D$1070:D1246,$C$1071:$C$1267),),))</f>
        <v>#N/A</v>
      </c>
      <c r="E1247" s="226" t="e">
        <f t="shared" si="109"/>
        <v>#N/A</v>
      </c>
    </row>
    <row r="1248" spans="2:5" ht="18" customHeight="1">
      <c r="B1248">
        <v>11</v>
      </c>
      <c r="C1248" s="1045" t="str">
        <f>IF(C962="","",C962)</f>
        <v/>
      </c>
      <c r="D1248" s="221" t="e">
        <f>INDEX($C$1071:$C$1267,MATCH(0,INDEX(COUNTIF($D$1070:D1247,$C$1071:$C$1267),),))</f>
        <v>#N/A</v>
      </c>
      <c r="E1248" s="226" t="e">
        <f t="shared" si="109"/>
        <v>#N/A</v>
      </c>
    </row>
    <row r="1249" spans="2:5" ht="18" customHeight="1">
      <c r="B1249">
        <v>11</v>
      </c>
      <c r="C1249" s="1045" t="str">
        <f t="shared" ref="C1249:C1257" si="112">IF(C963="","",C963)</f>
        <v/>
      </c>
      <c r="D1249" s="221" t="e">
        <f>INDEX($C$1071:$C$1267,MATCH(0,INDEX(COUNTIF($D$1070:D1248,$C$1071:$C$1267),),))</f>
        <v>#N/A</v>
      </c>
      <c r="E1249" s="226" t="e">
        <f t="shared" si="109"/>
        <v>#N/A</v>
      </c>
    </row>
    <row r="1250" spans="2:5" ht="18" customHeight="1">
      <c r="B1250">
        <v>11</v>
      </c>
      <c r="C1250" s="1045" t="str">
        <f t="shared" si="112"/>
        <v/>
      </c>
      <c r="D1250" s="221" t="e">
        <f>INDEX($C$1071:$C$1267,MATCH(0,INDEX(COUNTIF($D$1070:D1249,$C$1071:$C$1267),),))</f>
        <v>#N/A</v>
      </c>
      <c r="E1250" s="226" t="e">
        <f t="shared" si="109"/>
        <v>#N/A</v>
      </c>
    </row>
    <row r="1251" spans="2:5" ht="18" customHeight="1">
      <c r="B1251">
        <v>11</v>
      </c>
      <c r="C1251" s="1045" t="str">
        <f t="shared" si="112"/>
        <v/>
      </c>
      <c r="D1251" s="221" t="e">
        <f>INDEX($C$1071:$C$1267,MATCH(0,INDEX(COUNTIF($D$1070:D1250,$C$1071:$C$1267),),))</f>
        <v>#N/A</v>
      </c>
      <c r="E1251" s="226" t="e">
        <f t="shared" si="109"/>
        <v>#N/A</v>
      </c>
    </row>
    <row r="1252" spans="2:5" ht="18" customHeight="1">
      <c r="B1252">
        <v>11</v>
      </c>
      <c r="C1252" s="1045" t="str">
        <f t="shared" si="112"/>
        <v/>
      </c>
      <c r="D1252" s="221" t="e">
        <f>INDEX($C$1071:$C$1267,MATCH(0,INDEX(COUNTIF($D$1070:D1251,$C$1071:$C$1267),),))</f>
        <v>#N/A</v>
      </c>
      <c r="E1252" s="226" t="e">
        <f t="shared" si="109"/>
        <v>#N/A</v>
      </c>
    </row>
    <row r="1253" spans="2:5" ht="18" customHeight="1">
      <c r="B1253">
        <v>11</v>
      </c>
      <c r="C1253" s="1045" t="str">
        <f t="shared" si="112"/>
        <v/>
      </c>
      <c r="D1253" s="221" t="e">
        <f>INDEX($C$1071:$C$1267,MATCH(0,INDEX(COUNTIF($D$1070:D1252,$C$1071:$C$1267),),))</f>
        <v>#N/A</v>
      </c>
      <c r="E1253" s="226" t="e">
        <f t="shared" si="109"/>
        <v>#N/A</v>
      </c>
    </row>
    <row r="1254" spans="2:5" ht="18" customHeight="1">
      <c r="B1254">
        <v>11</v>
      </c>
      <c r="C1254" s="1045" t="str">
        <f t="shared" si="112"/>
        <v/>
      </c>
      <c r="D1254" s="221" t="e">
        <f>INDEX($C$1071:$C$1267,MATCH(0,INDEX(COUNTIF($D$1070:D1253,$C$1071:$C$1267),),))</f>
        <v>#N/A</v>
      </c>
      <c r="E1254" s="226" t="e">
        <f t="shared" si="109"/>
        <v>#N/A</v>
      </c>
    </row>
    <row r="1255" spans="2:5" ht="18" customHeight="1">
      <c r="B1255">
        <v>11</v>
      </c>
      <c r="C1255" s="1045" t="str">
        <f t="shared" si="112"/>
        <v/>
      </c>
      <c r="D1255" s="221" t="e">
        <f>INDEX($C$1071:$C$1267,MATCH(0,INDEX(COUNTIF($D$1070:D1254,$C$1071:$C$1267),),))</f>
        <v>#N/A</v>
      </c>
      <c r="E1255" s="226" t="e">
        <f t="shared" si="109"/>
        <v>#N/A</v>
      </c>
    </row>
    <row r="1256" spans="2:5" ht="18" customHeight="1">
      <c r="B1256">
        <v>11</v>
      </c>
      <c r="C1256" s="1045" t="str">
        <f t="shared" si="112"/>
        <v/>
      </c>
      <c r="D1256" s="221" t="e">
        <f>INDEX($C$1071:$C$1267,MATCH(0,INDEX(COUNTIF($D$1070:D1255,$C$1071:$C$1267),),))</f>
        <v>#N/A</v>
      </c>
      <c r="E1256" s="226" t="e">
        <f t="shared" si="109"/>
        <v>#N/A</v>
      </c>
    </row>
    <row r="1257" spans="2:5" ht="18" customHeight="1">
      <c r="B1257">
        <v>11</v>
      </c>
      <c r="C1257" s="1045" t="str">
        <f t="shared" si="112"/>
        <v/>
      </c>
      <c r="D1257" s="221" t="e">
        <f>INDEX($C$1071:$C$1267,MATCH(0,INDEX(COUNTIF($D$1070:D1256,$C$1071:$C$1267),),))</f>
        <v>#N/A</v>
      </c>
      <c r="E1257" s="226" t="e">
        <f t="shared" si="109"/>
        <v>#N/A</v>
      </c>
    </row>
    <row r="1258" spans="2:5" ht="18" customHeight="1">
      <c r="B1258">
        <v>12</v>
      </c>
      <c r="C1258" s="1044" t="str">
        <f>IF(C986="","",C986)</f>
        <v/>
      </c>
      <c r="D1258" s="221" t="e">
        <f>INDEX($C$1071:$C$1267,MATCH(0,INDEX(COUNTIF($D$1070:D1257,$C$1071:$C$1267),),))</f>
        <v>#N/A</v>
      </c>
      <c r="E1258" s="226" t="e">
        <f t="shared" si="109"/>
        <v>#N/A</v>
      </c>
    </row>
    <row r="1259" spans="2:5" ht="18" customHeight="1">
      <c r="B1259">
        <v>12</v>
      </c>
      <c r="C1259" s="1044" t="str">
        <f t="shared" ref="C1259:C1266" si="113">IF(C987="","",C987)</f>
        <v/>
      </c>
      <c r="D1259" s="221" t="e">
        <f>INDEX($C$1071:$C$1267,MATCH(0,INDEX(COUNTIF($D$1070:D1258,$C$1071:$C$1267),),))</f>
        <v>#N/A</v>
      </c>
      <c r="E1259" s="226" t="e">
        <f t="shared" si="109"/>
        <v>#N/A</v>
      </c>
    </row>
    <row r="1260" spans="2:5" ht="18" customHeight="1">
      <c r="B1260">
        <v>12</v>
      </c>
      <c r="C1260" s="1044" t="str">
        <f t="shared" si="113"/>
        <v/>
      </c>
      <c r="D1260" s="221" t="e">
        <f>INDEX($C$1071:$C$1267,MATCH(0,INDEX(COUNTIF($D$1070:D1259,$C$1071:$C$1267),),))</f>
        <v>#N/A</v>
      </c>
      <c r="E1260" s="226" t="e">
        <f t="shared" si="109"/>
        <v>#N/A</v>
      </c>
    </row>
    <row r="1261" spans="2:5" ht="18" customHeight="1">
      <c r="B1261">
        <v>12</v>
      </c>
      <c r="C1261" s="1044" t="str">
        <f t="shared" si="113"/>
        <v/>
      </c>
      <c r="D1261" s="221" t="e">
        <f>INDEX($C$1071:$C$1267,MATCH(0,INDEX(COUNTIF($D$1070:D1260,$C$1071:$C$1267),),))</f>
        <v>#N/A</v>
      </c>
      <c r="E1261" s="226" t="e">
        <f t="shared" si="109"/>
        <v>#N/A</v>
      </c>
    </row>
    <row r="1262" spans="2:5" ht="18" customHeight="1">
      <c r="B1262">
        <v>12</v>
      </c>
      <c r="C1262" s="1044" t="str">
        <f t="shared" si="113"/>
        <v/>
      </c>
      <c r="D1262" s="221" t="e">
        <f>INDEX($C$1071:$C$1267,MATCH(0,INDEX(COUNTIF($D$1070:D1261,$C$1071:$C$1267),),))</f>
        <v>#N/A</v>
      </c>
      <c r="E1262" s="226" t="e">
        <f t="shared" si="109"/>
        <v>#N/A</v>
      </c>
    </row>
    <row r="1263" spans="2:5" ht="18" customHeight="1">
      <c r="B1263">
        <v>12</v>
      </c>
      <c r="C1263" s="1044" t="str">
        <f t="shared" si="113"/>
        <v/>
      </c>
      <c r="D1263" s="221" t="e">
        <f>INDEX($C$1071:$C$1267,MATCH(0,INDEX(COUNTIF($D$1070:D1262,$C$1071:$C$1267),),))</f>
        <v>#N/A</v>
      </c>
      <c r="E1263" s="226" t="e">
        <f t="shared" si="109"/>
        <v>#N/A</v>
      </c>
    </row>
    <row r="1264" spans="2:5" ht="18" customHeight="1">
      <c r="B1264">
        <v>12</v>
      </c>
      <c r="C1264" s="1044" t="str">
        <f t="shared" si="113"/>
        <v/>
      </c>
      <c r="D1264" s="221" t="e">
        <f>INDEX($C$1071:$C$1267,MATCH(0,INDEX(COUNTIF($D$1070:D1263,$C$1071:$C$1267),),))</f>
        <v>#N/A</v>
      </c>
      <c r="E1264" s="226" t="e">
        <f t="shared" si="109"/>
        <v>#N/A</v>
      </c>
    </row>
    <row r="1265" spans="2:5" ht="18" customHeight="1">
      <c r="B1265">
        <v>12</v>
      </c>
      <c r="C1265" s="1044" t="str">
        <f t="shared" si="113"/>
        <v/>
      </c>
      <c r="D1265" s="221" t="e">
        <f>INDEX($C$1071:$C$1267,MATCH(0,INDEX(COUNTIF($D$1070:D1264,$C$1071:$C$1267),),))</f>
        <v>#N/A</v>
      </c>
      <c r="E1265" s="226" t="e">
        <f t="shared" si="109"/>
        <v>#N/A</v>
      </c>
    </row>
    <row r="1266" spans="2:5" ht="18" customHeight="1">
      <c r="B1266">
        <v>12</v>
      </c>
      <c r="C1266" s="1044" t="str">
        <f t="shared" si="113"/>
        <v/>
      </c>
      <c r="D1266" s="221" t="e">
        <f>INDEX($C$1071:$C$1267,MATCH(0,INDEX(COUNTIF($D$1070:D1265,$C$1071:$C$1267),),))</f>
        <v>#N/A</v>
      </c>
      <c r="E1266" s="226" t="e">
        <f t="shared" si="109"/>
        <v>#N/A</v>
      </c>
    </row>
    <row r="1267" spans="2:5" ht="18" customHeight="1">
      <c r="B1267">
        <v>12</v>
      </c>
      <c r="C1267" s="1044" t="str">
        <f>IF(C995="","",C995)</f>
        <v/>
      </c>
      <c r="D1267" s="221" t="e">
        <f>INDEX($C$1071:$C$1267,MATCH(0,INDEX(COUNTIF($D$1070:D1266,$C$1071:$C$1267),),))</f>
        <v>#N/A</v>
      </c>
      <c r="E1267" s="226" t="e">
        <f>IF(D1267="",#REF!,IF(D1267=E1266,#REF!,D1267))</f>
        <v>#N/A</v>
      </c>
    </row>
  </sheetData>
  <sheetProtection algorithmName="SHA-512" hashValue="JOnFELm1iTLZ69kKqdgJAXwKuI4xwXI2T5IKJLMrF5ATHPdplgYXiRZU0WmsMuKsQUeA4KshYZMBMK0QQrG/nw==" saltValue="xnzgvasSPYjeiOF2INYC8g==" spinCount="100000" sheet="1" objects="1" scenarios="1"/>
  <protectedRanges>
    <protectedRange sqref="D614:D622 C587 C614:C621 C341:D360 C650:I664 C564:C585 D564:D586" name="Rango5_1"/>
    <protectedRange sqref="D614:F622 C587:E587 C614:C621 C341:F360 C650:I664 C564:C585 D564:F586" name="Rango1_1"/>
    <protectedRange sqref="AH485:AI485" name="Rango5_2"/>
    <protectedRange sqref="X485" name="Rango1_3_1"/>
    <protectedRange sqref="AH485 AA485:AD485 Y485 AJ485:AK485" name="Rango1_2"/>
    <protectedRange sqref="X485" name="Rango4_1"/>
    <protectedRange sqref="C103:C124" name="Rango3"/>
    <protectedRange sqref="D103:E124" name="Rango1_4"/>
    <protectedRange sqref="C171:D202" name="Rango3_3"/>
    <protectedRange sqref="E171:E202" name="Rango1_7"/>
  </protectedRanges>
  <autoFilter ref="C226:E266" xr:uid="{00000000-0009-0000-0000-00000C000000}"/>
  <mergeCells count="33">
    <mergeCell ref="M486:P486"/>
    <mergeCell ref="C100:C101"/>
    <mergeCell ref="D100:D101"/>
    <mergeCell ref="E100:E101"/>
    <mergeCell ref="L100:O100"/>
    <mergeCell ref="F100:H100"/>
    <mergeCell ref="I100:K100"/>
    <mergeCell ref="M395:P395"/>
    <mergeCell ref="C310:C311"/>
    <mergeCell ref="C395:C396"/>
    <mergeCell ref="D168:D169"/>
    <mergeCell ref="C168:C169"/>
    <mergeCell ref="D310:D311"/>
    <mergeCell ref="E310:E311"/>
    <mergeCell ref="F310:F311"/>
    <mergeCell ref="M310:P310"/>
    <mergeCell ref="J310:L310"/>
    <mergeCell ref="G647:J647"/>
    <mergeCell ref="C1037:E1037"/>
    <mergeCell ref="C486:C487"/>
    <mergeCell ref="G486:I486"/>
    <mergeCell ref="J395:L395"/>
    <mergeCell ref="J486:L486"/>
    <mergeCell ref="D486:D487"/>
    <mergeCell ref="E486:E487"/>
    <mergeCell ref="F486:F487"/>
    <mergeCell ref="E168:E169"/>
    <mergeCell ref="F168:I168"/>
    <mergeCell ref="D395:D396"/>
    <mergeCell ref="E395:E396"/>
    <mergeCell ref="F395:F396"/>
    <mergeCell ref="G395:I395"/>
    <mergeCell ref="G310:I310"/>
  </mergeCells>
  <conditionalFormatting sqref="C1052">
    <cfRule type="iconSet" priority="33">
      <iconSet iconSet="3Arrows">
        <cfvo type="percent" val="0"/>
        <cfvo type="percent" val="33"/>
        <cfvo type="percent" val="67"/>
      </iconSet>
    </cfRule>
  </conditionalFormatting>
  <conditionalFormatting sqref="AK514:AK517">
    <cfRule type="cellIs" dxfId="1" priority="25" operator="lessThan">
      <formula>0</formula>
    </cfRule>
    <cfRule type="cellIs" dxfId="0" priority="26" operator="greaterThan">
      <formula>0</formula>
    </cfRule>
  </conditionalFormatting>
  <dataValidations disablePrompts="1" count="5">
    <dataValidation type="decimal" allowBlank="1" showInputMessage="1" showErrorMessage="1" sqref="AK485 F341:F360" xr:uid="{00000000-0002-0000-0C00-000000000000}">
      <formula1>0</formula1>
      <formula2>500</formula2>
    </dataValidation>
    <dataValidation type="decimal" allowBlank="1" showInputMessage="1" showErrorMessage="1" sqref="AJ485 E341:E360" xr:uid="{00000000-0002-0000-0C00-000001000000}">
      <formula1>0</formula1>
      <formula2>100000000</formula2>
    </dataValidation>
    <dataValidation type="decimal" operator="greaterThan" allowBlank="1" showInputMessage="1" showErrorMessage="1" sqref="AD485" xr:uid="{00000000-0002-0000-0C00-000002000000}">
      <formula1>0</formula1>
    </dataValidation>
    <dataValidation type="decimal" allowBlank="1" showInputMessage="1" showErrorMessage="1" sqref="AA485:AC485" xr:uid="{00000000-0002-0000-0C00-000003000000}">
      <formula1>0</formula1>
      <formula2>10</formula2>
    </dataValidation>
    <dataValidation type="list" allowBlank="1" showInputMessage="1" showErrorMessage="1" sqref="Y485" xr:uid="{00000000-0002-0000-0C00-000004000000}">
      <formula1>INDIRECT("Lista_Comb_fósiles_vehículos_"&amp;$D$1)</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Y109"/>
  <sheetViews>
    <sheetView showRowColHeaders="0" zoomScaleNormal="100" zoomScaleSheetLayoutView="100" workbookViewId="0">
      <pane xSplit="2" ySplit="1" topLeftCell="C2" activePane="bottomRight" state="frozen"/>
      <selection pane="bottomRight" activeCell="G3" sqref="G3"/>
      <selection pane="bottomLeft" activeCell="A2" sqref="A2"/>
      <selection pane="topRight" activeCell="C1" sqref="C1"/>
    </sheetView>
  </sheetViews>
  <sheetFormatPr defaultColWidth="11.42578125" defaultRowHeight="15"/>
  <cols>
    <col min="1" max="1" width="27" style="11" customWidth="1"/>
    <col min="2" max="2" width="0.5703125" style="10" customWidth="1"/>
    <col min="3" max="3" width="1.7109375" style="23" customWidth="1"/>
    <col min="4" max="5" width="8.7109375" style="23" customWidth="1"/>
    <col min="6" max="6" width="9.5703125" style="23" customWidth="1"/>
    <col min="7" max="7" width="13.28515625" style="23" customWidth="1"/>
    <col min="8" max="8" width="14.140625" style="23" customWidth="1"/>
    <col min="9" max="9" width="15.5703125" style="23" customWidth="1"/>
    <col min="10" max="10" width="15.85546875" style="23" customWidth="1"/>
    <col min="11" max="11" width="16.140625" style="23" customWidth="1"/>
    <col min="12" max="12" width="10.140625" style="23" customWidth="1"/>
    <col min="13" max="13" width="12.28515625" style="23" customWidth="1"/>
    <col min="14" max="14" width="12.85546875" style="23" customWidth="1"/>
    <col min="15" max="15" width="2.7109375" style="23" customWidth="1"/>
    <col min="16" max="16384" width="11.42578125" style="23"/>
  </cols>
  <sheetData>
    <row r="1" spans="1:25" ht="36" customHeight="1">
      <c r="A1" s="9"/>
      <c r="C1" s="513" t="s">
        <v>28</v>
      </c>
      <c r="D1" s="514"/>
      <c r="E1" s="514"/>
      <c r="F1" s="514"/>
      <c r="G1" s="514"/>
      <c r="H1" s="514"/>
      <c r="I1" s="514"/>
      <c r="J1" s="514"/>
      <c r="K1" s="514"/>
      <c r="L1" s="514"/>
      <c r="M1" s="514"/>
      <c r="N1" s="514"/>
      <c r="O1" s="514"/>
    </row>
    <row r="2" spans="1:25" ht="36" customHeight="1">
      <c r="B2" s="5"/>
      <c r="H2" s="1"/>
      <c r="I2" s="1"/>
      <c r="J2" s="1"/>
      <c r="K2" s="1"/>
      <c r="L2" s="1"/>
      <c r="M2" s="1"/>
      <c r="N2" s="1"/>
    </row>
    <row r="3" spans="1:25" ht="16.5">
      <c r="A3" s="4" t="s">
        <v>29</v>
      </c>
      <c r="B3" s="51"/>
      <c r="D3" s="515" t="s">
        <v>30</v>
      </c>
      <c r="E3" s="516"/>
      <c r="F3" s="517"/>
      <c r="G3" s="134"/>
      <c r="H3" s="1"/>
      <c r="I3" s="1"/>
      <c r="M3" s="1"/>
      <c r="N3" s="1"/>
    </row>
    <row r="4" spans="1:25" ht="16.5">
      <c r="A4" s="690" t="s">
        <v>31</v>
      </c>
      <c r="B4" s="51"/>
      <c r="H4" s="1"/>
      <c r="I4" s="1"/>
      <c r="M4" s="1"/>
      <c r="N4" s="1"/>
    </row>
    <row r="5" spans="1:25" ht="18.75" customHeight="1">
      <c r="A5" s="690" t="s">
        <v>32</v>
      </c>
      <c r="B5" s="51"/>
      <c r="D5" s="518" t="s">
        <v>33</v>
      </c>
      <c r="E5" s="518"/>
      <c r="F5" s="518"/>
      <c r="G5" s="518"/>
      <c r="H5" s="518"/>
      <c r="I5" s="518"/>
      <c r="J5" s="117" t="s">
        <v>34</v>
      </c>
      <c r="K5" s="519" t="s">
        <v>35</v>
      </c>
      <c r="L5" s="520"/>
      <c r="M5" s="521"/>
      <c r="Y5" s="123">
        <f>D6</f>
        <v>0</v>
      </c>
    </row>
    <row r="6" spans="1:25" ht="16.5">
      <c r="A6" s="690" t="s">
        <v>36</v>
      </c>
      <c r="B6" s="51"/>
      <c r="D6" s="522"/>
      <c r="E6" s="523"/>
      <c r="F6" s="523"/>
      <c r="G6" s="523"/>
      <c r="H6" s="523"/>
      <c r="I6" s="524"/>
      <c r="J6" s="691"/>
      <c r="K6" s="525"/>
      <c r="L6" s="526"/>
      <c r="M6" s="527"/>
      <c r="Y6" s="123">
        <f>D9</f>
        <v>0</v>
      </c>
    </row>
    <row r="7" spans="1:25" ht="16.5">
      <c r="A7" s="690" t="s">
        <v>37</v>
      </c>
      <c r="J7" s="1"/>
      <c r="N7" s="23" t="s">
        <v>27</v>
      </c>
    </row>
    <row r="8" spans="1:25" ht="16.5" customHeight="1">
      <c r="A8" s="690" t="s">
        <v>38</v>
      </c>
      <c r="D8" s="511" t="s">
        <v>39</v>
      </c>
      <c r="E8" s="512"/>
      <c r="F8" s="512"/>
      <c r="G8" s="512"/>
      <c r="H8" s="512"/>
      <c r="I8" s="512"/>
      <c r="J8" s="512"/>
      <c r="K8" s="512"/>
      <c r="L8" s="512"/>
      <c r="M8" s="512"/>
    </row>
    <row r="9" spans="1:25" ht="16.5" customHeight="1">
      <c r="A9" s="690" t="s">
        <v>40</v>
      </c>
      <c r="D9" s="692"/>
      <c r="E9" s="693"/>
      <c r="F9" s="693"/>
      <c r="G9" s="693"/>
      <c r="H9" s="693"/>
      <c r="I9" s="693"/>
      <c r="J9" s="693"/>
      <c r="K9" s="693"/>
      <c r="L9" s="693"/>
      <c r="M9" s="694"/>
    </row>
    <row r="10" spans="1:25" ht="17.25" customHeight="1">
      <c r="A10" s="690" t="s">
        <v>41</v>
      </c>
    </row>
    <row r="11" spans="1:25" ht="18.75" customHeight="1">
      <c r="A11" s="690" t="s">
        <v>42</v>
      </c>
      <c r="D11" s="529" t="s">
        <v>43</v>
      </c>
      <c r="E11" s="529"/>
      <c r="F11" s="529"/>
      <c r="G11" s="529"/>
      <c r="H11" s="529"/>
      <c r="I11" s="529"/>
      <c r="J11" s="529"/>
      <c r="K11" s="529"/>
      <c r="L11" s="529"/>
      <c r="M11" s="529"/>
      <c r="N11" s="529"/>
    </row>
    <row r="12" spans="1:25">
      <c r="A12" s="690" t="s">
        <v>44</v>
      </c>
      <c r="D12" s="529"/>
      <c r="E12" s="529"/>
      <c r="F12" s="529"/>
      <c r="G12" s="529"/>
      <c r="H12" s="529"/>
      <c r="I12" s="529"/>
      <c r="J12" s="529"/>
      <c r="K12" s="529"/>
      <c r="L12" s="529"/>
      <c r="M12" s="529"/>
      <c r="N12" s="529"/>
    </row>
    <row r="13" spans="1:25" ht="18" customHeight="1">
      <c r="A13" s="690" t="s">
        <v>45</v>
      </c>
      <c r="D13" s="529"/>
      <c r="E13" s="529"/>
      <c r="F13" s="529"/>
      <c r="G13" s="529"/>
      <c r="H13" s="529"/>
      <c r="I13" s="529"/>
      <c r="J13" s="529"/>
      <c r="K13" s="529"/>
      <c r="L13" s="529"/>
      <c r="M13" s="529"/>
      <c r="N13" s="529"/>
    </row>
    <row r="14" spans="1:25" ht="16.5" customHeight="1">
      <c r="A14" s="55"/>
      <c r="G14" s="122" t="s">
        <v>46</v>
      </c>
      <c r="H14" s="68"/>
      <c r="I14" s="1"/>
      <c r="J14" s="122" t="s">
        <v>47</v>
      </c>
      <c r="K14" s="171"/>
      <c r="L14" s="69" t="s">
        <v>48</v>
      </c>
      <c r="M14" s="168"/>
    </row>
    <row r="15" spans="1:25" ht="9" customHeight="1">
      <c r="A15" s="55"/>
      <c r="J15" s="1"/>
    </row>
    <row r="16" spans="1:25" ht="16.5" customHeight="1">
      <c r="A16" s="55"/>
      <c r="G16" s="122" t="s">
        <v>49</v>
      </c>
      <c r="H16" s="68"/>
      <c r="I16" s="1"/>
      <c r="J16" s="122" t="s">
        <v>50</v>
      </c>
      <c r="K16" s="171"/>
      <c r="L16" s="69" t="s">
        <v>48</v>
      </c>
      <c r="M16" s="168"/>
    </row>
    <row r="17" spans="1:19" ht="9" customHeight="1">
      <c r="F17" s="131"/>
      <c r="H17" s="1"/>
      <c r="I17" s="132"/>
    </row>
    <row r="18" spans="1:19" s="12" customFormat="1" ht="18">
      <c r="A18" s="11"/>
      <c r="B18" s="19"/>
      <c r="D18" s="23"/>
      <c r="E18" s="23"/>
      <c r="F18" s="23"/>
      <c r="G18" s="122" t="s">
        <v>51</v>
      </c>
      <c r="H18" s="68"/>
      <c r="I18" s="1"/>
      <c r="J18" s="126" t="s">
        <v>52</v>
      </c>
      <c r="K18" s="172"/>
      <c r="L18" s="69" t="s">
        <v>48</v>
      </c>
      <c r="M18" s="168"/>
      <c r="N18" s="23"/>
      <c r="O18" s="13"/>
      <c r="P18" s="13"/>
      <c r="Q18" s="13"/>
      <c r="R18" s="13"/>
      <c r="S18" s="13"/>
    </row>
    <row r="19" spans="1:19" ht="9" customHeight="1">
      <c r="F19" s="115"/>
      <c r="H19" s="1"/>
      <c r="I19" s="116"/>
      <c r="M19" s="168"/>
    </row>
    <row r="20" spans="1:19" s="12" customFormat="1" ht="23.25" customHeight="1">
      <c r="A20" s="11"/>
      <c r="B20" s="19"/>
      <c r="D20" s="23"/>
      <c r="E20" s="23"/>
      <c r="F20" s="23"/>
      <c r="G20" s="127" t="s">
        <v>53</v>
      </c>
      <c r="H20" s="130" t="str">
        <f>IF(ISNUMBER(G3),G3,"")</f>
        <v/>
      </c>
      <c r="I20" s="1"/>
      <c r="J20" s="128" t="s">
        <v>54</v>
      </c>
      <c r="K20" s="173">
        <f ca="1">Datos!D1007</f>
        <v>0</v>
      </c>
      <c r="L20" s="129" t="s">
        <v>55</v>
      </c>
      <c r="M20" s="168"/>
      <c r="N20" s="23"/>
      <c r="O20" s="13"/>
      <c r="P20" s="13"/>
      <c r="Q20" s="13"/>
      <c r="R20" s="13"/>
      <c r="S20" s="13"/>
    </row>
    <row r="21" spans="1:19" s="12" customFormat="1" ht="9" customHeight="1">
      <c r="A21" s="11"/>
      <c r="B21" s="19"/>
      <c r="D21" s="23"/>
      <c r="E21" s="23"/>
      <c r="F21" s="23"/>
      <c r="G21" s="23"/>
      <c r="H21" s="36"/>
      <c r="I21" s="36"/>
      <c r="J21" s="23"/>
      <c r="K21" s="23"/>
      <c r="L21" s="36"/>
      <c r="M21" s="23"/>
      <c r="N21" s="23"/>
      <c r="O21" s="13"/>
      <c r="P21" s="13"/>
      <c r="Q21" s="13"/>
      <c r="R21" s="13"/>
      <c r="S21" s="13"/>
    </row>
    <row r="22" spans="1:19" s="12" customFormat="1" ht="27.75" customHeight="1">
      <c r="A22" s="18"/>
      <c r="B22" s="19"/>
      <c r="D22" s="528" t="s">
        <v>56</v>
      </c>
      <c r="E22" s="528"/>
      <c r="F22" s="528"/>
      <c r="G22" s="528"/>
      <c r="H22" s="528"/>
      <c r="I22" s="528"/>
      <c r="J22" s="528"/>
      <c r="K22" s="528"/>
      <c r="L22" s="528"/>
      <c r="M22" s="528"/>
      <c r="N22" s="528"/>
      <c r="O22" s="13"/>
      <c r="P22" s="13"/>
      <c r="Q22" s="13"/>
      <c r="R22" s="13"/>
      <c r="S22" s="13"/>
    </row>
    <row r="23" spans="1:19" s="12" customFormat="1" ht="20.25" customHeight="1">
      <c r="A23" s="18"/>
      <c r="B23" s="19"/>
      <c r="D23" s="528"/>
      <c r="E23" s="528"/>
      <c r="F23" s="528"/>
      <c r="G23" s="528"/>
      <c r="H23" s="528"/>
      <c r="I23" s="528"/>
      <c r="J23" s="528"/>
      <c r="K23" s="528"/>
      <c r="L23" s="528"/>
      <c r="M23" s="528"/>
      <c r="N23" s="528"/>
      <c r="O23" s="13"/>
      <c r="P23" s="13"/>
      <c r="Q23" s="13"/>
      <c r="R23" s="13"/>
      <c r="S23" s="13"/>
    </row>
    <row r="24" spans="1:19" ht="9" customHeight="1">
      <c r="A24" s="55"/>
      <c r="D24" s="35"/>
      <c r="E24" s="35"/>
      <c r="F24" s="35"/>
      <c r="G24" s="35"/>
      <c r="H24" s="35"/>
      <c r="I24" s="35"/>
      <c r="J24" s="35"/>
      <c r="K24" s="35"/>
      <c r="L24" s="35"/>
      <c r="M24" s="35"/>
      <c r="N24" s="35"/>
    </row>
    <row r="25" spans="1:19" s="12" customFormat="1" ht="16.5">
      <c r="A25" s="18"/>
      <c r="B25" s="19"/>
      <c r="D25" s="35"/>
      <c r="G25" s="35"/>
      <c r="H25" s="35"/>
      <c r="I25" s="695" t="s">
        <v>57</v>
      </c>
      <c r="J25" s="696" t="s">
        <v>58</v>
      </c>
      <c r="K25" s="697"/>
      <c r="L25" s="698"/>
      <c r="N25" s="50"/>
      <c r="O25" s="13"/>
      <c r="P25" s="13"/>
      <c r="Q25" s="13"/>
      <c r="R25" s="13"/>
      <c r="S25" s="13"/>
    </row>
    <row r="26" spans="1:19" ht="16.5">
      <c r="D26" s="35"/>
      <c r="E26" s="12"/>
      <c r="F26" s="12"/>
      <c r="G26" s="35"/>
      <c r="H26" s="35"/>
      <c r="I26" s="699"/>
      <c r="J26" s="700" t="s">
        <v>59</v>
      </c>
      <c r="K26" s="700" t="s">
        <v>60</v>
      </c>
      <c r="L26" s="701" t="s">
        <v>61</v>
      </c>
      <c r="N26" s="12"/>
      <c r="O26" s="35"/>
    </row>
    <row r="27" spans="1:19" ht="23.25" customHeight="1">
      <c r="D27" s="35"/>
      <c r="E27" s="12"/>
      <c r="F27" s="12"/>
      <c r="H27" s="702" t="s">
        <v>62</v>
      </c>
      <c r="I27" s="703" t="str">
        <f>IF(ISNUMBER(H20),H20,"")</f>
        <v/>
      </c>
      <c r="J27" s="704"/>
      <c r="K27" s="705"/>
      <c r="L27" s="704"/>
      <c r="M27" s="168"/>
      <c r="N27" s="12"/>
      <c r="O27" s="35"/>
    </row>
    <row r="28" spans="1:19" ht="5.25" customHeight="1">
      <c r="J28" s="36"/>
      <c r="K28" s="170"/>
    </row>
    <row r="29" spans="1:19" ht="17.25" customHeight="1">
      <c r="A29" s="55"/>
      <c r="D29" s="35"/>
      <c r="E29" s="115"/>
      <c r="G29" s="132"/>
      <c r="H29" s="706" t="s">
        <v>63</v>
      </c>
      <c r="I29" s="68" t="str">
        <f>IF(ISNUMBER(H14),H14,"")</f>
        <v/>
      </c>
      <c r="J29" s="707" t="str">
        <f>IF(AND(ISNUMBER(I29),ISTEXT(J27)),J27,"")</f>
        <v/>
      </c>
      <c r="K29" s="167"/>
      <c r="L29" s="707" t="str">
        <f>IF(AND(ISNUMBER(I29),ISTEXT(L27)),L27,"")</f>
        <v/>
      </c>
      <c r="M29" s="168"/>
      <c r="N29" s="12"/>
    </row>
    <row r="30" spans="1:19" ht="17.25" customHeight="1">
      <c r="A30" s="55"/>
      <c r="H30" s="706" t="s">
        <v>64</v>
      </c>
      <c r="I30" s="68" t="str">
        <f>IF(ISNUMBER(H16),H16,"")</f>
        <v/>
      </c>
      <c r="J30" s="707" t="str">
        <f>IF(AND(ISNUMBER(I30),ISTEXT(J27)),J27,"")</f>
        <v/>
      </c>
      <c r="K30" s="167"/>
      <c r="L30" s="707" t="str">
        <f>IF(AND(ISNUMBER(I30),ISTEXT(L27)),L27,"")</f>
        <v/>
      </c>
      <c r="M30" s="168"/>
    </row>
    <row r="31" spans="1:19" ht="17.25" customHeight="1">
      <c r="A31" s="55"/>
      <c r="H31" s="706" t="s">
        <v>65</v>
      </c>
      <c r="I31" s="68" t="str">
        <f>IF(ISNUMBER(H18),H18,"")</f>
        <v/>
      </c>
      <c r="J31" s="707" t="str">
        <f>IF(AND(ISNUMBER(I31),ISTEXT(J27)),J27,"")</f>
        <v/>
      </c>
      <c r="K31" s="167"/>
      <c r="L31" s="707" t="str">
        <f>IF(AND(ISNUMBER(I31),ISTEXT(L27)),L27,"")</f>
        <v/>
      </c>
      <c r="M31" s="168"/>
    </row>
    <row r="32" spans="1:19" ht="5.25" customHeight="1">
      <c r="A32" s="55"/>
      <c r="E32" s="35"/>
      <c r="M32" s="168"/>
    </row>
    <row r="33" spans="1:14" ht="17.25" customHeight="1">
      <c r="A33" s="55"/>
      <c r="D33" s="38"/>
    </row>
    <row r="34" spans="1:14" ht="18.75" customHeight="1">
      <c r="A34" s="55"/>
      <c r="D34" s="528" t="s">
        <v>66</v>
      </c>
      <c r="E34" s="528"/>
      <c r="F34" s="528"/>
      <c r="G34" s="528"/>
      <c r="H34" s="528"/>
      <c r="I34" s="528"/>
      <c r="J34" s="528"/>
      <c r="K34" s="528"/>
      <c r="L34" s="528"/>
      <c r="M34" s="528"/>
      <c r="N34" s="528"/>
    </row>
    <row r="35" spans="1:14" ht="18.75" customHeight="1">
      <c r="A35" s="55"/>
      <c r="D35" s="528"/>
      <c r="E35" s="528"/>
      <c r="F35" s="528"/>
      <c r="G35" s="528"/>
      <c r="H35" s="528"/>
      <c r="I35" s="528"/>
      <c r="J35" s="528"/>
      <c r="K35" s="528"/>
      <c r="L35" s="528"/>
      <c r="M35" s="528"/>
      <c r="N35" s="528"/>
    </row>
    <row r="36" spans="1:14" ht="6" customHeight="1">
      <c r="A36" s="55"/>
      <c r="E36" s="35"/>
      <c r="F36" s="35"/>
      <c r="G36" s="35"/>
      <c r="H36" s="35"/>
      <c r="I36" s="35"/>
      <c r="J36" s="35"/>
      <c r="K36" s="35"/>
      <c r="L36" s="35"/>
      <c r="M36" s="35"/>
      <c r="N36" s="35"/>
    </row>
    <row r="37" spans="1:14" ht="17.25" customHeight="1">
      <c r="A37" s="55"/>
      <c r="G37" s="35"/>
      <c r="H37" s="35"/>
      <c r="I37" s="708" t="s">
        <v>57</v>
      </c>
      <c r="J37" s="709" t="s">
        <v>67</v>
      </c>
      <c r="K37" s="710" t="s">
        <v>68</v>
      </c>
    </row>
    <row r="38" spans="1:14" ht="17.25" customHeight="1">
      <c r="H38" s="706" t="s">
        <v>69</v>
      </c>
      <c r="I38" s="703" t="str">
        <f>IF(ISNUMBER(H20),H20,"")</f>
        <v/>
      </c>
      <c r="J38" s="711"/>
      <c r="K38" s="712"/>
      <c r="L38" s="168"/>
    </row>
    <row r="39" spans="1:14" ht="5.25" customHeight="1">
      <c r="H39" s="75"/>
      <c r="J39" s="169"/>
      <c r="K39" s="437"/>
      <c r="L39" s="168"/>
      <c r="N39" s="76"/>
    </row>
    <row r="40" spans="1:14" ht="16.5">
      <c r="G40" s="132"/>
      <c r="H40" s="706" t="s">
        <v>63</v>
      </c>
      <c r="I40" s="68" t="str">
        <f>IF(ISNUMBER(H14),H14,"")</f>
        <v/>
      </c>
      <c r="J40" s="713"/>
      <c r="K40" s="714"/>
      <c r="L40" s="168"/>
    </row>
    <row r="41" spans="1:14" ht="18" customHeight="1">
      <c r="H41" s="706" t="s">
        <v>64</v>
      </c>
      <c r="I41" s="715" t="str">
        <f>IF(ISNUMBER(H16),H16,"")</f>
        <v/>
      </c>
      <c r="J41" s="716"/>
      <c r="K41" s="714"/>
      <c r="L41" s="168"/>
    </row>
    <row r="42" spans="1:14" ht="18" customHeight="1">
      <c r="H42" s="706" t="s">
        <v>65</v>
      </c>
      <c r="I42" s="715" t="str">
        <f>IF(ISNUMBER(H18),H18,"")</f>
        <v/>
      </c>
      <c r="J42" s="716"/>
      <c r="K42" s="714"/>
      <c r="L42" s="168"/>
    </row>
    <row r="43" spans="1:14" ht="16.5" customHeight="1"/>
    <row r="44" spans="1:14" ht="18.75" customHeight="1"/>
    <row r="45" spans="1:14" ht="18.75" customHeight="1"/>
    <row r="46" spans="1:14" ht="18.75" customHeight="1"/>
    <row r="47" spans="1:14" ht="22.5" customHeight="1"/>
    <row r="67" spans="5:9">
      <c r="E67" s="717"/>
      <c r="F67" s="717"/>
      <c r="G67" s="717"/>
      <c r="H67" s="717"/>
      <c r="I67" s="717"/>
    </row>
    <row r="94" spans="4:8">
      <c r="D94" s="50"/>
      <c r="E94" s="50"/>
      <c r="F94" s="50"/>
      <c r="G94" s="50"/>
      <c r="H94" s="50"/>
    </row>
    <row r="95" spans="4:8">
      <c r="D95" s="50"/>
      <c r="E95" s="50"/>
      <c r="F95" s="50"/>
      <c r="G95" s="50"/>
      <c r="H95" s="50"/>
    </row>
    <row r="96" spans="4:8">
      <c r="D96" s="50"/>
      <c r="E96" s="50"/>
      <c r="F96" s="50"/>
      <c r="G96" s="50"/>
      <c r="H96" s="50"/>
    </row>
    <row r="97" spans="4:7">
      <c r="D97" s="50"/>
      <c r="E97" s="50"/>
      <c r="F97" s="50"/>
      <c r="G97" s="50"/>
    </row>
    <row r="98" spans="4:7">
      <c r="D98" s="50"/>
      <c r="E98" s="50"/>
      <c r="F98" s="50"/>
      <c r="G98" s="50"/>
    </row>
    <row r="99" spans="4:7">
      <c r="D99" s="50"/>
      <c r="E99" s="50"/>
      <c r="F99" s="50"/>
      <c r="G99" s="50"/>
    </row>
    <row r="100" spans="4:7">
      <c r="D100" s="50"/>
      <c r="E100" s="50"/>
      <c r="F100" s="50"/>
      <c r="G100" s="50"/>
    </row>
    <row r="101" spans="4:7">
      <c r="D101" s="50"/>
      <c r="E101" s="50"/>
      <c r="F101" s="50"/>
      <c r="G101" s="50"/>
    </row>
    <row r="102" spans="4:7">
      <c r="D102" s="50"/>
      <c r="E102" s="50"/>
      <c r="F102" s="50"/>
      <c r="G102" s="50"/>
    </row>
    <row r="103" spans="4:7">
      <c r="D103" s="50"/>
      <c r="E103" s="50"/>
      <c r="F103" s="50"/>
      <c r="G103" s="50"/>
    </row>
    <row r="104" spans="4:7">
      <c r="D104" s="50"/>
      <c r="E104" s="50"/>
      <c r="F104" s="50"/>
      <c r="G104" s="50"/>
    </row>
    <row r="105" spans="4:7">
      <c r="D105" s="50"/>
      <c r="E105" s="50"/>
      <c r="F105" s="50"/>
      <c r="G105" s="50"/>
    </row>
    <row r="106" spans="4:7">
      <c r="D106" s="50"/>
      <c r="E106" s="50"/>
      <c r="F106" s="50"/>
      <c r="G106" s="50"/>
    </row>
    <row r="107" spans="4:7">
      <c r="D107" s="50"/>
      <c r="E107" s="50"/>
      <c r="F107" s="50"/>
      <c r="G107" s="50"/>
    </row>
    <row r="108" spans="4:7">
      <c r="D108" s="50"/>
      <c r="E108" s="50"/>
      <c r="F108" s="50"/>
      <c r="G108" s="50"/>
    </row>
    <row r="109" spans="4:7">
      <c r="D109" s="50"/>
      <c r="E109" s="50"/>
      <c r="F109" s="50"/>
      <c r="G109" s="50"/>
    </row>
  </sheetData>
  <sheetProtection algorithmName="SHA-512" hashValue="zf3KGv1wM4YXUTUJzfDMUOGHbdcqBOUxkNGcGOFaLVjnZ8rWWicr1QKQGUkG/iQjAPqjhcibyRY75X/AKwyz/Q==" saltValue="AXlS+CyMiCVKHpGo+akMJA==" spinCount="100000" sheet="1" objects="1" scenarios="1"/>
  <protectedRanges>
    <protectedRange sqref="G3 D6:M6 D9:M9 H14 H16 H18 K14 K16 K18 J27:L27 K29:K31 J40:K42 J38:K38" name="Rango1"/>
  </protectedRanges>
  <dataConsolidate/>
  <mergeCells count="13">
    <mergeCell ref="D34:N35"/>
    <mergeCell ref="D11:N13"/>
    <mergeCell ref="D22:N23"/>
    <mergeCell ref="I25:I26"/>
    <mergeCell ref="J25:L25"/>
    <mergeCell ref="D8:M8"/>
    <mergeCell ref="D9:M9"/>
    <mergeCell ref="C1:O1"/>
    <mergeCell ref="D3:F3"/>
    <mergeCell ref="D5:I5"/>
    <mergeCell ref="K5:M5"/>
    <mergeCell ref="D6:I6"/>
    <mergeCell ref="K6:M6"/>
  </mergeCells>
  <conditionalFormatting sqref="J28 L21">
    <cfRule type="expression" dxfId="1332" priority="40" stopIfTrue="1">
      <formula>#REF!=""</formula>
    </cfRule>
  </conditionalFormatting>
  <conditionalFormatting sqref="K39 H21:I21">
    <cfRule type="expression" dxfId="1331" priority="39" stopIfTrue="1">
      <formula>#REF!=""</formula>
    </cfRule>
  </conditionalFormatting>
  <conditionalFormatting sqref="D9">
    <cfRule type="expression" dxfId="1330" priority="42" stopIfTrue="1">
      <formula>D9=""</formula>
    </cfRule>
  </conditionalFormatting>
  <conditionalFormatting sqref="D6">
    <cfRule type="expression" dxfId="1329" priority="41" stopIfTrue="1">
      <formula>$D$6=""</formula>
    </cfRule>
  </conditionalFormatting>
  <conditionalFormatting sqref="L27">
    <cfRule type="expression" dxfId="1328" priority="38" stopIfTrue="1">
      <formula>ISTEXT(L27)</formula>
    </cfRule>
  </conditionalFormatting>
  <conditionalFormatting sqref="K18">
    <cfRule type="expression" dxfId="1327" priority="37" stopIfTrue="1">
      <formula>ISNUMBER($K$18)</formula>
    </cfRule>
  </conditionalFormatting>
  <conditionalFormatting sqref="K16">
    <cfRule type="expression" dxfId="1326" priority="36" stopIfTrue="1">
      <formula>ISNUMBER($K$16)</formula>
    </cfRule>
  </conditionalFormatting>
  <conditionalFormatting sqref="J6">
    <cfRule type="expression" dxfId="1325" priority="35" stopIfTrue="1">
      <formula>OR(ISNUMBER($J$6),ISTEXT($J$6))</formula>
    </cfRule>
  </conditionalFormatting>
  <conditionalFormatting sqref="I41">
    <cfRule type="expression" dxfId="1324" priority="44" stopIfTrue="1">
      <formula>ISNUMBER($I$41)</formula>
    </cfRule>
  </conditionalFormatting>
  <conditionalFormatting sqref="J27">
    <cfRule type="expression" dxfId="1323" priority="46" stopIfTrue="1">
      <formula>ISTEXT($J$27)</formula>
    </cfRule>
  </conditionalFormatting>
  <conditionalFormatting sqref="K27">
    <cfRule type="expression" dxfId="1322" priority="47" stopIfTrue="1">
      <formula>ISNUMBER($K$27)</formula>
    </cfRule>
  </conditionalFormatting>
  <conditionalFormatting sqref="K30">
    <cfRule type="expression" dxfId="1321" priority="48" stopIfTrue="1">
      <formula>ISNUMBER($K$30)</formula>
    </cfRule>
  </conditionalFormatting>
  <conditionalFormatting sqref="I30">
    <cfRule type="expression" dxfId="1320" priority="33" stopIfTrue="1">
      <formula>ISNUMBER(I30)</formula>
    </cfRule>
  </conditionalFormatting>
  <conditionalFormatting sqref="I29">
    <cfRule type="expression" dxfId="1319" priority="32" stopIfTrue="1">
      <formula>ISNUMBER($I$29)</formula>
    </cfRule>
  </conditionalFormatting>
  <conditionalFormatting sqref="H16">
    <cfRule type="expression" dxfId="1318" priority="31" stopIfTrue="1">
      <formula>ISNUMBER($H$16)</formula>
    </cfRule>
  </conditionalFormatting>
  <conditionalFormatting sqref="K29">
    <cfRule type="expression" dxfId="1317" priority="29" stopIfTrue="1">
      <formula>ISNUMBER($K$29)</formula>
    </cfRule>
  </conditionalFormatting>
  <conditionalFormatting sqref="I40">
    <cfRule type="expression" dxfId="1316" priority="28" stopIfTrue="1">
      <formula>ISNUMBER($I$40)</formula>
    </cfRule>
  </conditionalFormatting>
  <conditionalFormatting sqref="J38">
    <cfRule type="expression" dxfId="1315" priority="27" stopIfTrue="1">
      <formula>ISNUMBER($J$38)</formula>
    </cfRule>
  </conditionalFormatting>
  <conditionalFormatting sqref="J40">
    <cfRule type="expression" dxfId="1314" priority="26" stopIfTrue="1">
      <formula>ISNUMBER($J$40)</formula>
    </cfRule>
  </conditionalFormatting>
  <conditionalFormatting sqref="J41">
    <cfRule type="expression" dxfId="1313" priority="25" stopIfTrue="1">
      <formula>ISNUMBER($J$41)</formula>
    </cfRule>
  </conditionalFormatting>
  <conditionalFormatting sqref="K38">
    <cfRule type="expression" dxfId="1312" priority="24" stopIfTrue="1">
      <formula>ISNUMBER($K$38)</formula>
    </cfRule>
  </conditionalFormatting>
  <conditionalFormatting sqref="K40">
    <cfRule type="expression" dxfId="1311" priority="23" stopIfTrue="1">
      <formula>ISNUMBER($K$40)</formula>
    </cfRule>
  </conditionalFormatting>
  <conditionalFormatting sqref="K41">
    <cfRule type="expression" dxfId="1310" priority="22" stopIfTrue="1">
      <formula>ISNUMBER($K$41)</formula>
    </cfRule>
  </conditionalFormatting>
  <conditionalFormatting sqref="K6">
    <cfRule type="expression" dxfId="1309" priority="21">
      <formula>ISTEXT($K$6)</formula>
    </cfRule>
  </conditionalFormatting>
  <conditionalFormatting sqref="L29:L31">
    <cfRule type="expression" dxfId="1308" priority="49" stopIfTrue="1">
      <formula>AND(ISTEXT($L$27),ISNUMBER(I29))</formula>
    </cfRule>
  </conditionalFormatting>
  <conditionalFormatting sqref="K14">
    <cfRule type="expression" dxfId="1307" priority="20" stopIfTrue="1">
      <formula>ISNUMBER($K$14)</formula>
    </cfRule>
  </conditionalFormatting>
  <conditionalFormatting sqref="H14">
    <cfRule type="expression" dxfId="1306" priority="19" stopIfTrue="1">
      <formula>ISNUMBER($H$14)</formula>
    </cfRule>
  </conditionalFormatting>
  <conditionalFormatting sqref="H20">
    <cfRule type="expression" dxfId="1305" priority="17" stopIfTrue="1">
      <formula>ISNUMBER($H$20)</formula>
    </cfRule>
  </conditionalFormatting>
  <conditionalFormatting sqref="K31">
    <cfRule type="expression" dxfId="1304" priority="15" stopIfTrue="1">
      <formula>ISNUMBER($K$31)</formula>
    </cfRule>
  </conditionalFormatting>
  <conditionalFormatting sqref="H18">
    <cfRule type="expression" dxfId="1303" priority="9" stopIfTrue="1">
      <formula>ISNUMBER($H$18)</formula>
    </cfRule>
  </conditionalFormatting>
  <conditionalFormatting sqref="G3">
    <cfRule type="expression" dxfId="1302" priority="8" stopIfTrue="1">
      <formula>ISNUMBER($G$3)</formula>
    </cfRule>
  </conditionalFormatting>
  <conditionalFormatting sqref="I31">
    <cfRule type="expression" dxfId="1301" priority="7">
      <formula>ISNUMBER($I$31)</formula>
    </cfRule>
  </conditionalFormatting>
  <conditionalFormatting sqref="I42">
    <cfRule type="expression" dxfId="1300" priority="6">
      <formula>ISNUMBER($I$42)</formula>
    </cfRule>
  </conditionalFormatting>
  <conditionalFormatting sqref="K42">
    <cfRule type="expression" dxfId="1299" priority="5">
      <formula>ISNUMBER($K$42)</formula>
    </cfRule>
  </conditionalFormatting>
  <conditionalFormatting sqref="J42">
    <cfRule type="expression" dxfId="1298" priority="4">
      <formula>ISNUMBER($J$42)</formula>
    </cfRule>
  </conditionalFormatting>
  <conditionalFormatting sqref="J31">
    <cfRule type="expression" dxfId="1297" priority="3" stopIfTrue="1">
      <formula>AND(ISNUMBER($I$31),ISTEXT($J$31))</formula>
    </cfRule>
  </conditionalFormatting>
  <conditionalFormatting sqref="J29:J31">
    <cfRule type="expression" dxfId="1296" priority="1" stopIfTrue="1">
      <formula>AND(ISNUMBER(I29),ISTEXT(J29))</formula>
    </cfRule>
  </conditionalFormatting>
  <dataValidations count="12">
    <dataValidation type="decimal" operator="greaterThan" allowBlank="1" showInputMessage="1" showErrorMessage="1" error="Este dato ha der un valor numérico" sqref="K18" xr:uid="{00000000-0002-0000-0100-000000000000}">
      <formula1>0</formula1>
    </dataValidation>
    <dataValidation type="decimal" operator="greaterThan" allowBlank="1" showInputMessage="1" showErrorMessage="1" error="Este dato ha de ser un valor numérico" sqref="K16 K14 J38:L38 J40:J42 M14 M16" xr:uid="{00000000-0002-0000-0100-000001000000}">
      <formula1>0</formula1>
    </dataValidation>
    <dataValidation type="textLength" operator="equal" allowBlank="1" showInputMessage="1" showErrorMessage="1" error="Introducir 9 caracteres sin incluir guiones ni puntos." sqref="J6" xr:uid="{00000000-0002-0000-0100-000002000000}">
      <formula1>9</formula1>
    </dataValidation>
    <dataValidation type="whole" allowBlank="1" showInputMessage="1" showErrorMessage="1" sqref="H17 H19" xr:uid="{00000000-0002-0000-0100-000003000000}">
      <formula1>2010</formula1>
      <formula2>2050</formula2>
    </dataValidation>
    <dataValidation type="decimal" operator="greaterThan" allowBlank="1" showInputMessage="1" showErrorMessage="1" error="Este dato ha ser un valor numérico." sqref="K27:K28" xr:uid="{00000000-0002-0000-0100-000004000000}">
      <formula1>0</formula1>
    </dataValidation>
    <dataValidation type="decimal" operator="greaterThan" allowBlank="1" showInputMessage="1" showErrorMessage="1" sqref="K40:K42" xr:uid="{00000000-0002-0000-0100-000005000000}">
      <formula1>0</formula1>
    </dataValidation>
    <dataValidation type="whole" allowBlank="1" showInputMessage="1" showErrorMessage="1" error="El año 2 ha de ser posterior al año1." sqref="H16" xr:uid="{00000000-0002-0000-0100-000006000000}">
      <formula1>H14+1</formula1>
      <formula2>H20-1</formula2>
    </dataValidation>
    <dataValidation type="whole" allowBlank="1" showInputMessage="1" showErrorMessage="1" error="El año 3 ha de ser posterior al año 2 y anterior al año de cálculo." sqref="H18" xr:uid="{00000000-0002-0000-0100-000007000000}">
      <formula1>H16+1</formula1>
      <formula2>H20-1</formula2>
    </dataValidation>
    <dataValidation type="whole" operator="lessThan" allowBlank="1" showInputMessage="1" showErrorMessage="1" error="El año 1 ha de ser anterior al año de cálculo." sqref="H14" xr:uid="{00000000-0002-0000-0100-000008000000}">
      <formula1>G3</formula1>
    </dataValidation>
    <dataValidation type="list" operator="equal" allowBlank="1" showInputMessage="1" showErrorMessage="1" sqref="G3" xr:uid="{00000000-0002-0000-0100-000009000000}">
      <formula1>Año</formula1>
    </dataValidation>
    <dataValidation type="list" allowBlank="1" showInputMessage="1" showErrorMessage="1" sqref="K6:M6" xr:uid="{00000000-0002-0000-0100-00000A000000}">
      <formula1>TipoOrg</formula1>
    </dataValidation>
    <dataValidation type="list" allowBlank="1" showInputMessage="1" showErrorMessage="1" sqref="D9" xr:uid="{00000000-0002-0000-0100-00000B000000}">
      <formula1>Sector</formula1>
    </dataValidation>
  </dataValidations>
  <hyperlinks>
    <hyperlink ref="A4" location="'2. Hoja de trabajo. Consumos'!A1" display="2. Hoja de trabajo. Consumos" xr:uid="{00000000-0004-0000-0100-000000000000}"/>
    <hyperlink ref="A5" location="'3. Instalaciones fijas'!A1" display="3. Instalaciones fijas" xr:uid="{00000000-0004-0000-0100-000001000000}"/>
    <hyperlink ref="A7" location="'5. Emisiones Fugitivas'!A1" display="5. Emisiones fugitivas" xr:uid="{00000000-0004-0000-0100-000002000000}"/>
    <hyperlink ref="A8" location="'6. Emisiones de proceso'!A1" display="6. Emisiones de proceso" xr:uid="{00000000-0004-0000-0100-000003000000}"/>
    <hyperlink ref="A9" location="'7. Información adicional'!A1" display="7. Información adicional" xr:uid="{00000000-0004-0000-0100-000004000000}"/>
    <hyperlink ref="A10" location="'8.Electricidad y otras energías'!A1" display="8. Indirectas por energía comprada" xr:uid="{00000000-0004-0000-0100-000005000000}"/>
    <hyperlink ref="A11" location="'9. Informe final. Resultados'!A1" display="9. Informe final: Resultados" xr:uid="{00000000-0004-0000-0100-000006000000}"/>
    <hyperlink ref="A12" location="'10. Factores de emisión'!A1" display="10. Factores de emisión" xr:uid="{00000000-0004-0000-0100-000007000000}"/>
    <hyperlink ref="A13" location="'11. Revisiones calculadora'!A1" display="11. Revisiones de la calculadora" xr:uid="{00000000-0004-0000-0100-000008000000}"/>
    <hyperlink ref="A6" location="'4. Vehículos y maquinaria'!A1" display="4. Vehículos y maquinaria" xr:uid="{00000000-0004-0000-0100-000009000000}"/>
  </hyperlinks>
  <pageMargins left="0.70866141732283472" right="0.70866141732283472" top="0.74803149606299213" bottom="0.74803149606299213" header="0.31496062992125984" footer="0.31496062992125984"/>
  <pageSetup paperSize="9" scale="29" orientation="landscape"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6"/>
  <dimension ref="A1:R1950"/>
  <sheetViews>
    <sheetView showRowColHeaders="0" zoomScaleNormal="100" workbookViewId="0"/>
  </sheetViews>
  <sheetFormatPr defaultColWidth="11.42578125" defaultRowHeight="16.5"/>
  <cols>
    <col min="1" max="1" width="27" style="11" customWidth="1"/>
    <col min="2" max="2" width="0.5703125" style="10" customWidth="1"/>
    <col min="3" max="3" width="1.7109375" style="23" customWidth="1"/>
    <col min="4" max="17" width="11" style="160" customWidth="1"/>
    <col min="18" max="18" width="3.85546875" style="160" customWidth="1"/>
    <col min="19" max="16384" width="11.42578125" style="160"/>
  </cols>
  <sheetData>
    <row r="1" spans="1:18" s="113" customFormat="1" ht="36" customHeight="1">
      <c r="A1" s="9"/>
      <c r="B1" s="10"/>
      <c r="C1" s="513" t="s">
        <v>70</v>
      </c>
      <c r="D1" s="514"/>
      <c r="E1" s="514"/>
      <c r="F1" s="514"/>
      <c r="G1" s="514"/>
      <c r="H1" s="514"/>
      <c r="I1" s="514"/>
      <c r="J1" s="514"/>
      <c r="K1" s="514"/>
      <c r="L1" s="514"/>
      <c r="M1" s="514"/>
      <c r="N1" s="514"/>
      <c r="O1" s="514"/>
      <c r="P1" s="514"/>
      <c r="Q1" s="514"/>
      <c r="R1" s="514"/>
    </row>
    <row r="2" spans="1:18" s="12" customFormat="1" ht="36" customHeight="1">
      <c r="A2" s="46"/>
      <c r="B2" s="5"/>
      <c r="C2" s="23"/>
    </row>
    <row r="3" spans="1:18" ht="15.75" customHeight="1">
      <c r="A3" s="690" t="s">
        <v>29</v>
      </c>
      <c r="B3" s="5"/>
      <c r="D3" s="540" t="s">
        <v>71</v>
      </c>
      <c r="E3" s="540"/>
      <c r="F3" s="540"/>
      <c r="G3" s="540"/>
      <c r="H3" s="540"/>
      <c r="I3" s="540"/>
      <c r="J3" s="540"/>
      <c r="K3" s="540"/>
      <c r="L3" s="540"/>
      <c r="M3" s="540"/>
      <c r="N3" s="540"/>
      <c r="O3" s="540"/>
      <c r="P3" s="540"/>
      <c r="Q3" s="540"/>
      <c r="R3" s="352"/>
    </row>
    <row r="4" spans="1:18" ht="15.75" customHeight="1">
      <c r="A4" s="4" t="s">
        <v>31</v>
      </c>
      <c r="B4" s="5"/>
      <c r="D4" s="540"/>
      <c r="E4" s="540"/>
      <c r="F4" s="540"/>
      <c r="G4" s="540"/>
      <c r="H4" s="540"/>
      <c r="I4" s="540"/>
      <c r="J4" s="540"/>
      <c r="K4" s="540"/>
      <c r="L4" s="540"/>
      <c r="M4" s="540"/>
      <c r="N4" s="540"/>
      <c r="O4" s="540"/>
      <c r="P4" s="540"/>
      <c r="Q4" s="540"/>
      <c r="R4" s="352"/>
    </row>
    <row r="5" spans="1:18" ht="15.75" customHeight="1">
      <c r="A5" s="690" t="s">
        <v>32</v>
      </c>
      <c r="B5" s="51"/>
      <c r="D5" s="540"/>
      <c r="E5" s="540"/>
      <c r="F5" s="540"/>
      <c r="G5" s="540"/>
      <c r="H5" s="540"/>
      <c r="I5" s="540"/>
      <c r="J5" s="540"/>
      <c r="K5" s="540"/>
      <c r="L5" s="540"/>
      <c r="M5" s="540"/>
      <c r="N5" s="540"/>
      <c r="O5" s="540"/>
      <c r="P5" s="540"/>
      <c r="Q5" s="540"/>
      <c r="R5" s="352"/>
    </row>
    <row r="6" spans="1:18" ht="15.75" customHeight="1">
      <c r="A6" s="690" t="s">
        <v>36</v>
      </c>
      <c r="B6" s="51"/>
      <c r="D6" s="328"/>
      <c r="E6" s="328"/>
      <c r="F6" s="328"/>
      <c r="G6" s="328"/>
      <c r="H6" s="328"/>
      <c r="I6" s="328"/>
      <c r="J6" s="328"/>
      <c r="K6" s="328"/>
      <c r="L6" s="328"/>
      <c r="M6" s="328"/>
      <c r="N6" s="328"/>
      <c r="O6" s="328"/>
      <c r="P6" s="328"/>
      <c r="Q6" s="328"/>
      <c r="R6" s="328"/>
    </row>
    <row r="7" spans="1:18" ht="15.75" customHeight="1">
      <c r="A7" s="690" t="s">
        <v>37</v>
      </c>
      <c r="B7" s="51"/>
      <c r="D7" s="536" t="s">
        <v>72</v>
      </c>
      <c r="E7" s="536"/>
      <c r="F7" s="536"/>
      <c r="G7" s="536"/>
      <c r="H7" s="536"/>
      <c r="I7" s="536"/>
      <c r="J7" s="536"/>
      <c r="K7" s="536"/>
      <c r="L7" s="536"/>
      <c r="M7" s="536"/>
      <c r="N7" s="536"/>
      <c r="O7" s="536"/>
      <c r="P7" s="536"/>
      <c r="Q7" s="536"/>
      <c r="R7" s="328"/>
    </row>
    <row r="8" spans="1:18" ht="15.75" customHeight="1">
      <c r="A8" s="690" t="s">
        <v>38</v>
      </c>
      <c r="B8" s="51"/>
      <c r="D8" s="536"/>
      <c r="E8" s="536"/>
      <c r="F8" s="536"/>
      <c r="G8" s="536"/>
      <c r="H8" s="536"/>
      <c r="I8" s="536"/>
      <c r="J8" s="536"/>
      <c r="K8" s="536"/>
      <c r="L8" s="536"/>
      <c r="M8" s="536"/>
      <c r="N8" s="536"/>
      <c r="O8" s="536"/>
      <c r="P8" s="536"/>
      <c r="Q8" s="536"/>
      <c r="R8" s="328"/>
    </row>
    <row r="9" spans="1:18" ht="15.75" customHeight="1">
      <c r="A9" s="690" t="s">
        <v>40</v>
      </c>
      <c r="B9" s="51"/>
      <c r="D9" s="350"/>
      <c r="E9" s="350" t="s">
        <v>73</v>
      </c>
      <c r="F9" s="328"/>
      <c r="G9" s="328"/>
      <c r="H9" s="328"/>
      <c r="I9" s="328"/>
      <c r="J9" s="328"/>
      <c r="K9" s="328"/>
      <c r="L9" s="328"/>
      <c r="M9" s="328"/>
      <c r="N9" s="328"/>
      <c r="O9" s="328"/>
      <c r="P9" s="328"/>
      <c r="Q9" s="328"/>
      <c r="R9" s="328"/>
    </row>
    <row r="10" spans="1:18" ht="15.75" customHeight="1">
      <c r="A10" s="690" t="s">
        <v>41</v>
      </c>
      <c r="B10" s="51"/>
      <c r="D10" s="350"/>
      <c r="E10" s="350" t="s">
        <v>74</v>
      </c>
      <c r="F10" s="328"/>
      <c r="G10" s="328"/>
      <c r="H10" s="328"/>
      <c r="I10" s="328"/>
      <c r="J10" s="328"/>
      <c r="K10" s="328"/>
      <c r="L10" s="328"/>
      <c r="M10" s="328"/>
      <c r="N10" s="328"/>
      <c r="O10" s="328"/>
      <c r="P10" s="328"/>
      <c r="Q10" s="328"/>
      <c r="R10" s="328"/>
    </row>
    <row r="11" spans="1:18" ht="15.75" customHeight="1">
      <c r="A11" s="690" t="s">
        <v>42</v>
      </c>
      <c r="B11" s="51"/>
      <c r="D11" s="350"/>
      <c r="E11" s="350" t="s">
        <v>75</v>
      </c>
      <c r="F11" s="328"/>
      <c r="G11" s="328"/>
      <c r="H11" s="328"/>
      <c r="I11" s="328"/>
      <c r="J11" s="328"/>
      <c r="K11" s="328"/>
      <c r="L11" s="328"/>
      <c r="M11" s="328"/>
      <c r="N11" s="328"/>
      <c r="O11" s="328"/>
      <c r="P11" s="328"/>
      <c r="Q11" s="328"/>
      <c r="R11" s="328"/>
    </row>
    <row r="12" spans="1:18" ht="15.75" customHeight="1">
      <c r="A12" s="690" t="s">
        <v>44</v>
      </c>
      <c r="B12" s="51"/>
      <c r="D12" s="350"/>
      <c r="E12" s="350"/>
      <c r="F12" s="328"/>
      <c r="G12" s="328"/>
      <c r="H12" s="328"/>
      <c r="I12" s="328"/>
      <c r="J12" s="328"/>
      <c r="K12" s="328"/>
      <c r="L12" s="328"/>
      <c r="M12" s="328"/>
      <c r="N12" s="328"/>
      <c r="O12" s="328"/>
      <c r="P12" s="328"/>
      <c r="Q12" s="328"/>
      <c r="R12" s="328"/>
    </row>
    <row r="13" spans="1:18" s="113" customFormat="1">
      <c r="A13" s="690" t="s">
        <v>45</v>
      </c>
      <c r="B13" s="10"/>
      <c r="C13" s="23"/>
      <c r="E13" s="162" t="s">
        <v>76</v>
      </c>
    </row>
    <row r="14" spans="1:18" s="113" customFormat="1" ht="18">
      <c r="A14" s="11"/>
      <c r="B14" s="10"/>
      <c r="C14" s="23"/>
      <c r="E14" s="162"/>
      <c r="G14" s="537" t="s">
        <v>77</v>
      </c>
      <c r="H14" s="538"/>
      <c r="I14" s="537" t="s">
        <v>78</v>
      </c>
      <c r="J14" s="538"/>
      <c r="K14" s="537" t="s">
        <v>79</v>
      </c>
      <c r="L14" s="539"/>
      <c r="M14" s="530" t="s">
        <v>80</v>
      </c>
      <c r="N14" s="531"/>
      <c r="O14" s="531"/>
      <c r="P14" s="531"/>
      <c r="Q14" s="532"/>
    </row>
    <row r="15" spans="1:18" s="113" customFormat="1">
      <c r="A15" s="11"/>
      <c r="B15" s="10"/>
      <c r="C15" s="23"/>
      <c r="G15" s="453" t="s">
        <v>81</v>
      </c>
      <c r="H15" s="453" t="s">
        <v>61</v>
      </c>
      <c r="I15" s="453" t="s">
        <v>81</v>
      </c>
      <c r="J15" s="453" t="s">
        <v>61</v>
      </c>
      <c r="K15" s="453" t="s">
        <v>81</v>
      </c>
      <c r="L15" s="454" t="s">
        <v>61</v>
      </c>
      <c r="M15" s="533"/>
      <c r="N15" s="534"/>
      <c r="O15" s="534"/>
      <c r="P15" s="534"/>
      <c r="Q15" s="535"/>
    </row>
    <row r="16" spans="1:18" s="113" customFormat="1">
      <c r="A16" s="11"/>
      <c r="B16" s="10"/>
      <c r="C16" s="23"/>
      <c r="E16" s="469" t="s">
        <v>82</v>
      </c>
      <c r="F16" s="718"/>
      <c r="G16" s="719"/>
      <c r="H16" s="720"/>
      <c r="I16" s="719"/>
      <c r="J16" s="720"/>
      <c r="K16" s="719"/>
      <c r="L16" s="720"/>
      <c r="M16" s="444"/>
      <c r="N16" s="445"/>
      <c r="O16" s="445"/>
      <c r="P16" s="445"/>
      <c r="Q16" s="446"/>
    </row>
    <row r="17" spans="1:18" s="113" customFormat="1">
      <c r="A17" s="11"/>
      <c r="B17" s="10"/>
      <c r="C17" s="23"/>
      <c r="D17" s="113" t="s">
        <v>27</v>
      </c>
      <c r="E17" s="469" t="s">
        <v>83</v>
      </c>
      <c r="F17" s="718"/>
      <c r="G17" s="719"/>
      <c r="H17" s="720"/>
      <c r="I17" s="719"/>
      <c r="J17" s="720"/>
      <c r="K17" s="719"/>
      <c r="L17" s="720"/>
      <c r="M17" s="444"/>
      <c r="N17" s="445"/>
      <c r="O17" s="445"/>
      <c r="P17" s="445"/>
      <c r="Q17" s="446"/>
    </row>
    <row r="18" spans="1:18" s="113" customFormat="1">
      <c r="A18" s="11"/>
      <c r="B18" s="10"/>
      <c r="C18" s="23"/>
      <c r="E18" s="469" t="s">
        <v>84</v>
      </c>
      <c r="F18" s="718"/>
      <c r="G18" s="719"/>
      <c r="H18" s="720"/>
      <c r="I18" s="719"/>
      <c r="J18" s="720"/>
      <c r="K18" s="719"/>
      <c r="L18" s="720"/>
      <c r="M18" s="444"/>
      <c r="N18" s="445"/>
      <c r="O18" s="445"/>
      <c r="P18" s="445"/>
      <c r="Q18" s="446"/>
    </row>
    <row r="19" spans="1:18">
      <c r="B19" s="51"/>
      <c r="D19" s="350"/>
      <c r="E19" s="358"/>
      <c r="F19" s="328"/>
      <c r="G19" s="328"/>
      <c r="H19" s="328"/>
      <c r="I19" s="328"/>
      <c r="J19" s="328"/>
      <c r="K19" s="328"/>
      <c r="L19" s="328"/>
      <c r="M19" s="328"/>
      <c r="N19" s="328"/>
      <c r="O19" s="328"/>
      <c r="P19" s="328"/>
      <c r="Q19" s="328"/>
      <c r="R19" s="328"/>
    </row>
    <row r="20" spans="1:18" s="113" customFormat="1">
      <c r="A20" s="11"/>
      <c r="B20" s="51"/>
      <c r="C20" s="23"/>
      <c r="D20" s="351" t="s">
        <v>85</v>
      </c>
      <c r="E20" s="210"/>
      <c r="F20" s="161"/>
      <c r="G20" s="161"/>
      <c r="H20" s="161"/>
      <c r="I20" s="161"/>
      <c r="J20" s="161"/>
      <c r="K20" s="161"/>
      <c r="L20" s="161"/>
    </row>
    <row r="21" spans="1:18" s="113" customFormat="1">
      <c r="A21" s="11"/>
      <c r="B21" s="51"/>
      <c r="C21" s="23"/>
      <c r="E21" s="353" t="s">
        <v>86</v>
      </c>
    </row>
    <row r="22" spans="1:18" s="113" customFormat="1">
      <c r="A22" s="11"/>
      <c r="B22" s="51"/>
      <c r="C22" s="23"/>
      <c r="E22" s="353" t="s">
        <v>87</v>
      </c>
    </row>
    <row r="23" spans="1:18" s="113" customFormat="1">
      <c r="A23" s="11"/>
      <c r="B23" s="10"/>
      <c r="C23" s="23"/>
      <c r="E23" s="353" t="s">
        <v>88</v>
      </c>
    </row>
    <row r="24" spans="1:18" s="113" customFormat="1">
      <c r="A24" s="11"/>
      <c r="B24" s="10"/>
      <c r="C24" s="23"/>
      <c r="E24" s="353"/>
    </row>
    <row r="25" spans="1:18" s="113" customFormat="1">
      <c r="A25" s="11"/>
      <c r="B25" s="10"/>
      <c r="C25" s="23"/>
      <c r="E25" s="162" t="s">
        <v>76</v>
      </c>
    </row>
    <row r="26" spans="1:18" s="113" customFormat="1">
      <c r="A26" s="11"/>
      <c r="B26" s="10"/>
      <c r="C26" s="23"/>
      <c r="F26" s="357" t="s">
        <v>89</v>
      </c>
      <c r="G26" s="357" t="s">
        <v>89</v>
      </c>
      <c r="H26" s="357" t="s">
        <v>89</v>
      </c>
      <c r="I26" s="357" t="s">
        <v>89</v>
      </c>
      <c r="J26" s="357" t="s">
        <v>89</v>
      </c>
      <c r="K26" s="357" t="s">
        <v>89</v>
      </c>
      <c r="L26" s="357" t="s">
        <v>89</v>
      </c>
      <c r="M26" s="357" t="s">
        <v>89</v>
      </c>
      <c r="N26" s="357" t="s">
        <v>89</v>
      </c>
      <c r="O26" s="357" t="s">
        <v>89</v>
      </c>
      <c r="P26" s="357" t="s">
        <v>89</v>
      </c>
      <c r="Q26" s="357" t="s">
        <v>89</v>
      </c>
    </row>
    <row r="27" spans="1:18" s="113" customFormat="1">
      <c r="A27" s="11"/>
      <c r="B27" s="10"/>
      <c r="C27" s="23"/>
      <c r="E27" s="354" t="s">
        <v>90</v>
      </c>
      <c r="F27" s="721"/>
      <c r="G27" s="721"/>
      <c r="H27" s="721"/>
      <c r="I27" s="721"/>
      <c r="J27" s="721"/>
      <c r="K27" s="721"/>
      <c r="L27" s="721"/>
      <c r="M27" s="721"/>
      <c r="N27" s="721"/>
      <c r="O27" s="721"/>
      <c r="P27" s="721"/>
      <c r="Q27" s="721"/>
    </row>
    <row r="28" spans="1:18" s="113" customFormat="1">
      <c r="A28" s="11"/>
      <c r="B28" s="10"/>
      <c r="C28" s="23"/>
      <c r="E28" s="355" t="s">
        <v>91</v>
      </c>
      <c r="F28" s="721"/>
      <c r="G28" s="721"/>
      <c r="H28" s="721"/>
      <c r="I28" s="721"/>
      <c r="J28" s="721"/>
      <c r="K28" s="721"/>
      <c r="L28" s="721"/>
      <c r="M28" s="721"/>
      <c r="N28" s="721"/>
      <c r="O28" s="721"/>
      <c r="P28" s="721"/>
      <c r="Q28" s="721"/>
    </row>
    <row r="29" spans="1:18" s="113" customFormat="1">
      <c r="A29" s="11"/>
      <c r="B29" s="10"/>
      <c r="C29" s="23"/>
      <c r="E29" s="355" t="s">
        <v>92</v>
      </c>
      <c r="F29" s="721"/>
      <c r="G29" s="721"/>
      <c r="H29" s="721"/>
      <c r="I29" s="721"/>
      <c r="J29" s="721"/>
      <c r="K29" s="721"/>
      <c r="L29" s="721"/>
      <c r="M29" s="721"/>
      <c r="N29" s="721"/>
      <c r="O29" s="721"/>
      <c r="P29" s="721"/>
      <c r="Q29" s="721"/>
    </row>
    <row r="30" spans="1:18" s="113" customFormat="1">
      <c r="A30" s="11"/>
      <c r="B30" s="10"/>
      <c r="C30" s="23"/>
      <c r="E30" s="355" t="s">
        <v>93</v>
      </c>
      <c r="F30" s="721"/>
      <c r="G30" s="721"/>
      <c r="H30" s="721"/>
      <c r="I30" s="721"/>
      <c r="J30" s="721"/>
      <c r="K30" s="721"/>
      <c r="L30" s="721"/>
      <c r="M30" s="721"/>
      <c r="N30" s="721"/>
      <c r="O30" s="721"/>
      <c r="P30" s="721"/>
      <c r="Q30" s="721"/>
    </row>
    <row r="31" spans="1:18" s="113" customFormat="1">
      <c r="A31" s="11"/>
      <c r="B31" s="10"/>
      <c r="C31" s="23"/>
      <c r="E31" s="355" t="s">
        <v>94</v>
      </c>
      <c r="F31" s="721"/>
      <c r="G31" s="721"/>
      <c r="H31" s="721"/>
      <c r="I31" s="721"/>
      <c r="J31" s="721"/>
      <c r="K31" s="721"/>
      <c r="L31" s="721"/>
      <c r="M31" s="721"/>
      <c r="N31" s="721"/>
      <c r="O31" s="721"/>
      <c r="P31" s="721"/>
      <c r="Q31" s="721"/>
    </row>
    <row r="32" spans="1:18" s="113" customFormat="1">
      <c r="A32" s="11"/>
      <c r="B32" s="10"/>
      <c r="C32" s="23"/>
      <c r="E32" s="355" t="s">
        <v>95</v>
      </c>
      <c r="F32" s="721"/>
      <c r="G32" s="721"/>
      <c r="H32" s="721"/>
      <c r="I32" s="721"/>
      <c r="J32" s="721"/>
      <c r="K32" s="721"/>
      <c r="L32" s="721"/>
      <c r="M32" s="721"/>
      <c r="N32" s="721"/>
      <c r="O32" s="721"/>
      <c r="P32" s="721"/>
      <c r="Q32" s="721"/>
    </row>
    <row r="33" spans="1:17" s="113" customFormat="1">
      <c r="A33" s="11"/>
      <c r="B33" s="19"/>
      <c r="C33" s="12"/>
      <c r="E33" s="355" t="s">
        <v>96</v>
      </c>
      <c r="F33" s="721"/>
      <c r="G33" s="721"/>
      <c r="H33" s="721"/>
      <c r="I33" s="721"/>
      <c r="J33" s="721"/>
      <c r="K33" s="721"/>
      <c r="L33" s="721"/>
      <c r="M33" s="721"/>
      <c r="N33" s="721"/>
      <c r="O33" s="721"/>
      <c r="P33" s="721"/>
      <c r="Q33" s="721"/>
    </row>
    <row r="34" spans="1:17" s="113" customFormat="1">
      <c r="A34" s="11"/>
      <c r="B34" s="10"/>
      <c r="C34" s="23"/>
      <c r="E34" s="355" t="s">
        <v>97</v>
      </c>
      <c r="F34" s="721"/>
      <c r="G34" s="721"/>
      <c r="H34" s="721"/>
      <c r="I34" s="721"/>
      <c r="J34" s="721"/>
      <c r="K34" s="721"/>
      <c r="L34" s="721"/>
      <c r="M34" s="721"/>
      <c r="N34" s="721"/>
      <c r="O34" s="721"/>
      <c r="P34" s="721"/>
      <c r="Q34" s="721"/>
    </row>
    <row r="35" spans="1:17" s="113" customFormat="1">
      <c r="A35" s="11"/>
      <c r="B35" s="19"/>
      <c r="C35" s="12"/>
      <c r="E35" s="355" t="s">
        <v>98</v>
      </c>
      <c r="F35" s="721"/>
      <c r="G35" s="721"/>
      <c r="H35" s="721"/>
      <c r="I35" s="721"/>
      <c r="J35" s="721"/>
      <c r="K35" s="721"/>
      <c r="L35" s="721"/>
      <c r="M35" s="721"/>
      <c r="N35" s="721"/>
      <c r="O35" s="721"/>
      <c r="P35" s="721"/>
      <c r="Q35" s="721"/>
    </row>
    <row r="36" spans="1:17" s="113" customFormat="1">
      <c r="A36" s="11"/>
      <c r="B36" s="19"/>
      <c r="C36" s="12"/>
      <c r="E36" s="355" t="s">
        <v>99</v>
      </c>
      <c r="F36" s="721"/>
      <c r="G36" s="721"/>
      <c r="H36" s="721"/>
      <c r="I36" s="721"/>
      <c r="J36" s="721"/>
      <c r="K36" s="721"/>
      <c r="L36" s="721"/>
      <c r="M36" s="721"/>
      <c r="N36" s="721"/>
      <c r="O36" s="721"/>
      <c r="P36" s="721"/>
      <c r="Q36" s="721"/>
    </row>
    <row r="37" spans="1:17" s="113" customFormat="1">
      <c r="A37" s="11"/>
      <c r="B37" s="19"/>
      <c r="C37" s="12"/>
      <c r="E37" s="355" t="s">
        <v>100</v>
      </c>
      <c r="F37" s="721"/>
      <c r="G37" s="721"/>
      <c r="H37" s="721"/>
      <c r="I37" s="721"/>
      <c r="J37" s="721"/>
      <c r="K37" s="721"/>
      <c r="L37" s="721"/>
      <c r="M37" s="721"/>
      <c r="N37" s="721"/>
      <c r="O37" s="721"/>
      <c r="P37" s="721"/>
      <c r="Q37" s="721"/>
    </row>
    <row r="38" spans="1:17" s="113" customFormat="1">
      <c r="A38" s="11"/>
      <c r="B38" s="19"/>
      <c r="C38" s="12"/>
      <c r="E38" s="355" t="s">
        <v>101</v>
      </c>
      <c r="F38" s="721"/>
      <c r="G38" s="721"/>
      <c r="H38" s="721"/>
      <c r="I38" s="721"/>
      <c r="J38" s="721"/>
      <c r="K38" s="721"/>
      <c r="L38" s="721"/>
      <c r="M38" s="721"/>
      <c r="N38" s="721"/>
      <c r="O38" s="721"/>
      <c r="P38" s="721"/>
      <c r="Q38" s="721"/>
    </row>
    <row r="39" spans="1:17" s="113" customFormat="1">
      <c r="A39" s="11"/>
      <c r="B39" s="10"/>
      <c r="C39" s="23"/>
      <c r="E39" s="356" t="s">
        <v>102</v>
      </c>
      <c r="F39" s="722">
        <f>SUM(F27:F38)</f>
        <v>0</v>
      </c>
      <c r="G39" s="722">
        <f t="shared" ref="G39:P39" si="0">SUM(G27:G38)</f>
        <v>0</v>
      </c>
      <c r="H39" s="722">
        <f t="shared" si="0"/>
        <v>0</v>
      </c>
      <c r="I39" s="722">
        <f t="shared" si="0"/>
        <v>0</v>
      </c>
      <c r="J39" s="722">
        <f t="shared" si="0"/>
        <v>0</v>
      </c>
      <c r="K39" s="722">
        <f t="shared" si="0"/>
        <v>0</v>
      </c>
      <c r="L39" s="722">
        <f t="shared" si="0"/>
        <v>0</v>
      </c>
      <c r="M39" s="722">
        <f t="shared" si="0"/>
        <v>0</v>
      </c>
      <c r="N39" s="722">
        <f t="shared" si="0"/>
        <v>0</v>
      </c>
      <c r="O39" s="722">
        <f t="shared" si="0"/>
        <v>0</v>
      </c>
      <c r="P39" s="722">
        <f t="shared" si="0"/>
        <v>0</v>
      </c>
      <c r="Q39" s="722">
        <f t="shared" ref="Q39" si="1">SUM(Q27:Q38)</f>
        <v>0</v>
      </c>
    </row>
    <row r="40" spans="1:17" s="113" customFormat="1">
      <c r="A40" s="11"/>
      <c r="B40" s="19"/>
      <c r="C40" s="12"/>
    </row>
    <row r="41" spans="1:17" s="113" customFormat="1">
      <c r="A41" s="11"/>
      <c r="B41" s="10"/>
      <c r="C41" s="23"/>
    </row>
    <row r="42" spans="1:17" s="113" customFormat="1">
      <c r="A42" s="11"/>
      <c r="B42" s="10"/>
      <c r="C42" s="23"/>
    </row>
    <row r="43" spans="1:17" s="113" customFormat="1">
      <c r="A43" s="11"/>
      <c r="B43" s="10"/>
      <c r="C43" s="23"/>
    </row>
    <row r="44" spans="1:17" s="113" customFormat="1">
      <c r="A44" s="11"/>
      <c r="B44" s="10"/>
      <c r="C44" s="23"/>
    </row>
    <row r="45" spans="1:17" s="113" customFormat="1">
      <c r="A45" s="11"/>
      <c r="B45" s="10"/>
      <c r="C45" s="23"/>
    </row>
    <row r="46" spans="1:17" s="113" customFormat="1">
      <c r="A46" s="11"/>
      <c r="B46" s="10"/>
      <c r="C46" s="23"/>
    </row>
    <row r="47" spans="1:17" s="113" customFormat="1">
      <c r="A47" s="55"/>
      <c r="B47" s="10"/>
      <c r="C47" s="23"/>
    </row>
    <row r="48" spans="1:17" s="113" customFormat="1">
      <c r="A48" s="55"/>
      <c r="B48" s="10"/>
      <c r="C48" s="23"/>
    </row>
    <row r="49" spans="1:3" s="113" customFormat="1">
      <c r="A49" s="55"/>
      <c r="B49" s="10"/>
      <c r="C49" s="23"/>
    </row>
    <row r="50" spans="1:3" s="113" customFormat="1">
      <c r="A50" s="55"/>
      <c r="B50" s="10"/>
      <c r="C50" s="23"/>
    </row>
    <row r="51" spans="1:3" s="113" customFormat="1">
      <c r="A51" s="55"/>
      <c r="B51" s="10"/>
      <c r="C51" s="23"/>
    </row>
    <row r="52" spans="1:3" s="113" customFormat="1">
      <c r="A52" s="55"/>
      <c r="B52" s="10"/>
      <c r="C52" s="23"/>
    </row>
    <row r="53" spans="1:3" s="113" customFormat="1">
      <c r="A53" s="11"/>
      <c r="B53" s="10"/>
      <c r="C53" s="23"/>
    </row>
    <row r="54" spans="1:3" s="113" customFormat="1">
      <c r="A54" s="11"/>
      <c r="B54" s="10"/>
      <c r="C54" s="23"/>
    </row>
    <row r="55" spans="1:3" s="113" customFormat="1">
      <c r="A55" s="11"/>
      <c r="B55" s="10"/>
      <c r="C55" s="23"/>
    </row>
    <row r="56" spans="1:3" s="113" customFormat="1">
      <c r="A56" s="11"/>
      <c r="B56" s="10"/>
      <c r="C56" s="23"/>
    </row>
    <row r="57" spans="1:3" s="113" customFormat="1">
      <c r="A57" s="11"/>
      <c r="B57" s="10"/>
      <c r="C57" s="23"/>
    </row>
    <row r="58" spans="1:3" s="113" customFormat="1">
      <c r="A58" s="11"/>
      <c r="B58" s="10"/>
      <c r="C58" s="23"/>
    </row>
    <row r="59" spans="1:3" s="113" customFormat="1">
      <c r="A59" s="11"/>
      <c r="B59" s="10"/>
      <c r="C59" s="23"/>
    </row>
    <row r="60" spans="1:3" s="113" customFormat="1">
      <c r="A60" s="11"/>
      <c r="B60" s="10"/>
      <c r="C60" s="23"/>
    </row>
    <row r="61" spans="1:3" s="113" customFormat="1">
      <c r="A61" s="11"/>
      <c r="B61" s="10"/>
      <c r="C61" s="23"/>
    </row>
    <row r="62" spans="1:3" s="113" customFormat="1">
      <c r="A62" s="11"/>
      <c r="B62" s="10"/>
      <c r="C62" s="23"/>
    </row>
    <row r="63" spans="1:3" s="113" customFormat="1">
      <c r="A63" s="11"/>
      <c r="B63" s="10"/>
      <c r="C63" s="23"/>
    </row>
    <row r="64" spans="1:3" s="113" customFormat="1">
      <c r="A64" s="11"/>
      <c r="B64" s="10"/>
      <c r="C64" s="23"/>
    </row>
    <row r="65" spans="1:3" s="113" customFormat="1">
      <c r="A65" s="11"/>
      <c r="B65" s="10"/>
      <c r="C65" s="23"/>
    </row>
    <row r="66" spans="1:3" s="113" customFormat="1">
      <c r="A66" s="11"/>
      <c r="B66" s="10"/>
      <c r="C66" s="23"/>
    </row>
    <row r="67" spans="1:3" s="113" customFormat="1">
      <c r="A67" s="11"/>
      <c r="B67" s="10"/>
      <c r="C67" s="23"/>
    </row>
    <row r="68" spans="1:3" s="113" customFormat="1">
      <c r="A68" s="11"/>
      <c r="B68" s="10"/>
      <c r="C68" s="23"/>
    </row>
    <row r="69" spans="1:3" s="113" customFormat="1">
      <c r="A69" s="11"/>
      <c r="B69" s="10"/>
      <c r="C69" s="23"/>
    </row>
    <row r="70" spans="1:3" s="113" customFormat="1">
      <c r="A70" s="11"/>
      <c r="B70" s="10"/>
      <c r="C70" s="23"/>
    </row>
    <row r="71" spans="1:3" s="113" customFormat="1">
      <c r="A71" s="11"/>
      <c r="B71" s="10"/>
      <c r="C71" s="23"/>
    </row>
    <row r="72" spans="1:3" s="113" customFormat="1">
      <c r="A72" s="11"/>
      <c r="B72" s="10"/>
      <c r="C72" s="23"/>
    </row>
    <row r="73" spans="1:3" s="113" customFormat="1">
      <c r="A73" s="11"/>
      <c r="B73" s="10"/>
      <c r="C73" s="23"/>
    </row>
    <row r="74" spans="1:3" s="113" customFormat="1">
      <c r="A74" s="11"/>
      <c r="B74" s="10"/>
      <c r="C74" s="23"/>
    </row>
    <row r="75" spans="1:3" s="113" customFormat="1">
      <c r="A75" s="11"/>
      <c r="B75" s="10"/>
      <c r="C75" s="23"/>
    </row>
    <row r="76" spans="1:3" s="113" customFormat="1">
      <c r="A76" s="11"/>
      <c r="B76" s="10"/>
      <c r="C76" s="23"/>
    </row>
    <row r="77" spans="1:3" s="113" customFormat="1">
      <c r="A77" s="11"/>
      <c r="B77" s="10"/>
      <c r="C77" s="23"/>
    </row>
    <row r="78" spans="1:3" s="113" customFormat="1">
      <c r="A78" s="11"/>
      <c r="B78" s="10"/>
      <c r="C78" s="23"/>
    </row>
    <row r="79" spans="1:3" s="113" customFormat="1">
      <c r="A79" s="11"/>
      <c r="B79" s="10"/>
      <c r="C79" s="23"/>
    </row>
    <row r="80" spans="1:3" s="113" customFormat="1">
      <c r="A80" s="11"/>
      <c r="B80" s="10"/>
      <c r="C80" s="23"/>
    </row>
    <row r="81" spans="1:3" s="113" customFormat="1">
      <c r="A81" s="11"/>
      <c r="B81" s="10"/>
      <c r="C81" s="23"/>
    </row>
    <row r="82" spans="1:3" s="113" customFormat="1">
      <c r="A82" s="11"/>
      <c r="B82" s="10"/>
      <c r="C82" s="23"/>
    </row>
    <row r="83" spans="1:3" s="113" customFormat="1">
      <c r="A83" s="11"/>
      <c r="B83" s="10"/>
      <c r="C83" s="23"/>
    </row>
    <row r="84" spans="1:3" s="113" customFormat="1">
      <c r="A84" s="11"/>
      <c r="B84" s="10"/>
      <c r="C84" s="23"/>
    </row>
    <row r="85" spans="1:3" s="113" customFormat="1">
      <c r="A85" s="11"/>
      <c r="B85" s="10"/>
      <c r="C85" s="23"/>
    </row>
    <row r="86" spans="1:3" s="113" customFormat="1">
      <c r="A86" s="11"/>
      <c r="B86" s="10"/>
      <c r="C86" s="23"/>
    </row>
    <row r="87" spans="1:3" s="113" customFormat="1">
      <c r="A87" s="11"/>
      <c r="B87" s="10"/>
      <c r="C87" s="23"/>
    </row>
    <row r="88" spans="1:3" s="113" customFormat="1">
      <c r="A88" s="11"/>
      <c r="B88" s="10"/>
      <c r="C88" s="23"/>
    </row>
    <row r="89" spans="1:3" s="113" customFormat="1">
      <c r="A89" s="11"/>
      <c r="B89" s="10"/>
      <c r="C89" s="23"/>
    </row>
    <row r="90" spans="1:3" s="113" customFormat="1">
      <c r="A90" s="11"/>
      <c r="B90" s="10"/>
      <c r="C90" s="23"/>
    </row>
    <row r="91" spans="1:3" s="113" customFormat="1">
      <c r="A91" s="11"/>
      <c r="B91" s="10"/>
      <c r="C91" s="23"/>
    </row>
    <row r="92" spans="1:3" s="113" customFormat="1">
      <c r="A92" s="11"/>
      <c r="B92" s="10"/>
      <c r="C92" s="23"/>
    </row>
    <row r="93" spans="1:3" s="113" customFormat="1">
      <c r="A93" s="11"/>
      <c r="B93" s="10"/>
      <c r="C93" s="23"/>
    </row>
    <row r="94" spans="1:3" s="113" customFormat="1">
      <c r="A94" s="11"/>
      <c r="B94" s="10"/>
      <c r="C94" s="23"/>
    </row>
    <row r="95" spans="1:3" s="113" customFormat="1">
      <c r="A95" s="11"/>
      <c r="B95" s="10"/>
      <c r="C95" s="23"/>
    </row>
    <row r="96" spans="1:3" s="113" customFormat="1">
      <c r="A96" s="11"/>
      <c r="B96" s="10"/>
      <c r="C96" s="23"/>
    </row>
    <row r="97" spans="1:3" s="113" customFormat="1">
      <c r="A97" s="11"/>
      <c r="B97" s="10"/>
      <c r="C97" s="23"/>
    </row>
    <row r="98" spans="1:3" s="113" customFormat="1">
      <c r="A98" s="11"/>
      <c r="B98" s="10"/>
      <c r="C98" s="23"/>
    </row>
    <row r="99" spans="1:3" s="113" customFormat="1">
      <c r="A99" s="11"/>
      <c r="B99" s="10"/>
      <c r="C99" s="23"/>
    </row>
    <row r="100" spans="1:3" s="113" customFormat="1">
      <c r="A100" s="11"/>
      <c r="B100" s="10"/>
      <c r="C100" s="23"/>
    </row>
    <row r="101" spans="1:3" s="113" customFormat="1">
      <c r="A101" s="11"/>
      <c r="B101" s="10"/>
      <c r="C101" s="23"/>
    </row>
    <row r="102" spans="1:3" s="113" customFormat="1">
      <c r="A102" s="11"/>
      <c r="B102" s="10"/>
      <c r="C102" s="23"/>
    </row>
    <row r="103" spans="1:3" s="113" customFormat="1">
      <c r="A103" s="11"/>
      <c r="B103" s="10"/>
      <c r="C103" s="23"/>
    </row>
    <row r="104" spans="1:3" s="113" customFormat="1">
      <c r="A104" s="11"/>
      <c r="B104" s="10"/>
      <c r="C104" s="23"/>
    </row>
    <row r="105" spans="1:3" s="113" customFormat="1">
      <c r="A105" s="11"/>
      <c r="B105" s="10"/>
      <c r="C105" s="23"/>
    </row>
    <row r="106" spans="1:3" s="113" customFormat="1">
      <c r="A106" s="11"/>
      <c r="B106" s="10"/>
      <c r="C106" s="23"/>
    </row>
    <row r="107" spans="1:3" s="113" customFormat="1">
      <c r="A107" s="11"/>
      <c r="B107" s="10"/>
      <c r="C107" s="23"/>
    </row>
    <row r="108" spans="1:3" s="113" customFormat="1">
      <c r="A108" s="11"/>
      <c r="B108" s="10"/>
      <c r="C108" s="23"/>
    </row>
    <row r="109" spans="1:3" s="113" customFormat="1">
      <c r="A109" s="11"/>
      <c r="B109" s="10"/>
      <c r="C109" s="23"/>
    </row>
    <row r="110" spans="1:3" s="113" customFormat="1">
      <c r="A110" s="11"/>
      <c r="B110" s="10"/>
      <c r="C110" s="23"/>
    </row>
    <row r="111" spans="1:3" s="113" customFormat="1">
      <c r="A111" s="11"/>
      <c r="B111" s="10"/>
      <c r="C111" s="23"/>
    </row>
    <row r="112" spans="1:3" s="113" customFormat="1">
      <c r="A112" s="11"/>
      <c r="B112" s="10"/>
      <c r="C112" s="23"/>
    </row>
    <row r="113" spans="1:3" s="113" customFormat="1">
      <c r="A113" s="11"/>
      <c r="B113" s="10"/>
      <c r="C113" s="23"/>
    </row>
    <row r="114" spans="1:3" s="113" customFormat="1">
      <c r="A114" s="11"/>
      <c r="B114" s="10"/>
      <c r="C114" s="23"/>
    </row>
    <row r="115" spans="1:3" s="113" customFormat="1">
      <c r="A115" s="11"/>
      <c r="B115" s="10"/>
      <c r="C115" s="23"/>
    </row>
    <row r="116" spans="1:3" s="113" customFormat="1">
      <c r="A116" s="11"/>
      <c r="B116" s="10"/>
      <c r="C116" s="23"/>
    </row>
    <row r="117" spans="1:3" s="113" customFormat="1">
      <c r="A117" s="11"/>
      <c r="B117" s="10"/>
      <c r="C117" s="23"/>
    </row>
    <row r="118" spans="1:3" s="113" customFormat="1">
      <c r="A118" s="11"/>
      <c r="B118" s="10"/>
      <c r="C118" s="23"/>
    </row>
    <row r="119" spans="1:3" s="113" customFormat="1">
      <c r="A119" s="11"/>
      <c r="B119" s="10"/>
      <c r="C119" s="23"/>
    </row>
    <row r="120" spans="1:3" s="113" customFormat="1">
      <c r="A120" s="11"/>
      <c r="B120" s="10"/>
      <c r="C120" s="23"/>
    </row>
    <row r="121" spans="1:3" s="113" customFormat="1">
      <c r="A121" s="11"/>
      <c r="B121" s="10"/>
      <c r="C121" s="23"/>
    </row>
    <row r="122" spans="1:3" s="113" customFormat="1">
      <c r="A122" s="11"/>
      <c r="B122" s="10"/>
      <c r="C122" s="23"/>
    </row>
    <row r="123" spans="1:3" s="113" customFormat="1">
      <c r="A123" s="11"/>
      <c r="B123" s="10"/>
      <c r="C123" s="23"/>
    </row>
    <row r="124" spans="1:3" s="113" customFormat="1">
      <c r="A124" s="11"/>
      <c r="B124" s="10"/>
      <c r="C124" s="23"/>
    </row>
    <row r="125" spans="1:3" s="113" customFormat="1">
      <c r="A125" s="11"/>
      <c r="B125" s="10"/>
      <c r="C125" s="23"/>
    </row>
    <row r="126" spans="1:3" s="113" customFormat="1">
      <c r="A126" s="11"/>
      <c r="B126" s="10"/>
      <c r="C126" s="23"/>
    </row>
    <row r="127" spans="1:3" s="113" customFormat="1">
      <c r="A127" s="11"/>
      <c r="B127" s="10"/>
      <c r="C127" s="23"/>
    </row>
    <row r="128" spans="1:3" s="113" customFormat="1">
      <c r="A128" s="11"/>
      <c r="B128" s="10"/>
      <c r="C128" s="23"/>
    </row>
    <row r="129" spans="1:3" s="113" customFormat="1">
      <c r="A129" s="11"/>
      <c r="B129" s="10"/>
      <c r="C129" s="23"/>
    </row>
    <row r="130" spans="1:3" s="113" customFormat="1">
      <c r="A130" s="11"/>
      <c r="B130" s="10"/>
      <c r="C130" s="23"/>
    </row>
    <row r="131" spans="1:3" s="113" customFormat="1">
      <c r="A131" s="11"/>
      <c r="B131" s="10"/>
      <c r="C131" s="23"/>
    </row>
    <row r="132" spans="1:3" s="113" customFormat="1">
      <c r="A132" s="11"/>
      <c r="B132" s="10"/>
      <c r="C132" s="23"/>
    </row>
    <row r="133" spans="1:3" s="113" customFormat="1">
      <c r="A133" s="11"/>
      <c r="B133" s="10"/>
      <c r="C133" s="23"/>
    </row>
    <row r="134" spans="1:3" s="113" customFormat="1">
      <c r="A134" s="11"/>
      <c r="B134" s="10"/>
      <c r="C134" s="23"/>
    </row>
    <row r="135" spans="1:3" s="113" customFormat="1">
      <c r="A135" s="11"/>
      <c r="B135" s="10"/>
      <c r="C135" s="23"/>
    </row>
    <row r="136" spans="1:3" s="113" customFormat="1">
      <c r="A136" s="11"/>
      <c r="B136" s="10"/>
      <c r="C136" s="23"/>
    </row>
    <row r="137" spans="1:3" s="113" customFormat="1">
      <c r="A137" s="11"/>
      <c r="B137" s="10"/>
      <c r="C137" s="23"/>
    </row>
    <row r="138" spans="1:3" s="113" customFormat="1">
      <c r="A138" s="11"/>
      <c r="B138" s="10"/>
      <c r="C138" s="23"/>
    </row>
    <row r="139" spans="1:3" s="113" customFormat="1">
      <c r="A139" s="11"/>
      <c r="B139" s="10"/>
      <c r="C139" s="23"/>
    </row>
    <row r="140" spans="1:3" s="113" customFormat="1">
      <c r="A140" s="11"/>
      <c r="B140" s="10"/>
      <c r="C140" s="23"/>
    </row>
    <row r="141" spans="1:3" s="113" customFormat="1">
      <c r="A141" s="11"/>
      <c r="B141" s="10"/>
      <c r="C141" s="23"/>
    </row>
    <row r="142" spans="1:3" s="113" customFormat="1">
      <c r="A142" s="11"/>
      <c r="B142" s="10"/>
      <c r="C142" s="23"/>
    </row>
    <row r="143" spans="1:3" s="113" customFormat="1">
      <c r="A143" s="11"/>
      <c r="B143" s="10"/>
      <c r="C143" s="23"/>
    </row>
    <row r="144" spans="1:3" s="113" customFormat="1">
      <c r="A144" s="11"/>
      <c r="B144" s="10"/>
      <c r="C144" s="23"/>
    </row>
    <row r="145" spans="1:3" s="113" customFormat="1">
      <c r="A145" s="11"/>
      <c r="B145" s="10"/>
      <c r="C145" s="23"/>
    </row>
    <row r="146" spans="1:3" s="113" customFormat="1">
      <c r="A146" s="11"/>
      <c r="B146" s="10"/>
      <c r="C146" s="23"/>
    </row>
    <row r="147" spans="1:3" s="113" customFormat="1">
      <c r="A147" s="11"/>
      <c r="B147" s="10"/>
      <c r="C147" s="23"/>
    </row>
    <row r="148" spans="1:3" s="113" customFormat="1">
      <c r="A148" s="11"/>
      <c r="B148" s="10"/>
      <c r="C148" s="23"/>
    </row>
    <row r="149" spans="1:3" s="113" customFormat="1">
      <c r="A149" s="11"/>
      <c r="B149" s="10"/>
      <c r="C149" s="23"/>
    </row>
    <row r="150" spans="1:3" s="113" customFormat="1">
      <c r="A150" s="11"/>
      <c r="B150" s="10"/>
      <c r="C150" s="23"/>
    </row>
    <row r="151" spans="1:3" s="113" customFormat="1">
      <c r="A151" s="11"/>
      <c r="B151" s="10"/>
      <c r="C151" s="23"/>
    </row>
    <row r="152" spans="1:3" s="113" customFormat="1">
      <c r="A152" s="11"/>
      <c r="B152" s="10"/>
      <c r="C152" s="23"/>
    </row>
    <row r="153" spans="1:3" s="113" customFormat="1">
      <c r="A153" s="11"/>
      <c r="B153" s="10"/>
      <c r="C153" s="23"/>
    </row>
    <row r="154" spans="1:3" s="113" customFormat="1">
      <c r="A154" s="11"/>
      <c r="B154" s="10"/>
      <c r="C154" s="23"/>
    </row>
    <row r="155" spans="1:3" s="113" customFormat="1">
      <c r="A155" s="11"/>
      <c r="B155" s="10"/>
      <c r="C155" s="23"/>
    </row>
    <row r="156" spans="1:3" s="113" customFormat="1">
      <c r="A156" s="11"/>
      <c r="B156" s="10"/>
      <c r="C156" s="23"/>
    </row>
    <row r="157" spans="1:3" s="113" customFormat="1">
      <c r="A157" s="11"/>
      <c r="B157" s="10"/>
      <c r="C157" s="23"/>
    </row>
    <row r="158" spans="1:3" s="113" customFormat="1">
      <c r="A158" s="11"/>
      <c r="B158" s="10"/>
      <c r="C158" s="23"/>
    </row>
    <row r="159" spans="1:3" s="113" customFormat="1">
      <c r="A159" s="11"/>
      <c r="B159" s="10"/>
      <c r="C159" s="23"/>
    </row>
    <row r="160" spans="1:3" s="113" customFormat="1">
      <c r="A160" s="11"/>
      <c r="B160" s="10"/>
      <c r="C160" s="23"/>
    </row>
    <row r="161" spans="1:3" s="113" customFormat="1">
      <c r="A161" s="11"/>
      <c r="B161" s="10"/>
      <c r="C161" s="23"/>
    </row>
    <row r="162" spans="1:3" s="113" customFormat="1">
      <c r="A162" s="11"/>
      <c r="B162" s="10"/>
      <c r="C162" s="23"/>
    </row>
    <row r="163" spans="1:3" s="113" customFormat="1">
      <c r="A163" s="11"/>
      <c r="B163" s="10"/>
      <c r="C163" s="23"/>
    </row>
    <row r="164" spans="1:3" s="113" customFormat="1">
      <c r="A164" s="11"/>
      <c r="B164" s="10"/>
      <c r="C164" s="23"/>
    </row>
    <row r="165" spans="1:3" s="113" customFormat="1">
      <c r="A165" s="11"/>
      <c r="B165" s="10"/>
      <c r="C165" s="23"/>
    </row>
    <row r="166" spans="1:3" s="113" customFormat="1">
      <c r="A166" s="11"/>
      <c r="B166" s="10"/>
      <c r="C166" s="23"/>
    </row>
    <row r="167" spans="1:3" s="113" customFormat="1">
      <c r="A167" s="11"/>
      <c r="B167" s="10"/>
      <c r="C167" s="23"/>
    </row>
    <row r="168" spans="1:3" s="113" customFormat="1">
      <c r="A168" s="11"/>
      <c r="B168" s="10"/>
      <c r="C168" s="23"/>
    </row>
    <row r="169" spans="1:3" s="113" customFormat="1">
      <c r="A169" s="11"/>
      <c r="B169" s="10"/>
      <c r="C169" s="23"/>
    </row>
    <row r="170" spans="1:3" s="113" customFormat="1">
      <c r="A170" s="11"/>
      <c r="B170" s="10"/>
      <c r="C170" s="23"/>
    </row>
    <row r="171" spans="1:3" s="113" customFormat="1">
      <c r="A171" s="11"/>
      <c r="B171" s="10"/>
      <c r="C171" s="23"/>
    </row>
    <row r="172" spans="1:3" s="113" customFormat="1">
      <c r="A172" s="11"/>
      <c r="B172" s="10"/>
      <c r="C172" s="23"/>
    </row>
    <row r="173" spans="1:3" s="113" customFormat="1">
      <c r="A173" s="11"/>
      <c r="B173" s="10"/>
      <c r="C173" s="23"/>
    </row>
    <row r="174" spans="1:3" s="113" customFormat="1">
      <c r="A174" s="11"/>
      <c r="B174" s="10"/>
      <c r="C174" s="23"/>
    </row>
    <row r="175" spans="1:3" s="113" customFormat="1">
      <c r="A175" s="11"/>
      <c r="B175" s="10"/>
      <c r="C175" s="23"/>
    </row>
    <row r="176" spans="1:3" s="113" customFormat="1">
      <c r="A176" s="11"/>
      <c r="B176" s="10"/>
      <c r="C176" s="23"/>
    </row>
    <row r="177" spans="1:3" s="113" customFormat="1">
      <c r="A177" s="11"/>
      <c r="B177" s="10"/>
      <c r="C177" s="23"/>
    </row>
    <row r="178" spans="1:3" s="113" customFormat="1">
      <c r="A178" s="11"/>
      <c r="B178" s="10"/>
      <c r="C178" s="23"/>
    </row>
    <row r="179" spans="1:3" s="113" customFormat="1">
      <c r="A179" s="11"/>
      <c r="B179" s="10"/>
      <c r="C179" s="23"/>
    </row>
    <row r="180" spans="1:3" s="113" customFormat="1">
      <c r="A180" s="11"/>
      <c r="B180" s="10"/>
      <c r="C180" s="23"/>
    </row>
    <row r="181" spans="1:3" s="113" customFormat="1">
      <c r="A181" s="11"/>
      <c r="B181" s="10"/>
      <c r="C181" s="23"/>
    </row>
    <row r="182" spans="1:3" s="113" customFormat="1">
      <c r="A182" s="11"/>
      <c r="B182" s="10"/>
      <c r="C182" s="23"/>
    </row>
    <row r="183" spans="1:3" s="113" customFormat="1">
      <c r="A183" s="11"/>
      <c r="B183" s="10"/>
      <c r="C183" s="23"/>
    </row>
    <row r="184" spans="1:3" s="113" customFormat="1">
      <c r="A184" s="11"/>
      <c r="B184" s="10"/>
      <c r="C184" s="23"/>
    </row>
    <row r="185" spans="1:3" s="113" customFormat="1">
      <c r="A185" s="11"/>
      <c r="B185" s="10"/>
      <c r="C185" s="23"/>
    </row>
    <row r="186" spans="1:3" s="113" customFormat="1">
      <c r="A186" s="11"/>
      <c r="B186" s="10"/>
      <c r="C186" s="23"/>
    </row>
    <row r="187" spans="1:3" s="113" customFormat="1">
      <c r="A187" s="11"/>
      <c r="B187" s="10"/>
      <c r="C187" s="23"/>
    </row>
    <row r="188" spans="1:3" s="113" customFormat="1">
      <c r="A188" s="11"/>
      <c r="B188" s="10"/>
      <c r="C188" s="23"/>
    </row>
    <row r="189" spans="1:3" s="113" customFormat="1">
      <c r="A189" s="11"/>
      <c r="B189" s="10"/>
      <c r="C189" s="23"/>
    </row>
    <row r="190" spans="1:3" s="113" customFormat="1">
      <c r="A190" s="11"/>
      <c r="B190" s="10"/>
      <c r="C190" s="23"/>
    </row>
    <row r="191" spans="1:3" s="113" customFormat="1">
      <c r="A191" s="11"/>
      <c r="B191" s="10"/>
      <c r="C191" s="23"/>
    </row>
    <row r="192" spans="1:3" s="113" customFormat="1">
      <c r="A192" s="11"/>
      <c r="B192" s="10"/>
      <c r="C192" s="23"/>
    </row>
    <row r="193" spans="1:3" s="113" customFormat="1">
      <c r="A193" s="11"/>
      <c r="B193" s="10"/>
      <c r="C193" s="23"/>
    </row>
    <row r="194" spans="1:3" s="113" customFormat="1">
      <c r="A194" s="11"/>
      <c r="B194" s="10"/>
      <c r="C194" s="23"/>
    </row>
    <row r="195" spans="1:3" s="113" customFormat="1">
      <c r="A195" s="11"/>
      <c r="B195" s="10"/>
      <c r="C195" s="23"/>
    </row>
    <row r="196" spans="1:3" s="113" customFormat="1">
      <c r="A196" s="11"/>
      <c r="B196" s="10"/>
      <c r="C196" s="23"/>
    </row>
    <row r="197" spans="1:3" s="113" customFormat="1">
      <c r="A197" s="11"/>
      <c r="B197" s="10"/>
      <c r="C197" s="23"/>
    </row>
    <row r="198" spans="1:3" s="113" customFormat="1">
      <c r="A198" s="11"/>
      <c r="B198" s="10"/>
      <c r="C198" s="23"/>
    </row>
    <row r="199" spans="1:3" s="113" customFormat="1">
      <c r="A199" s="11"/>
      <c r="B199" s="10"/>
      <c r="C199" s="23"/>
    </row>
    <row r="200" spans="1:3" s="113" customFormat="1">
      <c r="A200" s="11"/>
      <c r="B200" s="10"/>
      <c r="C200" s="23"/>
    </row>
    <row r="201" spans="1:3" s="113" customFormat="1">
      <c r="A201" s="11"/>
      <c r="B201" s="10"/>
      <c r="C201" s="23"/>
    </row>
    <row r="202" spans="1:3" s="113" customFormat="1">
      <c r="A202" s="11"/>
      <c r="B202" s="10"/>
      <c r="C202" s="23"/>
    </row>
    <row r="203" spans="1:3" s="113" customFormat="1">
      <c r="A203" s="11"/>
      <c r="B203" s="10"/>
      <c r="C203" s="23"/>
    </row>
    <row r="204" spans="1:3" s="113" customFormat="1">
      <c r="A204" s="11"/>
      <c r="B204" s="10"/>
      <c r="C204" s="23"/>
    </row>
    <row r="205" spans="1:3" s="113" customFormat="1">
      <c r="A205" s="11"/>
      <c r="B205" s="10"/>
      <c r="C205" s="23"/>
    </row>
    <row r="206" spans="1:3" s="113" customFormat="1">
      <c r="A206" s="11"/>
      <c r="B206" s="10"/>
      <c r="C206" s="23"/>
    </row>
    <row r="207" spans="1:3" s="113" customFormat="1">
      <c r="A207" s="11"/>
      <c r="B207" s="10"/>
      <c r="C207" s="23"/>
    </row>
    <row r="208" spans="1:3" s="113" customFormat="1">
      <c r="A208" s="11"/>
      <c r="B208" s="10"/>
      <c r="C208" s="23"/>
    </row>
    <row r="209" spans="1:3" s="113" customFormat="1">
      <c r="A209" s="11"/>
      <c r="B209" s="10"/>
      <c r="C209" s="23"/>
    </row>
    <row r="210" spans="1:3" s="113" customFormat="1">
      <c r="A210" s="11"/>
      <c r="B210" s="10"/>
      <c r="C210" s="23"/>
    </row>
    <row r="211" spans="1:3" s="113" customFormat="1">
      <c r="A211" s="11"/>
      <c r="B211" s="10"/>
      <c r="C211" s="23"/>
    </row>
    <row r="212" spans="1:3" s="113" customFormat="1">
      <c r="A212" s="11"/>
      <c r="B212" s="10"/>
      <c r="C212" s="23"/>
    </row>
    <row r="213" spans="1:3" s="113" customFormat="1">
      <c r="A213" s="11"/>
      <c r="B213" s="10"/>
      <c r="C213" s="23"/>
    </row>
    <row r="214" spans="1:3" s="113" customFormat="1">
      <c r="A214" s="11"/>
      <c r="B214" s="10"/>
      <c r="C214" s="23"/>
    </row>
    <row r="215" spans="1:3" s="113" customFormat="1">
      <c r="A215" s="11"/>
      <c r="B215" s="10"/>
      <c r="C215" s="23"/>
    </row>
    <row r="216" spans="1:3" s="113" customFormat="1">
      <c r="A216" s="11"/>
      <c r="B216" s="10"/>
      <c r="C216" s="23"/>
    </row>
    <row r="217" spans="1:3" s="113" customFormat="1">
      <c r="A217" s="11"/>
      <c r="B217" s="10"/>
      <c r="C217" s="23"/>
    </row>
    <row r="218" spans="1:3" s="113" customFormat="1">
      <c r="A218" s="11"/>
      <c r="B218" s="10"/>
      <c r="C218" s="23"/>
    </row>
    <row r="219" spans="1:3" s="113" customFormat="1">
      <c r="A219" s="11"/>
      <c r="B219" s="10"/>
      <c r="C219" s="23"/>
    </row>
    <row r="220" spans="1:3" s="113" customFormat="1">
      <c r="A220" s="11"/>
      <c r="B220" s="10"/>
      <c r="C220" s="23"/>
    </row>
    <row r="221" spans="1:3" s="113" customFormat="1">
      <c r="A221" s="11"/>
      <c r="B221" s="10"/>
      <c r="C221" s="23"/>
    </row>
    <row r="222" spans="1:3" s="113" customFormat="1">
      <c r="A222" s="11"/>
      <c r="B222" s="10"/>
      <c r="C222" s="23"/>
    </row>
    <row r="223" spans="1:3" s="113" customFormat="1">
      <c r="A223" s="11"/>
      <c r="B223" s="10"/>
      <c r="C223" s="23"/>
    </row>
    <row r="224" spans="1:3" s="113" customFormat="1">
      <c r="A224" s="11"/>
      <c r="B224" s="10"/>
      <c r="C224" s="23"/>
    </row>
    <row r="225" spans="1:3" s="113" customFormat="1">
      <c r="A225" s="11"/>
      <c r="B225" s="10"/>
      <c r="C225" s="23"/>
    </row>
    <row r="226" spans="1:3" s="113" customFormat="1">
      <c r="A226" s="11"/>
      <c r="B226" s="10"/>
      <c r="C226" s="23"/>
    </row>
    <row r="227" spans="1:3" s="113" customFormat="1">
      <c r="A227" s="11"/>
      <c r="B227" s="10"/>
      <c r="C227" s="23"/>
    </row>
    <row r="228" spans="1:3" s="113" customFormat="1">
      <c r="A228" s="11"/>
      <c r="B228" s="10"/>
      <c r="C228" s="23"/>
    </row>
    <row r="229" spans="1:3" s="113" customFormat="1">
      <c r="A229" s="11"/>
      <c r="B229" s="10"/>
      <c r="C229" s="23"/>
    </row>
    <row r="230" spans="1:3" s="113" customFormat="1">
      <c r="A230" s="11"/>
      <c r="B230" s="10"/>
      <c r="C230" s="23"/>
    </row>
    <row r="231" spans="1:3" s="113" customFormat="1">
      <c r="A231" s="11"/>
      <c r="B231" s="10"/>
      <c r="C231" s="23"/>
    </row>
    <row r="232" spans="1:3" s="113" customFormat="1">
      <c r="A232" s="11"/>
      <c r="B232" s="10"/>
      <c r="C232" s="23"/>
    </row>
    <row r="233" spans="1:3" s="113" customFormat="1">
      <c r="A233" s="11"/>
      <c r="B233" s="10"/>
      <c r="C233" s="23"/>
    </row>
    <row r="234" spans="1:3" s="113" customFormat="1">
      <c r="A234" s="11"/>
      <c r="B234" s="10"/>
      <c r="C234" s="23"/>
    </row>
    <row r="235" spans="1:3" s="113" customFormat="1">
      <c r="A235" s="11"/>
      <c r="B235" s="10"/>
      <c r="C235" s="23"/>
    </row>
    <row r="236" spans="1:3" s="113" customFormat="1">
      <c r="A236" s="11"/>
      <c r="B236" s="10"/>
      <c r="C236" s="23"/>
    </row>
    <row r="237" spans="1:3" s="113" customFormat="1">
      <c r="A237" s="11"/>
      <c r="B237" s="10"/>
      <c r="C237" s="23"/>
    </row>
    <row r="238" spans="1:3" s="113" customFormat="1">
      <c r="A238" s="11"/>
      <c r="B238" s="10"/>
      <c r="C238" s="23"/>
    </row>
    <row r="239" spans="1:3" s="113" customFormat="1">
      <c r="A239" s="11"/>
      <c r="B239" s="10"/>
      <c r="C239" s="23"/>
    </row>
    <row r="240" spans="1:3" s="113" customFormat="1">
      <c r="A240" s="11"/>
      <c r="B240" s="10"/>
      <c r="C240" s="23"/>
    </row>
    <row r="241" spans="1:3" s="113" customFormat="1">
      <c r="A241" s="11"/>
      <c r="B241" s="10"/>
      <c r="C241" s="23"/>
    </row>
    <row r="242" spans="1:3" s="113" customFormat="1">
      <c r="A242" s="11"/>
      <c r="B242" s="10"/>
      <c r="C242" s="23"/>
    </row>
    <row r="243" spans="1:3" s="113" customFormat="1">
      <c r="A243" s="11"/>
      <c r="B243" s="10"/>
      <c r="C243" s="23"/>
    </row>
    <row r="244" spans="1:3" s="113" customFormat="1">
      <c r="A244" s="11"/>
      <c r="B244" s="10"/>
      <c r="C244" s="23"/>
    </row>
    <row r="245" spans="1:3" s="113" customFormat="1">
      <c r="A245" s="11"/>
      <c r="B245" s="10"/>
      <c r="C245" s="23"/>
    </row>
    <row r="246" spans="1:3" s="113" customFormat="1">
      <c r="A246" s="11"/>
      <c r="B246" s="10"/>
      <c r="C246" s="23"/>
    </row>
    <row r="247" spans="1:3" s="113" customFormat="1">
      <c r="A247" s="11"/>
      <c r="B247" s="10"/>
      <c r="C247" s="23"/>
    </row>
    <row r="248" spans="1:3" s="113" customFormat="1">
      <c r="A248" s="11"/>
      <c r="B248" s="10"/>
      <c r="C248" s="23"/>
    </row>
    <row r="249" spans="1:3" s="113" customFormat="1">
      <c r="A249" s="11"/>
      <c r="B249" s="10"/>
      <c r="C249" s="23"/>
    </row>
    <row r="250" spans="1:3" s="113" customFormat="1">
      <c r="A250" s="11"/>
      <c r="B250" s="10"/>
      <c r="C250" s="23"/>
    </row>
    <row r="251" spans="1:3" s="113" customFormat="1">
      <c r="A251" s="11"/>
      <c r="B251" s="10"/>
      <c r="C251" s="23"/>
    </row>
    <row r="252" spans="1:3" s="113" customFormat="1">
      <c r="A252" s="11"/>
      <c r="B252" s="10"/>
      <c r="C252" s="23"/>
    </row>
    <row r="253" spans="1:3" s="113" customFormat="1">
      <c r="A253" s="11"/>
      <c r="B253" s="10"/>
      <c r="C253" s="23"/>
    </row>
    <row r="254" spans="1:3" s="113" customFormat="1">
      <c r="A254" s="11"/>
      <c r="B254" s="10"/>
      <c r="C254" s="23"/>
    </row>
    <row r="255" spans="1:3" s="113" customFormat="1">
      <c r="A255" s="11"/>
      <c r="B255" s="10"/>
      <c r="C255" s="23"/>
    </row>
    <row r="256" spans="1:3" s="113" customFormat="1">
      <c r="A256" s="11"/>
      <c r="B256" s="10"/>
      <c r="C256" s="23"/>
    </row>
    <row r="257" spans="1:3" s="113" customFormat="1">
      <c r="A257" s="11"/>
      <c r="B257" s="10"/>
      <c r="C257" s="23"/>
    </row>
    <row r="258" spans="1:3" s="113" customFormat="1">
      <c r="A258" s="11"/>
      <c r="B258" s="10"/>
      <c r="C258" s="23"/>
    </row>
    <row r="259" spans="1:3" s="113" customFormat="1">
      <c r="A259" s="11"/>
      <c r="B259" s="10"/>
      <c r="C259" s="23"/>
    </row>
    <row r="260" spans="1:3" s="113" customFormat="1">
      <c r="A260" s="11"/>
      <c r="B260" s="10"/>
      <c r="C260" s="23"/>
    </row>
    <row r="261" spans="1:3" s="113" customFormat="1">
      <c r="A261" s="11"/>
      <c r="B261" s="10"/>
      <c r="C261" s="23"/>
    </row>
    <row r="262" spans="1:3" s="113" customFormat="1">
      <c r="A262" s="11"/>
      <c r="B262" s="10"/>
      <c r="C262" s="23"/>
    </row>
    <row r="263" spans="1:3" s="113" customFormat="1">
      <c r="A263" s="11"/>
      <c r="B263" s="10"/>
      <c r="C263" s="23"/>
    </row>
    <row r="264" spans="1:3" s="113" customFormat="1">
      <c r="A264" s="11"/>
      <c r="B264" s="10"/>
      <c r="C264" s="23"/>
    </row>
    <row r="265" spans="1:3" s="113" customFormat="1">
      <c r="A265" s="11"/>
      <c r="B265" s="10"/>
      <c r="C265" s="23"/>
    </row>
    <row r="266" spans="1:3" s="113" customFormat="1">
      <c r="A266" s="11"/>
      <c r="B266" s="10"/>
      <c r="C266" s="23"/>
    </row>
    <row r="267" spans="1:3" s="113" customFormat="1">
      <c r="A267" s="11"/>
      <c r="B267" s="10"/>
      <c r="C267" s="23"/>
    </row>
    <row r="268" spans="1:3" s="113" customFormat="1">
      <c r="A268" s="11"/>
      <c r="B268" s="10"/>
      <c r="C268" s="23"/>
    </row>
    <row r="269" spans="1:3" s="113" customFormat="1">
      <c r="A269" s="11"/>
      <c r="B269" s="10"/>
      <c r="C269" s="23"/>
    </row>
    <row r="270" spans="1:3" s="113" customFormat="1">
      <c r="A270" s="11"/>
      <c r="B270" s="10"/>
      <c r="C270" s="23"/>
    </row>
    <row r="271" spans="1:3" s="113" customFormat="1">
      <c r="A271" s="11"/>
      <c r="B271" s="10"/>
      <c r="C271" s="23"/>
    </row>
    <row r="272" spans="1:3" s="113" customFormat="1">
      <c r="A272" s="11"/>
      <c r="B272" s="10"/>
      <c r="C272" s="23"/>
    </row>
    <row r="273" spans="1:3" s="113" customFormat="1">
      <c r="A273" s="11"/>
      <c r="B273" s="10"/>
      <c r="C273" s="23"/>
    </row>
    <row r="274" spans="1:3" s="113" customFormat="1">
      <c r="A274" s="11"/>
      <c r="B274" s="10"/>
      <c r="C274" s="23"/>
    </row>
    <row r="275" spans="1:3" s="113" customFormat="1">
      <c r="A275" s="11"/>
      <c r="B275" s="10"/>
      <c r="C275" s="23"/>
    </row>
    <row r="276" spans="1:3" s="113" customFormat="1">
      <c r="A276" s="11"/>
      <c r="B276" s="10"/>
      <c r="C276" s="23"/>
    </row>
    <row r="277" spans="1:3" s="113" customFormat="1">
      <c r="A277" s="11"/>
      <c r="B277" s="10"/>
      <c r="C277" s="23"/>
    </row>
    <row r="278" spans="1:3" s="113" customFormat="1">
      <c r="A278" s="11"/>
      <c r="B278" s="10"/>
      <c r="C278" s="23"/>
    </row>
    <row r="279" spans="1:3" s="113" customFormat="1">
      <c r="A279" s="11"/>
      <c r="B279" s="10"/>
      <c r="C279" s="23"/>
    </row>
    <row r="280" spans="1:3" s="113" customFormat="1">
      <c r="A280" s="11"/>
      <c r="B280" s="10"/>
      <c r="C280" s="23"/>
    </row>
    <row r="281" spans="1:3" s="113" customFormat="1">
      <c r="A281" s="11"/>
      <c r="B281" s="10"/>
      <c r="C281" s="23"/>
    </row>
    <row r="282" spans="1:3" s="113" customFormat="1">
      <c r="A282" s="11"/>
      <c r="B282" s="10"/>
      <c r="C282" s="23"/>
    </row>
    <row r="283" spans="1:3" s="113" customFormat="1">
      <c r="A283" s="11"/>
      <c r="B283" s="10"/>
      <c r="C283" s="23"/>
    </row>
    <row r="284" spans="1:3" s="113" customFormat="1">
      <c r="A284" s="11"/>
      <c r="B284" s="10"/>
      <c r="C284" s="23"/>
    </row>
    <row r="285" spans="1:3" s="113" customFormat="1">
      <c r="A285" s="11"/>
      <c r="B285" s="10"/>
      <c r="C285" s="23"/>
    </row>
    <row r="286" spans="1:3" s="113" customFormat="1">
      <c r="A286" s="11"/>
      <c r="B286" s="10"/>
      <c r="C286" s="23"/>
    </row>
    <row r="287" spans="1:3" s="113" customFormat="1">
      <c r="A287" s="11"/>
      <c r="B287" s="10"/>
      <c r="C287" s="23"/>
    </row>
    <row r="288" spans="1:3" s="113" customFormat="1">
      <c r="A288" s="11"/>
      <c r="B288" s="10"/>
      <c r="C288" s="23"/>
    </row>
    <row r="289" spans="1:3" s="113" customFormat="1">
      <c r="A289" s="11"/>
      <c r="B289" s="10"/>
      <c r="C289" s="23"/>
    </row>
    <row r="290" spans="1:3" s="113" customFormat="1">
      <c r="A290" s="11"/>
      <c r="B290" s="10"/>
      <c r="C290" s="23"/>
    </row>
    <row r="291" spans="1:3" s="113" customFormat="1">
      <c r="A291" s="11"/>
      <c r="B291" s="10"/>
      <c r="C291" s="23"/>
    </row>
    <row r="292" spans="1:3" s="113" customFormat="1">
      <c r="A292" s="11"/>
      <c r="B292" s="10"/>
      <c r="C292" s="23"/>
    </row>
    <row r="293" spans="1:3" s="113" customFormat="1">
      <c r="A293" s="11"/>
      <c r="B293" s="10"/>
      <c r="C293" s="23"/>
    </row>
    <row r="294" spans="1:3" s="113" customFormat="1">
      <c r="A294" s="11"/>
      <c r="B294" s="10"/>
      <c r="C294" s="23"/>
    </row>
    <row r="295" spans="1:3" s="113" customFormat="1">
      <c r="A295" s="11"/>
      <c r="B295" s="10"/>
      <c r="C295" s="23"/>
    </row>
    <row r="296" spans="1:3" s="113" customFormat="1">
      <c r="A296" s="11"/>
      <c r="B296" s="10"/>
      <c r="C296" s="23"/>
    </row>
    <row r="297" spans="1:3" s="113" customFormat="1">
      <c r="A297" s="11"/>
      <c r="B297" s="10"/>
      <c r="C297" s="23"/>
    </row>
    <row r="298" spans="1:3" s="113" customFormat="1">
      <c r="A298" s="11"/>
      <c r="B298" s="10"/>
      <c r="C298" s="23"/>
    </row>
    <row r="299" spans="1:3" s="113" customFormat="1">
      <c r="A299" s="11"/>
      <c r="B299" s="10"/>
      <c r="C299" s="23"/>
    </row>
    <row r="300" spans="1:3" s="113" customFormat="1">
      <c r="A300" s="11"/>
      <c r="B300" s="10"/>
      <c r="C300" s="23"/>
    </row>
    <row r="301" spans="1:3" s="113" customFormat="1">
      <c r="A301" s="11"/>
      <c r="B301" s="10"/>
      <c r="C301" s="23"/>
    </row>
    <row r="302" spans="1:3" s="113" customFormat="1">
      <c r="A302" s="11"/>
      <c r="B302" s="10"/>
      <c r="C302" s="23"/>
    </row>
    <row r="303" spans="1:3" s="113" customFormat="1">
      <c r="A303" s="11"/>
      <c r="B303" s="10"/>
      <c r="C303" s="23"/>
    </row>
    <row r="304" spans="1:3" s="113" customFormat="1">
      <c r="A304" s="11"/>
      <c r="B304" s="10"/>
      <c r="C304" s="23"/>
    </row>
    <row r="305" spans="1:3" s="113" customFormat="1">
      <c r="A305" s="11"/>
      <c r="B305" s="10"/>
      <c r="C305" s="23"/>
    </row>
    <row r="306" spans="1:3" s="113" customFormat="1">
      <c r="A306" s="11"/>
      <c r="B306" s="10"/>
      <c r="C306" s="23"/>
    </row>
    <row r="307" spans="1:3" s="113" customFormat="1">
      <c r="A307" s="11"/>
      <c r="B307" s="10"/>
      <c r="C307" s="23"/>
    </row>
    <row r="308" spans="1:3" s="113" customFormat="1">
      <c r="A308" s="11"/>
      <c r="B308" s="10"/>
      <c r="C308" s="23"/>
    </row>
    <row r="309" spans="1:3" s="113" customFormat="1">
      <c r="A309" s="11"/>
      <c r="B309" s="10"/>
      <c r="C309" s="23"/>
    </row>
    <row r="310" spans="1:3" s="113" customFormat="1">
      <c r="A310" s="11"/>
      <c r="B310" s="10"/>
      <c r="C310" s="23"/>
    </row>
    <row r="311" spans="1:3" s="113" customFormat="1">
      <c r="A311" s="11"/>
      <c r="B311" s="10"/>
      <c r="C311" s="23"/>
    </row>
    <row r="312" spans="1:3" s="113" customFormat="1">
      <c r="A312" s="11"/>
      <c r="B312" s="10"/>
      <c r="C312" s="23"/>
    </row>
    <row r="313" spans="1:3" s="113" customFormat="1">
      <c r="A313" s="11"/>
      <c r="B313" s="10"/>
      <c r="C313" s="23"/>
    </row>
    <row r="314" spans="1:3" s="113" customFormat="1">
      <c r="A314" s="11"/>
      <c r="B314" s="10"/>
      <c r="C314" s="23"/>
    </row>
    <row r="315" spans="1:3" s="113" customFormat="1">
      <c r="A315" s="11"/>
      <c r="B315" s="10"/>
      <c r="C315" s="23"/>
    </row>
    <row r="316" spans="1:3" s="113" customFormat="1">
      <c r="A316" s="11"/>
      <c r="B316" s="10"/>
      <c r="C316" s="23"/>
    </row>
    <row r="317" spans="1:3" s="113" customFormat="1">
      <c r="A317" s="11"/>
      <c r="B317" s="10"/>
      <c r="C317" s="23"/>
    </row>
    <row r="318" spans="1:3" s="113" customFormat="1">
      <c r="A318" s="11"/>
      <c r="B318" s="10"/>
      <c r="C318" s="23"/>
    </row>
    <row r="319" spans="1:3" s="113" customFormat="1">
      <c r="A319" s="11"/>
      <c r="B319" s="10"/>
      <c r="C319" s="23"/>
    </row>
    <row r="320" spans="1:3" s="113" customFormat="1">
      <c r="A320" s="11"/>
      <c r="B320" s="10"/>
      <c r="C320" s="23"/>
    </row>
    <row r="321" spans="1:3" s="113" customFormat="1">
      <c r="A321" s="11"/>
      <c r="B321" s="10"/>
      <c r="C321" s="23"/>
    </row>
    <row r="322" spans="1:3" s="113" customFormat="1">
      <c r="A322" s="11"/>
      <c r="B322" s="10"/>
      <c r="C322" s="23"/>
    </row>
    <row r="323" spans="1:3" s="113" customFormat="1">
      <c r="A323" s="11"/>
      <c r="B323" s="10"/>
      <c r="C323" s="23"/>
    </row>
    <row r="324" spans="1:3" s="113" customFormat="1">
      <c r="A324" s="11"/>
      <c r="B324" s="10"/>
      <c r="C324" s="23"/>
    </row>
    <row r="325" spans="1:3" s="113" customFormat="1">
      <c r="A325" s="11"/>
      <c r="B325" s="10"/>
      <c r="C325" s="23"/>
    </row>
    <row r="326" spans="1:3" s="113" customFormat="1">
      <c r="A326" s="11"/>
      <c r="B326" s="10"/>
      <c r="C326" s="23"/>
    </row>
    <row r="327" spans="1:3" s="113" customFormat="1">
      <c r="A327" s="11"/>
      <c r="B327" s="10"/>
      <c r="C327" s="23"/>
    </row>
    <row r="328" spans="1:3" s="113" customFormat="1">
      <c r="A328" s="11"/>
      <c r="B328" s="10"/>
      <c r="C328" s="23"/>
    </row>
    <row r="329" spans="1:3" s="113" customFormat="1">
      <c r="A329" s="11"/>
      <c r="B329" s="10"/>
      <c r="C329" s="23"/>
    </row>
    <row r="330" spans="1:3" s="113" customFormat="1">
      <c r="A330" s="11"/>
      <c r="B330" s="10"/>
      <c r="C330" s="23"/>
    </row>
    <row r="331" spans="1:3" s="113" customFormat="1">
      <c r="A331" s="11"/>
      <c r="B331" s="10"/>
      <c r="C331" s="23"/>
    </row>
    <row r="332" spans="1:3" s="113" customFormat="1">
      <c r="A332" s="11"/>
      <c r="B332" s="10"/>
      <c r="C332" s="23"/>
    </row>
    <row r="333" spans="1:3" s="113" customFormat="1">
      <c r="A333" s="11"/>
      <c r="B333" s="10"/>
      <c r="C333" s="23"/>
    </row>
    <row r="334" spans="1:3" s="113" customFormat="1">
      <c r="A334" s="11"/>
      <c r="B334" s="10"/>
      <c r="C334" s="23"/>
    </row>
    <row r="335" spans="1:3" s="113" customFormat="1">
      <c r="A335" s="11"/>
      <c r="B335" s="10"/>
      <c r="C335" s="23"/>
    </row>
    <row r="336" spans="1:3" s="113" customFormat="1">
      <c r="A336" s="11"/>
      <c r="B336" s="10"/>
      <c r="C336" s="23"/>
    </row>
    <row r="337" spans="1:3" s="113" customFormat="1">
      <c r="A337" s="11"/>
      <c r="B337" s="10"/>
      <c r="C337" s="23"/>
    </row>
    <row r="338" spans="1:3" s="113" customFormat="1">
      <c r="A338" s="11"/>
      <c r="B338" s="10"/>
      <c r="C338" s="23"/>
    </row>
    <row r="339" spans="1:3" s="113" customFormat="1">
      <c r="A339" s="11"/>
      <c r="B339" s="10"/>
      <c r="C339" s="23"/>
    </row>
    <row r="340" spans="1:3" s="113" customFormat="1">
      <c r="A340" s="11"/>
      <c r="B340" s="10"/>
      <c r="C340" s="23"/>
    </row>
    <row r="341" spans="1:3" s="113" customFormat="1">
      <c r="A341" s="11"/>
      <c r="B341" s="10"/>
      <c r="C341" s="23"/>
    </row>
    <row r="342" spans="1:3" s="113" customFormat="1">
      <c r="A342" s="11"/>
      <c r="B342" s="10"/>
      <c r="C342" s="23"/>
    </row>
    <row r="343" spans="1:3" s="113" customFormat="1">
      <c r="A343" s="11"/>
      <c r="B343" s="10"/>
      <c r="C343" s="23"/>
    </row>
    <row r="344" spans="1:3" s="113" customFormat="1">
      <c r="A344" s="11"/>
      <c r="B344" s="10"/>
      <c r="C344" s="23"/>
    </row>
    <row r="345" spans="1:3" s="113" customFormat="1">
      <c r="A345" s="11"/>
      <c r="B345" s="10"/>
      <c r="C345" s="23"/>
    </row>
    <row r="346" spans="1:3" s="113" customFormat="1">
      <c r="A346" s="11"/>
      <c r="B346" s="10"/>
      <c r="C346" s="23"/>
    </row>
    <row r="347" spans="1:3" s="113" customFormat="1">
      <c r="A347" s="11"/>
      <c r="B347" s="10"/>
      <c r="C347" s="23"/>
    </row>
    <row r="348" spans="1:3" s="113" customFormat="1">
      <c r="A348" s="11"/>
      <c r="B348" s="10"/>
      <c r="C348" s="23"/>
    </row>
    <row r="349" spans="1:3" s="113" customFormat="1">
      <c r="A349" s="11"/>
      <c r="B349" s="10"/>
      <c r="C349" s="23"/>
    </row>
    <row r="350" spans="1:3" s="113" customFormat="1">
      <c r="A350" s="11"/>
      <c r="B350" s="10"/>
      <c r="C350" s="23"/>
    </row>
    <row r="351" spans="1:3" s="113" customFormat="1">
      <c r="A351" s="11"/>
      <c r="B351" s="10"/>
      <c r="C351" s="23"/>
    </row>
    <row r="352" spans="1:3" s="113" customFormat="1">
      <c r="A352" s="11"/>
      <c r="B352" s="10"/>
      <c r="C352" s="23"/>
    </row>
    <row r="353" spans="1:3" s="113" customFormat="1">
      <c r="A353" s="11"/>
      <c r="B353" s="10"/>
      <c r="C353" s="23"/>
    </row>
    <row r="354" spans="1:3" s="113" customFormat="1">
      <c r="A354" s="11"/>
      <c r="B354" s="10"/>
      <c r="C354" s="23"/>
    </row>
    <row r="355" spans="1:3" s="113" customFormat="1">
      <c r="A355" s="11"/>
      <c r="B355" s="10"/>
      <c r="C355" s="23"/>
    </row>
    <row r="356" spans="1:3" s="113" customFormat="1">
      <c r="A356" s="11"/>
      <c r="B356" s="10"/>
      <c r="C356" s="23"/>
    </row>
    <row r="357" spans="1:3" s="113" customFormat="1">
      <c r="A357" s="11"/>
      <c r="B357" s="10"/>
      <c r="C357" s="23"/>
    </row>
    <row r="358" spans="1:3" s="113" customFormat="1">
      <c r="A358" s="11"/>
      <c r="B358" s="10"/>
      <c r="C358" s="23"/>
    </row>
    <row r="359" spans="1:3" s="113" customFormat="1">
      <c r="A359" s="11"/>
      <c r="B359" s="10"/>
      <c r="C359" s="23"/>
    </row>
    <row r="360" spans="1:3" s="113" customFormat="1">
      <c r="A360" s="11"/>
      <c r="B360" s="10"/>
      <c r="C360" s="23"/>
    </row>
    <row r="361" spans="1:3" s="113" customFormat="1">
      <c r="A361" s="11"/>
      <c r="B361" s="10"/>
      <c r="C361" s="23"/>
    </row>
    <row r="362" spans="1:3" s="113" customFormat="1">
      <c r="A362" s="11"/>
      <c r="B362" s="10"/>
      <c r="C362" s="23"/>
    </row>
    <row r="363" spans="1:3" s="113" customFormat="1">
      <c r="A363" s="11"/>
      <c r="B363" s="10"/>
      <c r="C363" s="23"/>
    </row>
    <row r="364" spans="1:3" s="113" customFormat="1">
      <c r="A364" s="11"/>
      <c r="B364" s="10"/>
      <c r="C364" s="23"/>
    </row>
    <row r="365" spans="1:3" s="113" customFormat="1">
      <c r="A365" s="11"/>
      <c r="B365" s="10"/>
      <c r="C365" s="23"/>
    </row>
    <row r="366" spans="1:3" s="113" customFormat="1" ht="15.75" customHeight="1">
      <c r="A366" s="11"/>
      <c r="B366" s="10"/>
      <c r="C366" s="23"/>
    </row>
    <row r="367" spans="1:3" s="113" customFormat="1" ht="15.75" customHeight="1">
      <c r="A367" s="11"/>
      <c r="B367" s="10"/>
      <c r="C367" s="23"/>
    </row>
    <row r="368" spans="1:3" s="113" customFormat="1" ht="15.75" customHeight="1">
      <c r="A368" s="11"/>
      <c r="B368" s="10"/>
      <c r="C368" s="23"/>
    </row>
    <row r="369" spans="1:3" s="113" customFormat="1" ht="15.75" customHeight="1">
      <c r="A369" s="11"/>
      <c r="B369" s="10"/>
      <c r="C369" s="23"/>
    </row>
    <row r="370" spans="1:3" s="113" customFormat="1" ht="15.75" customHeight="1">
      <c r="A370" s="11"/>
      <c r="B370" s="10"/>
      <c r="C370" s="23"/>
    </row>
    <row r="371" spans="1:3" s="113" customFormat="1" ht="15.75" customHeight="1">
      <c r="A371" s="11"/>
      <c r="B371" s="10"/>
      <c r="C371" s="23"/>
    </row>
    <row r="372" spans="1:3" s="113" customFormat="1" ht="15.75" customHeight="1">
      <c r="A372" s="11"/>
      <c r="B372" s="10"/>
      <c r="C372" s="23"/>
    </row>
    <row r="373" spans="1:3" s="113" customFormat="1" ht="15.75" customHeight="1">
      <c r="A373" s="11"/>
      <c r="B373" s="10"/>
      <c r="C373" s="23"/>
    </row>
    <row r="374" spans="1:3" s="113" customFormat="1" ht="15.75" customHeight="1">
      <c r="A374" s="11"/>
      <c r="B374" s="10"/>
      <c r="C374" s="23"/>
    </row>
    <row r="375" spans="1:3" s="113" customFormat="1" ht="15.75" customHeight="1">
      <c r="A375" s="11"/>
      <c r="B375" s="10"/>
      <c r="C375" s="23"/>
    </row>
    <row r="376" spans="1:3" s="113" customFormat="1" ht="15.75" customHeight="1">
      <c r="A376" s="11"/>
      <c r="B376" s="10"/>
      <c r="C376" s="23"/>
    </row>
    <row r="377" spans="1:3" s="113" customFormat="1" ht="15.75" customHeight="1">
      <c r="A377" s="11"/>
      <c r="B377" s="10"/>
      <c r="C377" s="23"/>
    </row>
    <row r="378" spans="1:3" s="113" customFormat="1" ht="15.75" customHeight="1">
      <c r="A378" s="11"/>
      <c r="B378" s="10"/>
      <c r="C378" s="23"/>
    </row>
    <row r="379" spans="1:3" s="113" customFormat="1" ht="15.75" customHeight="1">
      <c r="A379" s="11"/>
      <c r="B379" s="10"/>
      <c r="C379" s="23"/>
    </row>
    <row r="380" spans="1:3" s="113" customFormat="1" ht="15.75" customHeight="1">
      <c r="A380" s="11"/>
      <c r="B380" s="10"/>
      <c r="C380" s="23"/>
    </row>
    <row r="381" spans="1:3" s="113" customFormat="1" ht="15.75" customHeight="1">
      <c r="A381" s="11"/>
      <c r="B381" s="10"/>
      <c r="C381" s="23"/>
    </row>
    <row r="382" spans="1:3" s="113" customFormat="1" ht="15.75" customHeight="1">
      <c r="A382" s="11"/>
      <c r="B382" s="10"/>
      <c r="C382" s="23"/>
    </row>
    <row r="383" spans="1:3" s="113" customFormat="1" ht="15.75" customHeight="1">
      <c r="A383" s="11"/>
      <c r="B383" s="10"/>
      <c r="C383" s="23"/>
    </row>
    <row r="384" spans="1:3" s="113" customFormat="1" ht="15.75" customHeight="1">
      <c r="A384" s="11"/>
      <c r="B384" s="10"/>
      <c r="C384" s="23"/>
    </row>
    <row r="385" spans="1:3" s="113" customFormat="1" ht="15.75" customHeight="1">
      <c r="A385" s="11"/>
      <c r="B385" s="10"/>
      <c r="C385" s="23"/>
    </row>
    <row r="386" spans="1:3" s="113" customFormat="1" ht="15.75" customHeight="1">
      <c r="A386" s="11"/>
      <c r="B386" s="10"/>
      <c r="C386" s="23"/>
    </row>
    <row r="387" spans="1:3" s="113" customFormat="1" ht="15.75" customHeight="1">
      <c r="A387" s="11"/>
      <c r="B387" s="10"/>
      <c r="C387" s="23"/>
    </row>
    <row r="388" spans="1:3" s="113" customFormat="1" ht="15.75" customHeight="1">
      <c r="A388" s="11"/>
      <c r="B388" s="10"/>
      <c r="C388" s="23"/>
    </row>
    <row r="389" spans="1:3" s="113" customFormat="1" ht="15.75" customHeight="1">
      <c r="A389" s="11"/>
      <c r="B389" s="10"/>
      <c r="C389" s="23"/>
    </row>
    <row r="390" spans="1:3" s="113" customFormat="1" ht="15.75" customHeight="1">
      <c r="A390" s="11"/>
      <c r="B390" s="10"/>
      <c r="C390" s="23"/>
    </row>
    <row r="391" spans="1:3" s="113" customFormat="1" ht="15.75" customHeight="1">
      <c r="A391" s="11"/>
      <c r="B391" s="10"/>
      <c r="C391" s="23"/>
    </row>
    <row r="392" spans="1:3" s="113" customFormat="1" ht="15.75" customHeight="1">
      <c r="A392" s="11"/>
      <c r="B392" s="10"/>
      <c r="C392" s="23"/>
    </row>
    <row r="393" spans="1:3" s="113" customFormat="1" ht="15.75" customHeight="1">
      <c r="A393" s="11"/>
      <c r="B393" s="10"/>
      <c r="C393" s="23"/>
    </row>
    <row r="394" spans="1:3" s="113" customFormat="1" ht="15.75" customHeight="1">
      <c r="A394" s="11"/>
      <c r="B394" s="10"/>
      <c r="C394" s="23"/>
    </row>
    <row r="395" spans="1:3" s="113" customFormat="1" ht="15.75" customHeight="1">
      <c r="A395" s="11"/>
      <c r="B395" s="10"/>
      <c r="C395" s="23"/>
    </row>
    <row r="396" spans="1:3" s="113" customFormat="1" ht="15.75" customHeight="1">
      <c r="A396" s="11"/>
      <c r="B396" s="10"/>
      <c r="C396" s="23"/>
    </row>
    <row r="397" spans="1:3" s="113" customFormat="1" ht="15.75" customHeight="1">
      <c r="A397" s="11"/>
      <c r="B397" s="10"/>
      <c r="C397" s="23"/>
    </row>
    <row r="398" spans="1:3" s="113" customFormat="1" ht="15.75" customHeight="1">
      <c r="A398" s="11"/>
      <c r="B398" s="10"/>
      <c r="C398" s="23"/>
    </row>
    <row r="399" spans="1:3" s="113" customFormat="1" ht="15.75" customHeight="1">
      <c r="A399" s="11"/>
      <c r="B399" s="10"/>
      <c r="C399" s="23"/>
    </row>
    <row r="400" spans="1:3" s="113" customFormat="1" ht="15.75" customHeight="1">
      <c r="A400" s="11"/>
      <c r="B400" s="10"/>
      <c r="C400" s="23"/>
    </row>
    <row r="401" spans="1:3" s="113" customFormat="1" ht="15.75" customHeight="1">
      <c r="A401" s="11"/>
      <c r="B401" s="10"/>
      <c r="C401" s="23"/>
    </row>
    <row r="402" spans="1:3" s="113" customFormat="1" ht="15.75" customHeight="1">
      <c r="A402" s="11"/>
      <c r="B402" s="10"/>
      <c r="C402" s="23"/>
    </row>
    <row r="403" spans="1:3" s="113" customFormat="1" ht="15.75" customHeight="1">
      <c r="A403" s="11"/>
      <c r="B403" s="10"/>
      <c r="C403" s="23"/>
    </row>
    <row r="404" spans="1:3" s="113" customFormat="1" ht="15.75" customHeight="1">
      <c r="A404" s="11"/>
      <c r="B404" s="10"/>
      <c r="C404" s="23"/>
    </row>
    <row r="405" spans="1:3" s="113" customFormat="1" ht="15.75" customHeight="1">
      <c r="A405" s="11"/>
      <c r="B405" s="10"/>
      <c r="C405" s="23"/>
    </row>
    <row r="406" spans="1:3" s="113" customFormat="1" ht="15.75" customHeight="1">
      <c r="A406" s="11"/>
      <c r="B406" s="10"/>
      <c r="C406" s="23"/>
    </row>
    <row r="407" spans="1:3" s="113" customFormat="1" ht="15.75" customHeight="1">
      <c r="A407" s="11"/>
      <c r="B407" s="10"/>
      <c r="C407" s="23"/>
    </row>
    <row r="408" spans="1:3" s="113" customFormat="1" ht="15.75" customHeight="1">
      <c r="A408" s="11"/>
      <c r="B408" s="10"/>
      <c r="C408" s="23"/>
    </row>
    <row r="409" spans="1:3" s="113" customFormat="1" ht="15.75" customHeight="1">
      <c r="A409" s="11"/>
      <c r="B409" s="10"/>
      <c r="C409" s="23"/>
    </row>
    <row r="410" spans="1:3" s="113" customFormat="1" ht="15.75" customHeight="1">
      <c r="A410" s="11"/>
      <c r="B410" s="10"/>
      <c r="C410" s="23"/>
    </row>
    <row r="411" spans="1:3" s="113" customFormat="1" ht="15.75" customHeight="1">
      <c r="A411" s="11"/>
      <c r="B411" s="10"/>
      <c r="C411" s="23"/>
    </row>
    <row r="412" spans="1:3" s="113" customFormat="1" ht="15.75" customHeight="1">
      <c r="A412" s="11"/>
      <c r="B412" s="10"/>
      <c r="C412" s="23"/>
    </row>
    <row r="413" spans="1:3" s="113" customFormat="1" ht="15.75" customHeight="1">
      <c r="A413" s="11"/>
      <c r="B413" s="10"/>
      <c r="C413" s="23"/>
    </row>
    <row r="414" spans="1:3" s="113" customFormat="1" ht="15.75" customHeight="1">
      <c r="A414" s="11"/>
      <c r="B414" s="10"/>
      <c r="C414" s="23"/>
    </row>
    <row r="415" spans="1:3" s="113" customFormat="1" ht="15.75" customHeight="1">
      <c r="A415" s="11"/>
      <c r="B415" s="10"/>
      <c r="C415" s="23"/>
    </row>
    <row r="416" spans="1:3" s="113" customFormat="1" ht="15.75" customHeight="1">
      <c r="A416" s="11"/>
      <c r="B416" s="10"/>
      <c r="C416" s="23"/>
    </row>
    <row r="417" spans="1:3" s="113" customFormat="1" ht="15.75" customHeight="1">
      <c r="A417" s="11"/>
      <c r="B417" s="10"/>
      <c r="C417" s="23"/>
    </row>
    <row r="418" spans="1:3" s="113" customFormat="1" ht="15.75" customHeight="1">
      <c r="A418" s="11"/>
      <c r="B418" s="10"/>
      <c r="C418" s="23"/>
    </row>
    <row r="419" spans="1:3" s="113" customFormat="1" ht="15.75" customHeight="1">
      <c r="A419" s="11"/>
      <c r="B419" s="10"/>
      <c r="C419" s="23"/>
    </row>
    <row r="420" spans="1:3" s="113" customFormat="1" ht="15.75" customHeight="1">
      <c r="A420" s="11"/>
      <c r="B420" s="10"/>
      <c r="C420" s="23"/>
    </row>
    <row r="421" spans="1:3" s="113" customFormat="1" ht="15.75" customHeight="1">
      <c r="A421" s="11"/>
      <c r="B421" s="10"/>
      <c r="C421" s="23"/>
    </row>
    <row r="422" spans="1:3" s="113" customFormat="1" ht="15.75" customHeight="1">
      <c r="A422" s="11"/>
      <c r="B422" s="10"/>
      <c r="C422" s="23"/>
    </row>
    <row r="423" spans="1:3" s="113" customFormat="1" ht="15.75" customHeight="1">
      <c r="A423" s="11"/>
      <c r="B423" s="10"/>
      <c r="C423" s="23"/>
    </row>
    <row r="424" spans="1:3" s="113" customFormat="1" ht="15.75" customHeight="1">
      <c r="A424" s="11"/>
      <c r="B424" s="10"/>
      <c r="C424" s="23"/>
    </row>
    <row r="425" spans="1:3" s="113" customFormat="1" ht="15.75" customHeight="1">
      <c r="A425" s="11"/>
      <c r="B425" s="10"/>
      <c r="C425" s="23"/>
    </row>
    <row r="426" spans="1:3" s="113" customFormat="1" ht="15.75" customHeight="1">
      <c r="A426" s="11"/>
      <c r="B426" s="10"/>
      <c r="C426" s="23"/>
    </row>
    <row r="427" spans="1:3" s="113" customFormat="1" ht="15.75" customHeight="1">
      <c r="A427" s="11"/>
      <c r="B427" s="10"/>
      <c r="C427" s="23"/>
    </row>
    <row r="428" spans="1:3" s="113" customFormat="1" ht="15.75" customHeight="1">
      <c r="A428" s="11"/>
      <c r="B428" s="10"/>
      <c r="C428" s="23"/>
    </row>
    <row r="429" spans="1:3" s="113" customFormat="1" ht="15.75" customHeight="1">
      <c r="A429" s="11"/>
      <c r="B429" s="10"/>
      <c r="C429" s="23"/>
    </row>
    <row r="430" spans="1:3" s="113" customFormat="1" ht="15.75" customHeight="1">
      <c r="A430" s="11"/>
      <c r="B430" s="10"/>
      <c r="C430" s="23"/>
    </row>
    <row r="431" spans="1:3" s="113" customFormat="1" ht="15.75" customHeight="1">
      <c r="A431" s="11"/>
      <c r="B431" s="10"/>
      <c r="C431" s="23"/>
    </row>
    <row r="432" spans="1:3" s="113" customFormat="1" ht="15.75" customHeight="1">
      <c r="A432" s="11"/>
      <c r="B432" s="10"/>
      <c r="C432" s="23"/>
    </row>
    <row r="433" spans="1:3" s="113" customFormat="1" ht="15.75" customHeight="1">
      <c r="A433" s="11"/>
      <c r="B433" s="10"/>
      <c r="C433" s="23"/>
    </row>
    <row r="434" spans="1:3" s="113" customFormat="1" ht="15.75" customHeight="1">
      <c r="A434" s="11"/>
      <c r="B434" s="10"/>
      <c r="C434" s="23"/>
    </row>
    <row r="435" spans="1:3" s="113" customFormat="1" ht="15.75" customHeight="1">
      <c r="A435" s="11"/>
      <c r="B435" s="10"/>
      <c r="C435" s="23"/>
    </row>
    <row r="436" spans="1:3" s="113" customFormat="1" ht="15.75" customHeight="1">
      <c r="A436" s="11"/>
      <c r="B436" s="10"/>
      <c r="C436" s="23"/>
    </row>
    <row r="437" spans="1:3" s="113" customFormat="1" ht="15.75" customHeight="1">
      <c r="A437" s="11"/>
      <c r="B437" s="10"/>
      <c r="C437" s="23"/>
    </row>
    <row r="438" spans="1:3" s="113" customFormat="1" ht="15.75" customHeight="1">
      <c r="A438" s="11"/>
      <c r="B438" s="10"/>
      <c r="C438" s="23"/>
    </row>
    <row r="439" spans="1:3" s="113" customFormat="1" ht="15.75" customHeight="1">
      <c r="A439" s="11"/>
      <c r="B439" s="10"/>
      <c r="C439" s="23"/>
    </row>
    <row r="440" spans="1:3" s="113" customFormat="1" ht="15.75" customHeight="1">
      <c r="A440" s="11"/>
      <c r="B440" s="10"/>
      <c r="C440" s="23"/>
    </row>
    <row r="441" spans="1:3" s="113" customFormat="1" ht="15.75" customHeight="1">
      <c r="A441" s="11"/>
      <c r="B441" s="10"/>
      <c r="C441" s="23"/>
    </row>
    <row r="442" spans="1:3" s="113" customFormat="1" ht="15.75" customHeight="1">
      <c r="A442" s="11"/>
      <c r="B442" s="10"/>
      <c r="C442" s="23"/>
    </row>
    <row r="443" spans="1:3" s="113" customFormat="1" ht="15.75" customHeight="1">
      <c r="A443" s="11"/>
      <c r="B443" s="10"/>
      <c r="C443" s="23"/>
    </row>
    <row r="444" spans="1:3" s="113" customFormat="1" ht="15.75" customHeight="1">
      <c r="A444" s="11"/>
      <c r="B444" s="10"/>
      <c r="C444" s="23"/>
    </row>
    <row r="445" spans="1:3" ht="15.75" customHeight="1"/>
    <row r="446" spans="1:3" ht="15.75" customHeight="1"/>
    <row r="447" spans="1:3" ht="15.75" customHeight="1"/>
    <row r="448" spans="1:3"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sheetData>
  <mergeCells count="7">
    <mergeCell ref="M14:Q15"/>
    <mergeCell ref="C1:R1"/>
    <mergeCell ref="D7:Q8"/>
    <mergeCell ref="G14:H14"/>
    <mergeCell ref="I14:J14"/>
    <mergeCell ref="K14:L14"/>
    <mergeCell ref="D3:Q5"/>
  </mergeCells>
  <conditionalFormatting sqref="F27:Q38">
    <cfRule type="expression" dxfId="1295" priority="16" stopIfTrue="1">
      <formula>ISNUMBER(F27)</formula>
    </cfRule>
  </conditionalFormatting>
  <conditionalFormatting sqref="F39:Q39">
    <cfRule type="expression" dxfId="1294" priority="12" stopIfTrue="1">
      <formula>ISNUMBER(F39)</formula>
    </cfRule>
  </conditionalFormatting>
  <hyperlinks>
    <hyperlink ref="A4" location="'2. Hoja de trabajo. Consumos'!A1" display="2. Hoja de trabajo. Consumos" xr:uid="{00000000-0004-0000-0200-000000000000}"/>
    <hyperlink ref="A5" location="'3. Instalaciones fijas'!A1" display="3. Instalaciones fijas" xr:uid="{00000000-0004-0000-0200-000001000000}"/>
    <hyperlink ref="A7" location="'5. Emisiones Fugitivas'!A1" display="5. Emisiones fugitivas" xr:uid="{00000000-0004-0000-0200-000002000000}"/>
    <hyperlink ref="A8" location="'6. Emisiones de proceso'!A1" display="6. Emisiones de proceso" xr:uid="{00000000-0004-0000-0200-000003000000}"/>
    <hyperlink ref="A9" location="'7. Información adicional'!A1" display="7. Información adicional" xr:uid="{00000000-0004-0000-0200-000004000000}"/>
    <hyperlink ref="A13" location="'11. Revisiones calculadora'!A1" display="11. Revisiones de la calculadora" xr:uid="{00000000-0004-0000-0200-000005000000}"/>
    <hyperlink ref="A3" location="'1.Datos generales organización '!A1" display="1. Datos de la organización" xr:uid="{00000000-0004-0000-0200-000006000000}"/>
    <hyperlink ref="A6" location="'4. Vehículos y maquinaria'!A1" display="4. Vehículos y maquinaria" xr:uid="{00000000-0004-0000-0200-000007000000}"/>
    <hyperlink ref="A11" location="'9. Informe final. Resultados'!A1" display="9. Informe final: Resultados" xr:uid="{00000000-0004-0000-0200-000008000000}"/>
    <hyperlink ref="A10" location="'8.Electricidad y otras energías'!A1" display="8. Indirectas por energía comprada" xr:uid="{00000000-0004-0000-0200-000009000000}"/>
    <hyperlink ref="A12" location="'10. Factores de emisión'!A1" display="10. Factores de emisión" xr:uid="{00000000-0004-0000-0200-00000A000000}"/>
  </hyperlink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70"/>
  <sheetViews>
    <sheetView showRowColHeaders="0" zoomScaleNormal="100" workbookViewId="0">
      <pane xSplit="2" ySplit="1" topLeftCell="C2" activePane="bottomRight" state="frozen"/>
      <selection pane="bottomRight" activeCell="F27" sqref="F27"/>
      <selection pane="bottomLeft" activeCell="H40" sqref="H40:N40"/>
      <selection pane="topRight" activeCell="H40" sqref="H40:N40"/>
    </sheetView>
  </sheetViews>
  <sheetFormatPr defaultColWidth="11.42578125" defaultRowHeight="15"/>
  <cols>
    <col min="1" max="1" width="26.85546875" style="148" customWidth="1"/>
    <col min="2" max="2" width="0.5703125" style="10" customWidth="1"/>
    <col min="3" max="3" width="1" style="23" customWidth="1"/>
    <col min="4" max="4" width="1.42578125" style="12" customWidth="1"/>
    <col min="5" max="5" width="24.7109375" style="12" customWidth="1"/>
    <col min="6" max="6" width="17.85546875" style="12" customWidth="1"/>
    <col min="7" max="7" width="14.85546875" style="12" customWidth="1"/>
    <col min="8" max="13" width="9" style="12" customWidth="1"/>
    <col min="14" max="16" width="15.42578125" style="12" customWidth="1"/>
    <col min="17" max="17" width="18.85546875" style="12" customWidth="1"/>
    <col min="18" max="18" width="12.28515625" style="12" customWidth="1"/>
    <col min="19" max="19" width="3.42578125" style="12" customWidth="1"/>
    <col min="20" max="16384" width="11.42578125" style="12"/>
  </cols>
  <sheetData>
    <row r="1" spans="1:19" s="23" customFormat="1" ht="36" customHeight="1">
      <c r="A1" s="147"/>
      <c r="B1" s="10"/>
      <c r="C1" s="514" t="s">
        <v>103</v>
      </c>
      <c r="D1" s="514"/>
      <c r="E1" s="514"/>
      <c r="F1" s="514"/>
      <c r="G1" s="514"/>
      <c r="H1" s="514"/>
      <c r="I1" s="514"/>
      <c r="J1" s="514"/>
      <c r="K1" s="514"/>
      <c r="L1" s="514"/>
      <c r="M1" s="514"/>
      <c r="N1" s="514"/>
      <c r="O1" s="514"/>
      <c r="P1" s="514"/>
      <c r="Q1" s="514"/>
      <c r="R1" s="514"/>
      <c r="S1" s="514"/>
    </row>
    <row r="2" spans="1:19" ht="36" customHeight="1">
      <c r="A2" s="46"/>
      <c r="B2" s="5"/>
    </row>
    <row r="3" spans="1:19" ht="15" customHeight="1">
      <c r="A3" s="690" t="s">
        <v>29</v>
      </c>
      <c r="B3" s="51"/>
      <c r="E3" s="419" t="s">
        <v>104</v>
      </c>
      <c r="F3" s="2"/>
      <c r="G3" s="2"/>
      <c r="H3" s="2"/>
      <c r="I3" s="2"/>
      <c r="J3" s="2"/>
      <c r="K3" s="2"/>
      <c r="M3" s="2"/>
      <c r="N3" s="2"/>
      <c r="O3" s="2"/>
      <c r="P3" s="2"/>
      <c r="Q3" s="2"/>
      <c r="R3" s="2"/>
      <c r="S3" s="149"/>
    </row>
    <row r="4" spans="1:19" ht="15" customHeight="1">
      <c r="A4" s="690" t="s">
        <v>31</v>
      </c>
      <c r="B4" s="51"/>
      <c r="E4" s="198"/>
      <c r="F4" s="2"/>
      <c r="G4" s="2"/>
      <c r="H4" s="2"/>
      <c r="I4" s="2"/>
      <c r="J4" s="2"/>
      <c r="K4" s="2"/>
      <c r="M4" s="2"/>
      <c r="N4" s="2"/>
      <c r="O4" s="2"/>
      <c r="P4" s="2"/>
      <c r="Q4" s="2"/>
      <c r="R4" s="2"/>
      <c r="S4" s="149"/>
    </row>
    <row r="5" spans="1:19" ht="15" customHeight="1">
      <c r="A5" s="4" t="s">
        <v>32</v>
      </c>
      <c r="B5" s="51"/>
      <c r="E5" s="200" t="s">
        <v>105</v>
      </c>
      <c r="F5" s="2"/>
      <c r="G5" s="2"/>
      <c r="H5" s="2"/>
      <c r="I5" s="2"/>
      <c r="J5" s="2"/>
      <c r="K5" s="2"/>
      <c r="L5" s="163"/>
      <c r="M5" s="2"/>
      <c r="N5" s="2"/>
      <c r="O5" s="2"/>
      <c r="P5" s="2"/>
      <c r="Q5" s="2"/>
      <c r="R5" s="2"/>
      <c r="S5" s="149"/>
    </row>
    <row r="6" spans="1:19" ht="15" customHeight="1">
      <c r="A6" s="690" t="s">
        <v>36</v>
      </c>
      <c r="B6" s="51"/>
      <c r="E6" s="553" t="s">
        <v>106</v>
      </c>
      <c r="F6" s="553"/>
      <c r="G6" s="553"/>
      <c r="H6" s="553"/>
      <c r="I6" s="553"/>
      <c r="J6" s="553"/>
      <c r="K6" s="553"/>
      <c r="L6" s="553"/>
      <c r="M6" s="553"/>
      <c r="N6" s="553"/>
      <c r="O6" s="553"/>
      <c r="P6" s="553"/>
      <c r="Q6" s="553"/>
      <c r="R6" s="553"/>
      <c r="S6" s="149"/>
    </row>
    <row r="7" spans="1:19" ht="15" customHeight="1">
      <c r="A7" s="690" t="s">
        <v>37</v>
      </c>
      <c r="B7" s="51"/>
      <c r="E7" s="553"/>
      <c r="F7" s="553"/>
      <c r="G7" s="553"/>
      <c r="H7" s="553"/>
      <c r="I7" s="553"/>
      <c r="J7" s="553"/>
      <c r="K7" s="553"/>
      <c r="L7" s="553"/>
      <c r="M7" s="553"/>
      <c r="N7" s="553"/>
      <c r="O7" s="553"/>
      <c r="P7" s="553"/>
      <c r="Q7" s="553"/>
      <c r="R7" s="553"/>
      <c r="S7" s="149"/>
    </row>
    <row r="8" spans="1:19" ht="15" customHeight="1">
      <c r="A8" s="690" t="s">
        <v>38</v>
      </c>
      <c r="B8" s="51"/>
      <c r="E8" s="553"/>
      <c r="F8" s="553"/>
      <c r="G8" s="553"/>
      <c r="H8" s="553"/>
      <c r="I8" s="553"/>
      <c r="J8" s="553"/>
      <c r="K8" s="553"/>
      <c r="L8" s="553"/>
      <c r="M8" s="553"/>
      <c r="N8" s="553"/>
      <c r="O8" s="553"/>
      <c r="P8" s="553"/>
      <c r="Q8" s="553"/>
      <c r="R8" s="553"/>
      <c r="S8" s="149"/>
    </row>
    <row r="9" spans="1:19" ht="15" customHeight="1">
      <c r="A9" s="690" t="s">
        <v>40</v>
      </c>
      <c r="B9" s="51"/>
      <c r="E9" s="553"/>
      <c r="F9" s="553"/>
      <c r="G9" s="553"/>
      <c r="H9" s="553"/>
      <c r="I9" s="553"/>
      <c r="J9" s="553"/>
      <c r="K9" s="553"/>
      <c r="L9" s="553"/>
      <c r="M9" s="553"/>
      <c r="N9" s="553"/>
      <c r="O9" s="553"/>
      <c r="P9" s="553"/>
      <c r="Q9" s="553"/>
      <c r="R9" s="553"/>
    </row>
    <row r="10" spans="1:19" ht="15" customHeight="1">
      <c r="A10" s="690" t="s">
        <v>41</v>
      </c>
      <c r="B10" s="51"/>
      <c r="E10" s="200" t="s">
        <v>107</v>
      </c>
      <c r="F10" s="199"/>
      <c r="G10" s="199"/>
      <c r="H10" s="199"/>
      <c r="I10" s="199"/>
      <c r="J10" s="199"/>
      <c r="K10" s="199"/>
      <c r="L10" s="199"/>
      <c r="M10" s="199"/>
      <c r="N10" s="199"/>
      <c r="O10" s="199"/>
      <c r="P10" s="164"/>
      <c r="Q10" s="164"/>
      <c r="R10" s="164"/>
    </row>
    <row r="11" spans="1:19" ht="15" customHeight="1">
      <c r="A11" s="690" t="s">
        <v>42</v>
      </c>
      <c r="B11" s="51"/>
      <c r="E11" s="554" t="s">
        <v>108</v>
      </c>
      <c r="F11" s="554"/>
      <c r="G11" s="554"/>
      <c r="H11" s="554"/>
      <c r="I11" s="554"/>
      <c r="J11" s="554"/>
      <c r="K11" s="554"/>
      <c r="L11" s="554"/>
      <c r="M11" s="554"/>
      <c r="N11" s="554"/>
      <c r="O11" s="554"/>
      <c r="P11" s="554"/>
      <c r="Q11" s="554"/>
      <c r="R11" s="554"/>
    </row>
    <row r="12" spans="1:19" ht="15" customHeight="1">
      <c r="A12" s="690" t="s">
        <v>44</v>
      </c>
      <c r="B12" s="51"/>
      <c r="E12" s="554"/>
      <c r="F12" s="554"/>
      <c r="G12" s="554"/>
      <c r="H12" s="554"/>
      <c r="I12" s="554"/>
      <c r="J12" s="554"/>
      <c r="K12" s="554"/>
      <c r="L12" s="554"/>
      <c r="M12" s="554"/>
      <c r="N12" s="554"/>
      <c r="O12" s="554"/>
      <c r="P12" s="554"/>
      <c r="Q12" s="554"/>
      <c r="R12" s="554"/>
    </row>
    <row r="13" spans="1:19" ht="15" customHeight="1">
      <c r="A13" s="690" t="s">
        <v>45</v>
      </c>
      <c r="B13" s="51"/>
      <c r="E13" s="554"/>
      <c r="F13" s="554"/>
      <c r="G13" s="554"/>
      <c r="H13" s="554"/>
      <c r="I13" s="554"/>
      <c r="J13" s="554"/>
      <c r="K13" s="554"/>
      <c r="L13" s="554"/>
      <c r="M13" s="554"/>
      <c r="N13" s="554"/>
      <c r="O13" s="554"/>
      <c r="P13" s="554"/>
      <c r="Q13" s="554"/>
      <c r="R13" s="554"/>
    </row>
    <row r="14" spans="1:19" ht="15" customHeight="1">
      <c r="A14" s="46"/>
      <c r="B14" s="51"/>
      <c r="E14" s="554"/>
      <c r="F14" s="554"/>
      <c r="G14" s="554"/>
      <c r="H14" s="554"/>
      <c r="I14" s="554"/>
      <c r="J14" s="554"/>
      <c r="K14" s="554"/>
      <c r="L14" s="554"/>
      <c r="M14" s="554"/>
      <c r="N14" s="554"/>
      <c r="O14" s="554"/>
      <c r="P14" s="554"/>
      <c r="Q14" s="554"/>
      <c r="R14" s="554"/>
    </row>
    <row r="15" spans="1:19" ht="15" customHeight="1">
      <c r="A15" s="46"/>
      <c r="B15" s="51"/>
      <c r="C15" s="49"/>
      <c r="D15" s="23"/>
      <c r="E15" s="554"/>
      <c r="F15" s="554"/>
      <c r="G15" s="554"/>
      <c r="H15" s="554"/>
      <c r="I15" s="554"/>
      <c r="J15" s="554"/>
      <c r="K15" s="554"/>
      <c r="L15" s="554"/>
      <c r="M15" s="554"/>
      <c r="N15" s="554"/>
      <c r="O15" s="554"/>
      <c r="P15" s="554"/>
      <c r="Q15" s="554"/>
      <c r="R15" s="554"/>
    </row>
    <row r="16" spans="1:19" ht="15" customHeight="1">
      <c r="A16" s="46"/>
      <c r="B16" s="51"/>
      <c r="C16" s="49"/>
      <c r="D16" s="23"/>
      <c r="E16" s="536" t="s">
        <v>109</v>
      </c>
      <c r="F16" s="536"/>
      <c r="G16" s="536"/>
      <c r="H16" s="536"/>
      <c r="I16" s="536"/>
      <c r="J16" s="536"/>
      <c r="K16" s="536"/>
      <c r="L16" s="536"/>
      <c r="M16" s="536"/>
      <c r="N16" s="536"/>
      <c r="O16" s="536"/>
      <c r="P16" s="536"/>
      <c r="Q16" s="536"/>
      <c r="R16" s="536"/>
    </row>
    <row r="17" spans="1:20" ht="15" customHeight="1">
      <c r="A17" s="46"/>
      <c r="E17" s="536"/>
      <c r="F17" s="536"/>
      <c r="G17" s="536"/>
      <c r="H17" s="536"/>
      <c r="I17" s="536"/>
      <c r="J17" s="536"/>
      <c r="K17" s="536"/>
      <c r="L17" s="536"/>
      <c r="M17" s="536"/>
      <c r="N17" s="536"/>
      <c r="O17" s="536"/>
      <c r="P17" s="536"/>
      <c r="Q17" s="536"/>
      <c r="R17" s="536"/>
      <c r="S17" s="196"/>
      <c r="T17" s="196"/>
    </row>
    <row r="18" spans="1:20" ht="15" customHeight="1">
      <c r="A18" s="46"/>
      <c r="P18" s="196"/>
      <c r="Q18" s="196"/>
      <c r="R18" s="196"/>
      <c r="S18" s="196"/>
      <c r="T18" s="196"/>
    </row>
    <row r="19" spans="1:20" s="25" customFormat="1" ht="15" customHeight="1">
      <c r="A19" s="46"/>
      <c r="B19" s="10"/>
      <c r="C19" s="23"/>
      <c r="D19" s="552" t="s">
        <v>110</v>
      </c>
      <c r="E19" s="552"/>
      <c r="F19" s="552"/>
      <c r="G19" s="552"/>
      <c r="H19" s="552"/>
      <c r="I19" s="552"/>
      <c r="J19" s="552"/>
      <c r="K19" s="552"/>
      <c r="L19" s="552"/>
      <c r="M19" s="552"/>
      <c r="N19" s="552"/>
      <c r="O19" s="552"/>
      <c r="P19" s="552"/>
      <c r="Q19" s="552"/>
      <c r="R19" s="552"/>
      <c r="S19" s="12"/>
    </row>
    <row r="20" spans="1:20" ht="15" customHeight="1">
      <c r="A20" s="46"/>
      <c r="I20" s="195"/>
      <c r="J20" s="195"/>
      <c r="S20" s="13"/>
    </row>
    <row r="21" spans="1:20" ht="15" customHeight="1">
      <c r="E21" s="528" t="s">
        <v>111</v>
      </c>
      <c r="F21" s="528"/>
      <c r="G21" s="528"/>
      <c r="H21" s="528"/>
      <c r="I21" s="528"/>
      <c r="J21" s="528"/>
      <c r="K21" s="528"/>
      <c r="L21" s="528"/>
      <c r="M21" s="528"/>
      <c r="N21" s="528"/>
      <c r="O21" s="528"/>
      <c r="P21" s="528"/>
      <c r="Q21" s="528"/>
      <c r="R21" s="528"/>
    </row>
    <row r="22" spans="1:20" ht="15" customHeight="1">
      <c r="E22" s="528"/>
      <c r="F22" s="528"/>
      <c r="G22" s="528"/>
      <c r="H22" s="528"/>
      <c r="I22" s="528"/>
      <c r="J22" s="528"/>
      <c r="K22" s="528"/>
      <c r="L22" s="528"/>
      <c r="M22" s="528"/>
      <c r="N22" s="528"/>
      <c r="O22" s="528"/>
      <c r="P22" s="528"/>
      <c r="Q22" s="528"/>
      <c r="R22" s="528"/>
    </row>
    <row r="23" spans="1:20" ht="15" customHeight="1">
      <c r="A23" s="46"/>
      <c r="E23" s="195"/>
      <c r="F23" s="195"/>
      <c r="G23" s="195"/>
      <c r="H23" s="195"/>
      <c r="I23" s="195"/>
      <c r="J23" s="195"/>
    </row>
    <row r="24" spans="1:20" ht="15" customHeight="1">
      <c r="A24" s="46"/>
      <c r="E24" s="543" t="s">
        <v>112</v>
      </c>
      <c r="F24" s="551" t="s">
        <v>113</v>
      </c>
      <c r="G24" s="544" t="s">
        <v>114</v>
      </c>
      <c r="H24" s="547" t="s">
        <v>115</v>
      </c>
      <c r="I24" s="548"/>
      <c r="J24" s="548"/>
      <c r="K24" s="548"/>
      <c r="L24" s="548"/>
      <c r="M24" s="549"/>
      <c r="N24" s="546" t="s">
        <v>116</v>
      </c>
      <c r="O24" s="543"/>
      <c r="P24" s="544"/>
      <c r="Q24" s="545" t="s">
        <v>117</v>
      </c>
    </row>
    <row r="25" spans="1:20" ht="15" customHeight="1">
      <c r="A25" s="46"/>
      <c r="E25" s="543"/>
      <c r="F25" s="551"/>
      <c r="G25" s="544"/>
      <c r="H25" s="723" t="s">
        <v>118</v>
      </c>
      <c r="I25" s="724"/>
      <c r="J25" s="725"/>
      <c r="K25" s="723" t="s">
        <v>119</v>
      </c>
      <c r="L25" s="724"/>
      <c r="M25" s="725"/>
      <c r="N25" s="547"/>
      <c r="O25" s="548"/>
      <c r="P25" s="549"/>
      <c r="Q25" s="545"/>
    </row>
    <row r="26" spans="1:20" ht="15" customHeight="1">
      <c r="A26" s="46"/>
      <c r="E26" s="543"/>
      <c r="F26" s="551"/>
      <c r="G26" s="544"/>
      <c r="H26" s="726" t="s">
        <v>120</v>
      </c>
      <c r="I26" s="726" t="s">
        <v>121</v>
      </c>
      <c r="J26" s="726" t="s">
        <v>122</v>
      </c>
      <c r="K26" s="726" t="s">
        <v>120</v>
      </c>
      <c r="L26" s="726" t="s">
        <v>121</v>
      </c>
      <c r="M26" s="726" t="s">
        <v>122</v>
      </c>
      <c r="N26" s="726" t="s">
        <v>123</v>
      </c>
      <c r="O26" s="726" t="s">
        <v>124</v>
      </c>
      <c r="P26" s="726" t="s">
        <v>125</v>
      </c>
      <c r="Q26" s="545"/>
    </row>
    <row r="27" spans="1:20" ht="15" customHeight="1">
      <c r="A27" s="46"/>
      <c r="E27" s="727"/>
      <c r="F27" s="728"/>
      <c r="G27" s="729"/>
      <c r="H27" s="730" t="str">
        <f>Datos!F103</f>
        <v/>
      </c>
      <c r="I27" s="730" t="str">
        <f>Datos!G103</f>
        <v/>
      </c>
      <c r="J27" s="730" t="str">
        <f>Datos!H103</f>
        <v/>
      </c>
      <c r="K27" s="731"/>
      <c r="L27" s="731"/>
      <c r="M27" s="731"/>
      <c r="N27" s="732" t="str">
        <f>Datos!L103</f>
        <v/>
      </c>
      <c r="O27" s="732" t="str">
        <f>Datos!M103</f>
        <v/>
      </c>
      <c r="P27" s="732" t="str">
        <f>Datos!N103</f>
        <v/>
      </c>
      <c r="Q27" s="345" t="str">
        <f>Datos!O103</f>
        <v/>
      </c>
    </row>
    <row r="28" spans="1:20" ht="15" customHeight="1">
      <c r="A28" s="46"/>
      <c r="E28" s="727"/>
      <c r="F28" s="728"/>
      <c r="G28" s="729"/>
      <c r="H28" s="730" t="str">
        <f>Datos!F104</f>
        <v/>
      </c>
      <c r="I28" s="730" t="str">
        <f>Datos!G104</f>
        <v/>
      </c>
      <c r="J28" s="730" t="str">
        <f>Datos!H104</f>
        <v/>
      </c>
      <c r="K28" s="731"/>
      <c r="L28" s="731"/>
      <c r="M28" s="731"/>
      <c r="N28" s="732" t="str">
        <f>Datos!L104</f>
        <v/>
      </c>
      <c r="O28" s="732" t="str">
        <f>Datos!M104</f>
        <v/>
      </c>
      <c r="P28" s="732" t="str">
        <f>Datos!N104</f>
        <v/>
      </c>
      <c r="Q28" s="345" t="str">
        <f>Datos!O104</f>
        <v/>
      </c>
    </row>
    <row r="29" spans="1:20" ht="15" customHeight="1">
      <c r="A29" s="46"/>
      <c r="E29" s="727"/>
      <c r="F29" s="728"/>
      <c r="G29" s="729"/>
      <c r="H29" s="730" t="str">
        <f>Datos!F105</f>
        <v/>
      </c>
      <c r="I29" s="730" t="str">
        <f>Datos!G105</f>
        <v/>
      </c>
      <c r="J29" s="730" t="str">
        <f>Datos!H105</f>
        <v/>
      </c>
      <c r="K29" s="731"/>
      <c r="L29" s="731"/>
      <c r="M29" s="731"/>
      <c r="N29" s="732" t="str">
        <f>Datos!L105</f>
        <v/>
      </c>
      <c r="O29" s="732" t="str">
        <f>Datos!M105</f>
        <v/>
      </c>
      <c r="P29" s="732" t="str">
        <f>Datos!N105</f>
        <v/>
      </c>
      <c r="Q29" s="345" t="str">
        <f>Datos!O105</f>
        <v/>
      </c>
    </row>
    <row r="30" spans="1:20" ht="15" customHeight="1">
      <c r="A30" s="46"/>
      <c r="E30" s="727"/>
      <c r="F30" s="728"/>
      <c r="G30" s="729"/>
      <c r="H30" s="730" t="str">
        <f>Datos!F106</f>
        <v/>
      </c>
      <c r="I30" s="730" t="str">
        <f>Datos!G106</f>
        <v/>
      </c>
      <c r="J30" s="730" t="str">
        <f>Datos!H106</f>
        <v/>
      </c>
      <c r="K30" s="731"/>
      <c r="L30" s="731"/>
      <c r="M30" s="731"/>
      <c r="N30" s="732" t="str">
        <f>Datos!L106</f>
        <v/>
      </c>
      <c r="O30" s="732" t="str">
        <f>Datos!M106</f>
        <v/>
      </c>
      <c r="P30" s="732" t="str">
        <f>Datos!N106</f>
        <v/>
      </c>
      <c r="Q30" s="345" t="str">
        <f>Datos!O106</f>
        <v/>
      </c>
    </row>
    <row r="31" spans="1:20" ht="15" customHeight="1">
      <c r="A31" s="46"/>
      <c r="E31" s="727"/>
      <c r="F31" s="728"/>
      <c r="G31" s="729"/>
      <c r="H31" s="730" t="str">
        <f>Datos!F107</f>
        <v/>
      </c>
      <c r="I31" s="730" t="str">
        <f>Datos!G107</f>
        <v/>
      </c>
      <c r="J31" s="730" t="str">
        <f>Datos!H107</f>
        <v/>
      </c>
      <c r="K31" s="731"/>
      <c r="L31" s="731"/>
      <c r="M31" s="731"/>
      <c r="N31" s="732" t="str">
        <f>Datos!L107</f>
        <v/>
      </c>
      <c r="O31" s="732" t="str">
        <f>Datos!M107</f>
        <v/>
      </c>
      <c r="P31" s="732" t="str">
        <f>Datos!N107</f>
        <v/>
      </c>
      <c r="Q31" s="345" t="str">
        <f>Datos!O107</f>
        <v/>
      </c>
    </row>
    <row r="32" spans="1:20" ht="15" customHeight="1">
      <c r="A32" s="16"/>
      <c r="E32" s="727"/>
      <c r="F32" s="728"/>
      <c r="G32" s="729"/>
      <c r="H32" s="730" t="str">
        <f>Datos!F108</f>
        <v/>
      </c>
      <c r="I32" s="730" t="str">
        <f>Datos!G108</f>
        <v/>
      </c>
      <c r="J32" s="730" t="str">
        <f>Datos!H108</f>
        <v/>
      </c>
      <c r="K32" s="731"/>
      <c r="L32" s="731"/>
      <c r="M32" s="731"/>
      <c r="N32" s="732" t="str">
        <f>Datos!L108</f>
        <v/>
      </c>
      <c r="O32" s="732" t="str">
        <f>Datos!M108</f>
        <v/>
      </c>
      <c r="P32" s="732" t="str">
        <f>Datos!N108</f>
        <v/>
      </c>
      <c r="Q32" s="345" t="str">
        <f>Datos!O108</f>
        <v/>
      </c>
    </row>
    <row r="33" spans="1:17" ht="15" customHeight="1">
      <c r="A33" s="16"/>
      <c r="E33" s="727"/>
      <c r="F33" s="728"/>
      <c r="G33" s="729"/>
      <c r="H33" s="730" t="str">
        <f>Datos!F109</f>
        <v/>
      </c>
      <c r="I33" s="730" t="str">
        <f>Datos!G109</f>
        <v/>
      </c>
      <c r="J33" s="730" t="str">
        <f>Datos!H109</f>
        <v/>
      </c>
      <c r="K33" s="731"/>
      <c r="L33" s="731"/>
      <c r="M33" s="731"/>
      <c r="N33" s="732" t="str">
        <f>Datos!L109</f>
        <v/>
      </c>
      <c r="O33" s="732" t="str">
        <f>Datos!M109</f>
        <v/>
      </c>
      <c r="P33" s="732" t="str">
        <f>Datos!N109</f>
        <v/>
      </c>
      <c r="Q33" s="345" t="str">
        <f>Datos!O109</f>
        <v/>
      </c>
    </row>
    <row r="34" spans="1:17" ht="15" customHeight="1">
      <c r="A34" s="16"/>
      <c r="E34" s="727"/>
      <c r="F34" s="728"/>
      <c r="G34" s="729"/>
      <c r="H34" s="730" t="str">
        <f>Datos!F110</f>
        <v/>
      </c>
      <c r="I34" s="730" t="str">
        <f>Datos!G110</f>
        <v/>
      </c>
      <c r="J34" s="730" t="str">
        <f>Datos!H110</f>
        <v/>
      </c>
      <c r="K34" s="731"/>
      <c r="L34" s="731"/>
      <c r="M34" s="731"/>
      <c r="N34" s="732" t="str">
        <f>Datos!L110</f>
        <v/>
      </c>
      <c r="O34" s="732" t="str">
        <f>Datos!M110</f>
        <v/>
      </c>
      <c r="P34" s="732" t="str">
        <f>Datos!N110</f>
        <v/>
      </c>
      <c r="Q34" s="345" t="str">
        <f>Datos!O110</f>
        <v/>
      </c>
    </row>
    <row r="35" spans="1:17" ht="15" customHeight="1">
      <c r="A35" s="16"/>
      <c r="E35" s="727"/>
      <c r="F35" s="728"/>
      <c r="G35" s="729"/>
      <c r="H35" s="730" t="str">
        <f>Datos!F111</f>
        <v/>
      </c>
      <c r="I35" s="730" t="str">
        <f>Datos!G111</f>
        <v/>
      </c>
      <c r="J35" s="730" t="str">
        <f>Datos!H111</f>
        <v/>
      </c>
      <c r="K35" s="731"/>
      <c r="L35" s="731"/>
      <c r="M35" s="731"/>
      <c r="N35" s="732" t="str">
        <f>Datos!L111</f>
        <v/>
      </c>
      <c r="O35" s="732" t="str">
        <f>Datos!M111</f>
        <v/>
      </c>
      <c r="P35" s="732" t="str">
        <f>Datos!N111</f>
        <v/>
      </c>
      <c r="Q35" s="345" t="str">
        <f>Datos!O111</f>
        <v/>
      </c>
    </row>
    <row r="36" spans="1:17" ht="15" customHeight="1">
      <c r="A36" s="16"/>
      <c r="E36" s="727"/>
      <c r="F36" s="728"/>
      <c r="G36" s="729"/>
      <c r="H36" s="730" t="str">
        <f>Datos!F112</f>
        <v/>
      </c>
      <c r="I36" s="730" t="str">
        <f>Datos!G112</f>
        <v/>
      </c>
      <c r="J36" s="730" t="str">
        <f>Datos!H112</f>
        <v/>
      </c>
      <c r="K36" s="731"/>
      <c r="L36" s="731"/>
      <c r="M36" s="731"/>
      <c r="N36" s="732" t="str">
        <f>Datos!L112</f>
        <v/>
      </c>
      <c r="O36" s="732" t="str">
        <f>Datos!M112</f>
        <v/>
      </c>
      <c r="P36" s="732" t="str">
        <f>Datos!N112</f>
        <v/>
      </c>
      <c r="Q36" s="345" t="str">
        <f>Datos!O112</f>
        <v/>
      </c>
    </row>
    <row r="37" spans="1:17" ht="15" customHeight="1">
      <c r="A37" s="16"/>
      <c r="E37" s="727"/>
      <c r="F37" s="728"/>
      <c r="G37" s="729"/>
      <c r="H37" s="730" t="str">
        <f>Datos!F113</f>
        <v/>
      </c>
      <c r="I37" s="730" t="str">
        <f>Datos!G113</f>
        <v/>
      </c>
      <c r="J37" s="730" t="str">
        <f>Datos!H113</f>
        <v/>
      </c>
      <c r="K37" s="731"/>
      <c r="L37" s="731"/>
      <c r="M37" s="731"/>
      <c r="N37" s="732" t="str">
        <f>Datos!L113</f>
        <v/>
      </c>
      <c r="O37" s="732" t="str">
        <f>Datos!M113</f>
        <v/>
      </c>
      <c r="P37" s="732" t="str">
        <f>Datos!N113</f>
        <v/>
      </c>
      <c r="Q37" s="345" t="str">
        <f>Datos!O113</f>
        <v/>
      </c>
    </row>
    <row r="38" spans="1:17" ht="15" customHeight="1">
      <c r="A38" s="16"/>
      <c r="E38" s="727"/>
      <c r="F38" s="728"/>
      <c r="G38" s="729"/>
      <c r="H38" s="730" t="str">
        <f>Datos!F114</f>
        <v/>
      </c>
      <c r="I38" s="730" t="str">
        <f>Datos!G114</f>
        <v/>
      </c>
      <c r="J38" s="730" t="str">
        <f>Datos!H114</f>
        <v/>
      </c>
      <c r="K38" s="731"/>
      <c r="L38" s="731"/>
      <c r="M38" s="731"/>
      <c r="N38" s="732" t="str">
        <f>Datos!L114</f>
        <v/>
      </c>
      <c r="O38" s="732" t="str">
        <f>Datos!M114</f>
        <v/>
      </c>
      <c r="P38" s="732" t="str">
        <f>Datos!N114</f>
        <v/>
      </c>
      <c r="Q38" s="345" t="str">
        <f>Datos!O114</f>
        <v/>
      </c>
    </row>
    <row r="39" spans="1:17" ht="15" customHeight="1">
      <c r="A39" s="16"/>
      <c r="E39" s="727"/>
      <c r="F39" s="728"/>
      <c r="G39" s="729"/>
      <c r="H39" s="730" t="str">
        <f>Datos!F115</f>
        <v/>
      </c>
      <c r="I39" s="730" t="str">
        <f>Datos!G115</f>
        <v/>
      </c>
      <c r="J39" s="730" t="str">
        <f>Datos!H115</f>
        <v/>
      </c>
      <c r="K39" s="731"/>
      <c r="L39" s="731"/>
      <c r="M39" s="731"/>
      <c r="N39" s="732" t="str">
        <f>Datos!L115</f>
        <v/>
      </c>
      <c r="O39" s="732" t="str">
        <f>Datos!M115</f>
        <v/>
      </c>
      <c r="P39" s="732" t="str">
        <f>Datos!N115</f>
        <v/>
      </c>
      <c r="Q39" s="345" t="str">
        <f>Datos!O115</f>
        <v/>
      </c>
    </row>
    <row r="40" spans="1:17" ht="15" customHeight="1">
      <c r="A40" s="16"/>
      <c r="E40" s="727"/>
      <c r="F40" s="728"/>
      <c r="G40" s="729"/>
      <c r="H40" s="730" t="str">
        <f>Datos!F116</f>
        <v/>
      </c>
      <c r="I40" s="730" t="str">
        <f>Datos!G116</f>
        <v/>
      </c>
      <c r="J40" s="730" t="str">
        <f>Datos!H116</f>
        <v/>
      </c>
      <c r="K40" s="731"/>
      <c r="L40" s="731"/>
      <c r="M40" s="731"/>
      <c r="N40" s="732" t="str">
        <f>Datos!L116</f>
        <v/>
      </c>
      <c r="O40" s="732" t="str">
        <f>Datos!M116</f>
        <v/>
      </c>
      <c r="P40" s="732" t="str">
        <f>Datos!N116</f>
        <v/>
      </c>
      <c r="Q40" s="345" t="str">
        <f>Datos!O116</f>
        <v/>
      </c>
    </row>
    <row r="41" spans="1:17" ht="15" customHeight="1">
      <c r="A41" s="16"/>
      <c r="E41" s="727"/>
      <c r="F41" s="728"/>
      <c r="G41" s="729"/>
      <c r="H41" s="730" t="str">
        <f>Datos!F117</f>
        <v/>
      </c>
      <c r="I41" s="730" t="str">
        <f>Datos!G117</f>
        <v/>
      </c>
      <c r="J41" s="730" t="str">
        <f>Datos!H117</f>
        <v/>
      </c>
      <c r="K41" s="731"/>
      <c r="L41" s="731"/>
      <c r="M41" s="731"/>
      <c r="N41" s="732" t="str">
        <f>Datos!L117</f>
        <v/>
      </c>
      <c r="O41" s="732" t="str">
        <f>Datos!M117</f>
        <v/>
      </c>
      <c r="P41" s="732" t="str">
        <f>Datos!N117</f>
        <v/>
      </c>
      <c r="Q41" s="345" t="str">
        <f>Datos!O117</f>
        <v/>
      </c>
    </row>
    <row r="42" spans="1:17" ht="15" customHeight="1">
      <c r="A42" s="16"/>
      <c r="E42" s="727"/>
      <c r="F42" s="728"/>
      <c r="G42" s="729"/>
      <c r="H42" s="730" t="str">
        <f>Datos!F118</f>
        <v/>
      </c>
      <c r="I42" s="730" t="str">
        <f>Datos!G118</f>
        <v/>
      </c>
      <c r="J42" s="730" t="str">
        <f>Datos!H118</f>
        <v/>
      </c>
      <c r="K42" s="731"/>
      <c r="L42" s="731"/>
      <c r="M42" s="731"/>
      <c r="N42" s="732" t="str">
        <f>Datos!L118</f>
        <v/>
      </c>
      <c r="O42" s="732" t="str">
        <f>Datos!M118</f>
        <v/>
      </c>
      <c r="P42" s="732" t="str">
        <f>Datos!N118</f>
        <v/>
      </c>
      <c r="Q42" s="345" t="str">
        <f>Datos!O118</f>
        <v/>
      </c>
    </row>
    <row r="43" spans="1:17" ht="15" customHeight="1">
      <c r="A43" s="16"/>
      <c r="E43" s="727"/>
      <c r="F43" s="728"/>
      <c r="G43" s="729"/>
      <c r="H43" s="730" t="str">
        <f>Datos!F119</f>
        <v/>
      </c>
      <c r="I43" s="730" t="str">
        <f>Datos!G119</f>
        <v/>
      </c>
      <c r="J43" s="730" t="str">
        <f>Datos!H119</f>
        <v/>
      </c>
      <c r="K43" s="731"/>
      <c r="L43" s="731"/>
      <c r="M43" s="731"/>
      <c r="N43" s="732" t="str">
        <f>Datos!L119</f>
        <v/>
      </c>
      <c r="O43" s="732" t="str">
        <f>Datos!M119</f>
        <v/>
      </c>
      <c r="P43" s="732" t="str">
        <f>Datos!N119</f>
        <v/>
      </c>
      <c r="Q43" s="345" t="str">
        <f>Datos!O119</f>
        <v/>
      </c>
    </row>
    <row r="44" spans="1:17" ht="15" customHeight="1">
      <c r="A44" s="16"/>
      <c r="E44" s="727"/>
      <c r="F44" s="728"/>
      <c r="G44" s="729"/>
      <c r="H44" s="730" t="str">
        <f>Datos!F120</f>
        <v/>
      </c>
      <c r="I44" s="730" t="str">
        <f>Datos!G120</f>
        <v/>
      </c>
      <c r="J44" s="730" t="str">
        <f>Datos!H120</f>
        <v/>
      </c>
      <c r="K44" s="731"/>
      <c r="L44" s="731"/>
      <c r="M44" s="731"/>
      <c r="N44" s="732" t="str">
        <f>Datos!L120</f>
        <v/>
      </c>
      <c r="O44" s="732" t="str">
        <f>Datos!M120</f>
        <v/>
      </c>
      <c r="P44" s="732" t="str">
        <f>Datos!N120</f>
        <v/>
      </c>
      <c r="Q44" s="345" t="str">
        <f>Datos!O120</f>
        <v/>
      </c>
    </row>
    <row r="45" spans="1:17" ht="15" customHeight="1">
      <c r="A45" s="16"/>
      <c r="E45" s="727"/>
      <c r="F45" s="728"/>
      <c r="G45" s="729"/>
      <c r="H45" s="730" t="str">
        <f>Datos!F121</f>
        <v/>
      </c>
      <c r="I45" s="730" t="str">
        <f>Datos!G121</f>
        <v/>
      </c>
      <c r="J45" s="730" t="str">
        <f>Datos!H121</f>
        <v/>
      </c>
      <c r="K45" s="731"/>
      <c r="L45" s="731"/>
      <c r="M45" s="731"/>
      <c r="N45" s="732" t="str">
        <f>Datos!L121</f>
        <v/>
      </c>
      <c r="O45" s="732" t="str">
        <f>Datos!M121</f>
        <v/>
      </c>
      <c r="P45" s="732" t="str">
        <f>Datos!N121</f>
        <v/>
      </c>
      <c r="Q45" s="345" t="str">
        <f>Datos!O121</f>
        <v/>
      </c>
    </row>
    <row r="46" spans="1:17" ht="15" customHeight="1">
      <c r="A46" s="16"/>
      <c r="E46" s="727"/>
      <c r="F46" s="728"/>
      <c r="G46" s="729"/>
      <c r="H46" s="730" t="str">
        <f>Datos!F122</f>
        <v/>
      </c>
      <c r="I46" s="730" t="str">
        <f>Datos!G122</f>
        <v/>
      </c>
      <c r="J46" s="730" t="str">
        <f>Datos!H122</f>
        <v/>
      </c>
      <c r="K46" s="731"/>
      <c r="L46" s="731"/>
      <c r="M46" s="731"/>
      <c r="N46" s="732" t="str">
        <f>Datos!L122</f>
        <v/>
      </c>
      <c r="O46" s="732" t="str">
        <f>Datos!M122</f>
        <v/>
      </c>
      <c r="P46" s="732" t="str">
        <f>Datos!N122</f>
        <v/>
      </c>
      <c r="Q46" s="345" t="str">
        <f>Datos!O122</f>
        <v/>
      </c>
    </row>
    <row r="47" spans="1:17" ht="15" customHeight="1">
      <c r="A47" s="16"/>
      <c r="E47" s="727"/>
      <c r="F47" s="728"/>
      <c r="G47" s="729"/>
      <c r="H47" s="730" t="str">
        <f>Datos!F123</f>
        <v/>
      </c>
      <c r="I47" s="730" t="str">
        <f>Datos!G123</f>
        <v/>
      </c>
      <c r="J47" s="730" t="str">
        <f>Datos!H123</f>
        <v/>
      </c>
      <c r="K47" s="731"/>
      <c r="L47" s="731"/>
      <c r="M47" s="731"/>
      <c r="N47" s="732" t="str">
        <f>Datos!L123</f>
        <v/>
      </c>
      <c r="O47" s="732" t="str">
        <f>Datos!M123</f>
        <v/>
      </c>
      <c r="P47" s="732" t="str">
        <f>Datos!N123</f>
        <v/>
      </c>
      <c r="Q47" s="345" t="str">
        <f>Datos!O123</f>
        <v/>
      </c>
    </row>
    <row r="48" spans="1:17" ht="15" customHeight="1">
      <c r="A48" s="16"/>
      <c r="E48" s="727"/>
      <c r="F48" s="728"/>
      <c r="G48" s="729"/>
      <c r="H48" s="730" t="str">
        <f>Datos!F124</f>
        <v/>
      </c>
      <c r="I48" s="730" t="str">
        <f>Datos!G124</f>
        <v/>
      </c>
      <c r="J48" s="730" t="str">
        <f>Datos!H124</f>
        <v/>
      </c>
      <c r="K48" s="731"/>
      <c r="L48" s="731"/>
      <c r="M48" s="731"/>
      <c r="N48" s="732" t="str">
        <f>Datos!L124</f>
        <v/>
      </c>
      <c r="O48" s="732" t="str">
        <f>Datos!M124</f>
        <v/>
      </c>
      <c r="P48" s="732" t="str">
        <f>Datos!N124</f>
        <v/>
      </c>
      <c r="Q48" s="345" t="str">
        <f>Datos!O124</f>
        <v/>
      </c>
    </row>
    <row r="49" spans="1:21" ht="15" customHeight="1">
      <c r="A49" s="16"/>
      <c r="C49" s="12"/>
      <c r="F49" s="205"/>
      <c r="G49" s="205"/>
      <c r="H49" s="205"/>
      <c r="I49" s="205"/>
      <c r="J49" s="205"/>
      <c r="K49" s="205"/>
      <c r="L49" s="205"/>
      <c r="M49" s="205"/>
      <c r="N49" s="733">
        <f>Datos!L125</f>
        <v>0</v>
      </c>
      <c r="O49" s="733">
        <f>Datos!M125</f>
        <v>0</v>
      </c>
      <c r="P49" s="733">
        <f>Datos!N125</f>
        <v>0</v>
      </c>
      <c r="Q49" s="344">
        <f>Datos!O125</f>
        <v>0</v>
      </c>
      <c r="R49" s="205"/>
    </row>
    <row r="50" spans="1:21" ht="15" customHeight="1">
      <c r="A50" s="16"/>
      <c r="C50" s="12"/>
      <c r="F50" s="205"/>
      <c r="G50" s="205"/>
      <c r="H50" s="205"/>
      <c r="I50" s="205"/>
      <c r="J50" s="205"/>
      <c r="K50" s="205"/>
      <c r="L50" s="205"/>
      <c r="M50" s="205"/>
      <c r="N50" s="205"/>
      <c r="O50" s="205"/>
      <c r="P50" s="205"/>
      <c r="Q50" s="205"/>
      <c r="R50" s="205"/>
      <c r="S50" s="205"/>
      <c r="T50" s="205"/>
      <c r="U50" s="205"/>
    </row>
    <row r="51" spans="1:21">
      <c r="A51" s="16"/>
      <c r="C51" s="12"/>
      <c r="E51" s="550" t="s">
        <v>126</v>
      </c>
      <c r="F51" s="550"/>
      <c r="G51" s="550"/>
      <c r="H51" s="550"/>
      <c r="I51" s="550"/>
      <c r="J51" s="550"/>
      <c r="K51" s="550"/>
      <c r="L51" s="550"/>
      <c r="M51" s="550"/>
      <c r="N51" s="550"/>
      <c r="O51" s="550"/>
      <c r="P51" s="550"/>
      <c r="Q51" s="550"/>
      <c r="R51" s="550"/>
      <c r="S51" s="205"/>
      <c r="T51" s="205"/>
    </row>
    <row r="52" spans="1:21">
      <c r="A52" s="16"/>
      <c r="C52" s="12"/>
      <c r="E52" s="550" t="s">
        <v>127</v>
      </c>
      <c r="F52" s="550"/>
      <c r="G52" s="550"/>
      <c r="H52" s="550"/>
      <c r="I52" s="550"/>
      <c r="J52" s="550"/>
      <c r="K52" s="550"/>
      <c r="L52" s="550"/>
      <c r="M52" s="550"/>
      <c r="N52" s="550"/>
      <c r="O52" s="550"/>
      <c r="P52" s="550"/>
      <c r="Q52" s="550"/>
      <c r="R52" s="550"/>
      <c r="S52" s="205"/>
      <c r="T52" s="205"/>
    </row>
    <row r="53" spans="1:21" ht="15" customHeight="1">
      <c r="A53" s="16"/>
      <c r="C53" s="12"/>
      <c r="E53" s="191"/>
      <c r="F53" s="191"/>
      <c r="G53" s="191"/>
      <c r="H53" s="191"/>
      <c r="I53" s="191"/>
      <c r="J53" s="191"/>
      <c r="K53" s="191"/>
      <c r="L53" s="191"/>
      <c r="M53" s="191"/>
      <c r="N53" s="191"/>
      <c r="O53" s="191"/>
      <c r="P53" s="191"/>
      <c r="Q53" s="191"/>
      <c r="R53" s="191"/>
    </row>
    <row r="54" spans="1:21" s="25" customFormat="1" ht="15" customHeight="1">
      <c r="A54" s="148"/>
      <c r="B54" s="10"/>
      <c r="C54" s="23"/>
      <c r="D54" s="552" t="s">
        <v>128</v>
      </c>
      <c r="E54" s="552"/>
      <c r="F54" s="552"/>
      <c r="G54" s="552"/>
      <c r="H54" s="552"/>
      <c r="I54" s="552"/>
      <c r="J54" s="552"/>
      <c r="K54" s="552"/>
      <c r="L54" s="552"/>
      <c r="M54" s="552"/>
      <c r="N54" s="552"/>
      <c r="O54" s="552"/>
      <c r="P54" s="552"/>
      <c r="Q54" s="552"/>
      <c r="R54" s="552"/>
      <c r="S54" s="12"/>
    </row>
    <row r="55" spans="1:21" ht="15" customHeight="1"/>
    <row r="56" spans="1:21" ht="15" customHeight="1">
      <c r="E56" s="528" t="s">
        <v>129</v>
      </c>
      <c r="F56" s="528"/>
      <c r="G56" s="528"/>
      <c r="H56" s="528"/>
      <c r="I56" s="528"/>
      <c r="J56" s="528"/>
      <c r="K56" s="528"/>
      <c r="L56" s="528"/>
      <c r="M56" s="528"/>
      <c r="N56" s="528"/>
      <c r="O56" s="528"/>
      <c r="P56" s="528"/>
      <c r="Q56" s="528"/>
      <c r="R56" s="528"/>
    </row>
    <row r="57" spans="1:21" ht="20.25" customHeight="1">
      <c r="E57" s="528"/>
      <c r="F57" s="528"/>
      <c r="G57" s="528"/>
      <c r="H57" s="528"/>
      <c r="I57" s="528"/>
      <c r="J57" s="528"/>
      <c r="K57" s="528"/>
      <c r="L57" s="528"/>
      <c r="M57" s="528"/>
      <c r="N57" s="528"/>
      <c r="O57" s="528"/>
      <c r="P57" s="528"/>
      <c r="Q57" s="528"/>
      <c r="R57" s="528"/>
    </row>
    <row r="58" spans="1:21" ht="15" customHeight="1">
      <c r="E58" s="255"/>
      <c r="F58" s="255"/>
      <c r="G58" s="255"/>
      <c r="H58" s="255"/>
      <c r="I58" s="255"/>
      <c r="J58" s="255"/>
      <c r="K58" s="255"/>
      <c r="L58" s="255"/>
      <c r="M58" s="255"/>
      <c r="N58" s="255"/>
      <c r="O58" s="255"/>
      <c r="P58" s="255"/>
      <c r="Q58" s="255"/>
      <c r="R58" s="255"/>
    </row>
    <row r="59" spans="1:21" ht="15" customHeight="1">
      <c r="E59" s="536" t="s">
        <v>130</v>
      </c>
      <c r="F59" s="536"/>
      <c r="G59" s="536"/>
      <c r="H59" s="536"/>
      <c r="I59" s="536"/>
      <c r="J59" s="536"/>
      <c r="K59" s="536"/>
      <c r="L59" s="536"/>
      <c r="M59" s="536"/>
      <c r="N59" s="536"/>
      <c r="O59" s="536"/>
      <c r="P59" s="536"/>
      <c r="Q59" s="536"/>
      <c r="R59" s="536"/>
    </row>
    <row r="60" spans="1:21" ht="15" customHeight="1">
      <c r="E60" s="536"/>
      <c r="F60" s="536"/>
      <c r="G60" s="536"/>
      <c r="H60" s="536"/>
      <c r="I60" s="536"/>
      <c r="J60" s="536"/>
      <c r="K60" s="536"/>
      <c r="L60" s="536"/>
      <c r="M60" s="536"/>
      <c r="N60" s="536"/>
      <c r="O60" s="536"/>
      <c r="P60" s="536"/>
      <c r="Q60" s="536"/>
      <c r="R60" s="536"/>
    </row>
    <row r="61" spans="1:21" ht="15" customHeight="1">
      <c r="E61" s="197"/>
      <c r="F61" s="196"/>
      <c r="G61" s="196"/>
      <c r="H61" s="196"/>
      <c r="I61" s="196"/>
      <c r="J61" s="196"/>
      <c r="K61" s="196"/>
      <c r="L61" s="196"/>
      <c r="M61" s="196"/>
      <c r="N61" s="196"/>
      <c r="O61" s="196"/>
      <c r="P61" s="196"/>
      <c r="Q61" s="196"/>
      <c r="R61" s="196"/>
    </row>
    <row r="62" spans="1:21" ht="15" customHeight="1">
      <c r="E62" s="541" t="s">
        <v>131</v>
      </c>
      <c r="F62" s="541"/>
      <c r="G62" s="541"/>
      <c r="H62" s="542" t="s">
        <v>112</v>
      </c>
      <c r="I62" s="543"/>
      <c r="J62" s="543"/>
      <c r="K62" s="542" t="s">
        <v>132</v>
      </c>
      <c r="L62" s="543"/>
      <c r="M62" s="544"/>
      <c r="N62" s="546" t="s">
        <v>133</v>
      </c>
      <c r="O62" s="543"/>
      <c r="P62" s="544"/>
      <c r="Q62" s="545" t="s">
        <v>134</v>
      </c>
    </row>
    <row r="63" spans="1:21" ht="15" customHeight="1">
      <c r="E63" s="541"/>
      <c r="F63" s="541"/>
      <c r="G63" s="541"/>
      <c r="H63" s="542"/>
      <c r="I63" s="543"/>
      <c r="J63" s="543"/>
      <c r="K63" s="542"/>
      <c r="L63" s="543"/>
      <c r="M63" s="544"/>
      <c r="N63" s="547"/>
      <c r="O63" s="548"/>
      <c r="P63" s="549"/>
      <c r="Q63" s="545"/>
    </row>
    <row r="64" spans="1:21" ht="15" customHeight="1">
      <c r="E64" s="541"/>
      <c r="F64" s="541"/>
      <c r="G64" s="541"/>
      <c r="H64" s="542"/>
      <c r="I64" s="543"/>
      <c r="J64" s="543"/>
      <c r="K64" s="542"/>
      <c r="L64" s="543"/>
      <c r="M64" s="544"/>
      <c r="N64" s="726" t="s">
        <v>123</v>
      </c>
      <c r="O64" s="726" t="s">
        <v>124</v>
      </c>
      <c r="P64" s="726" t="s">
        <v>125</v>
      </c>
      <c r="Q64" s="545"/>
    </row>
    <row r="65" spans="5:17" ht="15" customHeight="1">
      <c r="E65" s="734"/>
      <c r="F65" s="735"/>
      <c r="G65" s="736"/>
      <c r="H65" s="737"/>
      <c r="I65" s="738"/>
      <c r="J65" s="739"/>
      <c r="K65" s="737"/>
      <c r="L65" s="738"/>
      <c r="M65" s="739"/>
      <c r="N65" s="732"/>
      <c r="O65" s="732"/>
      <c r="P65" s="732"/>
      <c r="Q65" s="345" t="str">
        <f>Datos!I171</f>
        <v/>
      </c>
    </row>
    <row r="66" spans="5:17" ht="15" customHeight="1">
      <c r="E66" s="734"/>
      <c r="F66" s="735"/>
      <c r="G66" s="736"/>
      <c r="H66" s="737"/>
      <c r="I66" s="738"/>
      <c r="J66" s="739"/>
      <c r="K66" s="737"/>
      <c r="L66" s="738"/>
      <c r="M66" s="739"/>
      <c r="N66" s="732"/>
      <c r="O66" s="732"/>
      <c r="P66" s="732"/>
      <c r="Q66" s="345" t="str">
        <f>Datos!I172</f>
        <v/>
      </c>
    </row>
    <row r="67" spans="5:17" ht="15" customHeight="1">
      <c r="E67" s="734"/>
      <c r="F67" s="735"/>
      <c r="G67" s="736"/>
      <c r="H67" s="737"/>
      <c r="I67" s="738"/>
      <c r="J67" s="739"/>
      <c r="K67" s="737"/>
      <c r="L67" s="738"/>
      <c r="M67" s="739"/>
      <c r="N67" s="732"/>
      <c r="O67" s="732"/>
      <c r="P67" s="732"/>
      <c r="Q67" s="345" t="str">
        <f>Datos!I173</f>
        <v/>
      </c>
    </row>
    <row r="68" spans="5:17" ht="15" customHeight="1">
      <c r="E68" s="734"/>
      <c r="F68" s="735"/>
      <c r="G68" s="736"/>
      <c r="H68" s="737"/>
      <c r="I68" s="738"/>
      <c r="J68" s="739"/>
      <c r="K68" s="737"/>
      <c r="L68" s="738"/>
      <c r="M68" s="739"/>
      <c r="N68" s="732"/>
      <c r="O68" s="732"/>
      <c r="P68" s="732"/>
      <c r="Q68" s="345" t="str">
        <f>Datos!I174</f>
        <v/>
      </c>
    </row>
    <row r="69" spans="5:17" ht="15" customHeight="1">
      <c r="E69" s="734"/>
      <c r="F69" s="735"/>
      <c r="G69" s="736"/>
      <c r="H69" s="737"/>
      <c r="I69" s="738"/>
      <c r="J69" s="739"/>
      <c r="K69" s="737"/>
      <c r="L69" s="738"/>
      <c r="M69" s="739"/>
      <c r="N69" s="732"/>
      <c r="O69" s="732"/>
      <c r="P69" s="732"/>
      <c r="Q69" s="345" t="str">
        <f>Datos!I175</f>
        <v/>
      </c>
    </row>
    <row r="70" spans="5:17" ht="15" customHeight="1">
      <c r="E70" s="734"/>
      <c r="F70" s="735"/>
      <c r="G70" s="736"/>
      <c r="H70" s="737"/>
      <c r="I70" s="738"/>
      <c r="J70" s="739"/>
      <c r="K70" s="737"/>
      <c r="L70" s="738"/>
      <c r="M70" s="739"/>
      <c r="N70" s="732"/>
      <c r="O70" s="732"/>
      <c r="P70" s="732"/>
      <c r="Q70" s="345" t="str">
        <f>Datos!I176</f>
        <v/>
      </c>
    </row>
    <row r="71" spans="5:17" ht="15" customHeight="1">
      <c r="E71" s="734"/>
      <c r="F71" s="735"/>
      <c r="G71" s="736"/>
      <c r="H71" s="737"/>
      <c r="I71" s="738"/>
      <c r="J71" s="739"/>
      <c r="K71" s="737"/>
      <c r="L71" s="738"/>
      <c r="M71" s="739"/>
      <c r="N71" s="732"/>
      <c r="O71" s="732"/>
      <c r="P71" s="732"/>
      <c r="Q71" s="345" t="str">
        <f>Datos!I177</f>
        <v/>
      </c>
    </row>
    <row r="72" spans="5:17" ht="15" customHeight="1">
      <c r="E72" s="734"/>
      <c r="F72" s="735"/>
      <c r="G72" s="736"/>
      <c r="H72" s="737"/>
      <c r="I72" s="738"/>
      <c r="J72" s="739"/>
      <c r="K72" s="737"/>
      <c r="L72" s="738"/>
      <c r="M72" s="739"/>
      <c r="N72" s="732"/>
      <c r="O72" s="732"/>
      <c r="P72" s="732"/>
      <c r="Q72" s="345" t="str">
        <f>Datos!I178</f>
        <v/>
      </c>
    </row>
    <row r="73" spans="5:17" ht="15" customHeight="1">
      <c r="E73" s="734"/>
      <c r="F73" s="735"/>
      <c r="G73" s="736"/>
      <c r="H73" s="737"/>
      <c r="I73" s="738"/>
      <c r="J73" s="739"/>
      <c r="K73" s="737"/>
      <c r="L73" s="738"/>
      <c r="M73" s="739"/>
      <c r="N73" s="732"/>
      <c r="O73" s="732"/>
      <c r="P73" s="732"/>
      <c r="Q73" s="345" t="str">
        <f>Datos!I179</f>
        <v/>
      </c>
    </row>
    <row r="74" spans="5:17" ht="15" customHeight="1">
      <c r="E74" s="734"/>
      <c r="F74" s="735"/>
      <c r="G74" s="736"/>
      <c r="H74" s="737"/>
      <c r="I74" s="738"/>
      <c r="J74" s="739"/>
      <c r="K74" s="737"/>
      <c r="L74" s="738"/>
      <c r="M74" s="739"/>
      <c r="N74" s="732"/>
      <c r="O74" s="732"/>
      <c r="P74" s="732"/>
      <c r="Q74" s="345" t="str">
        <f>Datos!I180</f>
        <v/>
      </c>
    </row>
    <row r="75" spans="5:17" ht="15" customHeight="1">
      <c r="E75" s="734"/>
      <c r="F75" s="735"/>
      <c r="G75" s="736"/>
      <c r="H75" s="737"/>
      <c r="I75" s="738"/>
      <c r="J75" s="739"/>
      <c r="K75" s="737"/>
      <c r="L75" s="738"/>
      <c r="M75" s="739"/>
      <c r="N75" s="732"/>
      <c r="O75" s="732"/>
      <c r="P75" s="732"/>
      <c r="Q75" s="345" t="str">
        <f>Datos!I181</f>
        <v/>
      </c>
    </row>
    <row r="76" spans="5:17" ht="15" customHeight="1">
      <c r="E76" s="734"/>
      <c r="F76" s="735"/>
      <c r="G76" s="736"/>
      <c r="H76" s="737"/>
      <c r="I76" s="738"/>
      <c r="J76" s="739"/>
      <c r="K76" s="737"/>
      <c r="L76" s="738"/>
      <c r="M76" s="739"/>
      <c r="N76" s="732"/>
      <c r="O76" s="732"/>
      <c r="P76" s="732"/>
      <c r="Q76" s="345" t="str">
        <f>Datos!I182</f>
        <v/>
      </c>
    </row>
    <row r="77" spans="5:17" ht="15" customHeight="1">
      <c r="E77" s="734"/>
      <c r="F77" s="735"/>
      <c r="G77" s="736"/>
      <c r="H77" s="737"/>
      <c r="I77" s="738"/>
      <c r="J77" s="739"/>
      <c r="K77" s="737"/>
      <c r="L77" s="738"/>
      <c r="M77" s="739"/>
      <c r="N77" s="732"/>
      <c r="O77" s="732"/>
      <c r="P77" s="732"/>
      <c r="Q77" s="345" t="str">
        <f>Datos!I183</f>
        <v/>
      </c>
    </row>
    <row r="78" spans="5:17" ht="15" customHeight="1">
      <c r="E78" s="734"/>
      <c r="F78" s="735"/>
      <c r="G78" s="736"/>
      <c r="H78" s="737"/>
      <c r="I78" s="738"/>
      <c r="J78" s="739"/>
      <c r="K78" s="737"/>
      <c r="L78" s="738"/>
      <c r="M78" s="739"/>
      <c r="N78" s="732"/>
      <c r="O78" s="732"/>
      <c r="P78" s="732"/>
      <c r="Q78" s="345" t="str">
        <f>Datos!I184</f>
        <v/>
      </c>
    </row>
    <row r="79" spans="5:17" ht="15" customHeight="1">
      <c r="E79" s="734"/>
      <c r="F79" s="735"/>
      <c r="G79" s="736"/>
      <c r="H79" s="737"/>
      <c r="I79" s="738"/>
      <c r="J79" s="739"/>
      <c r="K79" s="737"/>
      <c r="L79" s="738"/>
      <c r="M79" s="739"/>
      <c r="N79" s="732"/>
      <c r="O79" s="732"/>
      <c r="P79" s="732"/>
      <c r="Q79" s="345" t="str">
        <f>Datos!I185</f>
        <v/>
      </c>
    </row>
    <row r="80" spans="5:17" ht="15" customHeight="1">
      <c r="E80" s="734"/>
      <c r="F80" s="735"/>
      <c r="G80" s="736"/>
      <c r="H80" s="737"/>
      <c r="I80" s="738"/>
      <c r="J80" s="739"/>
      <c r="K80" s="737"/>
      <c r="L80" s="738"/>
      <c r="M80" s="739"/>
      <c r="N80" s="732"/>
      <c r="O80" s="732"/>
      <c r="P80" s="732"/>
      <c r="Q80" s="345" t="str">
        <f>Datos!I186</f>
        <v/>
      </c>
    </row>
    <row r="81" spans="5:17" ht="15" customHeight="1">
      <c r="E81" s="734"/>
      <c r="F81" s="735"/>
      <c r="G81" s="736"/>
      <c r="H81" s="737"/>
      <c r="I81" s="738"/>
      <c r="J81" s="739"/>
      <c r="K81" s="737"/>
      <c r="L81" s="738"/>
      <c r="M81" s="739"/>
      <c r="N81" s="732"/>
      <c r="O81" s="732"/>
      <c r="P81" s="732"/>
      <c r="Q81" s="345" t="str">
        <f>Datos!I187</f>
        <v/>
      </c>
    </row>
    <row r="82" spans="5:17" ht="15" customHeight="1">
      <c r="E82" s="734"/>
      <c r="F82" s="735"/>
      <c r="G82" s="736"/>
      <c r="H82" s="737"/>
      <c r="I82" s="738"/>
      <c r="J82" s="739"/>
      <c r="K82" s="737"/>
      <c r="L82" s="738"/>
      <c r="M82" s="739"/>
      <c r="N82" s="732"/>
      <c r="O82" s="732"/>
      <c r="P82" s="732"/>
      <c r="Q82" s="345" t="str">
        <f>Datos!I188</f>
        <v/>
      </c>
    </row>
    <row r="83" spans="5:17" ht="15" customHeight="1">
      <c r="E83" s="734"/>
      <c r="F83" s="735"/>
      <c r="G83" s="736"/>
      <c r="H83" s="737"/>
      <c r="I83" s="738"/>
      <c r="J83" s="739"/>
      <c r="K83" s="737"/>
      <c r="L83" s="738"/>
      <c r="M83" s="739"/>
      <c r="N83" s="732"/>
      <c r="O83" s="732"/>
      <c r="P83" s="732"/>
      <c r="Q83" s="345" t="str">
        <f>Datos!I189</f>
        <v/>
      </c>
    </row>
    <row r="84" spans="5:17" ht="15" customHeight="1">
      <c r="E84" s="734"/>
      <c r="F84" s="735"/>
      <c r="G84" s="736"/>
      <c r="H84" s="737"/>
      <c r="I84" s="738"/>
      <c r="J84" s="739"/>
      <c r="K84" s="737"/>
      <c r="L84" s="738"/>
      <c r="M84" s="739"/>
      <c r="N84" s="732"/>
      <c r="O84" s="732"/>
      <c r="P84" s="732"/>
      <c r="Q84" s="345" t="str">
        <f>Datos!I190</f>
        <v/>
      </c>
    </row>
    <row r="85" spans="5:17" ht="15" customHeight="1">
      <c r="E85" s="734"/>
      <c r="F85" s="735"/>
      <c r="G85" s="736"/>
      <c r="H85" s="737"/>
      <c r="I85" s="738"/>
      <c r="J85" s="739"/>
      <c r="K85" s="737"/>
      <c r="L85" s="738"/>
      <c r="M85" s="739"/>
      <c r="N85" s="732"/>
      <c r="O85" s="732"/>
      <c r="P85" s="732"/>
      <c r="Q85" s="345" t="str">
        <f>Datos!I191</f>
        <v/>
      </c>
    </row>
    <row r="86" spans="5:17" ht="15" customHeight="1">
      <c r="E86" s="734"/>
      <c r="F86" s="735"/>
      <c r="G86" s="736"/>
      <c r="H86" s="737"/>
      <c r="I86" s="738"/>
      <c r="J86" s="739"/>
      <c r="K86" s="737"/>
      <c r="L86" s="738"/>
      <c r="M86" s="739"/>
      <c r="N86" s="732"/>
      <c r="O86" s="732"/>
      <c r="P86" s="732"/>
      <c r="Q86" s="345" t="str">
        <f>Datos!I192</f>
        <v/>
      </c>
    </row>
    <row r="87" spans="5:17" ht="15" customHeight="1">
      <c r="E87" s="734"/>
      <c r="F87" s="735"/>
      <c r="G87" s="736"/>
      <c r="H87" s="737"/>
      <c r="I87" s="738"/>
      <c r="J87" s="739"/>
      <c r="K87" s="737"/>
      <c r="L87" s="738"/>
      <c r="M87" s="739"/>
      <c r="N87" s="732"/>
      <c r="O87" s="732"/>
      <c r="P87" s="732"/>
      <c r="Q87" s="345" t="str">
        <f>Datos!I193</f>
        <v/>
      </c>
    </row>
    <row r="88" spans="5:17" ht="15" customHeight="1">
      <c r="E88" s="734"/>
      <c r="F88" s="735"/>
      <c r="G88" s="736"/>
      <c r="H88" s="737"/>
      <c r="I88" s="738"/>
      <c r="J88" s="739"/>
      <c r="K88" s="737"/>
      <c r="L88" s="738"/>
      <c r="M88" s="739"/>
      <c r="N88" s="732"/>
      <c r="O88" s="732"/>
      <c r="P88" s="732"/>
      <c r="Q88" s="345" t="str">
        <f>Datos!I194</f>
        <v/>
      </c>
    </row>
    <row r="89" spans="5:17" ht="15" customHeight="1">
      <c r="E89" s="734"/>
      <c r="F89" s="735"/>
      <c r="G89" s="736"/>
      <c r="H89" s="737"/>
      <c r="I89" s="738"/>
      <c r="J89" s="739"/>
      <c r="K89" s="737"/>
      <c r="L89" s="738"/>
      <c r="M89" s="739"/>
      <c r="N89" s="732"/>
      <c r="O89" s="732"/>
      <c r="P89" s="732"/>
      <c r="Q89" s="345" t="str">
        <f>Datos!I195</f>
        <v/>
      </c>
    </row>
    <row r="90" spans="5:17" ht="15" customHeight="1">
      <c r="E90" s="734"/>
      <c r="F90" s="735"/>
      <c r="G90" s="736"/>
      <c r="H90" s="737"/>
      <c r="I90" s="738"/>
      <c r="J90" s="739"/>
      <c r="K90" s="737"/>
      <c r="L90" s="738"/>
      <c r="M90" s="739"/>
      <c r="N90" s="732"/>
      <c r="O90" s="732"/>
      <c r="P90" s="732"/>
      <c r="Q90" s="345" t="str">
        <f>Datos!I196</f>
        <v/>
      </c>
    </row>
    <row r="91" spans="5:17" ht="15" customHeight="1">
      <c r="E91" s="734"/>
      <c r="F91" s="735"/>
      <c r="G91" s="736"/>
      <c r="H91" s="737"/>
      <c r="I91" s="738"/>
      <c r="J91" s="739"/>
      <c r="K91" s="737"/>
      <c r="L91" s="738"/>
      <c r="M91" s="739"/>
      <c r="N91" s="732"/>
      <c r="O91" s="732"/>
      <c r="P91" s="732"/>
      <c r="Q91" s="345" t="str">
        <f>Datos!I197</f>
        <v/>
      </c>
    </row>
    <row r="92" spans="5:17" ht="15" customHeight="1">
      <c r="E92" s="734"/>
      <c r="F92" s="735"/>
      <c r="G92" s="736"/>
      <c r="H92" s="737"/>
      <c r="I92" s="738"/>
      <c r="J92" s="739"/>
      <c r="K92" s="737"/>
      <c r="L92" s="738"/>
      <c r="M92" s="739"/>
      <c r="N92" s="732"/>
      <c r="O92" s="732"/>
      <c r="P92" s="732"/>
      <c r="Q92" s="345" t="str">
        <f>Datos!I198</f>
        <v/>
      </c>
    </row>
    <row r="93" spans="5:17" ht="15" customHeight="1">
      <c r="E93" s="734"/>
      <c r="F93" s="735"/>
      <c r="G93" s="736"/>
      <c r="H93" s="737"/>
      <c r="I93" s="738"/>
      <c r="J93" s="739"/>
      <c r="K93" s="737"/>
      <c r="L93" s="738"/>
      <c r="M93" s="739"/>
      <c r="N93" s="732"/>
      <c r="O93" s="732"/>
      <c r="P93" s="732"/>
      <c r="Q93" s="345" t="str">
        <f>Datos!I199</f>
        <v/>
      </c>
    </row>
    <row r="94" spans="5:17" ht="15" customHeight="1">
      <c r="E94" s="734"/>
      <c r="F94" s="735"/>
      <c r="G94" s="736"/>
      <c r="H94" s="737"/>
      <c r="I94" s="738"/>
      <c r="J94" s="739"/>
      <c r="K94" s="737"/>
      <c r="L94" s="738"/>
      <c r="M94" s="739"/>
      <c r="N94" s="732"/>
      <c r="O94" s="732"/>
      <c r="P94" s="732"/>
      <c r="Q94" s="345" t="str">
        <f>Datos!I200</f>
        <v/>
      </c>
    </row>
    <row r="95" spans="5:17" ht="15" customHeight="1">
      <c r="E95" s="734"/>
      <c r="F95" s="735"/>
      <c r="G95" s="736"/>
      <c r="H95" s="737"/>
      <c r="I95" s="738"/>
      <c r="J95" s="739"/>
      <c r="K95" s="737"/>
      <c r="L95" s="738"/>
      <c r="M95" s="739"/>
      <c r="N95" s="732"/>
      <c r="O95" s="732"/>
      <c r="P95" s="732"/>
      <c r="Q95" s="345" t="str">
        <f>Datos!I201</f>
        <v/>
      </c>
    </row>
    <row r="96" spans="5:17" ht="15" customHeight="1">
      <c r="E96" s="734"/>
      <c r="F96" s="735"/>
      <c r="G96" s="736"/>
      <c r="H96" s="737"/>
      <c r="I96" s="738"/>
      <c r="J96" s="739"/>
      <c r="K96" s="737"/>
      <c r="L96" s="738"/>
      <c r="M96" s="739"/>
      <c r="N96" s="732"/>
      <c r="O96" s="732"/>
      <c r="P96" s="732"/>
      <c r="Q96" s="345" t="str">
        <f>Datos!I202</f>
        <v/>
      </c>
    </row>
    <row r="97" spans="14:17" ht="15" customHeight="1">
      <c r="N97" s="740">
        <f>Datos!F203</f>
        <v>0</v>
      </c>
      <c r="O97" s="740">
        <f>Datos!G203</f>
        <v>0</v>
      </c>
      <c r="P97" s="740">
        <f>Datos!H203</f>
        <v>0</v>
      </c>
      <c r="Q97" s="344">
        <f>Datos!I203</f>
        <v>0</v>
      </c>
    </row>
    <row r="98" spans="14:17" ht="15" customHeight="1"/>
    <row r="99" spans="14:17" ht="15" customHeight="1"/>
    <row r="100" spans="14:17" ht="15" customHeight="1"/>
    <row r="101" spans="14:17" ht="15" customHeight="1"/>
    <row r="102" spans="14:17" ht="15" customHeight="1"/>
    <row r="103" spans="14:17" ht="15" customHeight="1"/>
    <row r="104" spans="14:17" ht="15" customHeight="1"/>
    <row r="105" spans="14:17" ht="15" customHeight="1"/>
    <row r="106" spans="14:17" ht="15" customHeight="1"/>
    <row r="107" spans="14:17" ht="15" customHeight="1"/>
    <row r="108" spans="14:17" ht="15" customHeight="1"/>
    <row r="109" spans="14:17" ht="15" customHeight="1"/>
    <row r="110" spans="14:17" ht="15" customHeight="1"/>
    <row r="111" spans="14:17" ht="15" customHeight="1"/>
    <row r="112" spans="14:17"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sheetData>
  <sheetProtection algorithmName="SHA-512" hashValue="QLhcn5PelFkjFaHDoFOxu1LUwRNrH98axHXJa4SIZ+ROdr0vHeKRBL3ggbFb9LBRSHAb+vgDsCM5y4PqIxJjaA==" saltValue="LYcn/mqP6HIOMODOQ+QG0A==" spinCount="100000" sheet="1" objects="1" scenarios="1"/>
  <protectedRanges>
    <protectedRange sqref="E27:G48 K27:M48" name="Rango1"/>
    <protectedRange sqref="E65:P96" name="Rango3"/>
  </protectedRanges>
  <mergeCells count="120">
    <mergeCell ref="Q62:Q64"/>
    <mergeCell ref="N62:P63"/>
    <mergeCell ref="E51:R51"/>
    <mergeCell ref="E52:R52"/>
    <mergeCell ref="E56:R57"/>
    <mergeCell ref="G24:G26"/>
    <mergeCell ref="F24:F26"/>
    <mergeCell ref="C1:S1"/>
    <mergeCell ref="D19:R19"/>
    <mergeCell ref="E24:E26"/>
    <mergeCell ref="D54:R54"/>
    <mergeCell ref="H24:M24"/>
    <mergeCell ref="N24:P25"/>
    <mergeCell ref="Q24:Q26"/>
    <mergeCell ref="H25:J25"/>
    <mergeCell ref="K25:M25"/>
    <mergeCell ref="E6:R9"/>
    <mergeCell ref="E21:R22"/>
    <mergeCell ref="E11:R15"/>
    <mergeCell ref="E59:R60"/>
    <mergeCell ref="E70:G70"/>
    <mergeCell ref="E71:G71"/>
    <mergeCell ref="E72:G72"/>
    <mergeCell ref="E73:G73"/>
    <mergeCell ref="E74:G74"/>
    <mergeCell ref="E65:G65"/>
    <mergeCell ref="E66:G66"/>
    <mergeCell ref="E67:G67"/>
    <mergeCell ref="E68:G68"/>
    <mergeCell ref="E69:G69"/>
    <mergeCell ref="E81:G81"/>
    <mergeCell ref="E82:G82"/>
    <mergeCell ref="E83:G83"/>
    <mergeCell ref="E84:G84"/>
    <mergeCell ref="E75:G75"/>
    <mergeCell ref="E76:G76"/>
    <mergeCell ref="E77:G77"/>
    <mergeCell ref="E78:G78"/>
    <mergeCell ref="E79:G79"/>
    <mergeCell ref="E95:G95"/>
    <mergeCell ref="E96:G96"/>
    <mergeCell ref="E62:G64"/>
    <mergeCell ref="H62:J64"/>
    <mergeCell ref="K62:M64"/>
    <mergeCell ref="H65:J65"/>
    <mergeCell ref="H66:J66"/>
    <mergeCell ref="H67:J67"/>
    <mergeCell ref="H68:J68"/>
    <mergeCell ref="H69:J69"/>
    <mergeCell ref="H70:J70"/>
    <mergeCell ref="H71:J71"/>
    <mergeCell ref="H72:J72"/>
    <mergeCell ref="E90:G90"/>
    <mergeCell ref="E91:G91"/>
    <mergeCell ref="E92:G92"/>
    <mergeCell ref="E93:G93"/>
    <mergeCell ref="E94:G94"/>
    <mergeCell ref="E85:G85"/>
    <mergeCell ref="E86:G86"/>
    <mergeCell ref="E87:G87"/>
    <mergeCell ref="E88:G88"/>
    <mergeCell ref="E89:G89"/>
    <mergeCell ref="E80:G80"/>
    <mergeCell ref="H79:J79"/>
    <mergeCell ref="H80:J80"/>
    <mergeCell ref="H81:J81"/>
    <mergeCell ref="H82:J82"/>
    <mergeCell ref="H73:J73"/>
    <mergeCell ref="H74:J74"/>
    <mergeCell ref="H75:J75"/>
    <mergeCell ref="H76:J76"/>
    <mergeCell ref="H77:J77"/>
    <mergeCell ref="H95:J95"/>
    <mergeCell ref="H96:J96"/>
    <mergeCell ref="K65:M65"/>
    <mergeCell ref="K66:M66"/>
    <mergeCell ref="K67:M67"/>
    <mergeCell ref="K68:M68"/>
    <mergeCell ref="K69:M69"/>
    <mergeCell ref="K70:M70"/>
    <mergeCell ref="K71:M71"/>
    <mergeCell ref="K72:M72"/>
    <mergeCell ref="K73:M73"/>
    <mergeCell ref="K74:M74"/>
    <mergeCell ref="K75:M75"/>
    <mergeCell ref="H88:J88"/>
    <mergeCell ref="H89:J89"/>
    <mergeCell ref="H90:J90"/>
    <mergeCell ref="H91:J91"/>
    <mergeCell ref="H92:J92"/>
    <mergeCell ref="H83:J83"/>
    <mergeCell ref="H84:J84"/>
    <mergeCell ref="H85:J85"/>
    <mergeCell ref="H86:J86"/>
    <mergeCell ref="H87:J87"/>
    <mergeCell ref="H78:J78"/>
    <mergeCell ref="K96:M96"/>
    <mergeCell ref="E16:R17"/>
    <mergeCell ref="K91:M91"/>
    <mergeCell ref="K92:M92"/>
    <mergeCell ref="K93:M93"/>
    <mergeCell ref="K94:M94"/>
    <mergeCell ref="K95:M95"/>
    <mergeCell ref="K86:M86"/>
    <mergeCell ref="K87:M87"/>
    <mergeCell ref="K88:M88"/>
    <mergeCell ref="K89:M89"/>
    <mergeCell ref="K90:M90"/>
    <mergeCell ref="K81:M81"/>
    <mergeCell ref="K82:M82"/>
    <mergeCell ref="K83:M83"/>
    <mergeCell ref="K84:M84"/>
    <mergeCell ref="K85:M85"/>
    <mergeCell ref="K76:M76"/>
    <mergeCell ref="K77:M77"/>
    <mergeCell ref="K78:M78"/>
    <mergeCell ref="K79:M79"/>
    <mergeCell ref="K80:M80"/>
    <mergeCell ref="H93:J93"/>
    <mergeCell ref="H94:J94"/>
  </mergeCells>
  <conditionalFormatting sqref="N27:P49">
    <cfRule type="expression" dxfId="1293" priority="71" stopIfTrue="1">
      <formula>ISNUMBER(N27)</formula>
    </cfRule>
  </conditionalFormatting>
  <conditionalFormatting sqref="E27:E48">
    <cfRule type="expression" dxfId="1292" priority="68" stopIfTrue="1">
      <formula>E27=""</formula>
    </cfRule>
  </conditionalFormatting>
  <conditionalFormatting sqref="G27:G48">
    <cfRule type="expression" dxfId="1291" priority="77" stopIfTrue="1">
      <formula>AND(OR(E27&lt;&gt;"",ISTEXT(F27)),$G27="")</formula>
    </cfRule>
  </conditionalFormatting>
  <conditionalFormatting sqref="K27:M48">
    <cfRule type="expression" dxfId="1290" priority="5" stopIfTrue="1">
      <formula>ISNUMBER(K27)</formula>
    </cfRule>
  </conditionalFormatting>
  <conditionalFormatting sqref="H27:J48">
    <cfRule type="expression" dxfId="1289" priority="75" stopIfTrue="1">
      <formula>ISNUMBER(H27)</formula>
    </cfRule>
    <cfRule type="expression" dxfId="1288" priority="76" stopIfTrue="1">
      <formula>ISTEXT($F27)</formula>
    </cfRule>
  </conditionalFormatting>
  <conditionalFormatting sqref="H65">
    <cfRule type="expression" dxfId="1287" priority="24" stopIfTrue="1">
      <formula>H65=""</formula>
    </cfRule>
  </conditionalFormatting>
  <conditionalFormatting sqref="E65">
    <cfRule type="expression" dxfId="1286" priority="11" stopIfTrue="1">
      <formula>E65=""</formula>
    </cfRule>
  </conditionalFormatting>
  <conditionalFormatting sqref="Q27:Q48">
    <cfRule type="expression" dxfId="1285" priority="10" stopIfTrue="1">
      <formula>ISNUMBER(Q27)</formula>
    </cfRule>
  </conditionalFormatting>
  <conditionalFormatting sqref="Q65:Q96">
    <cfRule type="expression" dxfId="1284" priority="9" stopIfTrue="1">
      <formula>ISNUMBER(Q65)</formula>
    </cfRule>
  </conditionalFormatting>
  <conditionalFormatting sqref="E66:E96">
    <cfRule type="expression" dxfId="1283" priority="8" stopIfTrue="1">
      <formula>E66=""</formula>
    </cfRule>
  </conditionalFormatting>
  <conditionalFormatting sqref="H66:H96">
    <cfRule type="expression" dxfId="1282" priority="7" stopIfTrue="1">
      <formula>H66=""</formula>
    </cfRule>
  </conditionalFormatting>
  <conditionalFormatting sqref="K65:K96">
    <cfRule type="expression" dxfId="1281" priority="6" stopIfTrue="1">
      <formula>K65=""</formula>
    </cfRule>
  </conditionalFormatting>
  <conditionalFormatting sqref="K27:M48">
    <cfRule type="expression" dxfId="1280" priority="51" stopIfTrue="1">
      <formula>$F27="Otro (ud)"</formula>
    </cfRule>
  </conditionalFormatting>
  <conditionalFormatting sqref="N97:P97">
    <cfRule type="expression" dxfId="1279" priority="4" stopIfTrue="1">
      <formula>ISNUMBER(N97)</formula>
    </cfRule>
  </conditionalFormatting>
  <conditionalFormatting sqref="N65:P96">
    <cfRule type="expression" dxfId="1278" priority="2" stopIfTrue="1">
      <formula>ISNUMBER(N65)</formula>
    </cfRule>
  </conditionalFormatting>
  <conditionalFormatting sqref="F27:F48">
    <cfRule type="expression" dxfId="1277" priority="1">
      <formula>ISTEXT(F27)</formula>
    </cfRule>
  </conditionalFormatting>
  <dataValidations count="3">
    <dataValidation type="decimal" operator="greaterThan" allowBlank="1" showInputMessage="1" showErrorMessage="1" sqref="G27:G48" xr:uid="{00000000-0002-0000-0300-000000000000}">
      <formula1>0</formula1>
    </dataValidation>
    <dataValidation type="list" allowBlank="1" showInputMessage="1" showErrorMessage="1" sqref="E65:E96" xr:uid="{00000000-0002-0000-0300-000001000000}">
      <formula1>Categoría_actividades</formula1>
    </dataValidation>
    <dataValidation type="list" allowBlank="1" showInputMessage="1" showErrorMessage="1" sqref="F27:F48" xr:uid="{00000000-0002-0000-0300-000002000000}">
      <formula1>Comb_fijas</formula1>
    </dataValidation>
  </dataValidations>
  <hyperlinks>
    <hyperlink ref="A4" location="'2. Hoja de trabajo. Consumos'!A1" display="2. Hoja de trabajo. Consumos" xr:uid="{00000000-0004-0000-0300-000000000000}"/>
    <hyperlink ref="A5" location="'3. Instalaciones fijas'!A1" display="3. Instalaciones fijas" xr:uid="{00000000-0004-0000-0300-000001000000}"/>
    <hyperlink ref="A7" location="'5. Emisiones Fugitivas'!A1" display="5. Emisiones fugitivas" xr:uid="{00000000-0004-0000-0300-000002000000}"/>
    <hyperlink ref="A8" location="'6. Emisiones de proceso'!A1" display="6. Emisiones de proceso" xr:uid="{00000000-0004-0000-0300-000003000000}"/>
    <hyperlink ref="A9" location="'7. Información adicional'!A1" display="7. Información adicional" xr:uid="{00000000-0004-0000-0300-000004000000}"/>
    <hyperlink ref="A13" location="'11. Revisiones calculadora'!A1" display="11. Revisiones de la calculadora" xr:uid="{00000000-0004-0000-0300-000005000000}"/>
    <hyperlink ref="A3" location="'1.Datos generales organización '!A1" display="1. Datos de la organización" xr:uid="{00000000-0004-0000-0300-000006000000}"/>
    <hyperlink ref="A6" location="'4. Vehículos y maquinaria'!A1" display="4. Vehículos y maquinaria" xr:uid="{00000000-0004-0000-0300-000007000000}"/>
    <hyperlink ref="A11" location="'9. Informe final. Resultados'!A1" display="9. Informe final: Resultados" xr:uid="{00000000-0004-0000-0300-000008000000}"/>
    <hyperlink ref="A10" location="'8.Electricidad y otras energías'!A1" display="8. Indirectas por energía comprada" xr:uid="{00000000-0004-0000-0300-000009000000}"/>
    <hyperlink ref="A12" location="'10. Factores de emisión'!A1" display="10. Factores de emisión" xr:uid="{00000000-0004-0000-0300-00000A000000}"/>
  </hyperlinks>
  <pageMargins left="0.74803149606299213" right="0.74803149606299213" top="0.98425196850393704" bottom="0.98425196850393704" header="0" footer="0"/>
  <pageSetup paperSize="256" scale="47"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20"/>
  <sheetViews>
    <sheetView showRowColHeaders="0" zoomScaleNormal="100" workbookViewId="0">
      <pane xSplit="2" ySplit="1" topLeftCell="C14" activePane="bottomRight" state="frozen"/>
      <selection pane="bottomRight" activeCell="F40" sqref="F40"/>
      <selection pane="bottomLeft" activeCell="H40" sqref="H40:N40"/>
      <selection pane="topRight" activeCell="H40" sqref="H40:N40"/>
    </sheetView>
  </sheetViews>
  <sheetFormatPr defaultColWidth="11.42578125" defaultRowHeight="15"/>
  <cols>
    <col min="1" max="1" width="26.85546875" style="148" customWidth="1"/>
    <col min="2" max="2" width="0.5703125" style="10" customWidth="1"/>
    <col min="3" max="3" width="1" style="23" customWidth="1"/>
    <col min="4" max="4" width="1.42578125" style="12" customWidth="1"/>
    <col min="5" max="5" width="27.140625" style="12" customWidth="1"/>
    <col min="6" max="6" width="29.7109375" style="12" customWidth="1"/>
    <col min="7" max="7" width="12.42578125" style="12" customWidth="1"/>
    <col min="8" max="8" width="14.85546875" style="12" customWidth="1"/>
    <col min="9" max="14" width="8" style="12" customWidth="1"/>
    <col min="15" max="17" width="15.28515625" style="12" customWidth="1"/>
    <col min="18" max="18" width="17.140625" style="12" customWidth="1"/>
    <col min="19" max="19" width="9.140625" style="12" customWidth="1"/>
    <col min="20" max="20" width="4.140625" style="12" customWidth="1"/>
    <col min="21" max="21" width="12.28515625" style="12" customWidth="1"/>
    <col min="22" max="22" width="3.42578125" style="12" customWidth="1"/>
    <col min="23" max="16384" width="11.42578125" style="12"/>
  </cols>
  <sheetData>
    <row r="1" spans="1:22" s="23" customFormat="1" ht="36" customHeight="1">
      <c r="A1" s="147"/>
      <c r="B1" s="10"/>
      <c r="C1" s="28" t="s">
        <v>135</v>
      </c>
      <c r="D1" s="28"/>
      <c r="E1" s="28"/>
      <c r="F1" s="28"/>
      <c r="G1" s="28"/>
      <c r="H1" s="28"/>
      <c r="I1" s="28"/>
      <c r="J1" s="28"/>
      <c r="K1" s="28"/>
      <c r="L1" s="28"/>
      <c r="M1" s="28"/>
      <c r="N1" s="28"/>
      <c r="O1" s="28"/>
      <c r="P1" s="28"/>
      <c r="Q1" s="28"/>
      <c r="R1" s="28"/>
      <c r="S1" s="28"/>
      <c r="T1" s="28"/>
      <c r="U1" s="164"/>
      <c r="V1" s="164"/>
    </row>
    <row r="2" spans="1:22" ht="36" customHeight="1">
      <c r="B2" s="5"/>
    </row>
    <row r="3" spans="1:22" ht="15" customHeight="1">
      <c r="A3" s="690" t="s">
        <v>29</v>
      </c>
      <c r="B3" s="51"/>
      <c r="E3" s="536" t="s">
        <v>136</v>
      </c>
      <c r="F3" s="536"/>
      <c r="G3" s="536"/>
      <c r="H3" s="536"/>
      <c r="I3" s="536"/>
      <c r="J3" s="536"/>
      <c r="K3" s="536"/>
      <c r="L3" s="536"/>
      <c r="M3" s="536"/>
      <c r="N3" s="536"/>
      <c r="O3" s="536"/>
      <c r="P3" s="536"/>
      <c r="Q3" s="536"/>
      <c r="R3" s="536"/>
      <c r="S3" s="536"/>
      <c r="T3" s="2"/>
      <c r="U3" s="2"/>
      <c r="V3" s="149"/>
    </row>
    <row r="4" spans="1:22" ht="15" customHeight="1">
      <c r="A4" s="690" t="s">
        <v>31</v>
      </c>
      <c r="B4" s="51"/>
      <c r="E4" s="536"/>
      <c r="F4" s="536"/>
      <c r="G4" s="536"/>
      <c r="H4" s="536"/>
      <c r="I4" s="536"/>
      <c r="J4" s="536"/>
      <c r="K4" s="536"/>
      <c r="L4" s="536"/>
      <c r="M4" s="536"/>
      <c r="N4" s="536"/>
      <c r="O4" s="536"/>
      <c r="P4" s="536"/>
      <c r="Q4" s="536"/>
      <c r="R4" s="536"/>
      <c r="S4" s="536"/>
      <c r="T4" s="2"/>
      <c r="U4" s="2"/>
      <c r="V4" s="149"/>
    </row>
    <row r="5" spans="1:22" ht="15" customHeight="1">
      <c r="A5" s="690" t="s">
        <v>32</v>
      </c>
      <c r="B5" s="51"/>
      <c r="E5" s="536"/>
      <c r="F5" s="536"/>
      <c r="G5" s="536"/>
      <c r="H5" s="536"/>
      <c r="I5" s="536"/>
      <c r="J5" s="536"/>
      <c r="K5" s="536"/>
      <c r="L5" s="536"/>
      <c r="M5" s="536"/>
      <c r="N5" s="536"/>
      <c r="O5" s="536"/>
      <c r="P5" s="536"/>
      <c r="Q5" s="536"/>
      <c r="R5" s="536"/>
      <c r="S5" s="536"/>
      <c r="T5" s="2"/>
      <c r="U5" s="2"/>
      <c r="V5" s="149"/>
    </row>
    <row r="6" spans="1:22" ht="15" customHeight="1">
      <c r="A6" s="4" t="s">
        <v>36</v>
      </c>
      <c r="B6" s="51"/>
      <c r="E6" s="528" t="s">
        <v>137</v>
      </c>
      <c r="F6" s="528"/>
      <c r="G6" s="528"/>
      <c r="H6" s="528"/>
      <c r="I6" s="528"/>
      <c r="J6" s="528"/>
      <c r="K6" s="528"/>
      <c r="L6" s="528"/>
      <c r="M6" s="528"/>
      <c r="N6" s="528"/>
      <c r="O6" s="528"/>
      <c r="P6" s="528"/>
      <c r="Q6" s="528"/>
      <c r="R6" s="528"/>
      <c r="S6" s="528"/>
      <c r="T6" s="2"/>
      <c r="U6" s="2"/>
      <c r="V6" s="149"/>
    </row>
    <row r="7" spans="1:22" ht="15" customHeight="1">
      <c r="A7" s="690" t="s">
        <v>37</v>
      </c>
      <c r="B7" s="51"/>
      <c r="E7" s="528"/>
      <c r="F7" s="528"/>
      <c r="G7" s="528"/>
      <c r="H7" s="528"/>
      <c r="I7" s="528"/>
      <c r="J7" s="528"/>
      <c r="K7" s="528"/>
      <c r="L7" s="528"/>
      <c r="M7" s="528"/>
      <c r="N7" s="528"/>
      <c r="O7" s="528"/>
      <c r="P7" s="528"/>
      <c r="Q7" s="528"/>
      <c r="R7" s="528"/>
      <c r="S7" s="528"/>
      <c r="T7" s="2"/>
      <c r="U7" s="2"/>
      <c r="V7" s="149"/>
    </row>
    <row r="8" spans="1:22" ht="15" customHeight="1">
      <c r="A8" s="690" t="s">
        <v>38</v>
      </c>
      <c r="B8" s="51"/>
      <c r="E8" s="198"/>
      <c r="F8" s="198"/>
      <c r="G8" s="2"/>
      <c r="H8" s="2"/>
      <c r="I8" s="2"/>
      <c r="J8" s="2"/>
      <c r="K8" s="2"/>
      <c r="L8" s="2"/>
      <c r="N8" s="2"/>
      <c r="O8" s="2"/>
      <c r="P8" s="2"/>
      <c r="Q8" s="2"/>
      <c r="R8" s="2"/>
      <c r="S8" s="2"/>
      <c r="T8" s="2"/>
      <c r="U8" s="2"/>
      <c r="V8" s="149"/>
    </row>
    <row r="9" spans="1:22" ht="15" customHeight="1">
      <c r="A9" s="690" t="s">
        <v>40</v>
      </c>
      <c r="B9" s="51"/>
      <c r="E9" s="200" t="s">
        <v>138</v>
      </c>
      <c r="F9" s="200"/>
      <c r="G9" s="2"/>
      <c r="H9" s="2"/>
      <c r="I9" s="2"/>
      <c r="J9" s="2"/>
      <c r="K9" s="2"/>
      <c r="L9" s="2"/>
      <c r="M9" s="163"/>
      <c r="N9" s="2"/>
      <c r="O9" s="2"/>
      <c r="P9" s="2"/>
      <c r="Q9" s="2"/>
      <c r="R9" s="2"/>
      <c r="S9" s="2"/>
      <c r="T9" s="2"/>
      <c r="U9" s="2"/>
      <c r="V9" s="149"/>
    </row>
    <row r="10" spans="1:22" ht="15" customHeight="1">
      <c r="A10" s="690" t="s">
        <v>41</v>
      </c>
      <c r="B10" s="51"/>
      <c r="E10" s="420" t="s">
        <v>139</v>
      </c>
      <c r="F10" s="201"/>
      <c r="G10" s="199"/>
      <c r="H10" s="199"/>
      <c r="I10" s="199"/>
      <c r="J10" s="199"/>
      <c r="K10" s="199"/>
      <c r="L10" s="199"/>
      <c r="M10" s="199"/>
      <c r="N10" s="199"/>
      <c r="O10" s="199"/>
      <c r="P10" s="199"/>
      <c r="Q10" s="2"/>
      <c r="R10" s="2"/>
      <c r="S10" s="2"/>
      <c r="T10" s="2"/>
      <c r="U10" s="2"/>
    </row>
    <row r="11" spans="1:22" ht="15" customHeight="1">
      <c r="A11" s="690" t="s">
        <v>42</v>
      </c>
      <c r="B11" s="51"/>
      <c r="E11" s="200" t="s">
        <v>140</v>
      </c>
      <c r="F11" s="200"/>
      <c r="G11" s="199"/>
      <c r="H11" s="199"/>
      <c r="I11" s="199"/>
      <c r="J11" s="199"/>
      <c r="K11" s="199"/>
      <c r="L11" s="199"/>
      <c r="M11" s="199"/>
      <c r="N11" s="199"/>
      <c r="O11" s="199"/>
      <c r="P11" s="199"/>
      <c r="Q11" s="164"/>
      <c r="R11" s="164"/>
      <c r="S11" s="164"/>
      <c r="T11" s="150"/>
      <c r="U11" s="164"/>
    </row>
    <row r="12" spans="1:22" ht="15" customHeight="1">
      <c r="A12" s="690" t="s">
        <v>44</v>
      </c>
      <c r="B12" s="51"/>
      <c r="E12" s="420" t="s">
        <v>141</v>
      </c>
      <c r="F12" s="201"/>
      <c r="G12" s="202"/>
      <c r="H12" s="202"/>
      <c r="I12" s="202"/>
      <c r="J12" s="202"/>
      <c r="K12" s="202"/>
      <c r="L12" s="202"/>
      <c r="M12" s="202"/>
      <c r="N12" s="202"/>
      <c r="O12" s="202"/>
      <c r="P12" s="199"/>
      <c r="Q12" s="164"/>
      <c r="R12" s="164"/>
      <c r="S12" s="164"/>
      <c r="T12" s="150"/>
      <c r="U12" s="164"/>
    </row>
    <row r="13" spans="1:22" ht="15" customHeight="1">
      <c r="A13" s="690" t="s">
        <v>45</v>
      </c>
      <c r="B13" s="51"/>
      <c r="E13" s="200" t="s">
        <v>142</v>
      </c>
      <c r="F13" s="200"/>
      <c r="G13" s="199"/>
      <c r="H13" s="199"/>
      <c r="I13" s="199"/>
      <c r="J13" s="199"/>
      <c r="K13" s="199"/>
      <c r="L13" s="199"/>
      <c r="M13" s="199"/>
      <c r="N13" s="199"/>
      <c r="O13" s="199"/>
      <c r="P13" s="199"/>
      <c r="Q13" s="164"/>
      <c r="R13" s="164"/>
      <c r="S13" s="164"/>
      <c r="T13" s="150"/>
      <c r="U13" s="164"/>
    </row>
    <row r="14" spans="1:22" ht="15" customHeight="1">
      <c r="A14" s="46"/>
      <c r="B14" s="51"/>
      <c r="E14" s="420" t="s">
        <v>143</v>
      </c>
      <c r="F14" s="201"/>
      <c r="G14" s="202"/>
      <c r="H14" s="202"/>
      <c r="I14" s="202"/>
      <c r="J14" s="202"/>
      <c r="K14" s="202"/>
      <c r="L14" s="202"/>
      <c r="M14" s="202"/>
      <c r="N14" s="202"/>
      <c r="O14" s="202"/>
      <c r="P14" s="199"/>
      <c r="Q14" s="164"/>
      <c r="R14" s="164"/>
      <c r="S14" s="164"/>
      <c r="T14" s="150"/>
      <c r="U14" s="164"/>
    </row>
    <row r="15" spans="1:22" ht="15" customHeight="1">
      <c r="A15" s="46"/>
      <c r="B15" s="51"/>
      <c r="Q15" s="196"/>
      <c r="R15" s="196"/>
      <c r="S15" s="196"/>
      <c r="T15" s="196"/>
      <c r="U15" s="196"/>
      <c r="V15" s="149"/>
    </row>
    <row r="16" spans="1:22" s="25" customFormat="1" ht="15" customHeight="1">
      <c r="A16" s="148"/>
      <c r="B16" s="10"/>
      <c r="C16" s="23"/>
      <c r="D16" s="203" t="s">
        <v>144</v>
      </c>
      <c r="E16" s="203"/>
      <c r="F16" s="203"/>
      <c r="G16" s="203"/>
      <c r="H16" s="203"/>
      <c r="I16" s="203"/>
      <c r="J16" s="203"/>
      <c r="K16" s="203"/>
      <c r="L16" s="203"/>
      <c r="M16" s="203"/>
      <c r="N16" s="203"/>
      <c r="O16" s="203"/>
      <c r="P16" s="203"/>
      <c r="Q16" s="203"/>
      <c r="R16" s="203"/>
      <c r="S16" s="203"/>
      <c r="T16" s="196"/>
      <c r="U16" s="196"/>
      <c r="V16" s="12"/>
    </row>
    <row r="17" spans="4:23" ht="15" customHeight="1">
      <c r="D17" s="152"/>
      <c r="E17" s="152"/>
      <c r="F17" s="152"/>
      <c r="G17" s="152"/>
      <c r="H17" s="152"/>
      <c r="I17" s="152"/>
      <c r="J17" s="152"/>
      <c r="K17" s="152"/>
      <c r="L17" s="152"/>
      <c r="M17" s="152"/>
      <c r="N17" s="152"/>
      <c r="O17" s="152"/>
      <c r="P17" s="152"/>
      <c r="Q17" s="152"/>
      <c r="R17" s="152"/>
      <c r="S17" s="152"/>
      <c r="T17" s="196"/>
      <c r="U17" s="196"/>
      <c r="V17" s="152"/>
    </row>
    <row r="18" spans="4:23" ht="16.5" customHeight="1">
      <c r="D18" s="152"/>
      <c r="E18" s="536" t="s">
        <v>145</v>
      </c>
      <c r="F18" s="536"/>
      <c r="G18" s="536"/>
      <c r="H18" s="536"/>
      <c r="I18" s="536"/>
      <c r="J18" s="536"/>
      <c r="K18" s="536"/>
      <c r="L18" s="536"/>
      <c r="M18" s="536"/>
      <c r="N18" s="536"/>
      <c r="O18" s="536"/>
      <c r="P18" s="536"/>
      <c r="Q18" s="536"/>
      <c r="R18" s="536"/>
      <c r="S18" s="536"/>
      <c r="V18" s="152"/>
    </row>
    <row r="19" spans="4:23" ht="16.5" customHeight="1">
      <c r="D19" s="152"/>
      <c r="E19" s="536"/>
      <c r="F19" s="536"/>
      <c r="G19" s="536"/>
      <c r="H19" s="536"/>
      <c r="I19" s="536"/>
      <c r="J19" s="536"/>
      <c r="K19" s="536"/>
      <c r="L19" s="536"/>
      <c r="M19" s="536"/>
      <c r="N19" s="536"/>
      <c r="O19" s="536"/>
      <c r="P19" s="536"/>
      <c r="Q19" s="536"/>
      <c r="R19" s="536"/>
      <c r="S19" s="536"/>
      <c r="V19" s="152"/>
    </row>
    <row r="20" spans="4:23" ht="16.5" customHeight="1">
      <c r="D20" s="152"/>
      <c r="E20" s="536"/>
      <c r="F20" s="536"/>
      <c r="G20" s="536"/>
      <c r="H20" s="536"/>
      <c r="I20" s="536"/>
      <c r="J20" s="536"/>
      <c r="K20" s="536"/>
      <c r="L20" s="536"/>
      <c r="M20" s="536"/>
      <c r="N20" s="536"/>
      <c r="O20" s="536"/>
      <c r="P20" s="536"/>
      <c r="Q20" s="536"/>
      <c r="R20" s="536"/>
      <c r="S20" s="536"/>
      <c r="V20" s="152"/>
    </row>
    <row r="21" spans="4:23" ht="16.5" customHeight="1">
      <c r="D21" s="152"/>
      <c r="E21" s="536"/>
      <c r="F21" s="536"/>
      <c r="G21" s="536"/>
      <c r="H21" s="536"/>
      <c r="I21" s="536"/>
      <c r="J21" s="536"/>
      <c r="K21" s="536"/>
      <c r="L21" s="536"/>
      <c r="M21" s="536"/>
      <c r="N21" s="536"/>
      <c r="O21" s="536"/>
      <c r="P21" s="536"/>
      <c r="Q21" s="536"/>
      <c r="R21" s="536"/>
      <c r="S21" s="536"/>
      <c r="V21" s="152"/>
    </row>
    <row r="22" spans="4:23" ht="16.5" customHeight="1">
      <c r="D22" s="152"/>
      <c r="E22" s="580" t="s">
        <v>146</v>
      </c>
      <c r="F22" s="580"/>
      <c r="G22" s="580"/>
      <c r="H22" s="580"/>
      <c r="I22" s="580"/>
      <c r="J22" s="580"/>
      <c r="K22" s="580"/>
      <c r="L22" s="580"/>
      <c r="M22" s="580"/>
      <c r="N22" s="580"/>
      <c r="O22" s="580"/>
      <c r="P22" s="580"/>
      <c r="Q22" s="580"/>
      <c r="R22" s="580"/>
      <c r="S22" s="580"/>
      <c r="T22" s="153"/>
      <c r="U22" s="153"/>
      <c r="V22" s="152"/>
    </row>
    <row r="23" spans="4:23" ht="16.5" customHeight="1">
      <c r="D23" s="152"/>
      <c r="E23" s="580"/>
      <c r="F23" s="580"/>
      <c r="G23" s="580"/>
      <c r="H23" s="580"/>
      <c r="I23" s="580"/>
      <c r="J23" s="580"/>
      <c r="K23" s="580"/>
      <c r="L23" s="580"/>
      <c r="M23" s="580"/>
      <c r="N23" s="580"/>
      <c r="O23" s="580"/>
      <c r="P23" s="580"/>
      <c r="Q23" s="580"/>
      <c r="R23" s="580"/>
      <c r="S23" s="580"/>
      <c r="T23" s="153"/>
      <c r="U23" s="153"/>
      <c r="V23" s="152"/>
    </row>
    <row r="24" spans="4:23" ht="16.5" customHeight="1">
      <c r="D24" s="152"/>
      <c r="E24" s="580"/>
      <c r="F24" s="580"/>
      <c r="G24" s="580"/>
      <c r="H24" s="580"/>
      <c r="I24" s="580"/>
      <c r="J24" s="580"/>
      <c r="K24" s="580"/>
      <c r="L24" s="580"/>
      <c r="M24" s="580"/>
      <c r="N24" s="580"/>
      <c r="O24" s="580"/>
      <c r="P24" s="580"/>
      <c r="Q24" s="580"/>
      <c r="R24" s="580"/>
      <c r="S24" s="580"/>
      <c r="T24" s="153"/>
      <c r="U24" s="153"/>
      <c r="V24" s="152"/>
    </row>
    <row r="25" spans="4:23" ht="16.5" customHeight="1">
      <c r="D25" s="152"/>
      <c r="E25" s="580"/>
      <c r="F25" s="580"/>
      <c r="G25" s="580"/>
      <c r="H25" s="580"/>
      <c r="I25" s="580"/>
      <c r="J25" s="580"/>
      <c r="K25" s="580"/>
      <c r="L25" s="580"/>
      <c r="M25" s="580"/>
      <c r="N25" s="580"/>
      <c r="O25" s="580"/>
      <c r="P25" s="580"/>
      <c r="Q25" s="580"/>
      <c r="R25" s="580"/>
      <c r="S25" s="580"/>
      <c r="T25" s="153"/>
      <c r="U25" s="153"/>
      <c r="V25" s="152"/>
    </row>
    <row r="26" spans="4:23" ht="16.5" customHeight="1">
      <c r="D26" s="152"/>
      <c r="E26" s="581" t="s">
        <v>147</v>
      </c>
      <c r="F26" s="581"/>
      <c r="G26" s="581"/>
      <c r="H26" s="581"/>
      <c r="I26" s="581"/>
      <c r="J26" s="581"/>
      <c r="K26" s="581"/>
      <c r="L26" s="581"/>
      <c r="M26" s="581"/>
      <c r="N26" s="581"/>
      <c r="O26" s="581"/>
      <c r="P26" s="581"/>
      <c r="Q26" s="581"/>
      <c r="R26" s="581"/>
      <c r="S26" s="581"/>
      <c r="T26" s="153"/>
      <c r="U26" s="153"/>
      <c r="V26" s="152"/>
    </row>
    <row r="27" spans="4:23" ht="16.5" customHeight="1">
      <c r="D27" s="152"/>
      <c r="E27" s="581"/>
      <c r="F27" s="581"/>
      <c r="G27" s="581"/>
      <c r="H27" s="581"/>
      <c r="I27" s="581"/>
      <c r="J27" s="581"/>
      <c r="K27" s="581"/>
      <c r="L27" s="581"/>
      <c r="M27" s="581"/>
      <c r="N27" s="581"/>
      <c r="O27" s="581"/>
      <c r="P27" s="581"/>
      <c r="Q27" s="581"/>
      <c r="R27" s="581"/>
      <c r="S27" s="581"/>
      <c r="T27" s="153"/>
      <c r="U27" s="153"/>
      <c r="V27" s="152"/>
    </row>
    <row r="28" spans="4:23" ht="16.5" customHeight="1">
      <c r="D28" s="152"/>
      <c r="E28" s="581"/>
      <c r="F28" s="581"/>
      <c r="G28" s="581"/>
      <c r="H28" s="581"/>
      <c r="I28" s="581"/>
      <c r="J28" s="581"/>
      <c r="K28" s="581"/>
      <c r="L28" s="581"/>
      <c r="M28" s="581"/>
      <c r="N28" s="581"/>
      <c r="O28" s="581"/>
      <c r="P28" s="581"/>
      <c r="Q28" s="581"/>
      <c r="R28" s="581"/>
      <c r="S28" s="581"/>
      <c r="T28" s="153"/>
      <c r="U28" s="153"/>
      <c r="V28" s="152"/>
    </row>
    <row r="29" spans="4:23" ht="16.5" customHeight="1">
      <c r="D29" s="152"/>
      <c r="E29" s="442"/>
      <c r="F29" s="442"/>
      <c r="G29" s="346"/>
      <c r="H29" s="443"/>
      <c r="I29" s="443"/>
      <c r="J29" s="443"/>
      <c r="K29" s="443"/>
      <c r="L29" s="443"/>
      <c r="M29" s="443"/>
      <c r="N29" s="443"/>
      <c r="O29" s="443"/>
      <c r="P29" s="443"/>
      <c r="Q29" s="443"/>
      <c r="R29" s="443"/>
      <c r="S29" s="443"/>
      <c r="T29" s="153"/>
      <c r="U29" s="153"/>
      <c r="V29" s="153"/>
      <c r="W29" s="153"/>
    </row>
    <row r="30" spans="4:23" ht="15" customHeight="1">
      <c r="D30" s="152"/>
      <c r="E30" s="462" t="s">
        <v>148</v>
      </c>
      <c r="F30" s="462"/>
      <c r="G30" s="462"/>
      <c r="H30" s="462"/>
      <c r="I30" s="462"/>
      <c r="J30" s="462"/>
      <c r="K30" s="462"/>
      <c r="L30" s="462"/>
      <c r="M30" s="462"/>
      <c r="N30" s="462"/>
      <c r="O30" s="462"/>
      <c r="P30" s="462"/>
      <c r="Q30" s="462"/>
      <c r="R30" s="462"/>
      <c r="S30" s="153"/>
      <c r="T30" s="153"/>
      <c r="U30" s="153"/>
      <c r="V30" s="153"/>
      <c r="W30" s="153"/>
    </row>
    <row r="31" spans="4:23" ht="15" customHeight="1">
      <c r="D31" s="152"/>
      <c r="E31" s="152"/>
      <c r="F31" s="152"/>
      <c r="G31" s="152"/>
      <c r="H31" s="152"/>
      <c r="I31" s="152"/>
      <c r="J31" s="152"/>
      <c r="K31" s="152"/>
      <c r="L31" s="152"/>
      <c r="M31" s="152"/>
      <c r="N31" s="152"/>
      <c r="O31" s="152"/>
      <c r="P31" s="152"/>
      <c r="Q31" s="152"/>
      <c r="R31" s="152"/>
      <c r="S31" s="153"/>
      <c r="T31" s="153"/>
      <c r="U31" s="153"/>
      <c r="V31" s="153"/>
      <c r="W31" s="153"/>
    </row>
    <row r="32" spans="4:23" ht="15" customHeight="1">
      <c r="D32" s="152"/>
      <c r="E32" s="536" t="s">
        <v>149</v>
      </c>
      <c r="F32" s="536"/>
      <c r="G32" s="536"/>
      <c r="H32" s="536"/>
      <c r="I32" s="536"/>
      <c r="J32" s="536"/>
      <c r="K32" s="536"/>
      <c r="L32" s="536"/>
      <c r="M32" s="536"/>
      <c r="N32" s="536"/>
      <c r="O32" s="536"/>
      <c r="P32" s="536"/>
      <c r="Q32" s="536"/>
      <c r="R32" s="536"/>
      <c r="S32" s="161"/>
      <c r="T32" s="153"/>
      <c r="U32" s="153"/>
      <c r="V32" s="153"/>
      <c r="W32" s="153"/>
    </row>
    <row r="33" spans="1:23" ht="15" customHeight="1">
      <c r="D33" s="152"/>
      <c r="E33" s="536"/>
      <c r="F33" s="536"/>
      <c r="G33" s="536"/>
      <c r="H33" s="536"/>
      <c r="I33" s="536"/>
      <c r="J33" s="536"/>
      <c r="K33" s="536"/>
      <c r="L33" s="536"/>
      <c r="M33" s="536"/>
      <c r="N33" s="536"/>
      <c r="O33" s="536"/>
      <c r="P33" s="536"/>
      <c r="Q33" s="536"/>
      <c r="R33" s="536"/>
      <c r="S33" s="161"/>
      <c r="T33" s="153"/>
      <c r="U33" s="153"/>
      <c r="V33" s="153"/>
      <c r="W33" s="153"/>
    </row>
    <row r="34" spans="1:23" ht="15" customHeight="1">
      <c r="D34" s="152"/>
      <c r="E34" s="439"/>
      <c r="F34" s="438"/>
      <c r="G34" s="438"/>
      <c r="H34" s="438"/>
      <c r="I34" s="438"/>
      <c r="J34" s="438"/>
      <c r="K34" s="438"/>
      <c r="L34" s="438"/>
      <c r="M34" s="438"/>
      <c r="N34" s="438"/>
      <c r="O34" s="438"/>
      <c r="P34" s="438"/>
      <c r="Q34" s="438"/>
      <c r="R34" s="438"/>
      <c r="S34" s="438"/>
      <c r="T34" s="153"/>
      <c r="U34" s="153"/>
      <c r="V34" s="153"/>
      <c r="W34" s="153"/>
    </row>
    <row r="35" spans="1:23" ht="17.25" customHeight="1">
      <c r="D35" s="152"/>
      <c r="E35" s="571" t="s">
        <v>150</v>
      </c>
      <c r="F35" s="536"/>
      <c r="G35" s="536"/>
      <c r="H35" s="536"/>
      <c r="I35" s="536"/>
      <c r="J35" s="536"/>
      <c r="K35" s="536"/>
      <c r="L35" s="536"/>
      <c r="M35" s="536"/>
      <c r="N35" s="536"/>
      <c r="O35" s="536"/>
      <c r="P35" s="536"/>
      <c r="Q35" s="536"/>
      <c r="R35" s="536"/>
      <c r="S35" s="536"/>
      <c r="V35" s="152"/>
    </row>
    <row r="36" spans="1:23" s="151" customFormat="1" ht="15" customHeight="1">
      <c r="A36" s="148"/>
      <c r="B36" s="10"/>
      <c r="C36" s="23"/>
      <c r="D36" s="25"/>
      <c r="S36" s="153"/>
      <c r="T36" s="153"/>
      <c r="U36" s="153"/>
      <c r="V36" s="153"/>
      <c r="W36" s="153"/>
    </row>
    <row r="37" spans="1:23" s="151" customFormat="1" ht="15" customHeight="1">
      <c r="A37" s="148"/>
      <c r="B37" s="10"/>
      <c r="C37" s="23"/>
      <c r="D37" s="25"/>
      <c r="E37" s="577" t="s">
        <v>151</v>
      </c>
      <c r="F37" s="562" t="s">
        <v>152</v>
      </c>
      <c r="G37" s="562" t="s">
        <v>153</v>
      </c>
      <c r="H37" s="565" t="s">
        <v>154</v>
      </c>
      <c r="I37" s="565" t="s">
        <v>155</v>
      </c>
      <c r="J37" s="565"/>
      <c r="K37" s="565"/>
      <c r="L37" s="565"/>
      <c r="M37" s="565"/>
      <c r="N37" s="565"/>
      <c r="O37" s="555" t="s">
        <v>156</v>
      </c>
      <c r="P37" s="556"/>
      <c r="Q37" s="557"/>
      <c r="R37" s="545" t="s">
        <v>157</v>
      </c>
      <c r="S37" s="153"/>
      <c r="T37" s="153"/>
      <c r="U37" s="153"/>
      <c r="V37" s="153"/>
      <c r="W37" s="153"/>
    </row>
    <row r="38" spans="1:23" s="151" customFormat="1" ht="15" customHeight="1">
      <c r="A38" s="148"/>
      <c r="B38" s="10"/>
      <c r="C38" s="23"/>
      <c r="D38" s="25"/>
      <c r="E38" s="578"/>
      <c r="F38" s="563"/>
      <c r="G38" s="563"/>
      <c r="H38" s="566"/>
      <c r="I38" s="566" t="s">
        <v>118</v>
      </c>
      <c r="J38" s="566"/>
      <c r="K38" s="566"/>
      <c r="L38" s="566" t="s">
        <v>158</v>
      </c>
      <c r="M38" s="566"/>
      <c r="N38" s="566"/>
      <c r="O38" s="558"/>
      <c r="P38" s="559"/>
      <c r="Q38" s="560"/>
      <c r="R38" s="545"/>
      <c r="W38" s="153"/>
    </row>
    <row r="39" spans="1:23" s="151" customFormat="1" ht="15" customHeight="1">
      <c r="A39" s="148"/>
      <c r="B39" s="10"/>
      <c r="C39" s="23"/>
      <c r="D39" s="25"/>
      <c r="E39" s="579"/>
      <c r="F39" s="564"/>
      <c r="G39" s="564"/>
      <c r="H39" s="567"/>
      <c r="I39" s="292" t="s">
        <v>120</v>
      </c>
      <c r="J39" s="292" t="s">
        <v>121</v>
      </c>
      <c r="K39" s="292" t="s">
        <v>122</v>
      </c>
      <c r="L39" s="292" t="s">
        <v>120</v>
      </c>
      <c r="M39" s="292" t="s">
        <v>121</v>
      </c>
      <c r="N39" s="292" t="s">
        <v>122</v>
      </c>
      <c r="O39" s="292" t="s">
        <v>123</v>
      </c>
      <c r="P39" s="292" t="s">
        <v>124</v>
      </c>
      <c r="Q39" s="292" t="s">
        <v>125</v>
      </c>
      <c r="R39" s="545"/>
      <c r="W39" s="153"/>
    </row>
    <row r="40" spans="1:23" s="152" customFormat="1" ht="15" customHeight="1">
      <c r="A40" s="148"/>
      <c r="B40" s="10"/>
      <c r="C40" s="23"/>
      <c r="D40" s="25"/>
      <c r="E40" s="741"/>
      <c r="F40" s="728"/>
      <c r="G40" s="727"/>
      <c r="H40" s="742"/>
      <c r="I40" s="730" t="str">
        <f>Datos!G313</f>
        <v/>
      </c>
      <c r="J40" s="730" t="str">
        <f>Datos!H313</f>
        <v/>
      </c>
      <c r="K40" s="730" t="str">
        <f>Datos!I313</f>
        <v/>
      </c>
      <c r="L40" s="731"/>
      <c r="M40" s="731"/>
      <c r="N40" s="731"/>
      <c r="O40" s="743" t="str">
        <f>Datos!M313</f>
        <v/>
      </c>
      <c r="P40" s="743" t="str">
        <f>Datos!N313</f>
        <v/>
      </c>
      <c r="Q40" s="743" t="str">
        <f>Datos!O313</f>
        <v/>
      </c>
      <c r="R40" s="345" t="str">
        <f>Datos!P313</f>
        <v/>
      </c>
      <c r="W40" s="153"/>
    </row>
    <row r="41" spans="1:23" s="152" customFormat="1" ht="15" customHeight="1">
      <c r="A41" s="148"/>
      <c r="B41" s="10"/>
      <c r="C41" s="23"/>
      <c r="D41" s="25"/>
      <c r="E41" s="293"/>
      <c r="F41" s="728"/>
      <c r="G41" s="727"/>
      <c r="H41" s="742"/>
      <c r="I41" s="730" t="str">
        <f>Datos!G314</f>
        <v/>
      </c>
      <c r="J41" s="730" t="str">
        <f>Datos!H314</f>
        <v/>
      </c>
      <c r="K41" s="730" t="str">
        <f>Datos!I314</f>
        <v/>
      </c>
      <c r="L41" s="731"/>
      <c r="M41" s="731"/>
      <c r="N41" s="731"/>
      <c r="O41" s="743" t="str">
        <f>Datos!M314</f>
        <v/>
      </c>
      <c r="P41" s="743" t="str">
        <f>Datos!N314</f>
        <v/>
      </c>
      <c r="Q41" s="743" t="str">
        <f>Datos!O314</f>
        <v/>
      </c>
      <c r="R41" s="345" t="str">
        <f>Datos!P314</f>
        <v/>
      </c>
      <c r="W41" s="153"/>
    </row>
    <row r="42" spans="1:23" s="152" customFormat="1" ht="15" customHeight="1">
      <c r="A42" s="148"/>
      <c r="B42" s="10"/>
      <c r="C42" s="23"/>
      <c r="D42" s="25"/>
      <c r="E42" s="293"/>
      <c r="F42" s="728"/>
      <c r="G42" s="727"/>
      <c r="H42" s="742"/>
      <c r="I42" s="730" t="str">
        <f>Datos!G315</f>
        <v/>
      </c>
      <c r="J42" s="730" t="str">
        <f>Datos!H315</f>
        <v/>
      </c>
      <c r="K42" s="730" t="str">
        <f>Datos!I315</f>
        <v/>
      </c>
      <c r="L42" s="731"/>
      <c r="M42" s="731"/>
      <c r="N42" s="731"/>
      <c r="O42" s="743" t="str">
        <f>Datos!M315</f>
        <v/>
      </c>
      <c r="P42" s="743" t="str">
        <f>Datos!N315</f>
        <v/>
      </c>
      <c r="Q42" s="743" t="str">
        <f>Datos!O315</f>
        <v/>
      </c>
      <c r="R42" s="345" t="str">
        <f>Datos!P315</f>
        <v/>
      </c>
      <c r="W42" s="153"/>
    </row>
    <row r="43" spans="1:23" s="152" customFormat="1" ht="15" customHeight="1">
      <c r="A43" s="148"/>
      <c r="B43" s="10"/>
      <c r="C43" s="23"/>
      <c r="D43" s="25"/>
      <c r="E43" s="293"/>
      <c r="F43" s="728"/>
      <c r="G43" s="727"/>
      <c r="H43" s="742"/>
      <c r="I43" s="730" t="str">
        <f>Datos!G316</f>
        <v/>
      </c>
      <c r="J43" s="730" t="str">
        <f>Datos!H316</f>
        <v/>
      </c>
      <c r="K43" s="730" t="str">
        <f>Datos!I316</f>
        <v/>
      </c>
      <c r="L43" s="731"/>
      <c r="M43" s="731"/>
      <c r="N43" s="731"/>
      <c r="O43" s="743" t="str">
        <f>Datos!M316</f>
        <v/>
      </c>
      <c r="P43" s="743" t="str">
        <f>Datos!N316</f>
        <v/>
      </c>
      <c r="Q43" s="743" t="str">
        <f>Datos!O316</f>
        <v/>
      </c>
      <c r="R43" s="345" t="str">
        <f>Datos!P316</f>
        <v/>
      </c>
      <c r="W43" s="153"/>
    </row>
    <row r="44" spans="1:23" s="152" customFormat="1" ht="15" customHeight="1">
      <c r="A44" s="148"/>
      <c r="B44" s="10"/>
      <c r="C44" s="23"/>
      <c r="D44" s="25"/>
      <c r="E44" s="293"/>
      <c r="F44" s="728"/>
      <c r="G44" s="727"/>
      <c r="H44" s="742"/>
      <c r="I44" s="730" t="str">
        <f>Datos!G317</f>
        <v/>
      </c>
      <c r="J44" s="730" t="str">
        <f>Datos!H317</f>
        <v/>
      </c>
      <c r="K44" s="730" t="str">
        <f>Datos!I317</f>
        <v/>
      </c>
      <c r="L44" s="731"/>
      <c r="M44" s="731"/>
      <c r="N44" s="731"/>
      <c r="O44" s="743" t="str">
        <f>Datos!M317</f>
        <v/>
      </c>
      <c r="P44" s="743" t="str">
        <f>Datos!N317</f>
        <v/>
      </c>
      <c r="Q44" s="743" t="str">
        <f>Datos!O317</f>
        <v/>
      </c>
      <c r="R44" s="345" t="str">
        <f>Datos!P317</f>
        <v/>
      </c>
      <c r="W44" s="153"/>
    </row>
    <row r="45" spans="1:23" s="152" customFormat="1" ht="15" customHeight="1">
      <c r="A45" s="148"/>
      <c r="B45" s="10"/>
      <c r="C45" s="23"/>
      <c r="D45" s="25"/>
      <c r="E45" s="293"/>
      <c r="F45" s="728"/>
      <c r="G45" s="727"/>
      <c r="H45" s="742"/>
      <c r="I45" s="730" t="str">
        <f>Datos!G318</f>
        <v/>
      </c>
      <c r="J45" s="730" t="str">
        <f>Datos!H318</f>
        <v/>
      </c>
      <c r="K45" s="730" t="str">
        <f>Datos!I318</f>
        <v/>
      </c>
      <c r="L45" s="731"/>
      <c r="M45" s="731"/>
      <c r="N45" s="731"/>
      <c r="O45" s="743" t="str">
        <f>Datos!M318</f>
        <v/>
      </c>
      <c r="P45" s="743" t="str">
        <f>Datos!N318</f>
        <v/>
      </c>
      <c r="Q45" s="743" t="str">
        <f>Datos!O318</f>
        <v/>
      </c>
      <c r="R45" s="345" t="str">
        <f>Datos!P318</f>
        <v/>
      </c>
      <c r="W45" s="153"/>
    </row>
    <row r="46" spans="1:23" s="152" customFormat="1" ht="15" customHeight="1">
      <c r="A46" s="148"/>
      <c r="B46" s="10"/>
      <c r="C46" s="23"/>
      <c r="D46" s="25"/>
      <c r="E46" s="293"/>
      <c r="F46" s="728"/>
      <c r="G46" s="727"/>
      <c r="H46" s="742"/>
      <c r="I46" s="730" t="str">
        <f>Datos!G319</f>
        <v/>
      </c>
      <c r="J46" s="730" t="str">
        <f>Datos!H319</f>
        <v/>
      </c>
      <c r="K46" s="730" t="str">
        <f>Datos!I319</f>
        <v/>
      </c>
      <c r="L46" s="731"/>
      <c r="M46" s="731"/>
      <c r="N46" s="731"/>
      <c r="O46" s="743" t="str">
        <f>Datos!M319</f>
        <v/>
      </c>
      <c r="P46" s="743" t="str">
        <f>Datos!N319</f>
        <v/>
      </c>
      <c r="Q46" s="743" t="str">
        <f>Datos!O319</f>
        <v/>
      </c>
      <c r="R46" s="345" t="str">
        <f>Datos!P319</f>
        <v/>
      </c>
      <c r="W46" s="153"/>
    </row>
    <row r="47" spans="1:23" s="152" customFormat="1" ht="15" customHeight="1">
      <c r="A47" s="148"/>
      <c r="B47" s="10"/>
      <c r="C47" s="23"/>
      <c r="D47" s="25"/>
      <c r="E47" s="293"/>
      <c r="F47" s="728"/>
      <c r="G47" s="727"/>
      <c r="H47" s="742"/>
      <c r="I47" s="730" t="str">
        <f>Datos!G320</f>
        <v/>
      </c>
      <c r="J47" s="730" t="str">
        <f>Datos!H320</f>
        <v/>
      </c>
      <c r="K47" s="730" t="str">
        <f>Datos!I320</f>
        <v/>
      </c>
      <c r="L47" s="731"/>
      <c r="M47" s="731"/>
      <c r="N47" s="731"/>
      <c r="O47" s="743" t="str">
        <f>Datos!M320</f>
        <v/>
      </c>
      <c r="P47" s="743" t="str">
        <f>Datos!N320</f>
        <v/>
      </c>
      <c r="Q47" s="743" t="str">
        <f>Datos!O320</f>
        <v/>
      </c>
      <c r="R47" s="345" t="str">
        <f>Datos!P320</f>
        <v/>
      </c>
      <c r="W47" s="153"/>
    </row>
    <row r="48" spans="1:23" s="152" customFormat="1" ht="15" customHeight="1">
      <c r="A48" s="148"/>
      <c r="B48" s="10"/>
      <c r="C48" s="23"/>
      <c r="D48" s="25"/>
      <c r="E48" s="293"/>
      <c r="F48" s="728"/>
      <c r="G48" s="727"/>
      <c r="H48" s="742"/>
      <c r="I48" s="730" t="str">
        <f>Datos!G321</f>
        <v/>
      </c>
      <c r="J48" s="730" t="str">
        <f>Datos!H321</f>
        <v/>
      </c>
      <c r="K48" s="730" t="str">
        <f>Datos!I321</f>
        <v/>
      </c>
      <c r="L48" s="731"/>
      <c r="M48" s="731"/>
      <c r="N48" s="731"/>
      <c r="O48" s="743" t="str">
        <f>Datos!M321</f>
        <v/>
      </c>
      <c r="P48" s="743" t="str">
        <f>Datos!N321</f>
        <v/>
      </c>
      <c r="Q48" s="743" t="str">
        <f>Datos!O321</f>
        <v/>
      </c>
      <c r="R48" s="345" t="str">
        <f>Datos!P321</f>
        <v/>
      </c>
      <c r="W48" s="153"/>
    </row>
    <row r="49" spans="1:23" s="152" customFormat="1" ht="15" customHeight="1">
      <c r="A49" s="148"/>
      <c r="B49" s="10"/>
      <c r="C49" s="23"/>
      <c r="D49" s="25"/>
      <c r="E49" s="293"/>
      <c r="F49" s="728"/>
      <c r="G49" s="727"/>
      <c r="H49" s="742"/>
      <c r="I49" s="730" t="str">
        <f>Datos!G322</f>
        <v/>
      </c>
      <c r="J49" s="730" t="str">
        <f>Datos!H322</f>
        <v/>
      </c>
      <c r="K49" s="730" t="str">
        <f>Datos!I322</f>
        <v/>
      </c>
      <c r="L49" s="731"/>
      <c r="M49" s="731"/>
      <c r="N49" s="731"/>
      <c r="O49" s="743" t="str">
        <f>Datos!M322</f>
        <v/>
      </c>
      <c r="P49" s="743" t="str">
        <f>Datos!N322</f>
        <v/>
      </c>
      <c r="Q49" s="743" t="str">
        <f>Datos!O322</f>
        <v/>
      </c>
      <c r="R49" s="345" t="str">
        <f>Datos!P322</f>
        <v/>
      </c>
      <c r="W49" s="153"/>
    </row>
    <row r="50" spans="1:23" s="152" customFormat="1" ht="15" customHeight="1">
      <c r="A50" s="148"/>
      <c r="B50" s="10"/>
      <c r="C50" s="23"/>
      <c r="D50" s="25"/>
      <c r="E50" s="293"/>
      <c r="F50" s="728"/>
      <c r="G50" s="727"/>
      <c r="H50" s="742"/>
      <c r="I50" s="730" t="str">
        <f>Datos!G323</f>
        <v/>
      </c>
      <c r="J50" s="730" t="str">
        <f>Datos!H323</f>
        <v/>
      </c>
      <c r="K50" s="730" t="str">
        <f>Datos!I323</f>
        <v/>
      </c>
      <c r="L50" s="731"/>
      <c r="M50" s="731"/>
      <c r="N50" s="731"/>
      <c r="O50" s="743" t="str">
        <f>Datos!M323</f>
        <v/>
      </c>
      <c r="P50" s="743" t="str">
        <f>Datos!N323</f>
        <v/>
      </c>
      <c r="Q50" s="743" t="str">
        <f>Datos!O323</f>
        <v/>
      </c>
      <c r="R50" s="345" t="str">
        <f>Datos!P323</f>
        <v/>
      </c>
      <c r="W50" s="153"/>
    </row>
    <row r="51" spans="1:23" s="152" customFormat="1" ht="15" customHeight="1">
      <c r="A51" s="148"/>
      <c r="B51" s="10"/>
      <c r="C51" s="23"/>
      <c r="D51" s="25"/>
      <c r="E51" s="293"/>
      <c r="F51" s="728"/>
      <c r="G51" s="727"/>
      <c r="H51" s="742"/>
      <c r="I51" s="730" t="str">
        <f>Datos!G324</f>
        <v/>
      </c>
      <c r="J51" s="730" t="str">
        <f>Datos!H324</f>
        <v/>
      </c>
      <c r="K51" s="730" t="str">
        <f>Datos!I324</f>
        <v/>
      </c>
      <c r="L51" s="731"/>
      <c r="M51" s="731"/>
      <c r="N51" s="731"/>
      <c r="O51" s="743" t="str">
        <f>Datos!M324</f>
        <v/>
      </c>
      <c r="P51" s="743" t="str">
        <f>Datos!N324</f>
        <v/>
      </c>
      <c r="Q51" s="743" t="str">
        <f>Datos!O324</f>
        <v/>
      </c>
      <c r="R51" s="345" t="str">
        <f>Datos!P324</f>
        <v/>
      </c>
      <c r="W51" s="153"/>
    </row>
    <row r="52" spans="1:23" s="152" customFormat="1" ht="15" customHeight="1">
      <c r="A52" s="148"/>
      <c r="B52" s="10"/>
      <c r="C52" s="23"/>
      <c r="D52" s="25"/>
      <c r="E52" s="293"/>
      <c r="F52" s="728"/>
      <c r="G52" s="727"/>
      <c r="H52" s="742"/>
      <c r="I52" s="730" t="str">
        <f>Datos!G325</f>
        <v/>
      </c>
      <c r="J52" s="730" t="str">
        <f>Datos!H325</f>
        <v/>
      </c>
      <c r="K52" s="730" t="str">
        <f>Datos!I325</f>
        <v/>
      </c>
      <c r="L52" s="731"/>
      <c r="M52" s="731"/>
      <c r="N52" s="731"/>
      <c r="O52" s="743" t="str">
        <f>Datos!M325</f>
        <v/>
      </c>
      <c r="P52" s="743" t="str">
        <f>Datos!N325</f>
        <v/>
      </c>
      <c r="Q52" s="743" t="str">
        <f>Datos!O325</f>
        <v/>
      </c>
      <c r="R52" s="345" t="str">
        <f>Datos!P325</f>
        <v/>
      </c>
      <c r="W52" s="153"/>
    </row>
    <row r="53" spans="1:23" s="152" customFormat="1" ht="15" customHeight="1">
      <c r="A53" s="148"/>
      <c r="B53" s="10"/>
      <c r="C53" s="23"/>
      <c r="D53" s="25"/>
      <c r="E53" s="293"/>
      <c r="F53" s="728"/>
      <c r="G53" s="727"/>
      <c r="H53" s="742"/>
      <c r="I53" s="730" t="str">
        <f>Datos!G326</f>
        <v/>
      </c>
      <c r="J53" s="730" t="str">
        <f>Datos!H326</f>
        <v/>
      </c>
      <c r="K53" s="730" t="str">
        <f>Datos!I326</f>
        <v/>
      </c>
      <c r="L53" s="731"/>
      <c r="M53" s="731"/>
      <c r="N53" s="731"/>
      <c r="O53" s="743" t="str">
        <f>Datos!M326</f>
        <v/>
      </c>
      <c r="P53" s="743" t="str">
        <f>Datos!N326</f>
        <v/>
      </c>
      <c r="Q53" s="743" t="str">
        <f>Datos!O326</f>
        <v/>
      </c>
      <c r="R53" s="345" t="str">
        <f>Datos!P326</f>
        <v/>
      </c>
      <c r="W53" s="153"/>
    </row>
    <row r="54" spans="1:23" s="152" customFormat="1" ht="15" customHeight="1">
      <c r="A54" s="148"/>
      <c r="B54" s="10"/>
      <c r="C54" s="23"/>
      <c r="D54" s="25"/>
      <c r="E54" s="293"/>
      <c r="F54" s="728"/>
      <c r="G54" s="727"/>
      <c r="H54" s="742"/>
      <c r="I54" s="730" t="str">
        <f>Datos!G327</f>
        <v/>
      </c>
      <c r="J54" s="730" t="str">
        <f>Datos!H327</f>
        <v/>
      </c>
      <c r="K54" s="730" t="str">
        <f>Datos!I327</f>
        <v/>
      </c>
      <c r="L54" s="731"/>
      <c r="M54" s="731"/>
      <c r="N54" s="731"/>
      <c r="O54" s="743" t="str">
        <f>Datos!M327</f>
        <v/>
      </c>
      <c r="P54" s="743" t="str">
        <f>Datos!N327</f>
        <v/>
      </c>
      <c r="Q54" s="743" t="str">
        <f>Datos!O327</f>
        <v/>
      </c>
      <c r="R54" s="345" t="str">
        <f>Datos!P327</f>
        <v/>
      </c>
      <c r="W54" s="153"/>
    </row>
    <row r="55" spans="1:23" s="152" customFormat="1" ht="15" customHeight="1">
      <c r="A55" s="148"/>
      <c r="B55" s="10"/>
      <c r="C55" s="23"/>
      <c r="D55" s="25"/>
      <c r="E55" s="293"/>
      <c r="F55" s="728"/>
      <c r="G55" s="727"/>
      <c r="H55" s="742"/>
      <c r="I55" s="730" t="str">
        <f>Datos!G328</f>
        <v/>
      </c>
      <c r="J55" s="730" t="str">
        <f>Datos!H328</f>
        <v/>
      </c>
      <c r="K55" s="730" t="str">
        <f>Datos!I328</f>
        <v/>
      </c>
      <c r="L55" s="731"/>
      <c r="M55" s="731"/>
      <c r="N55" s="731"/>
      <c r="O55" s="743" t="str">
        <f>Datos!M328</f>
        <v/>
      </c>
      <c r="P55" s="743" t="str">
        <f>Datos!N328</f>
        <v/>
      </c>
      <c r="Q55" s="743" t="str">
        <f>Datos!O328</f>
        <v/>
      </c>
      <c r="R55" s="345" t="str">
        <f>Datos!P328</f>
        <v/>
      </c>
      <c r="W55" s="153"/>
    </row>
    <row r="56" spans="1:23" s="152" customFormat="1" ht="15" customHeight="1">
      <c r="A56" s="148"/>
      <c r="B56" s="10"/>
      <c r="C56" s="23"/>
      <c r="D56" s="25"/>
      <c r="E56" s="293"/>
      <c r="F56" s="728"/>
      <c r="G56" s="727"/>
      <c r="H56" s="742"/>
      <c r="I56" s="730" t="str">
        <f>Datos!G329</f>
        <v/>
      </c>
      <c r="J56" s="730" t="str">
        <f>Datos!H329</f>
        <v/>
      </c>
      <c r="K56" s="730" t="str">
        <f>Datos!I329</f>
        <v/>
      </c>
      <c r="L56" s="731"/>
      <c r="M56" s="731"/>
      <c r="N56" s="731"/>
      <c r="O56" s="743" t="str">
        <f>Datos!M329</f>
        <v/>
      </c>
      <c r="P56" s="743" t="str">
        <f>Datos!N329</f>
        <v/>
      </c>
      <c r="Q56" s="743" t="str">
        <f>Datos!O329</f>
        <v/>
      </c>
      <c r="R56" s="345" t="str">
        <f>Datos!P329</f>
        <v/>
      </c>
      <c r="W56" s="153"/>
    </row>
    <row r="57" spans="1:23" s="152" customFormat="1" ht="15" customHeight="1">
      <c r="A57" s="148"/>
      <c r="B57" s="10"/>
      <c r="C57" s="23"/>
      <c r="D57" s="25"/>
      <c r="E57" s="293"/>
      <c r="F57" s="728"/>
      <c r="G57" s="727"/>
      <c r="H57" s="742"/>
      <c r="I57" s="730" t="str">
        <f>Datos!G330</f>
        <v/>
      </c>
      <c r="J57" s="730" t="str">
        <f>Datos!H330</f>
        <v/>
      </c>
      <c r="K57" s="730" t="str">
        <f>Datos!I330</f>
        <v/>
      </c>
      <c r="L57" s="731"/>
      <c r="M57" s="731"/>
      <c r="N57" s="731"/>
      <c r="O57" s="743" t="str">
        <f>Datos!M330</f>
        <v/>
      </c>
      <c r="P57" s="743" t="str">
        <f>Datos!N330</f>
        <v/>
      </c>
      <c r="Q57" s="743" t="str">
        <f>Datos!O330</f>
        <v/>
      </c>
      <c r="R57" s="345" t="str">
        <f>Datos!P330</f>
        <v/>
      </c>
      <c r="W57" s="153"/>
    </row>
    <row r="58" spans="1:23" s="152" customFormat="1" ht="15" customHeight="1">
      <c r="A58" s="148"/>
      <c r="B58" s="10"/>
      <c r="C58" s="23"/>
      <c r="D58" s="25"/>
      <c r="E58" s="293"/>
      <c r="F58" s="728"/>
      <c r="G58" s="727"/>
      <c r="H58" s="742"/>
      <c r="I58" s="730" t="str">
        <f>Datos!G331</f>
        <v/>
      </c>
      <c r="J58" s="730" t="str">
        <f>Datos!H331</f>
        <v/>
      </c>
      <c r="K58" s="730" t="str">
        <f>Datos!I331</f>
        <v/>
      </c>
      <c r="L58" s="731"/>
      <c r="M58" s="731"/>
      <c r="N58" s="731"/>
      <c r="O58" s="743" t="str">
        <f>Datos!M331</f>
        <v/>
      </c>
      <c r="P58" s="743" t="str">
        <f>Datos!N331</f>
        <v/>
      </c>
      <c r="Q58" s="743" t="str">
        <f>Datos!O331</f>
        <v/>
      </c>
      <c r="R58" s="345" t="str">
        <f>Datos!P331</f>
        <v/>
      </c>
      <c r="W58" s="153"/>
    </row>
    <row r="59" spans="1:23" s="152" customFormat="1" ht="15" customHeight="1">
      <c r="A59" s="148"/>
      <c r="B59" s="10"/>
      <c r="C59" s="23"/>
      <c r="D59" s="25"/>
      <c r="E59" s="293"/>
      <c r="F59" s="728"/>
      <c r="G59" s="727"/>
      <c r="H59" s="742"/>
      <c r="I59" s="730" t="str">
        <f>Datos!G332</f>
        <v/>
      </c>
      <c r="J59" s="730" t="str">
        <f>Datos!H332</f>
        <v/>
      </c>
      <c r="K59" s="730" t="str">
        <f>Datos!I332</f>
        <v/>
      </c>
      <c r="L59" s="731"/>
      <c r="M59" s="731"/>
      <c r="N59" s="731"/>
      <c r="O59" s="743" t="str">
        <f>Datos!M332</f>
        <v/>
      </c>
      <c r="P59" s="743" t="str">
        <f>Datos!N332</f>
        <v/>
      </c>
      <c r="Q59" s="743" t="str">
        <f>Datos!O332</f>
        <v/>
      </c>
      <c r="R59" s="345" t="str">
        <f>Datos!P332</f>
        <v/>
      </c>
      <c r="W59" s="153"/>
    </row>
    <row r="60" spans="1:23" ht="15" customHeight="1">
      <c r="D60" s="25"/>
      <c r="E60" s="25"/>
      <c r="F60" s="25"/>
      <c r="G60" s="2"/>
      <c r="O60" s="744">
        <f>SUM(O40:O59)</f>
        <v>0</v>
      </c>
      <c r="P60" s="744">
        <f>SUM(P40:P59)</f>
        <v>0</v>
      </c>
      <c r="Q60" s="744">
        <f>SUM(Q40:Q59)</f>
        <v>0</v>
      </c>
      <c r="R60" s="344">
        <f>SUM(R40:R59)</f>
        <v>0</v>
      </c>
    </row>
    <row r="61" spans="1:23" ht="15" customHeight="1">
      <c r="D61" s="25"/>
      <c r="E61" s="25"/>
      <c r="F61" s="25"/>
      <c r="G61" s="2"/>
    </row>
    <row r="62" spans="1:23" ht="15" customHeight="1">
      <c r="A62" s="16"/>
      <c r="C62" s="12"/>
      <c r="E62" s="574" t="s">
        <v>159</v>
      </c>
      <c r="F62" s="574"/>
      <c r="G62" s="574"/>
      <c r="H62" s="574"/>
      <c r="I62" s="574"/>
      <c r="J62" s="574"/>
      <c r="K62" s="574"/>
      <c r="L62" s="574"/>
      <c r="M62" s="574"/>
      <c r="N62" s="574"/>
      <c r="O62" s="574"/>
      <c r="P62" s="574"/>
      <c r="Q62" s="574"/>
      <c r="R62" s="574"/>
      <c r="S62" s="458" t="s">
        <v>160</v>
      </c>
    </row>
    <row r="63" spans="1:23">
      <c r="A63" s="16"/>
      <c r="C63" s="12"/>
      <c r="E63" s="570" t="s">
        <v>161</v>
      </c>
      <c r="F63" s="570"/>
      <c r="G63" s="570"/>
      <c r="H63" s="570"/>
      <c r="I63" s="570"/>
      <c r="J63" s="570"/>
      <c r="K63" s="570"/>
      <c r="L63" s="570"/>
      <c r="M63" s="570"/>
      <c r="N63" s="570"/>
      <c r="O63" s="570"/>
      <c r="P63" s="570"/>
      <c r="Q63" s="570"/>
      <c r="R63" s="570"/>
      <c r="S63" s="570"/>
    </row>
    <row r="64" spans="1:23">
      <c r="A64" s="16"/>
      <c r="C64" s="12"/>
      <c r="E64" s="570" t="s">
        <v>162</v>
      </c>
      <c r="F64" s="570"/>
      <c r="G64" s="570"/>
      <c r="H64" s="570"/>
      <c r="I64" s="570"/>
      <c r="J64" s="570"/>
      <c r="K64" s="570"/>
      <c r="L64" s="570"/>
      <c r="M64" s="570"/>
      <c r="N64" s="570"/>
      <c r="O64" s="570"/>
      <c r="P64" s="570"/>
      <c r="Q64" s="570"/>
      <c r="R64" s="570"/>
      <c r="S64" s="570"/>
    </row>
    <row r="65" spans="1:23">
      <c r="A65" s="16"/>
      <c r="C65" s="12"/>
      <c r="E65" s="570" t="s">
        <v>163</v>
      </c>
      <c r="F65" s="570"/>
      <c r="G65" s="570"/>
      <c r="H65" s="570"/>
      <c r="I65" s="570"/>
      <c r="J65" s="570"/>
      <c r="K65" s="570"/>
      <c r="L65" s="570"/>
      <c r="M65" s="570"/>
      <c r="N65" s="570"/>
      <c r="O65" s="570"/>
      <c r="P65" s="570"/>
      <c r="Q65" s="570"/>
      <c r="R65" s="570"/>
      <c r="S65" s="570"/>
    </row>
    <row r="66" spans="1:23">
      <c r="A66" s="16"/>
      <c r="C66" s="12"/>
      <c r="E66" s="570" t="s">
        <v>164</v>
      </c>
      <c r="F66" s="570"/>
      <c r="G66" s="570"/>
      <c r="H66" s="570"/>
      <c r="I66" s="570"/>
      <c r="J66" s="570"/>
      <c r="K66" s="570"/>
      <c r="L66" s="570"/>
      <c r="M66" s="570"/>
      <c r="N66" s="570"/>
      <c r="O66" s="570"/>
      <c r="P66" s="570"/>
      <c r="Q66" s="570"/>
      <c r="R66" s="570"/>
      <c r="S66" s="570"/>
    </row>
    <row r="67" spans="1:23" ht="17.25" customHeight="1">
      <c r="A67" s="16"/>
      <c r="C67" s="12"/>
      <c r="E67" s="550" t="s">
        <v>165</v>
      </c>
      <c r="F67" s="550"/>
      <c r="G67" s="550"/>
      <c r="H67" s="550"/>
      <c r="I67" s="550"/>
      <c r="J67" s="550"/>
      <c r="K67" s="550"/>
      <c r="L67" s="550"/>
      <c r="M67" s="550"/>
      <c r="N67" s="550"/>
      <c r="O67" s="550"/>
      <c r="P67" s="550"/>
      <c r="Q67" s="550"/>
      <c r="R67" s="550"/>
      <c r="S67" s="205"/>
    </row>
    <row r="68" spans="1:23">
      <c r="A68" s="16"/>
      <c r="C68" s="12"/>
      <c r="E68" s="568" t="s">
        <v>166</v>
      </c>
      <c r="F68" s="568"/>
      <c r="G68" s="568"/>
      <c r="H68" s="568"/>
      <c r="I68" s="568"/>
      <c r="J68" s="568"/>
      <c r="K68" s="568"/>
      <c r="L68" s="568"/>
      <c r="M68" s="568"/>
      <c r="N68" s="568"/>
      <c r="O68" s="568"/>
      <c r="P68" s="568"/>
      <c r="Q68" s="568"/>
      <c r="R68" s="568"/>
      <c r="S68" s="205"/>
    </row>
    <row r="69" spans="1:23" ht="15" customHeight="1">
      <c r="A69" s="16"/>
      <c r="C69" s="12"/>
      <c r="E69" s="568"/>
      <c r="F69" s="568"/>
      <c r="G69" s="568"/>
      <c r="H69" s="568"/>
      <c r="I69" s="568"/>
      <c r="J69" s="568"/>
      <c r="K69" s="568"/>
      <c r="L69" s="568"/>
      <c r="M69" s="568"/>
      <c r="N69" s="568"/>
      <c r="O69" s="568"/>
      <c r="P69" s="568"/>
      <c r="Q69" s="568"/>
      <c r="R69" s="568"/>
      <c r="S69" s="205"/>
    </row>
    <row r="70" spans="1:23" ht="15" customHeight="1">
      <c r="A70" s="16"/>
      <c r="C70" s="12"/>
      <c r="E70" s="561" t="s">
        <v>167</v>
      </c>
      <c r="F70" s="561"/>
      <c r="G70" s="561"/>
      <c r="H70" s="561"/>
      <c r="I70" s="561"/>
      <c r="J70" s="561"/>
      <c r="K70" s="561"/>
      <c r="L70" s="561"/>
      <c r="M70" s="561"/>
      <c r="N70" s="561"/>
      <c r="O70" s="561"/>
      <c r="P70" s="561"/>
      <c r="Q70" s="561"/>
      <c r="R70" s="561"/>
      <c r="S70" s="205"/>
    </row>
    <row r="71" spans="1:23" ht="15" customHeight="1">
      <c r="A71" s="16"/>
      <c r="C71" s="12"/>
      <c r="E71" s="561"/>
      <c r="F71" s="561"/>
      <c r="G71" s="561"/>
      <c r="H71" s="561"/>
      <c r="I71" s="561"/>
      <c r="J71" s="561"/>
      <c r="K71" s="561"/>
      <c r="L71" s="561"/>
      <c r="M71" s="561"/>
      <c r="N71" s="561"/>
      <c r="O71" s="561"/>
      <c r="P71" s="561"/>
      <c r="Q71" s="561"/>
      <c r="R71" s="561"/>
      <c r="S71" s="205"/>
    </row>
    <row r="72" spans="1:23" ht="15" customHeight="1">
      <c r="A72" s="16"/>
      <c r="C72" s="12"/>
      <c r="E72" s="561"/>
      <c r="F72" s="561"/>
      <c r="G72" s="561"/>
      <c r="H72" s="561"/>
      <c r="I72" s="561"/>
      <c r="J72" s="561"/>
      <c r="K72" s="561"/>
      <c r="L72" s="561"/>
      <c r="M72" s="561"/>
      <c r="N72" s="561"/>
      <c r="O72" s="561"/>
      <c r="P72" s="561"/>
      <c r="Q72" s="561"/>
      <c r="R72" s="561"/>
      <c r="S72" s="205"/>
    </row>
    <row r="73" spans="1:23" ht="15" customHeight="1">
      <c r="D73" s="25"/>
      <c r="E73" s="25"/>
      <c r="F73" s="25"/>
      <c r="G73" s="2"/>
    </row>
    <row r="74" spans="1:23" ht="15" customHeight="1">
      <c r="D74" s="25"/>
      <c r="E74" s="462" t="s">
        <v>168</v>
      </c>
      <c r="F74" s="25"/>
      <c r="G74" s="25"/>
      <c r="H74" s="25"/>
      <c r="I74" s="25"/>
      <c r="J74" s="25"/>
      <c r="K74" s="25"/>
      <c r="L74" s="25"/>
      <c r="M74" s="25"/>
      <c r="N74" s="25"/>
      <c r="O74" s="25"/>
      <c r="P74" s="25"/>
      <c r="Q74" s="25"/>
      <c r="R74" s="25"/>
      <c r="S74" s="25"/>
      <c r="T74" s="25"/>
      <c r="U74" s="25"/>
      <c r="V74" s="25"/>
      <c r="W74" s="25"/>
    </row>
    <row r="75" spans="1:23" ht="15" customHeight="1">
      <c r="D75" s="25"/>
      <c r="E75" s="204"/>
      <c r="F75" s="204"/>
      <c r="G75" s="2"/>
      <c r="H75" s="2"/>
      <c r="I75" s="2"/>
    </row>
    <row r="76" spans="1:23" ht="17.25" customHeight="1">
      <c r="D76" s="152"/>
      <c r="E76" s="571" t="s">
        <v>169</v>
      </c>
      <c r="F76" s="536"/>
      <c r="G76" s="536"/>
      <c r="H76" s="536"/>
      <c r="I76" s="536"/>
      <c r="J76" s="536"/>
      <c r="K76" s="536"/>
      <c r="L76" s="536"/>
      <c r="M76" s="536"/>
      <c r="N76" s="536"/>
      <c r="O76" s="536"/>
      <c r="P76" s="536"/>
      <c r="Q76" s="536"/>
      <c r="R76" s="536"/>
      <c r="S76" s="536"/>
      <c r="V76" s="152"/>
    </row>
    <row r="77" spans="1:23" ht="15" customHeight="1">
      <c r="D77" s="152"/>
      <c r="E77" s="161"/>
      <c r="F77" s="161"/>
      <c r="G77" s="161"/>
      <c r="H77" s="161"/>
      <c r="I77" s="161"/>
      <c r="J77" s="161"/>
      <c r="K77" s="161"/>
      <c r="L77" s="161"/>
      <c r="M77" s="161"/>
      <c r="N77" s="161"/>
      <c r="O77" s="161"/>
      <c r="P77" s="161"/>
      <c r="Q77" s="161"/>
      <c r="R77" s="153"/>
      <c r="S77" s="153"/>
      <c r="T77" s="153"/>
      <c r="U77" s="153"/>
      <c r="V77" s="152"/>
    </row>
    <row r="78" spans="1:23" ht="15" customHeight="1">
      <c r="D78" s="152"/>
      <c r="E78" s="572" t="s">
        <v>170</v>
      </c>
      <c r="F78" s="573"/>
      <c r="G78" s="573"/>
      <c r="H78" s="573"/>
      <c r="I78" s="573"/>
      <c r="J78" s="573"/>
      <c r="K78" s="573"/>
      <c r="L78" s="573"/>
      <c r="M78" s="573"/>
      <c r="N78" s="573"/>
      <c r="O78" s="573"/>
      <c r="P78" s="573"/>
      <c r="Q78" s="573"/>
      <c r="R78" s="573"/>
      <c r="S78" s="573"/>
      <c r="T78" s="153"/>
      <c r="U78" s="153"/>
      <c r="V78" s="152"/>
    </row>
    <row r="79" spans="1:23" ht="18" customHeight="1">
      <c r="D79" s="152"/>
      <c r="E79" s="573"/>
      <c r="F79" s="573"/>
      <c r="G79" s="573"/>
      <c r="H79" s="573"/>
      <c r="I79" s="573"/>
      <c r="J79" s="573"/>
      <c r="K79" s="573"/>
      <c r="L79" s="573"/>
      <c r="M79" s="573"/>
      <c r="N79" s="573"/>
      <c r="O79" s="573"/>
      <c r="P79" s="573"/>
      <c r="Q79" s="573"/>
      <c r="R79" s="573"/>
      <c r="S79" s="573"/>
      <c r="T79" s="153"/>
      <c r="U79" s="153"/>
      <c r="V79" s="152"/>
    </row>
    <row r="80" spans="1:23" s="151" customFormat="1" ht="15" customHeight="1">
      <c r="A80" s="148"/>
      <c r="B80" s="10"/>
      <c r="C80" s="23"/>
      <c r="D80" s="25"/>
      <c r="E80" s="70"/>
      <c r="F80" s="70"/>
      <c r="G80" s="25"/>
      <c r="H80" s="25"/>
      <c r="I80" s="25"/>
      <c r="J80" s="25"/>
      <c r="K80" s="12"/>
      <c r="L80" s="12"/>
      <c r="M80" s="12"/>
      <c r="O80" s="152"/>
      <c r="P80" s="152"/>
      <c r="Q80" s="152"/>
      <c r="R80" s="152"/>
      <c r="S80" s="152"/>
      <c r="T80" s="152"/>
    </row>
    <row r="81" spans="1:15" s="151" customFormat="1" ht="15" customHeight="1">
      <c r="A81" s="148"/>
      <c r="B81" s="10"/>
      <c r="C81" s="23"/>
      <c r="D81" s="25"/>
      <c r="E81" s="560" t="s">
        <v>151</v>
      </c>
      <c r="F81" s="565" t="s">
        <v>171</v>
      </c>
      <c r="G81" s="565"/>
      <c r="H81" s="565" t="s">
        <v>172</v>
      </c>
      <c r="I81" s="565" t="s">
        <v>173</v>
      </c>
      <c r="J81" s="565"/>
      <c r="K81" s="555" t="s">
        <v>174</v>
      </c>
      <c r="L81" s="556"/>
      <c r="M81" s="152"/>
      <c r="O81" s="152"/>
    </row>
    <row r="82" spans="1:15" s="151" customFormat="1" ht="15" customHeight="1">
      <c r="A82" s="148"/>
      <c r="B82" s="10"/>
      <c r="C82" s="23"/>
      <c r="D82" s="25"/>
      <c r="E82" s="582"/>
      <c r="F82" s="567"/>
      <c r="G82" s="567"/>
      <c r="H82" s="567"/>
      <c r="I82" s="567"/>
      <c r="J82" s="567"/>
      <c r="K82" s="555"/>
      <c r="L82" s="556"/>
      <c r="M82" s="152"/>
      <c r="O82" s="152"/>
    </row>
    <row r="83" spans="1:15" s="152" customFormat="1" ht="15" customHeight="1">
      <c r="A83" s="148"/>
      <c r="B83" s="10"/>
      <c r="C83" s="23"/>
      <c r="D83" s="25"/>
      <c r="E83" s="293"/>
      <c r="F83" s="745"/>
      <c r="G83" s="746"/>
      <c r="H83" s="747"/>
      <c r="I83" s="748"/>
      <c r="J83" s="749"/>
      <c r="K83" s="750" t="str">
        <f>Datos!G341</f>
        <v/>
      </c>
      <c r="L83" s="751"/>
    </row>
    <row r="84" spans="1:15" s="152" customFormat="1" ht="15" customHeight="1">
      <c r="A84" s="148"/>
      <c r="B84" s="10"/>
      <c r="C84" s="23"/>
      <c r="D84" s="25"/>
      <c r="E84" s="293"/>
      <c r="F84" s="752"/>
      <c r="G84" s="753"/>
      <c r="H84" s="747"/>
      <c r="I84" s="748"/>
      <c r="J84" s="749"/>
      <c r="K84" s="750" t="str">
        <f>Datos!G342</f>
        <v/>
      </c>
      <c r="L84" s="751"/>
    </row>
    <row r="85" spans="1:15" s="152" customFormat="1" ht="15" customHeight="1">
      <c r="A85" s="148"/>
      <c r="B85" s="10"/>
      <c r="C85" s="23"/>
      <c r="D85" s="25"/>
      <c r="E85" s="293"/>
      <c r="F85" s="752"/>
      <c r="G85" s="753"/>
      <c r="H85" s="747"/>
      <c r="I85" s="748"/>
      <c r="J85" s="749"/>
      <c r="K85" s="750" t="str">
        <f>Datos!G343</f>
        <v/>
      </c>
      <c r="L85" s="751"/>
    </row>
    <row r="86" spans="1:15" s="152" customFormat="1" ht="15" customHeight="1">
      <c r="A86" s="148"/>
      <c r="B86" s="10"/>
      <c r="C86" s="23"/>
      <c r="D86" s="25"/>
      <c r="E86" s="293"/>
      <c r="F86" s="752"/>
      <c r="G86" s="753"/>
      <c r="H86" s="747"/>
      <c r="I86" s="748"/>
      <c r="J86" s="749"/>
      <c r="K86" s="750" t="str">
        <f>Datos!G344</f>
        <v/>
      </c>
      <c r="L86" s="751"/>
    </row>
    <row r="87" spans="1:15" s="152" customFormat="1" ht="15" customHeight="1">
      <c r="A87" s="148"/>
      <c r="B87" s="10"/>
      <c r="C87" s="23"/>
      <c r="D87" s="25"/>
      <c r="E87" s="293"/>
      <c r="F87" s="752"/>
      <c r="G87" s="753"/>
      <c r="H87" s="747"/>
      <c r="I87" s="748"/>
      <c r="J87" s="749"/>
      <c r="K87" s="750" t="str">
        <f>Datos!G345</f>
        <v/>
      </c>
      <c r="L87" s="751"/>
    </row>
    <row r="88" spans="1:15" s="152" customFormat="1" ht="15" customHeight="1">
      <c r="A88" s="148"/>
      <c r="B88" s="10"/>
      <c r="C88" s="23"/>
      <c r="D88" s="25"/>
      <c r="E88" s="293"/>
      <c r="F88" s="752"/>
      <c r="G88" s="753"/>
      <c r="H88" s="747"/>
      <c r="I88" s="748"/>
      <c r="J88" s="749"/>
      <c r="K88" s="750" t="str">
        <f>Datos!G346</f>
        <v/>
      </c>
      <c r="L88" s="751"/>
    </row>
    <row r="89" spans="1:15" s="152" customFormat="1" ht="15" customHeight="1">
      <c r="A89" s="148"/>
      <c r="B89" s="10"/>
      <c r="C89" s="23"/>
      <c r="D89" s="25"/>
      <c r="E89" s="293"/>
      <c r="F89" s="752"/>
      <c r="G89" s="753"/>
      <c r="H89" s="747"/>
      <c r="I89" s="748"/>
      <c r="J89" s="749"/>
      <c r="K89" s="750" t="str">
        <f>Datos!G347</f>
        <v/>
      </c>
      <c r="L89" s="751"/>
    </row>
    <row r="90" spans="1:15" s="152" customFormat="1" ht="15" customHeight="1">
      <c r="A90" s="148"/>
      <c r="B90" s="10"/>
      <c r="C90" s="23"/>
      <c r="D90" s="25"/>
      <c r="E90" s="293"/>
      <c r="F90" s="752"/>
      <c r="G90" s="753"/>
      <c r="H90" s="747"/>
      <c r="I90" s="748"/>
      <c r="J90" s="749"/>
      <c r="K90" s="750" t="str">
        <f>Datos!G348</f>
        <v/>
      </c>
      <c r="L90" s="751"/>
    </row>
    <row r="91" spans="1:15" s="152" customFormat="1" ht="15" customHeight="1">
      <c r="A91" s="148"/>
      <c r="B91" s="10"/>
      <c r="C91" s="23"/>
      <c r="D91" s="25"/>
      <c r="E91" s="293"/>
      <c r="F91" s="752"/>
      <c r="G91" s="753"/>
      <c r="H91" s="747"/>
      <c r="I91" s="748"/>
      <c r="J91" s="749"/>
      <c r="K91" s="750" t="str">
        <f>Datos!G349</f>
        <v/>
      </c>
      <c r="L91" s="751"/>
    </row>
    <row r="92" spans="1:15" s="152" customFormat="1" ht="15" customHeight="1">
      <c r="A92" s="148"/>
      <c r="B92" s="10"/>
      <c r="C92" s="23"/>
      <c r="D92" s="25"/>
      <c r="E92" s="293"/>
      <c r="F92" s="752"/>
      <c r="G92" s="753"/>
      <c r="H92" s="747"/>
      <c r="I92" s="748"/>
      <c r="J92" s="749"/>
      <c r="K92" s="750" t="str">
        <f>Datos!G350</f>
        <v/>
      </c>
      <c r="L92" s="751"/>
    </row>
    <row r="93" spans="1:15" s="152" customFormat="1" ht="15" customHeight="1">
      <c r="A93" s="148"/>
      <c r="B93" s="10"/>
      <c r="C93" s="23"/>
      <c r="D93" s="25"/>
      <c r="E93" s="293"/>
      <c r="F93" s="752"/>
      <c r="G93" s="753"/>
      <c r="H93" s="747"/>
      <c r="I93" s="748"/>
      <c r="J93" s="749"/>
      <c r="K93" s="750" t="str">
        <f>Datos!G351</f>
        <v/>
      </c>
      <c r="L93" s="751"/>
    </row>
    <row r="94" spans="1:15" s="152" customFormat="1" ht="15" customHeight="1">
      <c r="A94" s="148"/>
      <c r="B94" s="10"/>
      <c r="C94" s="23"/>
      <c r="D94" s="25"/>
      <c r="E94" s="293"/>
      <c r="F94" s="752"/>
      <c r="G94" s="753"/>
      <c r="H94" s="747"/>
      <c r="I94" s="748"/>
      <c r="J94" s="749"/>
      <c r="K94" s="750" t="str">
        <f>Datos!G352</f>
        <v/>
      </c>
      <c r="L94" s="751"/>
    </row>
    <row r="95" spans="1:15" s="152" customFormat="1" ht="15" customHeight="1">
      <c r="A95" s="148"/>
      <c r="B95" s="10"/>
      <c r="C95" s="23"/>
      <c r="D95" s="25"/>
      <c r="E95" s="293"/>
      <c r="F95" s="752"/>
      <c r="G95" s="753"/>
      <c r="H95" s="747"/>
      <c r="I95" s="748"/>
      <c r="J95" s="749"/>
      <c r="K95" s="750" t="str">
        <f>Datos!G353</f>
        <v/>
      </c>
      <c r="L95" s="751"/>
    </row>
    <row r="96" spans="1:15" s="152" customFormat="1" ht="15" customHeight="1">
      <c r="A96" s="148"/>
      <c r="B96" s="10"/>
      <c r="C96" s="23"/>
      <c r="D96" s="25"/>
      <c r="E96" s="293"/>
      <c r="F96" s="752"/>
      <c r="G96" s="753"/>
      <c r="H96" s="747"/>
      <c r="I96" s="748"/>
      <c r="J96" s="749"/>
      <c r="K96" s="750" t="str">
        <f>Datos!G354</f>
        <v/>
      </c>
      <c r="L96" s="751"/>
    </row>
    <row r="97" spans="1:20" s="152" customFormat="1" ht="15" customHeight="1">
      <c r="A97" s="148"/>
      <c r="B97" s="10"/>
      <c r="C97" s="23"/>
      <c r="D97" s="25"/>
      <c r="E97" s="293"/>
      <c r="F97" s="752"/>
      <c r="G97" s="753"/>
      <c r="H97" s="747"/>
      <c r="I97" s="748"/>
      <c r="J97" s="749"/>
      <c r="K97" s="750" t="str">
        <f>Datos!G355</f>
        <v/>
      </c>
      <c r="L97" s="751"/>
    </row>
    <row r="98" spans="1:20" s="152" customFormat="1" ht="15" customHeight="1">
      <c r="A98" s="148"/>
      <c r="B98" s="10"/>
      <c r="C98" s="23"/>
      <c r="D98" s="25"/>
      <c r="E98" s="293"/>
      <c r="F98" s="752"/>
      <c r="G98" s="753"/>
      <c r="H98" s="747"/>
      <c r="I98" s="748"/>
      <c r="J98" s="749"/>
      <c r="K98" s="750" t="str">
        <f>Datos!G356</f>
        <v/>
      </c>
      <c r="L98" s="751"/>
    </row>
    <row r="99" spans="1:20" s="152" customFormat="1" ht="15" customHeight="1">
      <c r="A99" s="148"/>
      <c r="B99" s="10"/>
      <c r="C99" s="23"/>
      <c r="D99" s="25"/>
      <c r="E99" s="293"/>
      <c r="F99" s="752"/>
      <c r="G99" s="753"/>
      <c r="H99" s="747"/>
      <c r="I99" s="748"/>
      <c r="J99" s="749"/>
      <c r="K99" s="750" t="str">
        <f>Datos!G357</f>
        <v/>
      </c>
      <c r="L99" s="751"/>
    </row>
    <row r="100" spans="1:20" s="152" customFormat="1" ht="15" customHeight="1">
      <c r="A100" s="148"/>
      <c r="B100" s="10"/>
      <c r="C100" s="23"/>
      <c r="D100" s="25"/>
      <c r="E100" s="293"/>
      <c r="F100" s="752"/>
      <c r="G100" s="753"/>
      <c r="H100" s="747"/>
      <c r="I100" s="748"/>
      <c r="J100" s="749"/>
      <c r="K100" s="750" t="str">
        <f>Datos!G358</f>
        <v/>
      </c>
      <c r="L100" s="751"/>
    </row>
    <row r="101" spans="1:20" s="152" customFormat="1" ht="15" customHeight="1">
      <c r="A101" s="148"/>
      <c r="B101" s="10"/>
      <c r="C101" s="23"/>
      <c r="D101" s="25"/>
      <c r="E101" s="293"/>
      <c r="F101" s="752"/>
      <c r="G101" s="753"/>
      <c r="H101" s="747"/>
      <c r="I101" s="748"/>
      <c r="J101" s="749"/>
      <c r="K101" s="750" t="str">
        <f>Datos!G359</f>
        <v/>
      </c>
      <c r="L101" s="751"/>
    </row>
    <row r="102" spans="1:20" s="152" customFormat="1" ht="15" customHeight="1">
      <c r="A102" s="148"/>
      <c r="B102" s="10"/>
      <c r="C102" s="23"/>
      <c r="D102" s="25"/>
      <c r="E102" s="293"/>
      <c r="F102" s="752"/>
      <c r="G102" s="753"/>
      <c r="H102" s="747"/>
      <c r="I102" s="748"/>
      <c r="J102" s="749"/>
      <c r="K102" s="750" t="str">
        <f>Datos!G360</f>
        <v/>
      </c>
      <c r="L102" s="751"/>
    </row>
    <row r="103" spans="1:20" ht="15" customHeight="1">
      <c r="D103" s="25"/>
      <c r="K103" s="575">
        <f>SUM(K83:L102)</f>
        <v>0</v>
      </c>
      <c r="L103" s="576"/>
      <c r="M103" s="152"/>
      <c r="N103" s="152"/>
      <c r="O103" s="152"/>
    </row>
    <row r="104" spans="1:20" ht="15" customHeight="1">
      <c r="D104" s="25"/>
      <c r="O104" s="152"/>
    </row>
    <row r="105" spans="1:20" ht="15" customHeight="1">
      <c r="A105" s="16"/>
      <c r="C105" s="12"/>
      <c r="E105" s="574" t="s">
        <v>175</v>
      </c>
      <c r="F105" s="574"/>
      <c r="G105" s="574"/>
      <c r="H105" s="574"/>
      <c r="I105" s="574"/>
      <c r="J105" s="574"/>
      <c r="K105" s="574"/>
      <c r="L105" s="574"/>
      <c r="M105" s="574"/>
      <c r="N105" s="574"/>
      <c r="O105" s="574"/>
      <c r="P105" s="574"/>
      <c r="Q105" s="574"/>
      <c r="R105" s="574"/>
      <c r="S105" s="205"/>
    </row>
    <row r="106" spans="1:20" ht="15" customHeight="1">
      <c r="A106" s="16"/>
      <c r="C106" s="12"/>
      <c r="E106" s="574" t="s">
        <v>176</v>
      </c>
      <c r="F106" s="574"/>
      <c r="G106" s="574"/>
      <c r="H106" s="574"/>
      <c r="I106" s="574"/>
      <c r="J106" s="574"/>
      <c r="K106" s="574"/>
      <c r="L106" s="574"/>
      <c r="M106" s="574"/>
      <c r="N106" s="574"/>
      <c r="O106" s="574"/>
      <c r="P106" s="574"/>
      <c r="Q106" s="574"/>
      <c r="R106" s="574"/>
      <c r="S106" s="205"/>
    </row>
    <row r="107" spans="1:20" ht="15.75">
      <c r="A107" s="16"/>
      <c r="C107" s="12"/>
      <c r="E107" s="414" t="s">
        <v>177</v>
      </c>
      <c r="F107" s="418"/>
      <c r="G107" s="418"/>
      <c r="H107" s="418"/>
      <c r="I107" s="418"/>
      <c r="J107" s="418"/>
      <c r="K107" s="418"/>
      <c r="L107" s="418"/>
      <c r="M107" s="418"/>
      <c r="N107" s="418"/>
      <c r="O107" s="418"/>
      <c r="P107" s="418"/>
      <c r="Q107" s="418"/>
      <c r="R107" s="418"/>
      <c r="S107" s="205"/>
    </row>
    <row r="108" spans="1:20" ht="15" customHeight="1"/>
    <row r="109" spans="1:20" ht="15" customHeight="1">
      <c r="D109" s="203" t="s">
        <v>178</v>
      </c>
      <c r="E109" s="203"/>
      <c r="F109" s="203"/>
      <c r="G109" s="415"/>
      <c r="H109" s="415"/>
      <c r="I109" s="415"/>
      <c r="J109" s="415"/>
      <c r="K109" s="415"/>
      <c r="L109" s="415"/>
      <c r="M109" s="203"/>
      <c r="N109" s="203"/>
      <c r="O109" s="203"/>
      <c r="P109" s="203"/>
      <c r="Q109" s="203"/>
      <c r="R109" s="203"/>
      <c r="S109" s="203"/>
    </row>
    <row r="110" spans="1:20" ht="15" customHeight="1">
      <c r="D110" s="23"/>
      <c r="E110" s="23"/>
      <c r="F110" s="23"/>
      <c r="G110" s="23"/>
      <c r="H110" s="23"/>
      <c r="I110" s="23"/>
      <c r="J110" s="23"/>
      <c r="K110" s="23"/>
      <c r="L110" s="23"/>
      <c r="M110" s="23"/>
      <c r="N110" s="23"/>
      <c r="O110" s="23"/>
      <c r="P110" s="23"/>
      <c r="Q110" s="23"/>
      <c r="R110" s="23"/>
      <c r="S110" s="23"/>
      <c r="T110" s="23"/>
    </row>
    <row r="111" spans="1:20" ht="15" customHeight="1">
      <c r="D111" s="23"/>
      <c r="E111" s="536" t="s">
        <v>179</v>
      </c>
      <c r="F111" s="536"/>
      <c r="G111" s="536"/>
      <c r="H111" s="536"/>
      <c r="I111" s="536"/>
      <c r="J111" s="536"/>
      <c r="K111" s="536"/>
      <c r="L111" s="536"/>
      <c r="M111" s="536"/>
      <c r="N111" s="536"/>
      <c r="O111" s="536"/>
      <c r="P111" s="536"/>
      <c r="Q111" s="536"/>
      <c r="R111" s="536"/>
      <c r="S111" s="536"/>
      <c r="T111" s="23"/>
    </row>
    <row r="112" spans="1:20" ht="15" customHeight="1">
      <c r="D112" s="23"/>
      <c r="E112" s="536"/>
      <c r="F112" s="536"/>
      <c r="G112" s="536"/>
      <c r="H112" s="536"/>
      <c r="I112" s="536"/>
      <c r="J112" s="536"/>
      <c r="K112" s="536"/>
      <c r="L112" s="536"/>
      <c r="M112" s="536"/>
      <c r="N112" s="536"/>
      <c r="O112" s="536"/>
      <c r="P112" s="536"/>
      <c r="Q112" s="536"/>
      <c r="R112" s="536"/>
      <c r="S112" s="536"/>
      <c r="T112" s="23"/>
    </row>
    <row r="113" spans="1:23" ht="15" customHeight="1">
      <c r="D113" s="23"/>
      <c r="E113" s="536"/>
      <c r="F113" s="536"/>
      <c r="G113" s="536"/>
      <c r="H113" s="536"/>
      <c r="I113" s="536"/>
      <c r="J113" s="536"/>
      <c r="K113" s="536"/>
      <c r="L113" s="536"/>
      <c r="M113" s="536"/>
      <c r="N113" s="536"/>
      <c r="O113" s="536"/>
      <c r="P113" s="536"/>
      <c r="Q113" s="536"/>
      <c r="R113" s="536"/>
      <c r="S113" s="536"/>
      <c r="T113" s="23"/>
    </row>
    <row r="114" spans="1:23" ht="15" customHeight="1">
      <c r="D114" s="23"/>
      <c r="E114" s="536" t="s">
        <v>180</v>
      </c>
      <c r="F114" s="536"/>
      <c r="G114" s="536"/>
      <c r="H114" s="536"/>
      <c r="I114" s="536"/>
      <c r="J114" s="536"/>
      <c r="K114" s="536"/>
      <c r="L114" s="536"/>
      <c r="M114" s="536"/>
      <c r="N114" s="536"/>
      <c r="O114" s="536"/>
      <c r="P114" s="536"/>
      <c r="Q114" s="536"/>
      <c r="R114" s="536"/>
      <c r="S114" s="536"/>
      <c r="T114" s="23"/>
    </row>
    <row r="115" spans="1:23" ht="15" customHeight="1">
      <c r="D115" s="23"/>
      <c r="E115" s="438"/>
      <c r="F115" s="438"/>
      <c r="G115" s="438"/>
      <c r="H115" s="438"/>
      <c r="I115" s="438"/>
      <c r="J115" s="438"/>
      <c r="K115" s="438"/>
      <c r="L115" s="438"/>
      <c r="M115" s="438"/>
      <c r="N115" s="438"/>
      <c r="O115" s="438"/>
      <c r="P115" s="438"/>
      <c r="Q115" s="438"/>
      <c r="R115" s="438"/>
      <c r="S115" s="438"/>
      <c r="T115" s="23"/>
    </row>
    <row r="116" spans="1:23" ht="15" customHeight="1">
      <c r="D116" s="23"/>
      <c r="E116" s="536" t="s">
        <v>181</v>
      </c>
      <c r="F116" s="536"/>
      <c r="G116" s="536"/>
      <c r="H116" s="536"/>
      <c r="I116" s="536"/>
      <c r="J116" s="536"/>
      <c r="K116" s="536"/>
      <c r="L116" s="536"/>
      <c r="M116" s="536"/>
      <c r="N116" s="536"/>
      <c r="O116" s="536"/>
      <c r="P116" s="536"/>
      <c r="Q116" s="536"/>
      <c r="R116" s="536"/>
      <c r="S116" s="536"/>
      <c r="T116" s="23"/>
    </row>
    <row r="117" spans="1:23" ht="15" customHeight="1">
      <c r="D117" s="23"/>
      <c r="E117" s="2"/>
      <c r="F117" s="23"/>
      <c r="G117" s="23"/>
      <c r="H117" s="168"/>
      <c r="I117" s="23"/>
      <c r="J117" s="23"/>
      <c r="K117" s="23"/>
      <c r="L117" s="23"/>
      <c r="M117" s="23"/>
      <c r="N117" s="23"/>
      <c r="O117" s="23"/>
      <c r="P117" s="23"/>
      <c r="Q117" s="23"/>
      <c r="R117" s="23"/>
      <c r="S117" s="23"/>
    </row>
    <row r="118" spans="1:23" s="151" customFormat="1" ht="15" customHeight="1">
      <c r="A118" s="148"/>
      <c r="B118" s="10"/>
      <c r="C118" s="23"/>
      <c r="D118" s="25"/>
      <c r="E118" s="577" t="s">
        <v>151</v>
      </c>
      <c r="F118" s="562" t="s">
        <v>182</v>
      </c>
      <c r="G118" s="562" t="s">
        <v>183</v>
      </c>
      <c r="H118" s="565" t="s">
        <v>184</v>
      </c>
      <c r="I118" s="565" t="s">
        <v>155</v>
      </c>
      <c r="J118" s="565"/>
      <c r="K118" s="565"/>
      <c r="L118" s="565"/>
      <c r="M118" s="565"/>
      <c r="N118" s="565"/>
      <c r="O118" s="555" t="s">
        <v>185</v>
      </c>
      <c r="P118" s="556"/>
      <c r="Q118" s="557"/>
      <c r="R118" s="545" t="s">
        <v>134</v>
      </c>
      <c r="S118" s="153"/>
      <c r="T118" s="153"/>
      <c r="U118" s="153"/>
      <c r="V118" s="153"/>
      <c r="W118" s="153"/>
    </row>
    <row r="119" spans="1:23" s="151" customFormat="1" ht="15" customHeight="1">
      <c r="A119" s="148"/>
      <c r="B119" s="10"/>
      <c r="C119" s="23"/>
      <c r="D119" s="25"/>
      <c r="E119" s="578"/>
      <c r="F119" s="563"/>
      <c r="G119" s="563"/>
      <c r="H119" s="566"/>
      <c r="I119" s="566" t="s">
        <v>118</v>
      </c>
      <c r="J119" s="566"/>
      <c r="K119" s="566"/>
      <c r="L119" s="566" t="s">
        <v>186</v>
      </c>
      <c r="M119" s="566"/>
      <c r="N119" s="566"/>
      <c r="O119" s="558"/>
      <c r="P119" s="559"/>
      <c r="Q119" s="560"/>
      <c r="R119" s="545"/>
      <c r="W119" s="153"/>
    </row>
    <row r="120" spans="1:23" s="151" customFormat="1" ht="15" customHeight="1">
      <c r="A120" s="148"/>
      <c r="B120" s="10"/>
      <c r="C120" s="23"/>
      <c r="D120" s="25"/>
      <c r="E120" s="579"/>
      <c r="F120" s="564"/>
      <c r="G120" s="564"/>
      <c r="H120" s="567"/>
      <c r="I120" s="292" t="s">
        <v>120</v>
      </c>
      <c r="J120" s="292" t="s">
        <v>121</v>
      </c>
      <c r="K120" s="292" t="s">
        <v>122</v>
      </c>
      <c r="L120" s="292" t="s">
        <v>120</v>
      </c>
      <c r="M120" s="292" t="s">
        <v>121</v>
      </c>
      <c r="N120" s="292" t="s">
        <v>122</v>
      </c>
      <c r="O120" s="292" t="s">
        <v>123</v>
      </c>
      <c r="P120" s="292" t="s">
        <v>124</v>
      </c>
      <c r="Q120" s="292" t="s">
        <v>125</v>
      </c>
      <c r="R120" s="545"/>
      <c r="W120" s="153"/>
    </row>
    <row r="121" spans="1:23" s="152" customFormat="1" ht="15" customHeight="1">
      <c r="A121" s="148"/>
      <c r="B121" s="10"/>
      <c r="C121" s="23"/>
      <c r="D121" s="25"/>
      <c r="E121" s="293"/>
      <c r="F121" s="728"/>
      <c r="G121" s="754"/>
      <c r="H121" s="742"/>
      <c r="I121" s="730" t="str">
        <f>Datos!G398</f>
        <v/>
      </c>
      <c r="J121" s="730" t="str">
        <f>Datos!H398</f>
        <v/>
      </c>
      <c r="K121" s="730" t="str">
        <f>Datos!I398</f>
        <v/>
      </c>
      <c r="L121" s="731"/>
      <c r="M121" s="731"/>
      <c r="N121" s="731"/>
      <c r="O121" s="743" t="str">
        <f>Datos!M398</f>
        <v/>
      </c>
      <c r="P121" s="743" t="str">
        <f>Datos!N398</f>
        <v/>
      </c>
      <c r="Q121" s="743" t="str">
        <f>Datos!O398</f>
        <v/>
      </c>
      <c r="R121" s="345" t="str">
        <f>Datos!P398</f>
        <v/>
      </c>
      <c r="W121" s="153"/>
    </row>
    <row r="122" spans="1:23" s="152" customFormat="1" ht="15" customHeight="1">
      <c r="A122" s="148"/>
      <c r="B122" s="10"/>
      <c r="C122" s="23"/>
      <c r="D122" s="25"/>
      <c r="E122" s="293"/>
      <c r="F122" s="728"/>
      <c r="G122" s="755"/>
      <c r="H122" s="742"/>
      <c r="I122" s="730" t="str">
        <f>Datos!G399</f>
        <v/>
      </c>
      <c r="J122" s="730" t="str">
        <f>Datos!H399</f>
        <v/>
      </c>
      <c r="K122" s="730" t="str">
        <f>Datos!I399</f>
        <v/>
      </c>
      <c r="L122" s="731"/>
      <c r="M122" s="731"/>
      <c r="N122" s="731"/>
      <c r="O122" s="743" t="str">
        <f>Datos!M399</f>
        <v/>
      </c>
      <c r="P122" s="743" t="str">
        <f>Datos!N399</f>
        <v/>
      </c>
      <c r="Q122" s="743" t="str">
        <f>Datos!O399</f>
        <v/>
      </c>
      <c r="R122" s="345" t="str">
        <f>Datos!P399</f>
        <v/>
      </c>
      <c r="W122" s="153"/>
    </row>
    <row r="123" spans="1:23" s="152" customFormat="1" ht="15" customHeight="1">
      <c r="A123" s="148"/>
      <c r="B123" s="10"/>
      <c r="C123" s="23"/>
      <c r="D123" s="25"/>
      <c r="E123" s="293"/>
      <c r="F123" s="728"/>
      <c r="G123" s="755"/>
      <c r="H123" s="742"/>
      <c r="I123" s="730" t="str">
        <f>Datos!G400</f>
        <v/>
      </c>
      <c r="J123" s="730" t="str">
        <f>Datos!H400</f>
        <v/>
      </c>
      <c r="K123" s="730" t="str">
        <f>Datos!I400</f>
        <v/>
      </c>
      <c r="L123" s="731"/>
      <c r="M123" s="731"/>
      <c r="N123" s="731"/>
      <c r="O123" s="743" t="str">
        <f>Datos!M400</f>
        <v/>
      </c>
      <c r="P123" s="743" t="str">
        <f>Datos!N400</f>
        <v/>
      </c>
      <c r="Q123" s="743" t="str">
        <f>Datos!O400</f>
        <v/>
      </c>
      <c r="R123" s="345" t="str">
        <f>Datos!P400</f>
        <v/>
      </c>
      <c r="W123" s="153"/>
    </row>
    <row r="124" spans="1:23" s="152" customFormat="1" ht="15" customHeight="1">
      <c r="A124" s="148"/>
      <c r="B124" s="10"/>
      <c r="C124" s="23"/>
      <c r="D124" s="25"/>
      <c r="E124" s="293"/>
      <c r="F124" s="728"/>
      <c r="G124" s="755"/>
      <c r="H124" s="742"/>
      <c r="I124" s="730" t="str">
        <f>Datos!G401</f>
        <v/>
      </c>
      <c r="J124" s="730" t="str">
        <f>Datos!H401</f>
        <v/>
      </c>
      <c r="K124" s="730" t="str">
        <f>Datos!I401</f>
        <v/>
      </c>
      <c r="L124" s="731"/>
      <c r="M124" s="731"/>
      <c r="N124" s="731"/>
      <c r="O124" s="743" t="str">
        <f>Datos!M401</f>
        <v/>
      </c>
      <c r="P124" s="743" t="str">
        <f>Datos!N401</f>
        <v/>
      </c>
      <c r="Q124" s="743" t="str">
        <f>Datos!O401</f>
        <v/>
      </c>
      <c r="R124" s="345" t="str">
        <f>Datos!P401</f>
        <v/>
      </c>
      <c r="W124" s="153"/>
    </row>
    <row r="125" spans="1:23" s="152" customFormat="1" ht="15" customHeight="1">
      <c r="A125" s="148"/>
      <c r="B125" s="10"/>
      <c r="C125" s="23"/>
      <c r="D125" s="25"/>
      <c r="E125" s="293"/>
      <c r="F125" s="728"/>
      <c r="G125" s="755"/>
      <c r="H125" s="742"/>
      <c r="I125" s="730" t="str">
        <f>Datos!G402</f>
        <v/>
      </c>
      <c r="J125" s="730" t="str">
        <f>Datos!H402</f>
        <v/>
      </c>
      <c r="K125" s="730" t="str">
        <f>Datos!I402</f>
        <v/>
      </c>
      <c r="L125" s="731"/>
      <c r="M125" s="731"/>
      <c r="N125" s="731"/>
      <c r="O125" s="743" t="str">
        <f>Datos!M402</f>
        <v/>
      </c>
      <c r="P125" s="743" t="str">
        <f>Datos!N402</f>
        <v/>
      </c>
      <c r="Q125" s="743" t="str">
        <f>Datos!O402</f>
        <v/>
      </c>
      <c r="R125" s="345" t="str">
        <f>Datos!P402</f>
        <v/>
      </c>
      <c r="W125" s="153"/>
    </row>
    <row r="126" spans="1:23" ht="15" customHeight="1">
      <c r="E126" s="2"/>
      <c r="F126" s="2"/>
      <c r="O126" s="756">
        <f>SUM(O121:O125)</f>
        <v>0</v>
      </c>
      <c r="P126" s="756">
        <f t="shared" ref="P126:Q126" si="0">SUM(P121:P125)</f>
        <v>0</v>
      </c>
      <c r="Q126" s="756">
        <f t="shared" si="0"/>
        <v>0</v>
      </c>
      <c r="R126" s="757">
        <f>SUM(R121:R125)</f>
        <v>0</v>
      </c>
    </row>
    <row r="127" spans="1:23" ht="15" customHeight="1">
      <c r="E127" s="2"/>
      <c r="F127" s="2"/>
    </row>
    <row r="128" spans="1:23" ht="15" customHeight="1">
      <c r="A128" s="16"/>
      <c r="C128" s="12"/>
      <c r="E128" s="561" t="s">
        <v>187</v>
      </c>
      <c r="F128" s="561"/>
      <c r="G128" s="561"/>
      <c r="H128" s="561"/>
      <c r="I128" s="561"/>
      <c r="J128" s="561"/>
      <c r="K128" s="561"/>
      <c r="L128" s="561"/>
      <c r="M128" s="561"/>
      <c r="N128" s="561"/>
      <c r="O128" s="561"/>
      <c r="P128" s="561"/>
      <c r="Q128" s="561"/>
      <c r="R128" s="561"/>
      <c r="S128" s="205"/>
    </row>
    <row r="129" spans="1:23" ht="15" customHeight="1">
      <c r="A129" s="16"/>
      <c r="C129" s="12"/>
      <c r="E129" s="561"/>
      <c r="F129" s="561"/>
      <c r="G129" s="561"/>
      <c r="H129" s="561"/>
      <c r="I129" s="561"/>
      <c r="J129" s="561"/>
      <c r="K129" s="561"/>
      <c r="L129" s="561"/>
      <c r="M129" s="561"/>
      <c r="N129" s="561"/>
      <c r="O129" s="561"/>
      <c r="P129" s="561"/>
      <c r="Q129" s="561"/>
      <c r="R129" s="561"/>
      <c r="S129" s="205"/>
    </row>
    <row r="130" spans="1:23" ht="15" customHeight="1">
      <c r="A130" s="16"/>
      <c r="C130" s="12"/>
      <c r="E130" s="561"/>
      <c r="F130" s="561"/>
      <c r="G130" s="561"/>
      <c r="H130" s="561"/>
      <c r="I130" s="561"/>
      <c r="J130" s="561"/>
      <c r="K130" s="561"/>
      <c r="L130" s="561"/>
      <c r="M130" s="561"/>
      <c r="N130" s="561"/>
      <c r="O130" s="561"/>
      <c r="P130" s="561"/>
      <c r="Q130" s="561"/>
      <c r="R130" s="561"/>
      <c r="S130" s="205"/>
    </row>
    <row r="131" spans="1:23" ht="15" customHeight="1"/>
    <row r="132" spans="1:23" s="25" customFormat="1" ht="15" customHeight="1">
      <c r="A132" s="148"/>
      <c r="B132" s="10"/>
      <c r="C132" s="23"/>
      <c r="D132" s="203" t="s">
        <v>188</v>
      </c>
      <c r="E132" s="203"/>
      <c r="F132" s="203"/>
      <c r="G132" s="203"/>
      <c r="H132" s="203"/>
      <c r="I132" s="203"/>
      <c r="J132" s="203"/>
      <c r="K132" s="203"/>
      <c r="L132" s="203"/>
      <c r="M132" s="203"/>
      <c r="N132" s="203"/>
      <c r="O132" s="203"/>
      <c r="P132" s="203"/>
      <c r="Q132" s="203"/>
      <c r="R132" s="203"/>
      <c r="S132" s="203"/>
      <c r="T132" s="12"/>
      <c r="U132" s="12"/>
      <c r="V132" s="12"/>
    </row>
    <row r="133" spans="1:23" ht="15" customHeight="1"/>
    <row r="134" spans="1:23" s="151" customFormat="1" ht="15" customHeight="1">
      <c r="A134" s="148"/>
      <c r="B134" s="10"/>
      <c r="C134" s="23"/>
      <c r="D134" s="25"/>
      <c r="E134" s="577" t="s">
        <v>151</v>
      </c>
      <c r="F134" s="562" t="s">
        <v>189</v>
      </c>
      <c r="G134" s="562" t="s">
        <v>183</v>
      </c>
      <c r="H134" s="565" t="s">
        <v>184</v>
      </c>
      <c r="I134" s="565" t="s">
        <v>155</v>
      </c>
      <c r="J134" s="565"/>
      <c r="K134" s="565"/>
      <c r="L134" s="565"/>
      <c r="M134" s="565"/>
      <c r="N134" s="565"/>
      <c r="O134" s="555" t="s">
        <v>190</v>
      </c>
      <c r="P134" s="556"/>
      <c r="Q134" s="557"/>
      <c r="R134" s="545" t="s">
        <v>191</v>
      </c>
      <c r="S134" s="153"/>
      <c r="T134" s="153"/>
      <c r="U134" s="153"/>
      <c r="V134" s="153"/>
      <c r="W134" s="153"/>
    </row>
    <row r="135" spans="1:23" s="151" customFormat="1" ht="15" customHeight="1">
      <c r="A135" s="148"/>
      <c r="B135" s="10"/>
      <c r="C135" s="23"/>
      <c r="D135" s="25"/>
      <c r="E135" s="578"/>
      <c r="F135" s="563"/>
      <c r="G135" s="563"/>
      <c r="H135" s="566"/>
      <c r="I135" s="566" t="s">
        <v>118</v>
      </c>
      <c r="J135" s="566"/>
      <c r="K135" s="566"/>
      <c r="L135" s="566" t="s">
        <v>192</v>
      </c>
      <c r="M135" s="566"/>
      <c r="N135" s="566"/>
      <c r="O135" s="558"/>
      <c r="P135" s="559"/>
      <c r="Q135" s="560"/>
      <c r="R135" s="545"/>
      <c r="W135" s="153"/>
    </row>
    <row r="136" spans="1:23" s="151" customFormat="1" ht="15" customHeight="1">
      <c r="A136" s="148"/>
      <c r="B136" s="10"/>
      <c r="C136" s="23"/>
      <c r="D136" s="25"/>
      <c r="E136" s="579"/>
      <c r="F136" s="564"/>
      <c r="G136" s="564"/>
      <c r="H136" s="567"/>
      <c r="I136" s="292" t="s">
        <v>120</v>
      </c>
      <c r="J136" s="292" t="s">
        <v>121</v>
      </c>
      <c r="K136" s="292" t="s">
        <v>122</v>
      </c>
      <c r="L136" s="292" t="s">
        <v>120</v>
      </c>
      <c r="M136" s="292" t="s">
        <v>121</v>
      </c>
      <c r="N136" s="292" t="s">
        <v>122</v>
      </c>
      <c r="O136" s="292" t="s">
        <v>123</v>
      </c>
      <c r="P136" s="292" t="s">
        <v>124</v>
      </c>
      <c r="Q136" s="292" t="s">
        <v>125</v>
      </c>
      <c r="R136" s="545"/>
      <c r="W136" s="153"/>
    </row>
    <row r="137" spans="1:23" s="152" customFormat="1" ht="15" customHeight="1">
      <c r="A137" s="148"/>
      <c r="B137" s="10"/>
      <c r="C137" s="23"/>
      <c r="D137" s="25"/>
      <c r="E137" s="293"/>
      <c r="F137" s="728"/>
      <c r="G137" s="758"/>
      <c r="H137" s="742"/>
      <c r="I137" s="730" t="str">
        <f>Datos!G489</f>
        <v/>
      </c>
      <c r="J137" s="730" t="str">
        <f>Datos!H489</f>
        <v/>
      </c>
      <c r="K137" s="730" t="str">
        <f>Datos!I489</f>
        <v/>
      </c>
      <c r="L137" s="731"/>
      <c r="M137" s="731"/>
      <c r="N137" s="731"/>
      <c r="O137" s="743" t="str">
        <f>Datos!M489</f>
        <v/>
      </c>
      <c r="P137" s="743" t="str">
        <f>Datos!N489</f>
        <v/>
      </c>
      <c r="Q137" s="743" t="str">
        <f>Datos!O489</f>
        <v/>
      </c>
      <c r="R137" s="345" t="str">
        <f>Datos!P489</f>
        <v/>
      </c>
      <c r="W137" s="153"/>
    </row>
    <row r="138" spans="1:23" s="152" customFormat="1" ht="15" customHeight="1">
      <c r="A138" s="148"/>
      <c r="B138" s="10"/>
      <c r="C138" s="23"/>
      <c r="D138" s="25"/>
      <c r="E138" s="293"/>
      <c r="F138" s="728"/>
      <c r="G138" s="758"/>
      <c r="H138" s="742"/>
      <c r="I138" s="730" t="str">
        <f>Datos!G490</f>
        <v/>
      </c>
      <c r="J138" s="730" t="str">
        <f>Datos!H490</f>
        <v/>
      </c>
      <c r="K138" s="730" t="str">
        <f>Datos!I490</f>
        <v/>
      </c>
      <c r="L138" s="731"/>
      <c r="M138" s="731"/>
      <c r="N138" s="731"/>
      <c r="O138" s="743" t="str">
        <f>Datos!M490</f>
        <v/>
      </c>
      <c r="P138" s="743" t="str">
        <f>Datos!N490</f>
        <v/>
      </c>
      <c r="Q138" s="743" t="str">
        <f>Datos!O490</f>
        <v/>
      </c>
      <c r="R138" s="345" t="str">
        <f>Datos!P490</f>
        <v/>
      </c>
      <c r="W138" s="153"/>
    </row>
    <row r="139" spans="1:23" s="152" customFormat="1" ht="15" customHeight="1">
      <c r="A139" s="148"/>
      <c r="B139" s="10"/>
      <c r="C139" s="23"/>
      <c r="D139" s="25"/>
      <c r="E139" s="293"/>
      <c r="F139" s="728"/>
      <c r="G139" s="758"/>
      <c r="H139" s="742"/>
      <c r="I139" s="730" t="str">
        <f>Datos!G491</f>
        <v/>
      </c>
      <c r="J139" s="730" t="str">
        <f>Datos!H491</f>
        <v/>
      </c>
      <c r="K139" s="730" t="str">
        <f>Datos!I491</f>
        <v/>
      </c>
      <c r="L139" s="731"/>
      <c r="M139" s="731"/>
      <c r="N139" s="731"/>
      <c r="O139" s="743" t="str">
        <f>Datos!M491</f>
        <v/>
      </c>
      <c r="P139" s="743" t="str">
        <f>Datos!N491</f>
        <v/>
      </c>
      <c r="Q139" s="743" t="str">
        <f>Datos!O491</f>
        <v/>
      </c>
      <c r="R139" s="345" t="str">
        <f>Datos!P491</f>
        <v/>
      </c>
      <c r="W139" s="153"/>
    </row>
    <row r="140" spans="1:23" s="152" customFormat="1" ht="15" customHeight="1">
      <c r="A140" s="148"/>
      <c r="B140" s="10"/>
      <c r="C140" s="23"/>
      <c r="D140" s="25"/>
      <c r="E140" s="293"/>
      <c r="F140" s="728"/>
      <c r="G140" s="758"/>
      <c r="H140" s="742"/>
      <c r="I140" s="730" t="str">
        <f>Datos!G492</f>
        <v/>
      </c>
      <c r="J140" s="730" t="str">
        <f>Datos!H492</f>
        <v/>
      </c>
      <c r="K140" s="730" t="str">
        <f>Datos!I492</f>
        <v/>
      </c>
      <c r="L140" s="731"/>
      <c r="M140" s="731"/>
      <c r="N140" s="731"/>
      <c r="O140" s="743" t="str">
        <f>Datos!M492</f>
        <v/>
      </c>
      <c r="P140" s="743" t="str">
        <f>Datos!N492</f>
        <v/>
      </c>
      <c r="Q140" s="743" t="str">
        <f>Datos!O492</f>
        <v/>
      </c>
      <c r="R140" s="345" t="str">
        <f>Datos!P492</f>
        <v/>
      </c>
      <c r="W140" s="153"/>
    </row>
    <row r="141" spans="1:23" s="152" customFormat="1" ht="15" customHeight="1">
      <c r="A141" s="148"/>
      <c r="B141" s="10"/>
      <c r="C141" s="23"/>
      <c r="D141" s="25"/>
      <c r="E141" s="293"/>
      <c r="F141" s="728"/>
      <c r="G141" s="758"/>
      <c r="H141" s="742"/>
      <c r="I141" s="730" t="str">
        <f>Datos!G493</f>
        <v/>
      </c>
      <c r="J141" s="730" t="str">
        <f>Datos!H493</f>
        <v/>
      </c>
      <c r="K141" s="730" t="str">
        <f>Datos!I493</f>
        <v/>
      </c>
      <c r="L141" s="731"/>
      <c r="M141" s="731"/>
      <c r="N141" s="731"/>
      <c r="O141" s="743" t="str">
        <f>Datos!M493</f>
        <v/>
      </c>
      <c r="P141" s="743" t="str">
        <f>Datos!N493</f>
        <v/>
      </c>
      <c r="Q141" s="743" t="str">
        <f>Datos!O493</f>
        <v/>
      </c>
      <c r="R141" s="345" t="str">
        <f>Datos!P493</f>
        <v/>
      </c>
      <c r="W141" s="153"/>
    </row>
    <row r="142" spans="1:23" s="152" customFormat="1" ht="15" customHeight="1">
      <c r="A142" s="148"/>
      <c r="B142" s="10"/>
      <c r="C142" s="23"/>
      <c r="D142" s="25"/>
      <c r="E142" s="293"/>
      <c r="F142" s="728"/>
      <c r="G142" s="758"/>
      <c r="H142" s="742"/>
      <c r="I142" s="730" t="str">
        <f>Datos!G494</f>
        <v/>
      </c>
      <c r="J142" s="730" t="str">
        <f>Datos!H494</f>
        <v/>
      </c>
      <c r="K142" s="730" t="str">
        <f>Datos!I494</f>
        <v/>
      </c>
      <c r="L142" s="731"/>
      <c r="M142" s="731"/>
      <c r="N142" s="731"/>
      <c r="O142" s="743" t="str">
        <f>Datos!M494</f>
        <v/>
      </c>
      <c r="P142" s="743" t="str">
        <f>Datos!N494</f>
        <v/>
      </c>
      <c r="Q142" s="743" t="str">
        <f>Datos!O494</f>
        <v/>
      </c>
      <c r="R142" s="345" t="str">
        <f>Datos!P494</f>
        <v/>
      </c>
      <c r="W142" s="153"/>
    </row>
    <row r="143" spans="1:23" s="152" customFormat="1" ht="15" customHeight="1">
      <c r="A143" s="148"/>
      <c r="B143" s="10"/>
      <c r="C143" s="23"/>
      <c r="D143" s="25"/>
      <c r="E143" s="293"/>
      <c r="F143" s="728"/>
      <c r="G143" s="758"/>
      <c r="H143" s="742"/>
      <c r="I143" s="730" t="str">
        <f>Datos!G495</f>
        <v/>
      </c>
      <c r="J143" s="730" t="str">
        <f>Datos!H495</f>
        <v/>
      </c>
      <c r="K143" s="730" t="str">
        <f>Datos!I495</f>
        <v/>
      </c>
      <c r="L143" s="731"/>
      <c r="M143" s="731"/>
      <c r="N143" s="731"/>
      <c r="O143" s="743" t="str">
        <f>Datos!M495</f>
        <v/>
      </c>
      <c r="P143" s="743" t="str">
        <f>Datos!N495</f>
        <v/>
      </c>
      <c r="Q143" s="743" t="str">
        <f>Datos!O495</f>
        <v/>
      </c>
      <c r="R143" s="345" t="str">
        <f>Datos!P495</f>
        <v/>
      </c>
      <c r="W143" s="153"/>
    </row>
    <row r="144" spans="1:23" s="152" customFormat="1" ht="15" customHeight="1">
      <c r="A144" s="148"/>
      <c r="B144" s="10"/>
      <c r="C144" s="23"/>
      <c r="D144" s="25"/>
      <c r="E144" s="293"/>
      <c r="F144" s="728"/>
      <c r="G144" s="758"/>
      <c r="H144" s="742"/>
      <c r="I144" s="730" t="str">
        <f>Datos!G496</f>
        <v/>
      </c>
      <c r="J144" s="730" t="str">
        <f>Datos!H496</f>
        <v/>
      </c>
      <c r="K144" s="730" t="str">
        <f>Datos!I496</f>
        <v/>
      </c>
      <c r="L144" s="731"/>
      <c r="M144" s="731"/>
      <c r="N144" s="731"/>
      <c r="O144" s="743" t="str">
        <f>Datos!M496</f>
        <v/>
      </c>
      <c r="P144" s="743" t="str">
        <f>Datos!N496</f>
        <v/>
      </c>
      <c r="Q144" s="743" t="str">
        <f>Datos!O496</f>
        <v/>
      </c>
      <c r="R144" s="345" t="str">
        <f>Datos!P496</f>
        <v/>
      </c>
      <c r="W144" s="153"/>
    </row>
    <row r="145" spans="1:23" s="152" customFormat="1" ht="15" customHeight="1">
      <c r="A145" s="148"/>
      <c r="B145" s="10"/>
      <c r="C145" s="23"/>
      <c r="D145" s="25"/>
      <c r="E145" s="293"/>
      <c r="F145" s="728"/>
      <c r="G145" s="758"/>
      <c r="H145" s="742"/>
      <c r="I145" s="730" t="str">
        <f>Datos!G497</f>
        <v/>
      </c>
      <c r="J145" s="730" t="str">
        <f>Datos!H497</f>
        <v/>
      </c>
      <c r="K145" s="730" t="str">
        <f>Datos!I497</f>
        <v/>
      </c>
      <c r="L145" s="731"/>
      <c r="M145" s="731"/>
      <c r="N145" s="731"/>
      <c r="O145" s="743" t="str">
        <f>Datos!M497</f>
        <v/>
      </c>
      <c r="P145" s="743" t="str">
        <f>Datos!N497</f>
        <v/>
      </c>
      <c r="Q145" s="743" t="str">
        <f>Datos!O497</f>
        <v/>
      </c>
      <c r="R145" s="345" t="str">
        <f>Datos!P497</f>
        <v/>
      </c>
      <c r="W145" s="153"/>
    </row>
    <row r="146" spans="1:23" s="152" customFormat="1" ht="15" customHeight="1">
      <c r="A146" s="148"/>
      <c r="B146" s="10"/>
      <c r="C146" s="23"/>
      <c r="D146" s="25"/>
      <c r="E146" s="293"/>
      <c r="F146" s="728"/>
      <c r="G146" s="758"/>
      <c r="H146" s="742"/>
      <c r="I146" s="730" t="str">
        <f>Datos!G498</f>
        <v/>
      </c>
      <c r="J146" s="730" t="str">
        <f>Datos!H498</f>
        <v/>
      </c>
      <c r="K146" s="730" t="str">
        <f>Datos!I498</f>
        <v/>
      </c>
      <c r="L146" s="731"/>
      <c r="M146" s="731"/>
      <c r="N146" s="731"/>
      <c r="O146" s="743" t="str">
        <f>Datos!M498</f>
        <v/>
      </c>
      <c r="P146" s="743" t="str">
        <f>Datos!N498</f>
        <v/>
      </c>
      <c r="Q146" s="743" t="str">
        <f>Datos!O498</f>
        <v/>
      </c>
      <c r="R146" s="345" t="str">
        <f>Datos!P498</f>
        <v/>
      </c>
      <c r="W146" s="153"/>
    </row>
    <row r="147" spans="1:23" s="152" customFormat="1" ht="15" customHeight="1">
      <c r="A147" s="148"/>
      <c r="B147" s="10"/>
      <c r="C147" s="23"/>
      <c r="D147" s="25"/>
      <c r="E147" s="293"/>
      <c r="F147" s="728"/>
      <c r="G147" s="758"/>
      <c r="H147" s="742"/>
      <c r="I147" s="730" t="str">
        <f>Datos!G499</f>
        <v/>
      </c>
      <c r="J147" s="730" t="str">
        <f>Datos!H499</f>
        <v/>
      </c>
      <c r="K147" s="730" t="str">
        <f>Datos!I499</f>
        <v/>
      </c>
      <c r="L147" s="731"/>
      <c r="M147" s="731"/>
      <c r="N147" s="731"/>
      <c r="O147" s="743" t="str">
        <f>Datos!M499</f>
        <v/>
      </c>
      <c r="P147" s="743" t="str">
        <f>Datos!N499</f>
        <v/>
      </c>
      <c r="Q147" s="743" t="str">
        <f>Datos!O499</f>
        <v/>
      </c>
      <c r="R147" s="345" t="str">
        <f>Datos!P499</f>
        <v/>
      </c>
      <c r="W147" s="153"/>
    </row>
    <row r="148" spans="1:23" ht="15" customHeight="1">
      <c r="O148" s="743">
        <f>Datos!M500</f>
        <v>0</v>
      </c>
      <c r="P148" s="743">
        <f>Datos!N500</f>
        <v>0</v>
      </c>
      <c r="Q148" s="743">
        <f>Datos!O500</f>
        <v>0</v>
      </c>
      <c r="R148" s="759">
        <f>Datos!P500</f>
        <v>0</v>
      </c>
    </row>
    <row r="149" spans="1:23" ht="15" customHeight="1">
      <c r="E149" s="2"/>
      <c r="F149" s="2"/>
    </row>
    <row r="150" spans="1:23" ht="15" customHeight="1">
      <c r="E150" s="568" t="s">
        <v>193</v>
      </c>
      <c r="F150" s="568"/>
      <c r="G150" s="568"/>
      <c r="H150" s="568"/>
      <c r="I150" s="568"/>
      <c r="J150" s="568"/>
      <c r="K150" s="568"/>
      <c r="L150" s="568"/>
      <c r="M150" s="568"/>
      <c r="N150" s="568"/>
      <c r="O150" s="568"/>
      <c r="P150" s="568"/>
      <c r="Q150" s="568"/>
      <c r="R150" s="568"/>
    </row>
    <row r="151" spans="1:23" ht="15" customHeight="1">
      <c r="E151" s="569" t="s">
        <v>194</v>
      </c>
      <c r="F151" s="569"/>
      <c r="G151" s="569"/>
      <c r="H151" s="569"/>
      <c r="I151" s="569"/>
      <c r="J151" s="569"/>
      <c r="K151" s="569"/>
      <c r="L151" s="569"/>
      <c r="M151" s="569"/>
      <c r="N151" s="569"/>
      <c r="O151" s="569"/>
      <c r="P151" s="569"/>
      <c r="Q151" s="569"/>
      <c r="R151" s="569"/>
      <c r="S151" s="569"/>
    </row>
    <row r="152" spans="1:23" ht="13.5" customHeight="1">
      <c r="E152" s="569"/>
      <c r="F152" s="569"/>
      <c r="G152" s="569"/>
      <c r="H152" s="569"/>
      <c r="I152" s="569"/>
      <c r="J152" s="569"/>
      <c r="K152" s="569"/>
      <c r="L152" s="569"/>
      <c r="M152" s="569"/>
      <c r="N152" s="569"/>
      <c r="O152" s="569"/>
      <c r="P152" s="569"/>
      <c r="Q152" s="569"/>
      <c r="R152" s="569"/>
      <c r="S152" s="569"/>
    </row>
    <row r="153" spans="1:23" ht="15" customHeight="1">
      <c r="E153" s="457" t="s">
        <v>195</v>
      </c>
      <c r="F153" s="455"/>
      <c r="G153" s="455"/>
      <c r="H153" s="455"/>
      <c r="I153" s="455"/>
      <c r="J153" s="455"/>
      <c r="K153" s="455"/>
      <c r="L153" s="455"/>
      <c r="M153" s="455"/>
      <c r="N153" s="455"/>
      <c r="O153" s="455"/>
      <c r="P153" s="455"/>
      <c r="Q153" s="455"/>
      <c r="R153" s="455"/>
    </row>
    <row r="154" spans="1:23" ht="15" customHeight="1">
      <c r="E154" s="569" t="s">
        <v>196</v>
      </c>
      <c r="F154" s="569"/>
      <c r="G154" s="569"/>
      <c r="H154" s="569"/>
      <c r="I154" s="569"/>
      <c r="J154" s="569"/>
      <c r="K154" s="569"/>
      <c r="L154" s="569"/>
      <c r="M154" s="569"/>
      <c r="N154" s="569"/>
      <c r="O154" s="569"/>
      <c r="P154" s="569"/>
      <c r="Q154" s="569"/>
      <c r="R154" s="569"/>
      <c r="S154" s="569"/>
    </row>
    <row r="155" spans="1:23" ht="15" customHeight="1">
      <c r="E155" s="569"/>
      <c r="F155" s="569"/>
      <c r="G155" s="569"/>
      <c r="H155" s="569"/>
      <c r="I155" s="569"/>
      <c r="J155" s="569"/>
      <c r="K155" s="569"/>
      <c r="L155" s="569"/>
      <c r="M155" s="569"/>
      <c r="N155" s="569"/>
      <c r="O155" s="569"/>
      <c r="P155" s="569"/>
      <c r="Q155" s="569"/>
      <c r="R155" s="569"/>
      <c r="S155" s="569"/>
    </row>
    <row r="156" spans="1:23" ht="15" customHeight="1">
      <c r="A156" s="16"/>
      <c r="C156" s="12"/>
      <c r="E156" s="561" t="s">
        <v>197</v>
      </c>
      <c r="F156" s="561"/>
      <c r="G156" s="561"/>
      <c r="H156" s="561"/>
      <c r="I156" s="561"/>
      <c r="J156" s="561"/>
      <c r="K156" s="561"/>
      <c r="L156" s="561"/>
      <c r="M156" s="561"/>
      <c r="N156" s="561"/>
      <c r="O156" s="561"/>
      <c r="P156" s="561"/>
      <c r="Q156" s="561"/>
      <c r="R156" s="561"/>
      <c r="S156" s="205"/>
    </row>
    <row r="157" spans="1:23" ht="15" customHeight="1">
      <c r="A157" s="16"/>
      <c r="C157" s="12"/>
      <c r="E157" s="561"/>
      <c r="F157" s="561"/>
      <c r="G157" s="561"/>
      <c r="H157" s="561"/>
      <c r="I157" s="561"/>
      <c r="J157" s="561"/>
      <c r="K157" s="561"/>
      <c r="L157" s="561"/>
      <c r="M157" s="561"/>
      <c r="N157" s="561"/>
      <c r="O157" s="561"/>
      <c r="P157" s="561"/>
      <c r="Q157" s="561"/>
      <c r="R157" s="561"/>
      <c r="S157" s="205"/>
    </row>
    <row r="158" spans="1:23" ht="15" customHeight="1">
      <c r="A158" s="16"/>
      <c r="C158" s="12"/>
      <c r="E158" s="561"/>
      <c r="F158" s="561"/>
      <c r="G158" s="561"/>
      <c r="H158" s="561"/>
      <c r="I158" s="561"/>
      <c r="J158" s="561"/>
      <c r="K158" s="561"/>
      <c r="L158" s="561"/>
      <c r="M158" s="561"/>
      <c r="N158" s="561"/>
      <c r="O158" s="561"/>
      <c r="P158" s="561"/>
      <c r="Q158" s="561"/>
      <c r="R158" s="561"/>
      <c r="S158" s="205"/>
    </row>
    <row r="159" spans="1:23" ht="15" customHeight="1"/>
    <row r="160" spans="1:23" ht="15" customHeight="1">
      <c r="E160" s="456"/>
      <c r="F160" s="455"/>
      <c r="G160" s="455"/>
      <c r="H160" s="455"/>
      <c r="I160" s="455"/>
      <c r="J160" s="455"/>
      <c r="K160" s="455"/>
      <c r="L160" s="455"/>
      <c r="M160" s="455"/>
      <c r="N160" s="455"/>
      <c r="O160" s="455"/>
      <c r="P160" s="455"/>
      <c r="Q160" s="455"/>
      <c r="R160" s="455"/>
    </row>
    <row r="161" spans="5:5" ht="15" customHeight="1"/>
    <row r="162" spans="5:5" ht="15" customHeight="1"/>
    <row r="163" spans="5:5" ht="15" customHeight="1"/>
    <row r="164" spans="5:5" ht="15" customHeight="1">
      <c r="E164" s="455"/>
    </row>
    <row r="165" spans="5:5" ht="15" customHeight="1"/>
    <row r="166" spans="5:5" ht="15" customHeight="1"/>
    <row r="167" spans="5:5" ht="15" customHeight="1"/>
    <row r="168" spans="5:5" ht="15" customHeight="1"/>
    <row r="169" spans="5:5" ht="15" customHeight="1"/>
    <row r="170" spans="5:5" ht="15" customHeight="1"/>
    <row r="171" spans="5:5" ht="15" customHeight="1"/>
    <row r="172" spans="5:5" ht="15" customHeight="1"/>
    <row r="173" spans="5:5" ht="15" customHeight="1"/>
    <row r="174" spans="5:5" ht="15" customHeight="1"/>
    <row r="175" spans="5:5" ht="15" customHeight="1"/>
    <row r="176" spans="5:5"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spans="7:21" ht="15" customHeight="1"/>
    <row r="210" spans="7:21" ht="15" customHeight="1"/>
    <row r="211" spans="7:21" ht="15" customHeight="1"/>
    <row r="212" spans="7:21" ht="15" customHeight="1"/>
    <row r="213" spans="7:21" ht="15" customHeight="1"/>
    <row r="214" spans="7:21" ht="15" customHeight="1"/>
    <row r="215" spans="7:21" ht="15" customHeight="1"/>
    <row r="216" spans="7:21" ht="15" customHeight="1"/>
    <row r="217" spans="7:21" ht="15" customHeight="1"/>
    <row r="219" spans="7:21" ht="16.5">
      <c r="G219" s="154"/>
      <c r="H219" s="154"/>
      <c r="I219" s="154"/>
      <c r="J219" s="154"/>
      <c r="K219" s="154"/>
      <c r="L219" s="154"/>
      <c r="M219" s="154"/>
      <c r="N219" s="154"/>
      <c r="O219" s="154"/>
      <c r="P219" s="154"/>
      <c r="Q219" s="154"/>
      <c r="R219" s="154"/>
      <c r="S219" s="154"/>
      <c r="T219" s="154"/>
      <c r="U219" s="154"/>
    </row>
    <row r="220" spans="7:21" ht="16.5">
      <c r="G220" s="154"/>
      <c r="H220" s="154"/>
      <c r="I220" s="154"/>
      <c r="J220" s="154"/>
      <c r="K220" s="154"/>
      <c r="L220" s="154"/>
      <c r="M220" s="154"/>
      <c r="N220" s="154"/>
      <c r="O220" s="154"/>
      <c r="P220" s="154"/>
      <c r="Q220" s="154"/>
      <c r="R220" s="154"/>
      <c r="S220" s="154"/>
      <c r="T220" s="154"/>
      <c r="U220" s="154"/>
    </row>
  </sheetData>
  <sheetProtection algorithmName="SHA-512" hashValue="OTJY+qskyPGFIxgj+FSI0L+6slJZfpk24L1Gglb2HbqOxaWpd75xRS39KDv9LRDVrtsgI8/4tViMnFQ0ZRUkvw==" saltValue="C4j6JN9ZRb7MwNQrEuRNVQ==" spinCount="100000" sheet="1" objects="1" scenarios="1"/>
  <protectedRanges>
    <protectedRange sqref="L137:N147 E137:H147" name="Rango4"/>
    <protectedRange sqref="E83:J102" name="Rango2"/>
    <protectedRange sqref="E40:H59 L40:N59" name="Rango1"/>
    <protectedRange sqref="L121:N125 E121:H125" name="Rango3"/>
  </protectedRanges>
  <mergeCells count="121">
    <mergeCell ref="F102:G102"/>
    <mergeCell ref="I89:J89"/>
    <mergeCell ref="F89:G89"/>
    <mergeCell ref="F90:G90"/>
    <mergeCell ref="F91:G91"/>
    <mergeCell ref="F86:G86"/>
    <mergeCell ref="F87:G87"/>
    <mergeCell ref="I92:J92"/>
    <mergeCell ref="F97:G97"/>
    <mergeCell ref="F98:G98"/>
    <mergeCell ref="I93:J93"/>
    <mergeCell ref="I101:J101"/>
    <mergeCell ref="K101:L101"/>
    <mergeCell ref="F101:G101"/>
    <mergeCell ref="F96:G96"/>
    <mergeCell ref="E3:S5"/>
    <mergeCell ref="E6:S7"/>
    <mergeCell ref="E18:S21"/>
    <mergeCell ref="E22:S25"/>
    <mergeCell ref="E26:S28"/>
    <mergeCell ref="E81:E82"/>
    <mergeCell ref="E32:R33"/>
    <mergeCell ref="E35:S35"/>
    <mergeCell ref="R37:R39"/>
    <mergeCell ref="O37:Q38"/>
    <mergeCell ref="L38:N38"/>
    <mergeCell ref="H81:H82"/>
    <mergeCell ref="F37:F39"/>
    <mergeCell ref="G37:G39"/>
    <mergeCell ref="H37:H39"/>
    <mergeCell ref="I81:J82"/>
    <mergeCell ref="I96:J96"/>
    <mergeCell ref="I98:J98"/>
    <mergeCell ref="K83:L83"/>
    <mergeCell ref="E62:R62"/>
    <mergeCell ref="E67:R67"/>
    <mergeCell ref="K95:L95"/>
    <mergeCell ref="K97:L97"/>
    <mergeCell ref="I86:J86"/>
    <mergeCell ref="I38:K38"/>
    <mergeCell ref="F83:G83"/>
    <mergeCell ref="F85:G85"/>
    <mergeCell ref="I91:J91"/>
    <mergeCell ref="F84:G84"/>
    <mergeCell ref="K86:L86"/>
    <mergeCell ref="I94:J94"/>
    <mergeCell ref="I95:J95"/>
    <mergeCell ref="I84:J84"/>
    <mergeCell ref="I85:J85"/>
    <mergeCell ref="K98:L98"/>
    <mergeCell ref="I87:J87"/>
    <mergeCell ref="K84:L84"/>
    <mergeCell ref="E37:E39"/>
    <mergeCell ref="E118:E120"/>
    <mergeCell ref="E134:E136"/>
    <mergeCell ref="K87:L87"/>
    <mergeCell ref="K88:L88"/>
    <mergeCell ref="K89:L89"/>
    <mergeCell ref="K90:L90"/>
    <mergeCell ref="K91:L91"/>
    <mergeCell ref="K92:L92"/>
    <mergeCell ref="K93:L93"/>
    <mergeCell ref="K94:L94"/>
    <mergeCell ref="L119:N119"/>
    <mergeCell ref="K96:L96"/>
    <mergeCell ref="I88:J88"/>
    <mergeCell ref="I90:J90"/>
    <mergeCell ref="E63:S63"/>
    <mergeCell ref="E64:S64"/>
    <mergeCell ref="K85:L85"/>
    <mergeCell ref="I83:J83"/>
    <mergeCell ref="K99:L99"/>
    <mergeCell ref="K100:L100"/>
    <mergeCell ref="I37:N37"/>
    <mergeCell ref="F81:G82"/>
    <mergeCell ref="R134:R136"/>
    <mergeCell ref="E65:S65"/>
    <mergeCell ref="E66:S66"/>
    <mergeCell ref="F100:G100"/>
    <mergeCell ref="E114:S114"/>
    <mergeCell ref="E68:R69"/>
    <mergeCell ref="E76:S76"/>
    <mergeCell ref="E78:S79"/>
    <mergeCell ref="F92:G92"/>
    <mergeCell ref="F93:G93"/>
    <mergeCell ref="K81:L82"/>
    <mergeCell ref="F88:G88"/>
    <mergeCell ref="I97:J97"/>
    <mergeCell ref="F95:G95"/>
    <mergeCell ref="I119:K119"/>
    <mergeCell ref="E116:S116"/>
    <mergeCell ref="R118:R120"/>
    <mergeCell ref="O118:Q119"/>
    <mergeCell ref="E105:R105"/>
    <mergeCell ref="E106:R106"/>
    <mergeCell ref="E70:R72"/>
    <mergeCell ref="K103:L103"/>
    <mergeCell ref="O134:Q135"/>
    <mergeCell ref="E156:R158"/>
    <mergeCell ref="I99:J99"/>
    <mergeCell ref="I100:J100"/>
    <mergeCell ref="F94:G94"/>
    <mergeCell ref="I102:J102"/>
    <mergeCell ref="F134:F136"/>
    <mergeCell ref="K102:L102"/>
    <mergeCell ref="G134:G136"/>
    <mergeCell ref="H134:H136"/>
    <mergeCell ref="I134:N134"/>
    <mergeCell ref="I135:K135"/>
    <mergeCell ref="L135:N135"/>
    <mergeCell ref="F118:F120"/>
    <mergeCell ref="G118:G120"/>
    <mergeCell ref="H118:H120"/>
    <mergeCell ref="I118:N118"/>
    <mergeCell ref="E150:R150"/>
    <mergeCell ref="E151:S152"/>
    <mergeCell ref="E154:S155"/>
    <mergeCell ref="E113:S113"/>
    <mergeCell ref="E111:S112"/>
    <mergeCell ref="F99:G99"/>
    <mergeCell ref="E128:R130"/>
  </mergeCells>
  <conditionalFormatting sqref="G40:G59">
    <cfRule type="expression" dxfId="1276" priority="78" stopIfTrue="1">
      <formula>AND((F40&lt;&gt;""),ISNONTEXT(G40))</formula>
    </cfRule>
  </conditionalFormatting>
  <conditionalFormatting sqref="O40:R59">
    <cfRule type="expression" dxfId="1275" priority="77" stopIfTrue="1">
      <formula>ISNUMBER(O40)</formula>
    </cfRule>
  </conditionalFormatting>
  <conditionalFormatting sqref="H40:H59 H121:H125">
    <cfRule type="expression" dxfId="1274" priority="79" stopIfTrue="1">
      <formula>AND(OR(ISTEXT(F40),ISTEXT(G40)),ISBLANK(H40))</formula>
    </cfRule>
  </conditionalFormatting>
  <conditionalFormatting sqref="I40:K59 I121:K125">
    <cfRule type="expression" dxfId="1273" priority="74" stopIfTrue="1">
      <formula>ISNUMBER(I40)</formula>
    </cfRule>
    <cfRule type="expression" dxfId="1272" priority="75" stopIfTrue="1">
      <formula>ISTEXT($G40)</formula>
    </cfRule>
  </conditionalFormatting>
  <conditionalFormatting sqref="L41:L59">
    <cfRule type="expression" dxfId="1271" priority="83" stopIfTrue="1">
      <formula>ISNUMBER(L41)</formula>
    </cfRule>
  </conditionalFormatting>
  <conditionalFormatting sqref="L40:L59 L121:N125">
    <cfRule type="expression" dxfId="1270" priority="86">
      <formula>ISNUMBER(L40)</formula>
    </cfRule>
    <cfRule type="expression" dxfId="1269" priority="87">
      <formula>$G40="Otro (ud)"</formula>
    </cfRule>
  </conditionalFormatting>
  <conditionalFormatting sqref="H83:H102">
    <cfRule type="expression" dxfId="1268" priority="67" stopIfTrue="1">
      <formula>AND(ISTEXT(F83),ISBLANK(H83))</formula>
    </cfRule>
  </conditionalFormatting>
  <conditionalFormatting sqref="F83:F102">
    <cfRule type="expression" dxfId="1267" priority="68" stopIfTrue="1">
      <formula>F83=""</formula>
    </cfRule>
  </conditionalFormatting>
  <conditionalFormatting sqref="K83:K102">
    <cfRule type="expression" dxfId="1266" priority="66" stopIfTrue="1">
      <formula>ISNUMBER(K83)</formula>
    </cfRule>
  </conditionalFormatting>
  <conditionalFormatting sqref="I83">
    <cfRule type="expression" dxfId="1265" priority="69" stopIfTrue="1">
      <formula>AND(ISTEXT(F83),ISBLANK(I83))</formula>
    </cfRule>
  </conditionalFormatting>
  <conditionalFormatting sqref="L122:L125">
    <cfRule type="expression" dxfId="1264" priority="38" stopIfTrue="1">
      <formula>ISNUMBER(L122)</formula>
    </cfRule>
  </conditionalFormatting>
  <conditionalFormatting sqref="M41:M59">
    <cfRule type="expression" dxfId="1263" priority="63" stopIfTrue="1">
      <formula>ISNUMBER(M41)</formula>
    </cfRule>
  </conditionalFormatting>
  <conditionalFormatting sqref="M40:M59">
    <cfRule type="expression" dxfId="1262" priority="64">
      <formula>ISNUMBER(M40)</formula>
    </cfRule>
    <cfRule type="expression" dxfId="1261" priority="65">
      <formula>$G40="Otro (ud)"</formula>
    </cfRule>
  </conditionalFormatting>
  <conditionalFormatting sqref="N41:N59">
    <cfRule type="expression" dxfId="1260" priority="60" stopIfTrue="1">
      <formula>ISNUMBER(N41)</formula>
    </cfRule>
  </conditionalFormatting>
  <conditionalFormatting sqref="N40:N59">
    <cfRule type="expression" dxfId="1259" priority="61">
      <formula>ISNUMBER(N40)</formula>
    </cfRule>
    <cfRule type="expression" dxfId="1258" priority="62">
      <formula>$G40="Otro (ud)"</formula>
    </cfRule>
  </conditionalFormatting>
  <conditionalFormatting sqref="I84:I102">
    <cfRule type="expression" dxfId="1257" priority="42" stopIfTrue="1">
      <formula>AND(ISTEXT(F84),ISBLANK(I84))</formula>
    </cfRule>
  </conditionalFormatting>
  <conditionalFormatting sqref="O121:R125">
    <cfRule type="expression" dxfId="1256" priority="35" stopIfTrue="1">
      <formula>ISNUMBER(O121)</formula>
    </cfRule>
  </conditionalFormatting>
  <conditionalFormatting sqref="M122:M125">
    <cfRule type="expression" dxfId="1255" priority="29" stopIfTrue="1">
      <formula>ISNUMBER(M122)</formula>
    </cfRule>
  </conditionalFormatting>
  <conditionalFormatting sqref="N122:N125">
    <cfRule type="expression" dxfId="1254" priority="26" stopIfTrue="1">
      <formula>ISNUMBER(N122)</formula>
    </cfRule>
  </conditionalFormatting>
  <conditionalFormatting sqref="H137:H147">
    <cfRule type="expression" dxfId="1253" priority="23" stopIfTrue="1">
      <formula>AND(OR(ISTEXT(F137),ISTEXT(G137)),ISBLANK(H137))</formula>
    </cfRule>
  </conditionalFormatting>
  <conditionalFormatting sqref="I137:K147">
    <cfRule type="expression" dxfId="1252" priority="20" stopIfTrue="1">
      <formula>ISNUMBER(I137)</formula>
    </cfRule>
    <cfRule type="expression" dxfId="1251" priority="21" stopIfTrue="1">
      <formula>ISTEXT($G137)</formula>
    </cfRule>
  </conditionalFormatting>
  <conditionalFormatting sqref="L137:N147">
    <cfRule type="expression" dxfId="1250" priority="24">
      <formula>ISNUMBER(L137)</formula>
    </cfRule>
    <cfRule type="expression" dxfId="1249" priority="25">
      <formula>$G137="Otro (ud)"</formula>
    </cfRule>
  </conditionalFormatting>
  <conditionalFormatting sqref="L138:L147">
    <cfRule type="expression" dxfId="1248" priority="19" stopIfTrue="1">
      <formula>ISNUMBER(L138)</formula>
    </cfRule>
  </conditionalFormatting>
  <conditionalFormatting sqref="O137:R148">
    <cfRule type="expression" dxfId="1247" priority="18" stopIfTrue="1">
      <formula>ISNUMBER(O137)</formula>
    </cfRule>
  </conditionalFormatting>
  <conditionalFormatting sqref="M138:M147">
    <cfRule type="expression" dxfId="1246" priority="17" stopIfTrue="1">
      <formula>ISNUMBER(M138)</formula>
    </cfRule>
  </conditionalFormatting>
  <conditionalFormatting sqref="N138:N147">
    <cfRule type="expression" dxfId="1245" priority="16" stopIfTrue="1">
      <formula>ISNUMBER(N138)</formula>
    </cfRule>
  </conditionalFormatting>
  <conditionalFormatting sqref="E83:E102">
    <cfRule type="expression" dxfId="1244" priority="14" stopIfTrue="1">
      <formula>E83=""</formula>
    </cfRule>
  </conditionalFormatting>
  <conditionalFormatting sqref="E40:E59">
    <cfRule type="expression" dxfId="1243" priority="13" stopIfTrue="1">
      <formula>E40=""</formula>
    </cfRule>
  </conditionalFormatting>
  <conditionalFormatting sqref="E121:E125">
    <cfRule type="expression" dxfId="1242" priority="12" stopIfTrue="1">
      <formula>E121=""</formula>
    </cfRule>
  </conditionalFormatting>
  <conditionalFormatting sqref="E137:E147">
    <cfRule type="expression" dxfId="1241" priority="11" stopIfTrue="1">
      <formula>E137=""</formula>
    </cfRule>
  </conditionalFormatting>
  <conditionalFormatting sqref="G137:G147">
    <cfRule type="expression" dxfId="1240" priority="5">
      <formula>G137&lt;&gt;""</formula>
    </cfRule>
    <cfRule type="expression" dxfId="1239" priority="6">
      <formula>ISTEXT(F137)</formula>
    </cfRule>
  </conditionalFormatting>
  <conditionalFormatting sqref="G121:G125">
    <cfRule type="expression" dxfId="1238" priority="4" stopIfTrue="1">
      <formula>AND(OR(ISTEXT(E121),ISTEXT(F121)),ISBLANK(G121))</formula>
    </cfRule>
  </conditionalFormatting>
  <conditionalFormatting sqref="F40:F59">
    <cfRule type="expression" dxfId="1237" priority="3">
      <formula>ISTEXT(F40)</formula>
    </cfRule>
  </conditionalFormatting>
  <conditionalFormatting sqref="F121:F125">
    <cfRule type="expression" dxfId="1236" priority="2">
      <formula>ISTEXT(F121)</formula>
    </cfRule>
  </conditionalFormatting>
  <conditionalFormatting sqref="F137:F147">
    <cfRule type="expression" dxfId="1235" priority="1">
      <formula>ISTEXT(F137)</formula>
    </cfRule>
  </conditionalFormatting>
  <dataValidations count="8">
    <dataValidation type="decimal" allowBlank="1" showInputMessage="1" showErrorMessage="1" sqref="L40:N59 L121:N125 L137:N147" xr:uid="{00000000-0002-0000-0400-000000000000}">
      <formula1>0</formula1>
      <formula2>10</formula2>
    </dataValidation>
    <dataValidation type="decimal" operator="greaterThan" allowBlank="1" showInputMessage="1" showErrorMessage="1" sqref="H40:H59 H121:H125 H137:H147" xr:uid="{00000000-0002-0000-0400-000001000000}">
      <formula1>0</formula1>
    </dataValidation>
    <dataValidation type="decimal" allowBlank="1" showInputMessage="1" showErrorMessage="1" sqref="H83:H102" xr:uid="{00000000-0002-0000-0400-000002000000}">
      <formula1>0</formula1>
      <formula2>100000000</formula2>
    </dataValidation>
    <dataValidation type="decimal" allowBlank="1" showInputMessage="1" showErrorMessage="1" sqref="I83:I102" xr:uid="{00000000-0002-0000-0400-000003000000}">
      <formula1>0</formula1>
      <formula2>500</formula2>
    </dataValidation>
    <dataValidation type="custom" allowBlank="1" showInputMessage="1" showErrorMessage="1" error="El valor queda fuera del rango" sqref="H103:H104" xr:uid="{00000000-0002-0000-0400-000004000000}">
      <formula1>IF(AND(#REF!&lt;=H103,#REF!&gt;=H103),H103,"El valor queda fuera del rango")</formula1>
    </dataValidation>
    <dataValidation type="list" allowBlank="1" showInputMessage="1" showErrorMessage="1" sqref="F121:F125" xr:uid="{00000000-0002-0000-0400-000005000000}">
      <formula1>Tipo_transporte</formula1>
    </dataValidation>
    <dataValidation type="list" allowBlank="1" showInputMessage="1" showErrorMessage="1" sqref="F137:F147" xr:uid="{00000000-0002-0000-0400-000006000000}">
      <formula1>Tipo_Maquinaria</formula1>
    </dataValidation>
    <dataValidation type="list" allowBlank="1" showInputMessage="1" showErrorMessage="1" sqref="F40:F59" xr:uid="{00000000-0002-0000-0400-000007000000}">
      <formula1>Categoría_Veh</formula1>
    </dataValidation>
  </dataValidations>
  <hyperlinks>
    <hyperlink ref="E78:S79" r:id="rId1" display="Para la cumplimentación de este cuadro será necesario que la marca y modelo de su coche se encuentre entre los considerados en la base de datos del IDAE (Instituto para la Diversificación y Ahorro de la Energía) para coches nuevos: http://coches.idae.es/p" xr:uid="{00000000-0004-0000-0400-000000000000}"/>
    <hyperlink ref="E105:R105" r:id="rId2" display="(1) Indique la marca y modelo de su coche si se encuentre entre los considerados en la base de datos del IDAE (Instituto para la Diversificación y Ahorro de la Energía) para coches nuevos: https://coches.idae.es/base-datos/marca-y-modelo" xr:uid="{00000000-0004-0000-0400-000001000000}"/>
    <hyperlink ref="E106:R106" r:id="rId3" display="(1) Indique la marca y modelo de su coche si se encuentre entre los considerados en la base de datos del IDAE (Instituto para la Diversificación y Ahorro de la Energía) para coches nuevos: https://coches.idae.es/base-datos/marca-y-modelo" xr:uid="{00000000-0004-0000-0400-000002000000}"/>
    <hyperlink ref="A4" location="'2. Hoja de trabajo. Consumos'!A1" display="2. Hoja de trabajo. Consumos" xr:uid="{00000000-0004-0000-0400-000003000000}"/>
    <hyperlink ref="A5" location="'3. Instalaciones fijas'!A1" display="3. Instalaciones fijas" xr:uid="{00000000-0004-0000-0400-000004000000}"/>
    <hyperlink ref="A7" location="'5. Emisiones Fugitivas'!A1" display="5. Emisiones fugitivas" xr:uid="{00000000-0004-0000-0400-000005000000}"/>
    <hyperlink ref="A8" location="'6. Emisiones de proceso'!A1" display="6. Emisiones de proceso" xr:uid="{00000000-0004-0000-0400-000006000000}"/>
    <hyperlink ref="A9" location="'7. Información adicional'!A1" display="7. Información adicional" xr:uid="{00000000-0004-0000-0400-000007000000}"/>
    <hyperlink ref="A13" location="'11. Revisiones calculadora'!A1" display="11. Revisiones de la calculadora" xr:uid="{00000000-0004-0000-0400-000008000000}"/>
    <hyperlink ref="A3" location="'1.Datos generales organización '!A1" display="1. Datos de la organización" xr:uid="{00000000-0004-0000-0400-000009000000}"/>
    <hyperlink ref="A11" location="'9. Informe final. Resultados'!A1" display="9. Informe final: Resultados" xr:uid="{00000000-0004-0000-0400-00000A000000}"/>
    <hyperlink ref="A10" location="'8.Electricidad y otras energías'!A1" display="8. Indirectas por energía comprada" xr:uid="{00000000-0004-0000-0400-00000B000000}"/>
    <hyperlink ref="E62:R62" r:id="rId4" display="(1)Categoría de vehículo según la clasificación de vehículos la UNECE (United Nations Economic Commission for Europe): https://unece.org/classification-and-definition-vehicles" xr:uid="{00000000-0004-0000-0400-00000C000000}"/>
    <hyperlink ref="A12" location="'10. Factores de emisión'!A1" display="10. Factores de emisión" xr:uid="{00000000-0004-0000-0400-00000D000000}"/>
    <hyperlink ref="E68:R69" r:id="rId5" display="(3) Cantidad de combustible expresada en las unidades indicadas en la columna “Tipo de combustible”. Si solo dispone del dato en euros gastados en combustible en ese periodo, se recomienda realizar la conversión a litros consumidos a partir de los precios" xr:uid="{00000000-0004-0000-0400-00000E000000}"/>
    <hyperlink ref="E150:R150" r:id="rId6" display="https://www.miteco.gob.es/es/calidad-y-evaluacion-ambiental/temas/sistema-espanol-de-inventario-sei-/08060708-maquinaria-movil_tcm30-456063.pdf" xr:uid="{00000000-0004-0000-0400-00000F000000}"/>
  </hyperlinks>
  <pageMargins left="0.74803149606299213" right="0.74803149606299213" top="0.98425196850393704" bottom="0.98425196850393704" header="0" footer="0"/>
  <pageSetup paperSize="256" scale="47" orientation="portrait" r:id="rId7"/>
  <headerFooter alignWithMargins="0"/>
  <drawing r:id="rId8"/>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8000000}">
          <x14:formula1>
            <xm:f>INDIRECT("Comb_Maq_"&amp;Datos!$E457&amp;"_"&amp;Datos!$D$6)</xm:f>
          </x14:formula1>
          <xm:sqref>G137:G147</xm:sqref>
        </x14:dataValidation>
        <x14:dataValidation type="list" allowBlank="1" showInputMessage="1" showErrorMessage="1" xr:uid="{00000000-0002-0000-0400-000009000000}">
          <x14:formula1>
            <xm:f>INDIRECT("Combustible_No_Carr_"&amp;Datos!$E386)</xm:f>
          </x14:formula1>
          <xm:sqref>G121:G125</xm:sqref>
        </x14:dataValidation>
        <x14:dataValidation type="list" allowBlank="1" showInputMessage="1" showErrorMessage="1" xr:uid="{00000000-0002-0000-0400-00000A000000}">
          <x14:formula1>
            <xm:f>INDIRECT("Comb_Veh_"&amp;Datos!E271&amp;"_"&amp;Datos!$D$6)</xm:f>
          </x14:formula1>
          <xm:sqref>G40:G59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1:AC100"/>
  <sheetViews>
    <sheetView showRowColHeaders="0" zoomScaleNormal="100" zoomScaleSheetLayoutView="100" workbookViewId="0">
      <pane xSplit="2" ySplit="1" topLeftCell="C2" activePane="bottomRight" state="frozen"/>
      <selection pane="bottomRight"/>
      <selection pane="bottomLeft" activeCell="H40" sqref="H40:N40"/>
      <selection pane="topRight" activeCell="H40" sqref="H40:N40"/>
    </sheetView>
  </sheetViews>
  <sheetFormatPr defaultColWidth="11.42578125" defaultRowHeight="16.5"/>
  <cols>
    <col min="1" max="1" width="26.7109375" style="24" customWidth="1"/>
    <col min="2" max="2" width="0.5703125" style="10" customWidth="1"/>
    <col min="3" max="3" width="1" style="23" customWidth="1"/>
    <col min="4" max="4" width="1.5703125" style="1" customWidth="1"/>
    <col min="5" max="5" width="24.7109375" style="1" customWidth="1"/>
    <col min="6" max="6" width="14.7109375" style="1" customWidth="1"/>
    <col min="7" max="7" width="19.85546875" style="1" customWidth="1"/>
    <col min="8" max="8" width="8.28515625" style="1" customWidth="1"/>
    <col min="9" max="9" width="14.7109375" style="1" customWidth="1"/>
    <col min="10" max="10" width="8.28515625" style="40" customWidth="1"/>
    <col min="11" max="11" width="17.28515625" style="1" customWidth="1"/>
    <col min="12" max="12" width="12.28515625" style="1" customWidth="1"/>
    <col min="13" max="13" width="11.7109375" style="1" customWidth="1"/>
    <col min="14" max="14" width="12" style="1" customWidth="1"/>
    <col min="15" max="15" width="12.7109375" style="1" customWidth="1"/>
    <col min="16" max="16" width="3.5703125" style="1" customWidth="1"/>
    <col min="17" max="17" width="11.85546875" style="1" customWidth="1"/>
    <col min="18" max="20" width="11.42578125" style="1" customWidth="1"/>
    <col min="21" max="16384" width="11.42578125" style="1"/>
  </cols>
  <sheetData>
    <row r="1" spans="1:22" ht="36" customHeight="1">
      <c r="A1" s="147"/>
      <c r="C1" s="513" t="s">
        <v>198</v>
      </c>
      <c r="D1" s="514"/>
      <c r="E1" s="514"/>
      <c r="F1" s="514"/>
      <c r="G1" s="514"/>
      <c r="H1" s="514"/>
      <c r="I1" s="514"/>
      <c r="J1" s="514"/>
      <c r="K1" s="514"/>
      <c r="L1" s="514"/>
      <c r="M1" s="514"/>
      <c r="N1" s="514"/>
      <c r="O1" s="514"/>
      <c r="P1" s="514"/>
      <c r="Q1" s="12"/>
    </row>
    <row r="2" spans="1:22" s="12" customFormat="1" ht="36" customHeight="1">
      <c r="A2" s="148"/>
      <c r="B2" s="5"/>
      <c r="C2" s="23"/>
      <c r="D2" s="23"/>
      <c r="E2" s="23"/>
      <c r="F2" s="23"/>
      <c r="G2" s="188"/>
      <c r="J2" s="13"/>
      <c r="K2" s="13"/>
      <c r="L2" s="13"/>
      <c r="M2" s="13"/>
      <c r="N2" s="13"/>
      <c r="O2" s="13"/>
      <c r="P2" s="13"/>
      <c r="Q2" s="13"/>
    </row>
    <row r="3" spans="1:22" s="12" customFormat="1" ht="15" customHeight="1">
      <c r="A3" s="690" t="s">
        <v>29</v>
      </c>
      <c r="B3" s="51"/>
      <c r="C3" s="23"/>
      <c r="E3" s="536" t="s">
        <v>199</v>
      </c>
      <c r="F3" s="536"/>
      <c r="G3" s="536"/>
      <c r="H3" s="536"/>
      <c r="I3" s="536"/>
      <c r="J3" s="536"/>
      <c r="K3" s="536"/>
      <c r="L3" s="536"/>
      <c r="M3" s="536"/>
      <c r="N3" s="536"/>
      <c r="O3" s="536"/>
      <c r="P3" s="199"/>
      <c r="Q3" s="199"/>
      <c r="R3" s="199"/>
      <c r="S3" s="199"/>
      <c r="T3" s="2"/>
      <c r="U3" s="2"/>
      <c r="V3" s="149"/>
    </row>
    <row r="4" spans="1:22" s="12" customFormat="1" ht="15" customHeight="1">
      <c r="A4" s="690" t="s">
        <v>31</v>
      </c>
      <c r="B4" s="51"/>
      <c r="C4" s="23"/>
      <c r="E4" s="536"/>
      <c r="F4" s="536"/>
      <c r="G4" s="536"/>
      <c r="H4" s="536"/>
      <c r="I4" s="536"/>
      <c r="J4" s="536"/>
      <c r="K4" s="536"/>
      <c r="L4" s="536"/>
      <c r="M4" s="536"/>
      <c r="N4" s="536"/>
      <c r="O4" s="536"/>
      <c r="P4" s="199"/>
      <c r="Q4" s="199"/>
      <c r="R4" s="199"/>
      <c r="S4" s="199"/>
      <c r="T4" s="2"/>
      <c r="U4" s="2"/>
      <c r="V4" s="149"/>
    </row>
    <row r="5" spans="1:22" s="12" customFormat="1" ht="15" customHeight="1">
      <c r="A5" s="690" t="s">
        <v>32</v>
      </c>
      <c r="B5" s="51"/>
      <c r="C5" s="23"/>
      <c r="E5" s="196"/>
      <c r="F5" s="196"/>
      <c r="G5" s="196"/>
      <c r="H5" s="196"/>
      <c r="I5" s="196"/>
      <c r="J5" s="196"/>
      <c r="K5" s="196"/>
      <c r="L5" s="196"/>
      <c r="M5" s="196"/>
      <c r="N5" s="196"/>
      <c r="O5" s="2"/>
      <c r="P5" s="2"/>
      <c r="Q5" s="2"/>
      <c r="R5" s="2"/>
      <c r="S5" s="2"/>
      <c r="T5" s="2"/>
      <c r="U5" s="2"/>
      <c r="V5" s="149"/>
    </row>
    <row r="6" spans="1:22" s="12" customFormat="1" ht="15" customHeight="1">
      <c r="A6" s="690" t="s">
        <v>36</v>
      </c>
      <c r="B6" s="51"/>
      <c r="C6" s="23"/>
      <c r="E6" s="540" t="s">
        <v>200</v>
      </c>
      <c r="F6" s="540"/>
      <c r="G6" s="540"/>
      <c r="H6" s="540"/>
      <c r="I6" s="540"/>
      <c r="J6" s="540"/>
      <c r="K6" s="540"/>
      <c r="L6" s="540"/>
      <c r="M6" s="540"/>
      <c r="N6" s="540"/>
      <c r="O6" s="540"/>
      <c r="P6" s="196"/>
      <c r="Q6" s="196"/>
      <c r="R6" s="196"/>
      <c r="S6" s="196"/>
      <c r="T6" s="2"/>
      <c r="U6" s="2"/>
      <c r="V6" s="149"/>
    </row>
    <row r="7" spans="1:22" s="12" customFormat="1" ht="16.5" customHeight="1">
      <c r="A7" s="4" t="s">
        <v>37</v>
      </c>
      <c r="B7" s="51"/>
      <c r="C7" s="23"/>
      <c r="E7" s="540"/>
      <c r="F7" s="540"/>
      <c r="G7" s="540"/>
      <c r="H7" s="540"/>
      <c r="I7" s="540"/>
      <c r="J7" s="540"/>
      <c r="K7" s="540"/>
      <c r="L7" s="540"/>
      <c r="M7" s="540"/>
      <c r="N7" s="540"/>
      <c r="O7" s="540"/>
      <c r="P7" s="2"/>
      <c r="Q7" s="2"/>
      <c r="R7" s="2"/>
      <c r="S7" s="2"/>
      <c r="T7" s="2"/>
      <c r="U7" s="2"/>
      <c r="V7" s="149"/>
    </row>
    <row r="8" spans="1:22" s="12" customFormat="1" ht="15" customHeight="1">
      <c r="A8" s="690" t="s">
        <v>38</v>
      </c>
      <c r="B8" s="51"/>
      <c r="C8" s="23"/>
      <c r="P8" s="2"/>
      <c r="Q8" s="2"/>
      <c r="R8" s="2"/>
      <c r="S8" s="2"/>
      <c r="T8" s="2"/>
      <c r="U8" s="2"/>
      <c r="V8" s="149"/>
    </row>
    <row r="9" spans="1:22" s="12" customFormat="1" ht="15" customHeight="1">
      <c r="A9" s="690" t="s">
        <v>40</v>
      </c>
      <c r="B9" s="51"/>
      <c r="C9" s="23"/>
      <c r="E9" s="200" t="s">
        <v>201</v>
      </c>
      <c r="F9" s="2"/>
      <c r="G9" s="2"/>
      <c r="H9" s="2"/>
      <c r="I9" s="2"/>
      <c r="J9" s="2"/>
      <c r="K9" s="2"/>
      <c r="L9" s="163"/>
      <c r="M9" s="2"/>
      <c r="N9" s="2"/>
      <c r="O9" s="2"/>
      <c r="P9" s="2"/>
      <c r="Q9" s="2"/>
      <c r="R9" s="2"/>
      <c r="S9" s="2"/>
      <c r="T9" s="2"/>
      <c r="U9" s="2"/>
    </row>
    <row r="10" spans="1:22" s="12" customFormat="1" ht="15" customHeight="1">
      <c r="A10" s="690" t="s">
        <v>41</v>
      </c>
      <c r="B10" s="51"/>
      <c r="C10" s="23"/>
      <c r="E10" s="420" t="s">
        <v>202</v>
      </c>
      <c r="F10" s="199"/>
      <c r="G10" s="199"/>
      <c r="H10" s="199"/>
      <c r="I10" s="199"/>
      <c r="J10" s="199"/>
      <c r="K10" s="199"/>
      <c r="L10" s="199"/>
      <c r="M10" s="199"/>
      <c r="N10" s="199"/>
      <c r="O10" s="199"/>
      <c r="P10" s="164"/>
      <c r="Q10" s="164"/>
      <c r="R10" s="164"/>
      <c r="S10" s="164"/>
      <c r="T10" s="150"/>
      <c r="U10" s="164"/>
    </row>
    <row r="11" spans="1:22" s="12" customFormat="1" ht="15" customHeight="1">
      <c r="A11" s="690" t="s">
        <v>42</v>
      </c>
      <c r="B11" s="51"/>
      <c r="C11" s="23"/>
      <c r="E11" s="200" t="s">
        <v>203</v>
      </c>
      <c r="F11" s="199"/>
      <c r="G11" s="199"/>
      <c r="H11" s="199"/>
      <c r="I11" s="199"/>
      <c r="J11" s="199"/>
      <c r="K11" s="199"/>
      <c r="L11" s="199"/>
      <c r="M11" s="199"/>
      <c r="N11" s="199"/>
      <c r="O11" s="199"/>
      <c r="P11" s="164"/>
      <c r="Q11" s="164"/>
      <c r="R11" s="164"/>
      <c r="S11" s="164"/>
      <c r="T11" s="150"/>
      <c r="U11" s="164"/>
    </row>
    <row r="12" spans="1:22" s="12" customFormat="1" ht="15" customHeight="1">
      <c r="A12" s="690" t="s">
        <v>44</v>
      </c>
      <c r="B12" s="51"/>
      <c r="C12" s="23"/>
      <c r="E12" s="420" t="s">
        <v>204</v>
      </c>
      <c r="F12" s="202"/>
      <c r="G12" s="202"/>
      <c r="H12" s="202"/>
      <c r="I12" s="202"/>
      <c r="J12" s="202"/>
      <c r="K12" s="202"/>
      <c r="L12" s="202"/>
      <c r="M12" s="202"/>
      <c r="N12" s="202"/>
      <c r="O12" s="199"/>
      <c r="P12" s="164"/>
      <c r="Q12" s="164"/>
      <c r="R12" s="164"/>
      <c r="S12" s="164"/>
      <c r="T12" s="150"/>
      <c r="U12" s="164"/>
    </row>
    <row r="13" spans="1:22" s="12" customFormat="1" ht="15" customHeight="1">
      <c r="A13" s="690" t="s">
        <v>45</v>
      </c>
      <c r="B13" s="51"/>
      <c r="C13" s="23"/>
      <c r="P13" s="164"/>
      <c r="Q13" s="164"/>
      <c r="R13" s="164"/>
      <c r="S13" s="164"/>
      <c r="T13" s="150"/>
    </row>
    <row r="14" spans="1:22" s="12" customFormat="1" ht="15" customHeight="1">
      <c r="A14" s="46"/>
      <c r="B14" s="51"/>
      <c r="C14" s="23"/>
      <c r="E14" s="203" t="s">
        <v>205</v>
      </c>
      <c r="F14" s="203"/>
      <c r="G14" s="203"/>
      <c r="H14" s="203"/>
      <c r="I14" s="203"/>
      <c r="J14" s="203"/>
      <c r="K14" s="203"/>
      <c r="L14" s="203"/>
      <c r="M14" s="203"/>
      <c r="N14" s="203"/>
      <c r="O14" s="203"/>
      <c r="P14" s="164"/>
      <c r="Q14" s="164"/>
      <c r="R14" s="164"/>
      <c r="S14" s="164"/>
      <c r="T14" s="150"/>
      <c r="U14" s="164"/>
    </row>
    <row r="15" spans="1:22" s="12" customFormat="1" ht="15" customHeight="1">
      <c r="A15" s="46"/>
      <c r="B15" s="51"/>
      <c r="C15" s="23"/>
      <c r="E15" s="200"/>
      <c r="F15" s="199"/>
      <c r="G15" s="199"/>
      <c r="H15" s="199"/>
      <c r="I15" s="199"/>
      <c r="J15" s="199"/>
      <c r="K15" s="199"/>
      <c r="L15" s="199"/>
      <c r="M15" s="199"/>
      <c r="N15" s="199"/>
      <c r="O15" s="199"/>
      <c r="P15" s="164"/>
      <c r="Q15" s="164"/>
      <c r="R15" s="164"/>
      <c r="S15" s="164"/>
      <c r="T15" s="150"/>
      <c r="U15" s="164"/>
    </row>
    <row r="16" spans="1:22" s="12" customFormat="1" ht="15" customHeight="1">
      <c r="A16" s="46"/>
      <c r="B16" s="51"/>
      <c r="C16" s="23"/>
      <c r="E16" s="421" t="s">
        <v>206</v>
      </c>
      <c r="F16" s="199"/>
      <c r="G16" s="199"/>
      <c r="H16" s="199"/>
      <c r="I16" s="199"/>
      <c r="J16" s="199"/>
      <c r="K16" s="199"/>
      <c r="L16" s="199"/>
      <c r="M16" s="199"/>
      <c r="N16" s="199"/>
      <c r="O16" s="199"/>
      <c r="P16" s="164"/>
      <c r="Q16" s="164"/>
      <c r="R16" s="164"/>
      <c r="S16" s="164"/>
      <c r="T16" s="150"/>
      <c r="U16" s="164"/>
    </row>
    <row r="17" spans="1:29" s="12" customFormat="1" ht="15" customHeight="1">
      <c r="A17" s="46"/>
      <c r="B17" s="51"/>
      <c r="C17" s="23"/>
      <c r="E17" s="422" t="s">
        <v>207</v>
      </c>
      <c r="F17" s="199"/>
      <c r="G17" s="199"/>
      <c r="H17" s="199"/>
      <c r="I17" s="199"/>
      <c r="J17" s="199"/>
      <c r="K17" s="199"/>
      <c r="L17" s="199"/>
      <c r="M17" s="199"/>
      <c r="N17" s="199"/>
      <c r="O17" s="199"/>
      <c r="P17" s="164"/>
      <c r="Q17" s="164"/>
      <c r="R17" s="164"/>
      <c r="S17" s="164"/>
      <c r="T17" s="150"/>
      <c r="U17" s="164"/>
    </row>
    <row r="18" spans="1:29" s="12" customFormat="1" ht="15" customHeight="1">
      <c r="A18" s="46"/>
      <c r="B18" s="51"/>
      <c r="C18" s="23"/>
      <c r="E18" s="422" t="s">
        <v>208</v>
      </c>
      <c r="F18" s="199"/>
      <c r="G18" s="199"/>
      <c r="H18" s="199"/>
      <c r="I18" s="199"/>
      <c r="J18" s="199"/>
      <c r="K18" s="199"/>
      <c r="L18" s="199"/>
      <c r="M18" s="199"/>
      <c r="N18" s="199"/>
      <c r="O18" s="199"/>
      <c r="P18" s="164"/>
      <c r="Q18" s="164"/>
      <c r="R18" s="164"/>
      <c r="S18" s="164"/>
      <c r="T18" s="150"/>
      <c r="U18" s="164"/>
    </row>
    <row r="19" spans="1:29" s="25" customFormat="1" ht="15" customHeight="1">
      <c r="A19" s="148"/>
      <c r="B19" s="51"/>
      <c r="C19" s="23"/>
      <c r="E19" s="200"/>
      <c r="F19" s="200"/>
      <c r="G19" s="200"/>
      <c r="H19" s="200"/>
      <c r="I19" s="200"/>
      <c r="J19" s="200"/>
      <c r="P19" s="1"/>
      <c r="R19" s="12"/>
      <c r="T19" s="12"/>
      <c r="U19" s="12"/>
      <c r="V19" s="12"/>
      <c r="W19" s="12"/>
      <c r="X19" s="12"/>
      <c r="Y19" s="12"/>
      <c r="Z19" s="12"/>
      <c r="AA19" s="12"/>
      <c r="AB19" s="12"/>
      <c r="AC19" s="12"/>
    </row>
    <row r="20" spans="1:29" s="25" customFormat="1" ht="15" customHeight="1">
      <c r="A20" s="148"/>
      <c r="B20" s="10"/>
      <c r="C20" s="23"/>
      <c r="E20" s="760" t="s">
        <v>151</v>
      </c>
      <c r="F20" s="761" t="s">
        <v>209</v>
      </c>
      <c r="G20" s="588" t="s">
        <v>210</v>
      </c>
      <c r="H20" s="585" t="s">
        <v>211</v>
      </c>
      <c r="I20" s="762" t="s">
        <v>212</v>
      </c>
      <c r="J20" s="763"/>
      <c r="K20" s="586" t="s">
        <v>213</v>
      </c>
      <c r="L20" s="586" t="s">
        <v>214</v>
      </c>
      <c r="M20" s="587" t="s">
        <v>215</v>
      </c>
      <c r="N20" s="586" t="s">
        <v>216</v>
      </c>
      <c r="P20" s="1"/>
      <c r="R20" s="12"/>
      <c r="T20" s="12"/>
      <c r="U20" s="12"/>
      <c r="V20" s="12"/>
      <c r="W20" s="12"/>
      <c r="X20" s="12"/>
      <c r="Y20" s="12"/>
      <c r="Z20" s="12"/>
      <c r="AA20" s="12"/>
      <c r="AB20" s="12"/>
      <c r="AC20" s="12"/>
    </row>
    <row r="21" spans="1:29" s="25" customFormat="1" ht="15" customHeight="1">
      <c r="A21" s="148"/>
      <c r="B21" s="10"/>
      <c r="C21" s="23"/>
      <c r="E21" s="760"/>
      <c r="F21" s="764"/>
      <c r="G21" s="765"/>
      <c r="H21" s="766"/>
      <c r="I21" s="767" t="s">
        <v>59</v>
      </c>
      <c r="J21" s="767" t="s">
        <v>211</v>
      </c>
      <c r="K21" s="768"/>
      <c r="L21" s="768"/>
      <c r="M21" s="769"/>
      <c r="N21" s="768"/>
      <c r="P21" s="1"/>
      <c r="R21" s="12"/>
      <c r="T21" s="12"/>
      <c r="U21" s="12"/>
      <c r="V21" s="12"/>
      <c r="W21" s="12"/>
      <c r="X21" s="12"/>
      <c r="Y21" s="12"/>
      <c r="Z21" s="12"/>
      <c r="AA21" s="12"/>
      <c r="AB21" s="12"/>
      <c r="AC21" s="12"/>
    </row>
    <row r="22" spans="1:29" ht="15" customHeight="1">
      <c r="A22" s="148"/>
      <c r="E22" s="770"/>
      <c r="F22" s="755"/>
      <c r="G22" s="771" t="str">
        <f>Datos!E564</f>
        <v/>
      </c>
      <c r="H22" s="772" t="str">
        <f>Datos!F564</f>
        <v/>
      </c>
      <c r="I22" s="755"/>
      <c r="J22" s="773"/>
      <c r="K22" s="774"/>
      <c r="L22" s="775"/>
      <c r="M22" s="775"/>
      <c r="N22" s="345" t="str">
        <f>Datos!I564</f>
        <v/>
      </c>
      <c r="R22" s="12"/>
      <c r="T22" s="12"/>
      <c r="U22" s="12"/>
      <c r="V22" s="12"/>
      <c r="W22" s="12"/>
      <c r="X22" s="12"/>
      <c r="Y22" s="12"/>
      <c r="Z22" s="12"/>
      <c r="AA22" s="12"/>
      <c r="AB22" s="12"/>
      <c r="AC22" s="12"/>
    </row>
    <row r="23" spans="1:29" ht="15" customHeight="1">
      <c r="A23" s="148"/>
      <c r="E23" s="770"/>
      <c r="F23" s="755"/>
      <c r="G23" s="771" t="str">
        <f>Datos!E565</f>
        <v/>
      </c>
      <c r="H23" s="772" t="str">
        <f>Datos!F565</f>
        <v/>
      </c>
      <c r="I23" s="776"/>
      <c r="J23" s="773"/>
      <c r="K23" s="777"/>
      <c r="L23" s="778"/>
      <c r="M23" s="775"/>
      <c r="N23" s="345" t="str">
        <f>Datos!I565</f>
        <v/>
      </c>
      <c r="R23" s="12"/>
      <c r="T23" s="12"/>
      <c r="U23" s="12"/>
      <c r="V23" s="12"/>
      <c r="W23" s="12"/>
      <c r="X23" s="12"/>
      <c r="Y23" s="12"/>
      <c r="Z23" s="12"/>
      <c r="AA23" s="12"/>
      <c r="AB23" s="12"/>
      <c r="AC23" s="12"/>
    </row>
    <row r="24" spans="1:29" ht="15" customHeight="1">
      <c r="A24" s="148"/>
      <c r="E24" s="770"/>
      <c r="F24" s="755"/>
      <c r="G24" s="771" t="str">
        <f>Datos!E566</f>
        <v/>
      </c>
      <c r="H24" s="772" t="str">
        <f>Datos!F566</f>
        <v/>
      </c>
      <c r="I24" s="776"/>
      <c r="J24" s="773"/>
      <c r="K24" s="777"/>
      <c r="L24" s="778"/>
      <c r="M24" s="775"/>
      <c r="N24" s="345" t="str">
        <f>Datos!I566</f>
        <v/>
      </c>
      <c r="R24" s="12"/>
      <c r="T24" s="12"/>
      <c r="U24" s="12"/>
      <c r="V24" s="12"/>
      <c r="W24" s="12"/>
      <c r="X24" s="12"/>
      <c r="Y24" s="12"/>
      <c r="Z24" s="12"/>
      <c r="AA24" s="12"/>
      <c r="AB24" s="12"/>
      <c r="AC24" s="12"/>
    </row>
    <row r="25" spans="1:29" ht="15" customHeight="1">
      <c r="A25" s="148"/>
      <c r="E25" s="770"/>
      <c r="F25" s="755"/>
      <c r="G25" s="771" t="str">
        <f>Datos!E567</f>
        <v/>
      </c>
      <c r="H25" s="772" t="str">
        <f>Datos!F567</f>
        <v/>
      </c>
      <c r="I25" s="776"/>
      <c r="J25" s="773"/>
      <c r="K25" s="777"/>
      <c r="L25" s="778"/>
      <c r="M25" s="775"/>
      <c r="N25" s="345" t="str">
        <f>Datos!I567</f>
        <v/>
      </c>
      <c r="R25" s="12"/>
      <c r="T25" s="12"/>
      <c r="U25" s="12"/>
      <c r="V25" s="12"/>
      <c r="W25" s="12"/>
      <c r="X25" s="12"/>
      <c r="Y25" s="12"/>
      <c r="Z25" s="12"/>
      <c r="AA25" s="12"/>
      <c r="AB25" s="12"/>
      <c r="AC25" s="12"/>
    </row>
    <row r="26" spans="1:29" ht="15" customHeight="1">
      <c r="A26" s="148"/>
      <c r="E26" s="770"/>
      <c r="F26" s="755"/>
      <c r="G26" s="771" t="str">
        <f>Datos!E568</f>
        <v/>
      </c>
      <c r="H26" s="772" t="str">
        <f>Datos!F568</f>
        <v/>
      </c>
      <c r="I26" s="776"/>
      <c r="J26" s="773"/>
      <c r="K26" s="777"/>
      <c r="L26" s="778"/>
      <c r="M26" s="775"/>
      <c r="N26" s="345" t="str">
        <f>Datos!I568</f>
        <v/>
      </c>
      <c r="R26" s="12"/>
      <c r="T26" s="12"/>
      <c r="U26" s="12"/>
      <c r="V26" s="12"/>
      <c r="W26" s="12"/>
      <c r="X26" s="12"/>
      <c r="Y26" s="12"/>
      <c r="Z26" s="12"/>
      <c r="AA26" s="12"/>
      <c r="AB26" s="12"/>
      <c r="AC26" s="12"/>
    </row>
    <row r="27" spans="1:29" ht="15" customHeight="1">
      <c r="A27" s="148"/>
      <c r="E27" s="770"/>
      <c r="F27" s="755"/>
      <c r="G27" s="771" t="str">
        <f>Datos!E569</f>
        <v/>
      </c>
      <c r="H27" s="772" t="str">
        <f>Datos!F569</f>
        <v/>
      </c>
      <c r="I27" s="776"/>
      <c r="J27" s="773"/>
      <c r="K27" s="777"/>
      <c r="L27" s="778"/>
      <c r="M27" s="775"/>
      <c r="N27" s="345" t="str">
        <f>Datos!I569</f>
        <v/>
      </c>
      <c r="R27" s="12"/>
      <c r="T27" s="12"/>
      <c r="U27" s="12"/>
      <c r="V27" s="12"/>
      <c r="W27" s="12"/>
      <c r="X27" s="12"/>
      <c r="Y27" s="12"/>
      <c r="Z27" s="12"/>
      <c r="AA27" s="12"/>
      <c r="AB27" s="12"/>
      <c r="AC27" s="12"/>
    </row>
    <row r="28" spans="1:29" ht="15" customHeight="1">
      <c r="A28" s="148"/>
      <c r="E28" s="770"/>
      <c r="F28" s="755"/>
      <c r="G28" s="771" t="str">
        <f>Datos!E570</f>
        <v/>
      </c>
      <c r="H28" s="772" t="str">
        <f>Datos!F570</f>
        <v/>
      </c>
      <c r="I28" s="776"/>
      <c r="J28" s="773"/>
      <c r="K28" s="777"/>
      <c r="L28" s="778"/>
      <c r="M28" s="775"/>
      <c r="N28" s="345" t="str">
        <f>Datos!I570</f>
        <v/>
      </c>
      <c r="R28" s="12"/>
      <c r="T28" s="12"/>
      <c r="U28" s="12"/>
      <c r="V28" s="12"/>
      <c r="W28" s="12"/>
      <c r="X28" s="12"/>
      <c r="Y28" s="12"/>
      <c r="Z28" s="12"/>
      <c r="AA28" s="12"/>
      <c r="AB28" s="12"/>
      <c r="AC28" s="12"/>
    </row>
    <row r="29" spans="1:29" ht="15" customHeight="1">
      <c r="A29" s="16"/>
      <c r="E29" s="770"/>
      <c r="F29" s="755"/>
      <c r="G29" s="771" t="str">
        <f>Datos!E571</f>
        <v/>
      </c>
      <c r="H29" s="772" t="str">
        <f>Datos!F571</f>
        <v/>
      </c>
      <c r="I29" s="776"/>
      <c r="J29" s="773"/>
      <c r="K29" s="777"/>
      <c r="L29" s="778"/>
      <c r="M29" s="775"/>
      <c r="N29" s="345" t="str">
        <f>Datos!I571</f>
        <v/>
      </c>
      <c r="R29" s="12"/>
      <c r="T29" s="12"/>
      <c r="U29" s="12"/>
      <c r="V29" s="12"/>
      <c r="W29" s="12"/>
      <c r="X29" s="12"/>
      <c r="Y29" s="12"/>
      <c r="Z29" s="12"/>
      <c r="AA29" s="12"/>
      <c r="AB29" s="12"/>
      <c r="AC29" s="12"/>
    </row>
    <row r="30" spans="1:29" ht="15" customHeight="1">
      <c r="A30" s="16"/>
      <c r="E30" s="770"/>
      <c r="F30" s="755"/>
      <c r="G30" s="771" t="str">
        <f>Datos!E572</f>
        <v/>
      </c>
      <c r="H30" s="772" t="str">
        <f>Datos!F572</f>
        <v/>
      </c>
      <c r="I30" s="776"/>
      <c r="J30" s="773"/>
      <c r="K30" s="777"/>
      <c r="L30" s="778"/>
      <c r="M30" s="775"/>
      <c r="N30" s="345" t="str">
        <f>Datos!I572</f>
        <v/>
      </c>
      <c r="R30" s="12"/>
      <c r="T30" s="12"/>
      <c r="U30" s="12"/>
      <c r="V30" s="12"/>
      <c r="W30" s="12"/>
      <c r="X30" s="12"/>
      <c r="Y30" s="12"/>
      <c r="Z30" s="12"/>
      <c r="AA30" s="12"/>
      <c r="AB30" s="12"/>
      <c r="AC30" s="12"/>
    </row>
    <row r="31" spans="1:29" ht="15" customHeight="1">
      <c r="A31" s="16"/>
      <c r="E31" s="770"/>
      <c r="F31" s="755"/>
      <c r="G31" s="771" t="str">
        <f>Datos!E573</f>
        <v/>
      </c>
      <c r="H31" s="772" t="str">
        <f>Datos!F573</f>
        <v/>
      </c>
      <c r="I31" s="776"/>
      <c r="J31" s="773"/>
      <c r="K31" s="777"/>
      <c r="L31" s="778"/>
      <c r="M31" s="775"/>
      <c r="N31" s="345" t="str">
        <f>Datos!I573</f>
        <v/>
      </c>
      <c r="R31" s="12"/>
      <c r="T31" s="12"/>
      <c r="U31" s="12"/>
      <c r="V31" s="12"/>
      <c r="W31" s="12"/>
      <c r="X31" s="12"/>
      <c r="Y31" s="12"/>
      <c r="Z31" s="12"/>
      <c r="AA31" s="12"/>
      <c r="AB31" s="12"/>
      <c r="AC31" s="12"/>
    </row>
    <row r="32" spans="1:29" ht="15" customHeight="1">
      <c r="A32" s="16"/>
      <c r="E32" s="770"/>
      <c r="F32" s="755"/>
      <c r="G32" s="771" t="str">
        <f>Datos!E574</f>
        <v/>
      </c>
      <c r="H32" s="772" t="str">
        <f>Datos!F574</f>
        <v/>
      </c>
      <c r="I32" s="776"/>
      <c r="J32" s="773"/>
      <c r="K32" s="777"/>
      <c r="L32" s="778"/>
      <c r="M32" s="775"/>
      <c r="N32" s="345" t="str">
        <f>Datos!I574</f>
        <v/>
      </c>
      <c r="R32" s="12"/>
      <c r="T32" s="12"/>
      <c r="U32" s="12"/>
      <c r="V32" s="12"/>
      <c r="W32" s="12"/>
      <c r="X32" s="12"/>
      <c r="Y32" s="12"/>
      <c r="Z32" s="12"/>
      <c r="AA32" s="12"/>
      <c r="AB32" s="12"/>
      <c r="AC32" s="12"/>
    </row>
    <row r="33" spans="1:29" ht="15" customHeight="1">
      <c r="A33" s="16"/>
      <c r="E33" s="770"/>
      <c r="F33" s="755"/>
      <c r="G33" s="771" t="str">
        <f>Datos!E575</f>
        <v/>
      </c>
      <c r="H33" s="772" t="str">
        <f>Datos!F575</f>
        <v/>
      </c>
      <c r="I33" s="776"/>
      <c r="J33" s="773"/>
      <c r="K33" s="776"/>
      <c r="L33" s="778"/>
      <c r="M33" s="775"/>
      <c r="N33" s="345" t="str">
        <f>Datos!I575</f>
        <v/>
      </c>
      <c r="R33" s="12"/>
      <c r="T33" s="12"/>
      <c r="U33" s="12"/>
      <c r="V33" s="12"/>
      <c r="W33" s="12"/>
      <c r="X33" s="12"/>
      <c r="Y33" s="12"/>
      <c r="Z33" s="12"/>
      <c r="AA33" s="12"/>
      <c r="AB33" s="12"/>
      <c r="AC33" s="12"/>
    </row>
    <row r="34" spans="1:29" ht="15" customHeight="1">
      <c r="A34" s="16"/>
      <c r="E34" s="770"/>
      <c r="F34" s="755"/>
      <c r="G34" s="771" t="str">
        <f>Datos!E576</f>
        <v/>
      </c>
      <c r="H34" s="772" t="str">
        <f>Datos!F576</f>
        <v/>
      </c>
      <c r="I34" s="776"/>
      <c r="J34" s="773"/>
      <c r="K34" s="776"/>
      <c r="L34" s="778"/>
      <c r="M34" s="775"/>
      <c r="N34" s="345" t="str">
        <f>Datos!I576</f>
        <v/>
      </c>
      <c r="R34" s="12"/>
      <c r="T34" s="12"/>
      <c r="U34" s="12"/>
      <c r="V34" s="12"/>
      <c r="W34" s="12"/>
      <c r="X34" s="12"/>
      <c r="Y34" s="12"/>
      <c r="Z34" s="12"/>
      <c r="AA34" s="12"/>
      <c r="AB34" s="12"/>
      <c r="AC34" s="12"/>
    </row>
    <row r="35" spans="1:29" ht="15" customHeight="1">
      <c r="A35" s="16"/>
      <c r="E35" s="770"/>
      <c r="F35" s="755"/>
      <c r="G35" s="771" t="str">
        <f>Datos!E577</f>
        <v/>
      </c>
      <c r="H35" s="772" t="str">
        <f>Datos!F577</f>
        <v/>
      </c>
      <c r="I35" s="776"/>
      <c r="J35" s="773"/>
      <c r="K35" s="776"/>
      <c r="L35" s="778"/>
      <c r="M35" s="775"/>
      <c r="N35" s="345" t="str">
        <f>Datos!I577</f>
        <v/>
      </c>
      <c r="R35" s="12"/>
      <c r="T35" s="12"/>
      <c r="U35" s="12"/>
      <c r="V35" s="12"/>
      <c r="W35" s="12"/>
      <c r="X35" s="12"/>
      <c r="Y35" s="12"/>
      <c r="Z35" s="12"/>
      <c r="AA35" s="12"/>
      <c r="AB35" s="12"/>
      <c r="AC35" s="12"/>
    </row>
    <row r="36" spans="1:29" ht="15" customHeight="1">
      <c r="A36" s="16"/>
      <c r="E36" s="770"/>
      <c r="F36" s="755"/>
      <c r="G36" s="771" t="str">
        <f>Datos!E578</f>
        <v/>
      </c>
      <c r="H36" s="772" t="str">
        <f>Datos!F578</f>
        <v/>
      </c>
      <c r="I36" s="776"/>
      <c r="J36" s="773"/>
      <c r="K36" s="776"/>
      <c r="L36" s="778"/>
      <c r="M36" s="775"/>
      <c r="N36" s="345" t="str">
        <f>Datos!I578</f>
        <v/>
      </c>
      <c r="R36" s="12"/>
      <c r="T36" s="12"/>
      <c r="U36" s="12"/>
      <c r="V36" s="12"/>
      <c r="W36" s="12"/>
      <c r="X36" s="12"/>
      <c r="Y36" s="12"/>
      <c r="Z36" s="12"/>
      <c r="AA36" s="12"/>
      <c r="AB36" s="12"/>
      <c r="AC36" s="12"/>
    </row>
    <row r="37" spans="1:29" ht="15" customHeight="1">
      <c r="A37" s="16"/>
      <c r="E37" s="770"/>
      <c r="F37" s="755"/>
      <c r="G37" s="771" t="str">
        <f>Datos!E579</f>
        <v/>
      </c>
      <c r="H37" s="772" t="str">
        <f>Datos!F579</f>
        <v/>
      </c>
      <c r="I37" s="776"/>
      <c r="J37" s="773"/>
      <c r="K37" s="776"/>
      <c r="L37" s="778"/>
      <c r="M37" s="775"/>
      <c r="N37" s="345" t="str">
        <f>Datos!I579</f>
        <v/>
      </c>
      <c r="R37" s="12"/>
      <c r="T37" s="12"/>
      <c r="U37" s="12"/>
      <c r="V37" s="12"/>
      <c r="W37" s="12"/>
      <c r="X37" s="12"/>
      <c r="Y37" s="12"/>
      <c r="Z37" s="12"/>
      <c r="AA37" s="12"/>
      <c r="AB37" s="12"/>
      <c r="AC37" s="12"/>
    </row>
    <row r="38" spans="1:29" ht="15" customHeight="1">
      <c r="A38" s="16"/>
      <c r="E38" s="770"/>
      <c r="F38" s="755"/>
      <c r="G38" s="771" t="str">
        <f>Datos!E580</f>
        <v/>
      </c>
      <c r="H38" s="772" t="str">
        <f>Datos!F580</f>
        <v/>
      </c>
      <c r="I38" s="776"/>
      <c r="J38" s="773"/>
      <c r="K38" s="776"/>
      <c r="L38" s="778"/>
      <c r="M38" s="775"/>
      <c r="N38" s="345" t="str">
        <f>Datos!I580</f>
        <v/>
      </c>
      <c r="R38" s="12"/>
      <c r="T38" s="12"/>
      <c r="U38" s="12"/>
      <c r="V38" s="12"/>
      <c r="W38" s="12"/>
      <c r="X38" s="12"/>
      <c r="Y38" s="12"/>
      <c r="Z38" s="12"/>
      <c r="AA38" s="12"/>
      <c r="AB38" s="12"/>
      <c r="AC38" s="12"/>
    </row>
    <row r="39" spans="1:29" ht="15" customHeight="1">
      <c r="A39" s="16"/>
      <c r="E39" s="770"/>
      <c r="F39" s="755"/>
      <c r="G39" s="771" t="str">
        <f>Datos!E581</f>
        <v/>
      </c>
      <c r="H39" s="772" t="str">
        <f>Datos!F581</f>
        <v/>
      </c>
      <c r="I39" s="776"/>
      <c r="J39" s="773"/>
      <c r="K39" s="776"/>
      <c r="L39" s="778"/>
      <c r="M39" s="775"/>
      <c r="N39" s="345" t="str">
        <f>Datos!I581</f>
        <v/>
      </c>
      <c r="R39" s="12"/>
      <c r="T39" s="12"/>
      <c r="U39" s="12"/>
      <c r="V39" s="12"/>
      <c r="W39" s="12"/>
      <c r="X39" s="12"/>
      <c r="Y39" s="12"/>
      <c r="Z39" s="12"/>
      <c r="AA39" s="12"/>
      <c r="AB39" s="12"/>
      <c r="AC39" s="12"/>
    </row>
    <row r="40" spans="1:29" ht="15" customHeight="1">
      <c r="A40" s="16"/>
      <c r="E40" s="770"/>
      <c r="F40" s="755"/>
      <c r="G40" s="771" t="str">
        <f>Datos!E582</f>
        <v/>
      </c>
      <c r="H40" s="772" t="str">
        <f>Datos!F582</f>
        <v/>
      </c>
      <c r="I40" s="776"/>
      <c r="J40" s="773"/>
      <c r="K40" s="776"/>
      <c r="L40" s="778"/>
      <c r="M40" s="775"/>
      <c r="N40" s="345" t="str">
        <f>Datos!I582</f>
        <v/>
      </c>
      <c r="R40" s="12"/>
      <c r="T40" s="12"/>
      <c r="U40" s="12"/>
      <c r="V40" s="12"/>
      <c r="W40" s="12"/>
      <c r="X40" s="12"/>
      <c r="Y40" s="12"/>
      <c r="Z40" s="12"/>
      <c r="AA40" s="12"/>
      <c r="AB40" s="12"/>
      <c r="AC40" s="12"/>
    </row>
    <row r="41" spans="1:29" ht="15" customHeight="1">
      <c r="A41" s="16"/>
      <c r="E41" s="770"/>
      <c r="F41" s="755"/>
      <c r="G41" s="771" t="str">
        <f>Datos!E583</f>
        <v/>
      </c>
      <c r="H41" s="772" t="str">
        <f>Datos!F583</f>
        <v/>
      </c>
      <c r="I41" s="776"/>
      <c r="J41" s="773"/>
      <c r="K41" s="776"/>
      <c r="L41" s="778"/>
      <c r="M41" s="775"/>
      <c r="N41" s="345" t="str">
        <f>Datos!I583</f>
        <v/>
      </c>
      <c r="R41" s="12"/>
      <c r="T41" s="12"/>
      <c r="U41" s="12"/>
      <c r="V41" s="12"/>
      <c r="W41" s="12"/>
      <c r="X41" s="12"/>
      <c r="Y41" s="12"/>
      <c r="Z41" s="12"/>
      <c r="AA41" s="12"/>
      <c r="AB41" s="12"/>
      <c r="AC41" s="12"/>
    </row>
    <row r="42" spans="1:29" ht="15" customHeight="1">
      <c r="A42" s="16"/>
      <c r="E42" s="770"/>
      <c r="F42" s="755"/>
      <c r="G42" s="771" t="str">
        <f>Datos!E584</f>
        <v/>
      </c>
      <c r="H42" s="772" t="str">
        <f>Datos!F584</f>
        <v/>
      </c>
      <c r="I42" s="776"/>
      <c r="J42" s="773"/>
      <c r="K42" s="776"/>
      <c r="L42" s="778"/>
      <c r="M42" s="775"/>
      <c r="N42" s="345" t="str">
        <f>Datos!I584</f>
        <v/>
      </c>
      <c r="R42" s="12"/>
      <c r="T42" s="12"/>
      <c r="U42" s="12"/>
      <c r="V42" s="12"/>
      <c r="W42" s="12"/>
      <c r="X42" s="12"/>
      <c r="Y42" s="12"/>
      <c r="Z42" s="12"/>
      <c r="AA42" s="12"/>
      <c r="AB42" s="12"/>
      <c r="AC42" s="12"/>
    </row>
    <row r="43" spans="1:29" ht="15" customHeight="1">
      <c r="A43" s="16"/>
      <c r="E43" s="770"/>
      <c r="F43" s="755"/>
      <c r="G43" s="771" t="str">
        <f>Datos!E585</f>
        <v/>
      </c>
      <c r="H43" s="772" t="str">
        <f>Datos!F585</f>
        <v/>
      </c>
      <c r="I43" s="776"/>
      <c r="J43" s="773"/>
      <c r="K43" s="776"/>
      <c r="L43" s="778"/>
      <c r="M43" s="775"/>
      <c r="N43" s="345" t="str">
        <f>Datos!I585</f>
        <v/>
      </c>
      <c r="R43" s="12"/>
      <c r="T43" s="12"/>
      <c r="U43" s="12"/>
      <c r="V43" s="12"/>
      <c r="W43" s="12"/>
      <c r="X43" s="12"/>
      <c r="Y43" s="12"/>
      <c r="Z43" s="12"/>
      <c r="AA43" s="12"/>
      <c r="AB43" s="12"/>
      <c r="AC43" s="12"/>
    </row>
    <row r="44" spans="1:29" ht="15" customHeight="1">
      <c r="A44" s="16"/>
      <c r="J44" s="1"/>
      <c r="N44" s="759">
        <f>SUM(N22:N43)</f>
        <v>0</v>
      </c>
      <c r="R44" s="12"/>
      <c r="T44" s="12"/>
      <c r="U44" s="12"/>
      <c r="V44" s="12"/>
      <c r="W44" s="12"/>
      <c r="X44" s="12"/>
      <c r="Y44" s="12"/>
      <c r="Z44" s="12"/>
      <c r="AA44" s="12"/>
      <c r="AB44" s="12"/>
      <c r="AC44" s="12"/>
    </row>
    <row r="45" spans="1:29" ht="15" customHeight="1">
      <c r="A45" s="16"/>
      <c r="E45" s="423"/>
      <c r="F45" s="25"/>
      <c r="G45" s="25"/>
      <c r="H45" s="25"/>
      <c r="I45" s="25"/>
      <c r="J45" s="25"/>
      <c r="K45" s="25"/>
      <c r="L45" s="25"/>
      <c r="M45" s="25"/>
      <c r="N45" s="25"/>
      <c r="O45" s="25"/>
      <c r="R45" s="12"/>
    </row>
    <row r="46" spans="1:29" ht="15" customHeight="1">
      <c r="A46" s="16"/>
      <c r="E46" s="583" t="s">
        <v>217</v>
      </c>
      <c r="F46" s="584"/>
      <c r="G46" s="584"/>
      <c r="H46" s="584"/>
      <c r="I46" s="584"/>
      <c r="J46" s="584"/>
      <c r="K46" s="584"/>
      <c r="L46" s="584"/>
      <c r="M46" s="584"/>
      <c r="N46" s="584"/>
      <c r="O46" s="584"/>
      <c r="R46" s="12"/>
      <c r="T46" s="12"/>
      <c r="U46" s="12"/>
      <c r="V46" s="12"/>
      <c r="W46" s="12"/>
      <c r="X46" s="12"/>
      <c r="Y46" s="12"/>
      <c r="Z46" s="12"/>
      <c r="AA46" s="12"/>
      <c r="AB46" s="12"/>
      <c r="AC46" s="12"/>
    </row>
    <row r="47" spans="1:29" ht="17.25" customHeight="1">
      <c r="A47" s="148"/>
      <c r="E47" s="584"/>
      <c r="F47" s="584"/>
      <c r="G47" s="584"/>
      <c r="H47" s="584"/>
      <c r="I47" s="584"/>
      <c r="J47" s="584"/>
      <c r="K47" s="584"/>
      <c r="L47" s="584"/>
      <c r="M47" s="584"/>
      <c r="N47" s="584"/>
      <c r="O47" s="584"/>
      <c r="R47" s="12"/>
    </row>
    <row r="48" spans="1:29" ht="15" customHeight="1">
      <c r="A48" s="148"/>
      <c r="E48" s="392" t="s">
        <v>218</v>
      </c>
      <c r="F48" s="25"/>
      <c r="G48" s="43"/>
      <c r="H48" s="43"/>
      <c r="I48" s="53"/>
      <c r="J48" s="53"/>
      <c r="K48" s="53"/>
      <c r="L48" s="53"/>
      <c r="M48" s="25"/>
      <c r="N48" s="25"/>
      <c r="O48" s="53"/>
      <c r="P48" s="689"/>
    </row>
    <row r="49" spans="1:29" ht="15" customHeight="1">
      <c r="A49" s="148"/>
      <c r="E49" s="416"/>
      <c r="F49" s="416"/>
      <c r="G49" s="416"/>
      <c r="H49" s="416"/>
      <c r="I49" s="416"/>
      <c r="J49" s="416"/>
      <c r="K49" s="416"/>
      <c r="L49" s="416"/>
      <c r="M49" s="416"/>
      <c r="N49" s="416"/>
      <c r="O49" s="416"/>
      <c r="R49" s="12"/>
    </row>
    <row r="50" spans="1:29" s="12" customFormat="1" ht="15" customHeight="1">
      <c r="A50" s="148"/>
      <c r="B50" s="51"/>
      <c r="C50" s="23"/>
      <c r="E50" s="203" t="s">
        <v>219</v>
      </c>
      <c r="F50" s="203"/>
      <c r="G50" s="203"/>
      <c r="H50" s="203"/>
      <c r="I50" s="203"/>
      <c r="J50" s="203"/>
      <c r="K50" s="203"/>
      <c r="L50" s="203"/>
      <c r="M50" s="203"/>
      <c r="N50" s="203"/>
      <c r="O50" s="203"/>
      <c r="P50" s="164"/>
      <c r="Q50" s="164"/>
      <c r="R50" s="164"/>
      <c r="S50" s="164"/>
      <c r="T50" s="150"/>
    </row>
    <row r="51" spans="1:29" s="12" customFormat="1" ht="15" customHeight="1">
      <c r="A51" s="46"/>
      <c r="B51" s="51"/>
      <c r="C51" s="23"/>
      <c r="E51" s="200"/>
      <c r="F51" s="199"/>
      <c r="G51" s="199"/>
      <c r="H51" s="199"/>
      <c r="I51" s="199"/>
      <c r="J51" s="199"/>
      <c r="K51" s="199"/>
      <c r="L51" s="199"/>
      <c r="M51" s="199"/>
      <c r="N51" s="199"/>
      <c r="O51" s="199"/>
      <c r="P51" s="164"/>
      <c r="Q51" s="164"/>
      <c r="R51" s="164"/>
      <c r="S51" s="164"/>
      <c r="T51" s="150"/>
      <c r="U51" s="164"/>
    </row>
    <row r="52" spans="1:29" s="12" customFormat="1" ht="15" customHeight="1">
      <c r="A52" s="46"/>
      <c r="B52" s="51"/>
      <c r="C52" s="23"/>
      <c r="E52" s="463" t="s">
        <v>204</v>
      </c>
      <c r="F52" s="199"/>
      <c r="G52" s="199"/>
      <c r="H52" s="199"/>
      <c r="I52" s="199"/>
      <c r="J52" s="199"/>
      <c r="K52" s="199"/>
      <c r="L52" s="199"/>
      <c r="M52" s="199"/>
      <c r="N52" s="199"/>
      <c r="O52" s="199"/>
      <c r="P52" s="164"/>
      <c r="Q52" s="164"/>
      <c r="R52" s="164"/>
      <c r="S52" s="164"/>
      <c r="T52" s="150"/>
      <c r="U52" s="164"/>
    </row>
    <row r="53" spans="1:29" s="12" customFormat="1" ht="15" customHeight="1">
      <c r="A53" s="46"/>
      <c r="B53" s="51"/>
      <c r="C53" s="23"/>
      <c r="E53" s="200"/>
      <c r="F53" s="199"/>
      <c r="G53" s="199"/>
      <c r="H53" s="199"/>
      <c r="I53" s="199"/>
      <c r="J53" s="199"/>
      <c r="K53" s="199"/>
      <c r="L53" s="199"/>
      <c r="M53" s="199"/>
      <c r="N53" s="199"/>
      <c r="O53" s="199"/>
      <c r="P53" s="164"/>
      <c r="Q53" s="164"/>
      <c r="R53" s="164"/>
      <c r="S53" s="164"/>
      <c r="T53" s="150"/>
      <c r="U53" s="164"/>
    </row>
    <row r="54" spans="1:29" s="12" customFormat="1" ht="15" customHeight="1">
      <c r="A54" s="46"/>
      <c r="B54" s="51"/>
      <c r="C54" s="23"/>
      <c r="E54" s="536" t="s">
        <v>220</v>
      </c>
      <c r="F54" s="536"/>
      <c r="G54" s="536"/>
      <c r="H54" s="536"/>
      <c r="I54" s="536"/>
      <c r="J54" s="536"/>
      <c r="K54" s="536"/>
      <c r="L54" s="536"/>
      <c r="M54" s="536"/>
      <c r="N54" s="536"/>
      <c r="O54" s="536"/>
      <c r="P54" s="164"/>
      <c r="Q54" s="164"/>
      <c r="R54" s="164"/>
      <c r="S54" s="164"/>
      <c r="T54" s="150"/>
      <c r="U54" s="164"/>
    </row>
    <row r="55" spans="1:29" s="12" customFormat="1" ht="19.5" customHeight="1">
      <c r="A55" s="46"/>
      <c r="B55" s="51"/>
      <c r="C55" s="23"/>
      <c r="E55" s="536"/>
      <c r="F55" s="536"/>
      <c r="G55" s="536"/>
      <c r="H55" s="536"/>
      <c r="I55" s="536"/>
      <c r="J55" s="536"/>
      <c r="K55" s="536"/>
      <c r="L55" s="536"/>
      <c r="M55" s="536"/>
      <c r="N55" s="536"/>
      <c r="O55" s="536"/>
      <c r="P55" s="164"/>
      <c r="Q55" s="164"/>
      <c r="R55" s="164"/>
      <c r="S55" s="164"/>
      <c r="T55" s="150"/>
      <c r="U55" s="164"/>
    </row>
    <row r="56" spans="1:29" s="12" customFormat="1" ht="15" customHeight="1">
      <c r="A56" s="46"/>
      <c r="B56" s="51"/>
      <c r="C56" s="23"/>
      <c r="E56" s="536"/>
      <c r="F56" s="536"/>
      <c r="G56" s="536"/>
      <c r="H56" s="536"/>
      <c r="I56" s="536"/>
      <c r="J56" s="536"/>
      <c r="K56" s="536"/>
      <c r="L56" s="536"/>
      <c r="M56" s="536"/>
      <c r="N56" s="536"/>
      <c r="O56" s="536"/>
      <c r="P56" s="164"/>
      <c r="Q56" s="164"/>
      <c r="R56" s="164"/>
      <c r="S56" s="164"/>
      <c r="T56" s="150"/>
      <c r="U56" s="164"/>
    </row>
    <row r="57" spans="1:29" s="25" customFormat="1" ht="15" customHeight="1">
      <c r="A57" s="148"/>
      <c r="B57" s="51"/>
      <c r="C57" s="23"/>
      <c r="F57" s="200"/>
      <c r="G57" s="200"/>
      <c r="H57" s="200"/>
      <c r="I57" s="200"/>
      <c r="J57" s="200"/>
      <c r="P57" s="1"/>
      <c r="R57" s="12"/>
      <c r="T57" s="12"/>
      <c r="U57" s="12"/>
      <c r="V57" s="12"/>
      <c r="W57" s="12"/>
      <c r="X57" s="12"/>
      <c r="Y57" s="12"/>
      <c r="Z57" s="12"/>
      <c r="AA57" s="12"/>
      <c r="AB57" s="12"/>
      <c r="AC57" s="12"/>
    </row>
    <row r="58" spans="1:29" s="25" customFormat="1" ht="15" customHeight="1">
      <c r="A58" s="148"/>
      <c r="B58" s="10"/>
      <c r="C58" s="23"/>
      <c r="E58" s="760" t="s">
        <v>151</v>
      </c>
      <c r="F58" s="761" t="s">
        <v>221</v>
      </c>
      <c r="G58" s="761" t="s">
        <v>222</v>
      </c>
      <c r="H58" s="764" t="s">
        <v>211</v>
      </c>
      <c r="I58" s="762" t="s">
        <v>212</v>
      </c>
      <c r="J58" s="763"/>
      <c r="K58" s="586" t="s">
        <v>213</v>
      </c>
      <c r="L58" s="587" t="s">
        <v>223</v>
      </c>
      <c r="M58" s="586" t="s">
        <v>224</v>
      </c>
      <c r="P58" s="1"/>
      <c r="R58" s="12"/>
      <c r="T58" s="12"/>
      <c r="U58" s="12"/>
      <c r="V58" s="12"/>
      <c r="W58" s="12"/>
      <c r="X58" s="12"/>
      <c r="Y58" s="12"/>
      <c r="Z58" s="12"/>
      <c r="AA58" s="12"/>
      <c r="AB58" s="12"/>
      <c r="AC58" s="12"/>
    </row>
    <row r="59" spans="1:29" s="25" customFormat="1" ht="15" customHeight="1">
      <c r="A59" s="148"/>
      <c r="B59" s="10"/>
      <c r="C59" s="23"/>
      <c r="E59" s="760"/>
      <c r="F59" s="764"/>
      <c r="G59" s="764"/>
      <c r="H59" s="764"/>
      <c r="I59" s="767" t="s">
        <v>59</v>
      </c>
      <c r="J59" s="767" t="s">
        <v>211</v>
      </c>
      <c r="K59" s="768"/>
      <c r="L59" s="769"/>
      <c r="M59" s="768"/>
      <c r="P59" s="1"/>
      <c r="R59" s="12"/>
      <c r="T59" s="12"/>
      <c r="U59" s="12"/>
      <c r="V59" s="12"/>
      <c r="W59" s="12"/>
      <c r="X59" s="12"/>
      <c r="Y59" s="12"/>
      <c r="Z59" s="12"/>
      <c r="AA59" s="12"/>
      <c r="AB59" s="12"/>
      <c r="AC59" s="12"/>
    </row>
    <row r="60" spans="1:29" ht="15" customHeight="1">
      <c r="A60" s="148"/>
      <c r="E60" s="770"/>
      <c r="F60" s="755"/>
      <c r="G60" s="771" t="str">
        <f>Datos!E614</f>
        <v/>
      </c>
      <c r="H60" s="772" t="str">
        <f>Datos!F614</f>
        <v/>
      </c>
      <c r="I60" s="755"/>
      <c r="J60" s="773"/>
      <c r="K60" s="774"/>
      <c r="L60" s="775"/>
      <c r="M60" s="345" t="str">
        <f>Datos!I614</f>
        <v/>
      </c>
      <c r="N60" s="25"/>
      <c r="R60" s="12"/>
      <c r="T60" s="12"/>
      <c r="U60" s="12"/>
      <c r="V60" s="12"/>
      <c r="W60" s="12"/>
      <c r="X60" s="12"/>
      <c r="Y60" s="12"/>
      <c r="Z60" s="12"/>
      <c r="AA60" s="12"/>
      <c r="AB60" s="12"/>
      <c r="AC60" s="12"/>
    </row>
    <row r="61" spans="1:29" ht="15" customHeight="1">
      <c r="A61" s="148"/>
      <c r="E61" s="770"/>
      <c r="F61" s="755"/>
      <c r="G61" s="771" t="str">
        <f>Datos!E615</f>
        <v/>
      </c>
      <c r="H61" s="772" t="str">
        <f>Datos!F615</f>
        <v/>
      </c>
      <c r="I61" s="776"/>
      <c r="J61" s="773"/>
      <c r="K61" s="777"/>
      <c r="L61" s="775"/>
      <c r="M61" s="345" t="str">
        <f>Datos!I615</f>
        <v/>
      </c>
      <c r="N61" s="25"/>
      <c r="R61" s="12"/>
      <c r="T61" s="12"/>
      <c r="U61" s="12"/>
      <c r="V61" s="12"/>
      <c r="W61" s="12"/>
      <c r="X61" s="12"/>
      <c r="Y61" s="12"/>
      <c r="Z61" s="12"/>
      <c r="AA61" s="12"/>
      <c r="AB61" s="12"/>
      <c r="AC61" s="12"/>
    </row>
    <row r="62" spans="1:29" ht="15" customHeight="1">
      <c r="A62" s="148"/>
      <c r="E62" s="770"/>
      <c r="F62" s="755"/>
      <c r="G62" s="771" t="str">
        <f>Datos!E616</f>
        <v/>
      </c>
      <c r="H62" s="772" t="str">
        <f>Datos!F616</f>
        <v/>
      </c>
      <c r="I62" s="776"/>
      <c r="J62" s="773"/>
      <c r="K62" s="777"/>
      <c r="L62" s="775"/>
      <c r="M62" s="345" t="str">
        <f>Datos!I616</f>
        <v/>
      </c>
      <c r="N62" s="25"/>
      <c r="R62" s="12"/>
      <c r="T62" s="12"/>
      <c r="U62" s="12"/>
      <c r="V62" s="12"/>
      <c r="W62" s="12"/>
      <c r="X62" s="12"/>
      <c r="Y62" s="12"/>
      <c r="Z62" s="12"/>
      <c r="AA62" s="12"/>
      <c r="AB62" s="12"/>
      <c r="AC62" s="12"/>
    </row>
    <row r="63" spans="1:29" ht="15" customHeight="1">
      <c r="A63" s="148"/>
      <c r="E63" s="770"/>
      <c r="F63" s="755"/>
      <c r="G63" s="771" t="str">
        <f>Datos!E617</f>
        <v/>
      </c>
      <c r="H63" s="772" t="str">
        <f>Datos!F617</f>
        <v/>
      </c>
      <c r="I63" s="776"/>
      <c r="J63" s="773"/>
      <c r="K63" s="777"/>
      <c r="L63" s="775"/>
      <c r="M63" s="345" t="str">
        <f>Datos!I617</f>
        <v/>
      </c>
      <c r="N63" s="39"/>
      <c r="R63" s="12"/>
      <c r="T63" s="12"/>
      <c r="U63" s="12"/>
      <c r="V63" s="12"/>
      <c r="W63" s="12"/>
      <c r="X63" s="12"/>
      <c r="Y63" s="12"/>
      <c r="Z63" s="12"/>
      <c r="AA63" s="12"/>
      <c r="AB63" s="12"/>
      <c r="AC63" s="12"/>
    </row>
    <row r="64" spans="1:29" ht="15" customHeight="1">
      <c r="A64" s="148"/>
      <c r="E64" s="770"/>
      <c r="F64" s="755"/>
      <c r="G64" s="771" t="str">
        <f>Datos!E618</f>
        <v/>
      </c>
      <c r="H64" s="772" t="str">
        <f>Datos!F618</f>
        <v/>
      </c>
      <c r="I64" s="776"/>
      <c r="J64" s="773"/>
      <c r="K64" s="777"/>
      <c r="L64" s="775"/>
      <c r="M64" s="345" t="str">
        <f>Datos!I618</f>
        <v/>
      </c>
      <c r="N64" s="39"/>
      <c r="R64" s="12"/>
      <c r="T64" s="12"/>
      <c r="U64" s="12"/>
      <c r="V64" s="12"/>
      <c r="W64" s="12"/>
      <c r="X64" s="12"/>
      <c r="Y64" s="12"/>
      <c r="Z64" s="12"/>
      <c r="AA64" s="12"/>
      <c r="AB64" s="12"/>
      <c r="AC64" s="12"/>
    </row>
    <row r="65" spans="1:29" ht="15" customHeight="1">
      <c r="A65" s="148"/>
      <c r="E65" s="770"/>
      <c r="F65" s="755"/>
      <c r="G65" s="771" t="str">
        <f>Datos!E619</f>
        <v/>
      </c>
      <c r="H65" s="772" t="str">
        <f>Datos!F619</f>
        <v/>
      </c>
      <c r="I65" s="776"/>
      <c r="J65" s="773"/>
      <c r="K65" s="777"/>
      <c r="L65" s="775"/>
      <c r="M65" s="345" t="str">
        <f>Datos!I619</f>
        <v/>
      </c>
      <c r="N65" s="39"/>
      <c r="R65" s="12"/>
      <c r="T65" s="12"/>
      <c r="U65" s="12"/>
      <c r="V65" s="12"/>
      <c r="W65" s="12"/>
      <c r="X65" s="12"/>
      <c r="Y65" s="12"/>
      <c r="Z65" s="12"/>
      <c r="AA65" s="12"/>
      <c r="AB65" s="12"/>
      <c r="AC65" s="12"/>
    </row>
    <row r="66" spans="1:29" ht="15" customHeight="1">
      <c r="A66" s="148"/>
      <c r="E66" s="770"/>
      <c r="F66" s="755"/>
      <c r="G66" s="771" t="str">
        <f>Datos!E620</f>
        <v/>
      </c>
      <c r="H66" s="772" t="str">
        <f>Datos!F620</f>
        <v/>
      </c>
      <c r="I66" s="776"/>
      <c r="J66" s="773"/>
      <c r="K66" s="777"/>
      <c r="L66" s="775"/>
      <c r="M66" s="345" t="str">
        <f>Datos!I620</f>
        <v/>
      </c>
      <c r="N66" s="39"/>
      <c r="R66" s="12"/>
      <c r="T66" s="12"/>
      <c r="U66" s="12"/>
      <c r="V66" s="12"/>
      <c r="W66" s="12"/>
      <c r="X66" s="12"/>
      <c r="Y66" s="12"/>
      <c r="Z66" s="12"/>
      <c r="AA66" s="12"/>
      <c r="AB66" s="12"/>
      <c r="AC66" s="12"/>
    </row>
    <row r="67" spans="1:29" ht="15" customHeight="1">
      <c r="A67" s="16"/>
      <c r="E67" s="770"/>
      <c r="F67" s="755"/>
      <c r="G67" s="771" t="str">
        <f>Datos!E621</f>
        <v/>
      </c>
      <c r="H67" s="772" t="str">
        <f>Datos!F621</f>
        <v/>
      </c>
      <c r="I67" s="776"/>
      <c r="J67" s="773"/>
      <c r="K67" s="777"/>
      <c r="L67" s="775"/>
      <c r="M67" s="345" t="str">
        <f>Datos!I621</f>
        <v/>
      </c>
      <c r="N67" s="39"/>
      <c r="R67" s="12"/>
      <c r="T67" s="12"/>
      <c r="U67" s="12"/>
      <c r="V67" s="12"/>
      <c r="W67" s="12"/>
      <c r="X67" s="12"/>
      <c r="Y67" s="12"/>
      <c r="Z67" s="12"/>
      <c r="AA67" s="12"/>
      <c r="AB67" s="12"/>
      <c r="AC67" s="12"/>
    </row>
    <row r="68" spans="1:29" ht="15" customHeight="1">
      <c r="A68" s="148"/>
      <c r="G68" s="41"/>
      <c r="H68" s="41"/>
      <c r="I68" s="41"/>
      <c r="J68" s="41"/>
      <c r="M68" s="759">
        <f>SUM(M60:M67)</f>
        <v>0</v>
      </c>
    </row>
    <row r="69" spans="1:29" ht="15" customHeight="1">
      <c r="A69" s="148"/>
      <c r="E69" s="25"/>
      <c r="F69" s="25"/>
      <c r="G69" s="43"/>
      <c r="H69" s="43"/>
      <c r="I69" s="25"/>
      <c r="J69" s="25"/>
      <c r="K69" s="25"/>
      <c r="L69" s="25"/>
      <c r="M69" s="25"/>
      <c r="N69" s="25"/>
      <c r="O69" s="25"/>
    </row>
    <row r="70" spans="1:29" ht="15" customHeight="1">
      <c r="A70" s="148"/>
      <c r="E70" s="583" t="s">
        <v>217</v>
      </c>
      <c r="F70" s="584"/>
      <c r="G70" s="584"/>
      <c r="H70" s="584"/>
      <c r="I70" s="584"/>
      <c r="J70" s="584"/>
      <c r="K70" s="584"/>
      <c r="L70" s="584"/>
      <c r="M70" s="584"/>
      <c r="N70" s="584"/>
      <c r="O70" s="584"/>
    </row>
    <row r="71" spans="1:29" ht="15" customHeight="1">
      <c r="A71" s="148"/>
      <c r="E71" s="583"/>
      <c r="F71" s="584"/>
      <c r="G71" s="584"/>
      <c r="H71" s="584"/>
      <c r="I71" s="584"/>
      <c r="J71" s="584"/>
      <c r="K71" s="584"/>
      <c r="L71" s="584"/>
      <c r="M71" s="584"/>
      <c r="N71" s="584"/>
      <c r="O71" s="584"/>
    </row>
    <row r="72" spans="1:29" ht="18.75" customHeight="1">
      <c r="A72" s="148"/>
      <c r="E72" s="424" t="s">
        <v>225</v>
      </c>
      <c r="F72" s="25"/>
      <c r="G72" s="43"/>
      <c r="H72" s="43"/>
      <c r="I72" s="53"/>
      <c r="J72" s="53"/>
      <c r="K72" s="53"/>
      <c r="L72" s="53"/>
      <c r="M72" s="25"/>
      <c r="N72" s="25"/>
      <c r="O72" s="53"/>
      <c r="P72" s="689"/>
    </row>
    <row r="73" spans="1:29" ht="15" customHeight="1">
      <c r="A73" s="148"/>
      <c r="G73" s="41"/>
      <c r="H73" s="41"/>
    </row>
    <row r="74" spans="1:29" ht="15" customHeight="1">
      <c r="A74" s="148"/>
      <c r="G74" s="41"/>
      <c r="H74" s="41"/>
    </row>
    <row r="75" spans="1:29" ht="15" customHeight="1">
      <c r="A75" s="148"/>
      <c r="G75" s="41"/>
      <c r="H75" s="41"/>
    </row>
    <row r="76" spans="1:29" ht="15" customHeight="1">
      <c r="A76" s="148"/>
      <c r="G76" s="41"/>
      <c r="H76" s="41"/>
    </row>
    <row r="77" spans="1:29" ht="15" customHeight="1">
      <c r="A77" s="148"/>
    </row>
    <row r="78" spans="1:29" ht="15" customHeight="1">
      <c r="A78" s="148"/>
    </row>
    <row r="79" spans="1:29" ht="15" customHeight="1">
      <c r="A79" s="148"/>
    </row>
    <row r="80" spans="1:29" ht="15" customHeight="1">
      <c r="A80" s="148"/>
    </row>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9" hidden="1"/>
    <row r="100" hidden="1"/>
  </sheetData>
  <sheetProtection algorithmName="SHA-512" hashValue="ZIUMWQKNKj8afMGTt/VUjHL/6uQ73KtMcYT/bgldfn7iRADkY32UPHPR7FkOhAMcJEZXfSN3SMGAuQuu8A+n9A==" saltValue="3+KPqwlHsZWqXBJqUbDXuw==" spinCount="100000" sheet="1" objects="1" scenarios="1"/>
  <protectedRanges>
    <protectedRange sqref="E60:F67 I60:L67" name="Rango2"/>
    <protectedRange sqref="E22:F43 I22:M43" name="Rango1"/>
  </protectedRanges>
  <dataConsolidate/>
  <mergeCells count="23">
    <mergeCell ref="L58:L59"/>
    <mergeCell ref="M58:M59"/>
    <mergeCell ref="F58:F59"/>
    <mergeCell ref="H58:H59"/>
    <mergeCell ref="I58:J58"/>
    <mergeCell ref="G58:G59"/>
    <mergeCell ref="K58:K59"/>
    <mergeCell ref="E70:O71"/>
    <mergeCell ref="C1:P1"/>
    <mergeCell ref="F20:F21"/>
    <mergeCell ref="E20:E21"/>
    <mergeCell ref="H20:H21"/>
    <mergeCell ref="E3:O4"/>
    <mergeCell ref="K20:K21"/>
    <mergeCell ref="L20:L21"/>
    <mergeCell ref="M20:M21"/>
    <mergeCell ref="N20:N21"/>
    <mergeCell ref="G20:G21"/>
    <mergeCell ref="I20:J20"/>
    <mergeCell ref="E46:O47"/>
    <mergeCell ref="E54:O56"/>
    <mergeCell ref="E58:E59"/>
    <mergeCell ref="E6:O7"/>
  </mergeCells>
  <phoneticPr fontId="3" type="noConversion"/>
  <conditionalFormatting sqref="L33:L43">
    <cfRule type="expression" dxfId="1234" priority="53" stopIfTrue="1">
      <formula>AND(ISTEXT(F33),L33="")</formula>
    </cfRule>
  </conditionalFormatting>
  <conditionalFormatting sqref="G22:H43">
    <cfRule type="expression" dxfId="1233" priority="55" stopIfTrue="1">
      <formula>G22=""</formula>
    </cfRule>
  </conditionalFormatting>
  <conditionalFormatting sqref="F22:F43">
    <cfRule type="expression" dxfId="1232" priority="56" stopIfTrue="1">
      <formula>AND((E22&lt;&gt;""),ISNONTEXT(F22))</formula>
    </cfRule>
  </conditionalFormatting>
  <conditionalFormatting sqref="M33:M43">
    <cfRule type="expression" dxfId="1231" priority="194" stopIfTrue="1">
      <formula>AND(ISTEXT(F33),M33="")</formula>
    </cfRule>
  </conditionalFormatting>
  <conditionalFormatting sqref="J23:J43">
    <cfRule type="expression" dxfId="1230" priority="29" stopIfTrue="1">
      <formula>AND(I23="Preparado",J23="")</formula>
    </cfRule>
  </conditionalFormatting>
  <conditionalFormatting sqref="N22:N44">
    <cfRule type="expression" dxfId="1229" priority="23" stopIfTrue="1">
      <formula>ISNUMBER(N22)</formula>
    </cfRule>
  </conditionalFormatting>
  <conditionalFormatting sqref="M22:M43">
    <cfRule type="expression" dxfId="1228" priority="19" stopIfTrue="1">
      <formula>AND(OR(E22&lt;&gt;"",ISTEXT(F22)),M22="")</formula>
    </cfRule>
  </conditionalFormatting>
  <conditionalFormatting sqref="K22:K43">
    <cfRule type="expression" dxfId="1227" priority="15" stopIfTrue="1">
      <formula>ISTEXT(K22)</formula>
    </cfRule>
    <cfRule type="expression" dxfId="1226" priority="16" stopIfTrue="1">
      <formula>OR((E22&lt;&gt;""),ISTEXT(F22))</formula>
    </cfRule>
  </conditionalFormatting>
  <conditionalFormatting sqref="L22:L43">
    <cfRule type="expression" dxfId="1225" priority="14" stopIfTrue="1">
      <formula>AND(OR(E22&lt;&gt;"",ISTEXT(F22)),L22="")</formula>
    </cfRule>
  </conditionalFormatting>
  <conditionalFormatting sqref="E22:E43">
    <cfRule type="expression" dxfId="1224" priority="13" stopIfTrue="1">
      <formula>E22=""</formula>
    </cfRule>
  </conditionalFormatting>
  <conditionalFormatting sqref="I22:I43">
    <cfRule type="expression" dxfId="1223" priority="536" stopIfTrue="1">
      <formula>AND(F22="Otro",ISBLANK(I22))</formula>
    </cfRule>
  </conditionalFormatting>
  <conditionalFormatting sqref="J22:J43">
    <cfRule type="expression" dxfId="1222" priority="537" stopIfTrue="1">
      <formula>AND($F22="Otro",ISBLANK(J22))</formula>
    </cfRule>
  </conditionalFormatting>
  <conditionalFormatting sqref="G60:H67">
    <cfRule type="expression" dxfId="1221" priority="9" stopIfTrue="1">
      <formula>G60=""</formula>
    </cfRule>
  </conditionalFormatting>
  <conditionalFormatting sqref="F60:F67">
    <cfRule type="expression" dxfId="1220" priority="10" stopIfTrue="1">
      <formula>AND((E60&lt;&gt;""),ISNONTEXT(F60))</formula>
    </cfRule>
  </conditionalFormatting>
  <conditionalFormatting sqref="J61:J67">
    <cfRule type="expression" dxfId="1219" priority="8" stopIfTrue="1">
      <formula>AND(I61="Preparado",J61="")</formula>
    </cfRule>
  </conditionalFormatting>
  <conditionalFormatting sqref="M60:M67">
    <cfRule type="expression" dxfId="1218" priority="7" stopIfTrue="1">
      <formula>ISNUMBER(M60)</formula>
    </cfRule>
  </conditionalFormatting>
  <conditionalFormatting sqref="L60:L67">
    <cfRule type="expression" dxfId="1217" priority="6" stopIfTrue="1">
      <formula>AND(OR(E60&lt;&gt;"",ISTEXT(F60)),L60="")</formula>
    </cfRule>
  </conditionalFormatting>
  <conditionalFormatting sqref="K60:K67">
    <cfRule type="expression" dxfId="1216" priority="4" stopIfTrue="1">
      <formula>ISTEXT(K60)</formula>
    </cfRule>
    <cfRule type="expression" dxfId="1215" priority="5" stopIfTrue="1">
      <formula>OR((E60&lt;&gt;""),ISTEXT(F60))</formula>
    </cfRule>
  </conditionalFormatting>
  <conditionalFormatting sqref="E60:E67">
    <cfRule type="expression" dxfId="1214" priority="2" stopIfTrue="1">
      <formula>E60=""</formula>
    </cfRule>
  </conditionalFormatting>
  <conditionalFormatting sqref="I60:I67">
    <cfRule type="expression" dxfId="1213" priority="11" stopIfTrue="1">
      <formula>AND(F60="Otro",ISBLANK(I60))</formula>
    </cfRule>
  </conditionalFormatting>
  <conditionalFormatting sqref="J60:J67">
    <cfRule type="expression" dxfId="1212" priority="12" stopIfTrue="1">
      <formula>AND($F60="Otro",ISBLANK(J60))</formula>
    </cfRule>
  </conditionalFormatting>
  <conditionalFormatting sqref="M68">
    <cfRule type="expression" dxfId="1211" priority="1" stopIfTrue="1">
      <formula>ISNUMBER(M68)</formula>
    </cfRule>
  </conditionalFormatting>
  <dataValidations count="8">
    <dataValidation type="decimal" operator="greaterThanOrEqual" allowBlank="1" showInputMessage="1" showErrorMessage="1" sqref="L22:L43 L45" xr:uid="{00000000-0002-0000-0500-000000000000}">
      <formula1>0</formula1>
    </dataValidation>
    <dataValidation type="decimal" allowBlank="1" showInputMessage="1" showErrorMessage="1" error="El valor ha de estar entre 0% y 100%" sqref="I68" xr:uid="{00000000-0002-0000-0500-000001000000}">
      <formula1>#REF!</formula1>
      <formula2>#REF!</formula2>
    </dataValidation>
    <dataValidation type="whole" operator="greaterThan" allowBlank="1" showInputMessage="1" showErrorMessage="1" sqref="J60:J67 J22:J43 I45" xr:uid="{00000000-0002-0000-0500-000002000000}">
      <formula1>0</formula1>
    </dataValidation>
    <dataValidation type="decimal" operator="greaterThan" allowBlank="1" showInputMessage="1" showErrorMessage="1" error="Este valor ha de ser igual o inferior al de la carga inicial del equipo." sqref="M45" xr:uid="{00000000-0002-0000-0500-000003000000}">
      <formula1>0</formula1>
    </dataValidation>
    <dataValidation type="list" allowBlank="1" showInputMessage="1" showErrorMessage="1" sqref="F45" xr:uid="{00000000-0002-0000-0500-000004000000}">
      <formula1>NombrePrep</formula1>
    </dataValidation>
    <dataValidation type="decimal" allowBlank="1" showInputMessage="1" showErrorMessage="1" error="Este valor ha de ser igual o inferior al de la carga inicial del equipo." sqref="M22:M43" xr:uid="{00000000-0002-0000-0500-000005000000}">
      <formula1>-0.1</formula1>
      <formula2>L22</formula2>
    </dataValidation>
    <dataValidation type="list" allowBlank="1" showInputMessage="1" showErrorMessage="1" sqref="F22:F43" xr:uid="{00000000-0002-0000-0500-000006000000}">
      <formula1>Refrigerante</formula1>
    </dataValidation>
    <dataValidation type="list" allowBlank="1" showInputMessage="1" showErrorMessage="1" sqref="F60:F67" xr:uid="{00000000-0002-0000-0500-000007000000}">
      <formula1>Fugitivas_otros</formula1>
    </dataValidation>
  </dataValidations>
  <hyperlinks>
    <hyperlink ref="E46:O47" r:id="rId1" display="(1) En caso de considerar otros gases no incluidos en el listado, puede consultar su PCA en el capítulo 8 del Quinto Informe de Evaluación del IPCC (https://www.ipcc.ch/site/assets/uploads/2018/02/WG1AR5_Chapter08_FINAL.pdf)" xr:uid="{00000000-0004-0000-0500-000000000000}"/>
    <hyperlink ref="E70:O71" r:id="rId2" display="(1) En caso de considerar otros gases no incluidos en el listado, puede consultar su PCA en el capítulo 8 del Quinto Informe de Evaluación del IPCC (https://www.ipcc.ch/site/assets/uploads/2018/02/WG1AR5_Chapter08_FINAL.pdf)" xr:uid="{00000000-0004-0000-0500-000001000000}"/>
    <hyperlink ref="A4" location="'2. Hoja de trabajo. Consumos'!A1" display="2. Hoja de trabajo. Consumos" xr:uid="{00000000-0004-0000-0500-000002000000}"/>
    <hyperlink ref="A5" location="'3. Instalaciones fijas'!A1" display="3. Instalaciones fijas" xr:uid="{00000000-0004-0000-0500-000003000000}"/>
    <hyperlink ref="A6" location="'4. Vehículos y maquinaria'!A1" display="4. Vehículos y maquinaria" xr:uid="{00000000-0004-0000-0500-000004000000}"/>
    <hyperlink ref="A7" location="'5. Emisiones Fugitivas'!A1" display="5. Emisiones fugitivas" xr:uid="{00000000-0004-0000-0500-000005000000}"/>
    <hyperlink ref="A8" location="'6. Emisiones de proceso'!A1" display="6. Emisiones de proceso" xr:uid="{00000000-0004-0000-0500-000006000000}"/>
    <hyperlink ref="A9" location="'7. Información adicional'!A1" display="7. Información adicional" xr:uid="{00000000-0004-0000-0500-000007000000}"/>
    <hyperlink ref="A13" location="'11. Revisiones calculadora'!A1" display="11. Revisiones de la calculadora" xr:uid="{00000000-0004-0000-0500-000008000000}"/>
    <hyperlink ref="A3" location="'1.Datos generales organización '!A1" display="1. Datos de la organización" xr:uid="{00000000-0004-0000-0500-000009000000}"/>
    <hyperlink ref="A11" location="'9. Informe final. Resultados'!A1" display="9. Informe final: Resultados" xr:uid="{00000000-0004-0000-0500-00000A000000}"/>
    <hyperlink ref="A10" location="'8.Electricidad y otras energías'!A1" display="8. Indirectas por energía comprada" xr:uid="{00000000-0004-0000-0500-00000B000000}"/>
    <hyperlink ref="A12" location="'10. Factores de emisión'!A1" display="10. Factores de emisión" xr:uid="{00000000-0004-0000-0500-00000C000000}"/>
  </hyperlinks>
  <pageMargins left="0.75" right="0.75" top="1" bottom="1" header="0" footer="0"/>
  <pageSetup paperSize="256" scale="32" orientation="portrait" r:id="rId3"/>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82"/>
  <sheetViews>
    <sheetView showRowColHeaders="0" zoomScaleNormal="100" workbookViewId="0">
      <pane xSplit="2" ySplit="1" topLeftCell="C2" activePane="bottomRight" state="frozen"/>
      <selection pane="bottomRight"/>
      <selection pane="bottomLeft" activeCell="H40" sqref="H40:N40"/>
      <selection pane="topRight" activeCell="H40" sqref="H40:N40"/>
    </sheetView>
  </sheetViews>
  <sheetFormatPr defaultColWidth="11.42578125" defaultRowHeight="15"/>
  <cols>
    <col min="1" max="1" width="26.85546875" style="148" customWidth="1"/>
    <col min="2" max="2" width="0.5703125" style="10" customWidth="1"/>
    <col min="3" max="3" width="1" style="23" customWidth="1"/>
    <col min="4" max="4" width="1.42578125" style="12" customWidth="1"/>
    <col min="5" max="5" width="24.7109375" style="12" customWidth="1"/>
    <col min="6" max="6" width="36.42578125" style="12" customWidth="1"/>
    <col min="7" max="7" width="13.42578125" style="12" customWidth="1"/>
    <col min="8" max="8" width="25.140625" style="12" customWidth="1"/>
    <col min="9" max="9" width="16.85546875" style="12" customWidth="1"/>
    <col min="10" max="11" width="15.28515625" style="12" customWidth="1"/>
    <col min="12" max="12" width="16.5703125" style="12" customWidth="1"/>
    <col min="13" max="13" width="12.28515625" style="12" customWidth="1"/>
    <col min="14" max="14" width="3.42578125" style="12" customWidth="1"/>
    <col min="15" max="16384" width="11.42578125" style="12"/>
  </cols>
  <sheetData>
    <row r="1" spans="1:18" s="23" customFormat="1" ht="36" customHeight="1">
      <c r="A1" s="147"/>
      <c r="B1" s="10"/>
      <c r="C1" s="514" t="s">
        <v>226</v>
      </c>
      <c r="D1" s="514"/>
      <c r="E1" s="514"/>
      <c r="F1" s="514"/>
      <c r="G1" s="514"/>
      <c r="H1" s="514"/>
      <c r="I1" s="514"/>
      <c r="J1" s="514"/>
      <c r="K1" s="514"/>
      <c r="L1" s="514"/>
      <c r="M1" s="514"/>
      <c r="N1" s="514"/>
    </row>
    <row r="2" spans="1:18" ht="36" customHeight="1">
      <c r="A2" s="46"/>
      <c r="B2" s="5"/>
    </row>
    <row r="3" spans="1:18" ht="15" customHeight="1">
      <c r="A3" s="690" t="s">
        <v>29</v>
      </c>
      <c r="B3" s="51"/>
      <c r="E3" s="594" t="s">
        <v>227</v>
      </c>
      <c r="F3" s="594"/>
      <c r="G3" s="594"/>
      <c r="H3" s="594"/>
      <c r="I3" s="594"/>
      <c r="J3" s="594"/>
      <c r="K3" s="594"/>
      <c r="L3" s="594"/>
      <c r="M3" s="594"/>
      <c r="N3" s="149"/>
    </row>
    <row r="4" spans="1:18" ht="15" customHeight="1">
      <c r="A4" s="690" t="s">
        <v>31</v>
      </c>
      <c r="B4" s="51"/>
      <c r="E4" s="594"/>
      <c r="F4" s="594"/>
      <c r="G4" s="594"/>
      <c r="H4" s="594"/>
      <c r="I4" s="594"/>
      <c r="J4" s="594"/>
      <c r="K4" s="594"/>
      <c r="L4" s="594"/>
      <c r="M4" s="594"/>
      <c r="N4" s="149"/>
    </row>
    <row r="5" spans="1:18" ht="15" customHeight="1">
      <c r="A5" s="690" t="s">
        <v>32</v>
      </c>
      <c r="B5" s="51"/>
      <c r="E5" s="594"/>
      <c r="F5" s="594"/>
      <c r="G5" s="594"/>
      <c r="H5" s="594"/>
      <c r="I5" s="594"/>
      <c r="J5" s="594"/>
      <c r="K5" s="594"/>
      <c r="L5" s="594"/>
      <c r="M5" s="594"/>
      <c r="N5" s="149"/>
    </row>
    <row r="6" spans="1:18" ht="15" customHeight="1">
      <c r="A6" s="690" t="s">
        <v>36</v>
      </c>
      <c r="B6" s="51"/>
      <c r="E6" s="594"/>
      <c r="F6" s="594"/>
      <c r="G6" s="594"/>
      <c r="H6" s="594"/>
      <c r="I6" s="594"/>
      <c r="J6" s="594"/>
      <c r="K6" s="594"/>
      <c r="L6" s="594"/>
      <c r="M6" s="594"/>
      <c r="N6" s="149"/>
    </row>
    <row r="7" spans="1:18" ht="15" customHeight="1">
      <c r="A7" s="690" t="s">
        <v>37</v>
      </c>
      <c r="B7" s="51"/>
      <c r="E7" s="594"/>
      <c r="F7" s="594"/>
      <c r="G7" s="594"/>
      <c r="H7" s="594"/>
      <c r="I7" s="594"/>
      <c r="J7" s="594"/>
      <c r="K7" s="594"/>
      <c r="L7" s="594"/>
      <c r="M7" s="594"/>
      <c r="N7" s="149"/>
    </row>
    <row r="8" spans="1:18" ht="15" customHeight="1">
      <c r="A8" s="4" t="s">
        <v>38</v>
      </c>
      <c r="B8" s="51"/>
      <c r="E8" s="594"/>
      <c r="F8" s="594"/>
      <c r="G8" s="594"/>
      <c r="H8" s="594"/>
      <c r="I8" s="594"/>
      <c r="J8" s="594"/>
      <c r="K8" s="594"/>
      <c r="L8" s="594"/>
      <c r="M8" s="594"/>
      <c r="N8" s="149"/>
    </row>
    <row r="9" spans="1:18" ht="15" customHeight="1">
      <c r="A9" s="690" t="s">
        <v>40</v>
      </c>
      <c r="B9" s="51"/>
      <c r="E9" s="425"/>
      <c r="F9" s="426"/>
      <c r="G9" s="426"/>
      <c r="H9" s="426"/>
      <c r="I9" s="426"/>
      <c r="J9" s="426"/>
      <c r="K9" s="426"/>
      <c r="L9" s="426"/>
      <c r="M9" s="426"/>
      <c r="N9" s="149"/>
    </row>
    <row r="10" spans="1:18" ht="16.5">
      <c r="A10" s="690" t="s">
        <v>41</v>
      </c>
      <c r="B10" s="51"/>
      <c r="E10" s="536" t="s">
        <v>228</v>
      </c>
      <c r="F10" s="536"/>
      <c r="G10" s="536"/>
      <c r="H10" s="536"/>
      <c r="I10" s="536"/>
      <c r="J10" s="536"/>
      <c r="K10" s="536"/>
      <c r="L10" s="536"/>
      <c r="M10" s="536"/>
      <c r="N10" s="149"/>
    </row>
    <row r="11" spans="1:18" ht="15" customHeight="1">
      <c r="A11" s="690" t="s">
        <v>42</v>
      </c>
      <c r="B11" s="51"/>
      <c r="E11" s="421"/>
      <c r="F11" s="426"/>
      <c r="G11" s="426"/>
      <c r="H11" s="426"/>
      <c r="I11" s="426"/>
      <c r="J11" s="426"/>
      <c r="K11" s="426"/>
      <c r="L11" s="426"/>
      <c r="M11" s="426"/>
      <c r="N11" s="149"/>
    </row>
    <row r="12" spans="1:18" ht="15" customHeight="1">
      <c r="A12" s="690" t="s">
        <v>44</v>
      </c>
      <c r="E12" s="419" t="s">
        <v>229</v>
      </c>
      <c r="F12" s="417"/>
      <c r="G12" s="417"/>
      <c r="H12" s="417"/>
      <c r="I12" s="417"/>
      <c r="J12" s="417"/>
      <c r="K12" s="417"/>
      <c r="L12" s="417"/>
      <c r="M12" s="417"/>
      <c r="N12" s="196"/>
      <c r="O12" s="196"/>
      <c r="P12" s="196"/>
      <c r="Q12" s="196"/>
      <c r="R12" s="196"/>
    </row>
    <row r="13" spans="1:18" ht="15" customHeight="1">
      <c r="A13" s="690" t="s">
        <v>45</v>
      </c>
      <c r="J13" s="196"/>
      <c r="K13" s="196"/>
      <c r="L13" s="196"/>
      <c r="M13" s="196"/>
      <c r="N13" s="196"/>
      <c r="O13" s="196"/>
    </row>
    <row r="14" spans="1:18" ht="15" customHeight="1">
      <c r="A14" s="46"/>
      <c r="E14" s="589" t="s">
        <v>230</v>
      </c>
      <c r="F14" s="591" t="s">
        <v>231</v>
      </c>
      <c r="G14" s="593" t="s">
        <v>232</v>
      </c>
      <c r="H14" s="593"/>
      <c r="I14" s="595" t="s">
        <v>116</v>
      </c>
      <c r="J14" s="596"/>
      <c r="K14" s="596"/>
      <c r="L14" s="597" t="s">
        <v>233</v>
      </c>
      <c r="M14" s="196"/>
    </row>
    <row r="15" spans="1:18" ht="15" customHeight="1">
      <c r="A15" s="46"/>
      <c r="E15" s="590"/>
      <c r="F15" s="592"/>
      <c r="G15" s="206" t="s">
        <v>234</v>
      </c>
      <c r="H15" s="206" t="s">
        <v>235</v>
      </c>
      <c r="I15" s="207" t="s">
        <v>123</v>
      </c>
      <c r="J15" s="207" t="s">
        <v>124</v>
      </c>
      <c r="K15" s="349" t="s">
        <v>125</v>
      </c>
      <c r="L15" s="597"/>
      <c r="M15" s="196"/>
    </row>
    <row r="16" spans="1:18" ht="15" customHeight="1">
      <c r="A16" s="46"/>
      <c r="E16" s="727"/>
      <c r="F16" s="779"/>
      <c r="G16" s="727"/>
      <c r="H16" s="780"/>
      <c r="I16" s="427"/>
      <c r="J16" s="427"/>
      <c r="K16" s="427"/>
      <c r="L16" s="428" t="str">
        <f>Datos!J650</f>
        <v/>
      </c>
      <c r="M16" s="196"/>
    </row>
    <row r="17" spans="1:13" ht="15" customHeight="1">
      <c r="A17" s="46"/>
      <c r="E17" s="727"/>
      <c r="F17" s="779"/>
      <c r="G17" s="727"/>
      <c r="H17" s="780"/>
      <c r="I17" s="429"/>
      <c r="J17" s="429"/>
      <c r="K17" s="429"/>
      <c r="L17" s="428" t="str">
        <f>Datos!J651</f>
        <v/>
      </c>
      <c r="M17" s="196"/>
    </row>
    <row r="18" spans="1:13" ht="15" customHeight="1">
      <c r="A18" s="46"/>
      <c r="E18" s="727"/>
      <c r="F18" s="779"/>
      <c r="G18" s="727"/>
      <c r="H18" s="780"/>
      <c r="I18" s="429"/>
      <c r="J18" s="429"/>
      <c r="K18" s="429"/>
      <c r="L18" s="428" t="str">
        <f>Datos!J652</f>
        <v/>
      </c>
      <c r="M18" s="196"/>
    </row>
    <row r="19" spans="1:13" ht="15" customHeight="1">
      <c r="A19" s="46"/>
      <c r="E19" s="727"/>
      <c r="F19" s="779"/>
      <c r="G19" s="727"/>
      <c r="H19" s="780"/>
      <c r="I19" s="429"/>
      <c r="J19" s="429"/>
      <c r="K19" s="429"/>
      <c r="L19" s="428" t="str">
        <f>Datos!J653</f>
        <v/>
      </c>
      <c r="M19" s="196"/>
    </row>
    <row r="20" spans="1:13" ht="15" customHeight="1">
      <c r="A20" s="46"/>
      <c r="E20" s="727"/>
      <c r="F20" s="779"/>
      <c r="G20" s="727"/>
      <c r="H20" s="780"/>
      <c r="I20" s="429"/>
      <c r="J20" s="429"/>
      <c r="K20" s="429"/>
      <c r="L20" s="428" t="str">
        <f>Datos!J654</f>
        <v/>
      </c>
      <c r="M20" s="196"/>
    </row>
    <row r="21" spans="1:13" ht="15" customHeight="1">
      <c r="A21" s="16"/>
      <c r="E21" s="727"/>
      <c r="F21" s="779"/>
      <c r="G21" s="727"/>
      <c r="H21" s="780"/>
      <c r="I21" s="429"/>
      <c r="J21" s="429"/>
      <c r="K21" s="429"/>
      <c r="L21" s="428" t="str">
        <f>Datos!J655</f>
        <v/>
      </c>
      <c r="M21" s="196"/>
    </row>
    <row r="22" spans="1:13" ht="15" customHeight="1">
      <c r="A22" s="16"/>
      <c r="E22" s="727"/>
      <c r="F22" s="779"/>
      <c r="G22" s="727"/>
      <c r="H22" s="780"/>
      <c r="I22" s="429"/>
      <c r="J22" s="429"/>
      <c r="K22" s="429"/>
      <c r="L22" s="428" t="str">
        <f>Datos!J656</f>
        <v/>
      </c>
      <c r="M22" s="196"/>
    </row>
    <row r="23" spans="1:13" ht="15" customHeight="1">
      <c r="A23" s="16"/>
      <c r="E23" s="727"/>
      <c r="F23" s="779"/>
      <c r="G23" s="727"/>
      <c r="H23" s="780"/>
      <c r="I23" s="429"/>
      <c r="J23" s="429"/>
      <c r="K23" s="429"/>
      <c r="L23" s="428" t="str">
        <f>Datos!J657</f>
        <v/>
      </c>
      <c r="M23" s="196"/>
    </row>
    <row r="24" spans="1:13" ht="15" customHeight="1">
      <c r="A24" s="16"/>
      <c r="E24" s="727"/>
      <c r="F24" s="779"/>
      <c r="G24" s="727"/>
      <c r="H24" s="780"/>
      <c r="I24" s="429"/>
      <c r="J24" s="429"/>
      <c r="K24" s="429"/>
      <c r="L24" s="428" t="str">
        <f>Datos!J658</f>
        <v/>
      </c>
    </row>
    <row r="25" spans="1:13" ht="15" customHeight="1">
      <c r="A25" s="16"/>
      <c r="E25" s="727"/>
      <c r="F25" s="779"/>
      <c r="G25" s="727"/>
      <c r="H25" s="780"/>
      <c r="I25" s="429"/>
      <c r="J25" s="429"/>
      <c r="K25" s="429"/>
      <c r="L25" s="428" t="str">
        <f>Datos!J659</f>
        <v/>
      </c>
    </row>
    <row r="26" spans="1:13" ht="15" customHeight="1">
      <c r="A26" s="16"/>
      <c r="E26" s="727"/>
      <c r="F26" s="779"/>
      <c r="G26" s="727"/>
      <c r="H26" s="780"/>
      <c r="I26" s="429"/>
      <c r="J26" s="429"/>
      <c r="K26" s="429"/>
      <c r="L26" s="428" t="str">
        <f>Datos!J660</f>
        <v/>
      </c>
    </row>
    <row r="27" spans="1:13" ht="15" customHeight="1">
      <c r="A27" s="16"/>
      <c r="E27" s="727"/>
      <c r="F27" s="779"/>
      <c r="G27" s="727"/>
      <c r="H27" s="780"/>
      <c r="I27" s="429"/>
      <c r="J27" s="429"/>
      <c r="K27" s="429"/>
      <c r="L27" s="428" t="str">
        <f>Datos!J661</f>
        <v/>
      </c>
    </row>
    <row r="28" spans="1:13" ht="15" customHeight="1">
      <c r="A28" s="16"/>
      <c r="E28" s="727"/>
      <c r="F28" s="779"/>
      <c r="G28" s="727"/>
      <c r="H28" s="780"/>
      <c r="I28" s="429"/>
      <c r="J28" s="429"/>
      <c r="K28" s="429"/>
      <c r="L28" s="428" t="str">
        <f>Datos!J662</f>
        <v/>
      </c>
    </row>
    <row r="29" spans="1:13" ht="15" customHeight="1">
      <c r="A29" s="16"/>
      <c r="E29" s="727"/>
      <c r="F29" s="779"/>
      <c r="G29" s="727"/>
      <c r="H29" s="780"/>
      <c r="I29" s="429"/>
      <c r="J29" s="429"/>
      <c r="K29" s="429"/>
      <c r="L29" s="428" t="str">
        <f>Datos!J663</f>
        <v/>
      </c>
    </row>
    <row r="30" spans="1:13" ht="15" customHeight="1">
      <c r="A30" s="16"/>
      <c r="E30" s="727"/>
      <c r="F30" s="779"/>
      <c r="G30" s="727"/>
      <c r="H30" s="780"/>
      <c r="I30" s="429"/>
      <c r="J30" s="429"/>
      <c r="K30" s="429"/>
      <c r="L30" s="428" t="str">
        <f>Datos!J664</f>
        <v/>
      </c>
    </row>
    <row r="31" spans="1:13" ht="15" customHeight="1">
      <c r="A31" s="16"/>
      <c r="C31" s="12"/>
      <c r="E31" s="205"/>
      <c r="F31" s="205"/>
      <c r="G31" s="205"/>
      <c r="H31" s="205"/>
      <c r="I31" s="429">
        <f>SUM(I16:I30)</f>
        <v>0</v>
      </c>
      <c r="J31" s="429">
        <f>SUM(J16:J30)</f>
        <v>0</v>
      </c>
      <c r="K31" s="429">
        <f>SUM(K16:K30)</f>
        <v>0</v>
      </c>
      <c r="L31" s="430">
        <f>SUM(L16:L30)</f>
        <v>0</v>
      </c>
      <c r="M31" s="205"/>
    </row>
    <row r="32" spans="1:13" ht="15" customHeight="1">
      <c r="A32" s="16"/>
      <c r="C32" s="12"/>
      <c r="E32" s="191"/>
      <c r="F32" s="191"/>
      <c r="G32" s="191"/>
      <c r="H32" s="191"/>
      <c r="I32" s="191"/>
      <c r="J32" s="191"/>
      <c r="K32" s="191"/>
      <c r="L32" s="191"/>
      <c r="M32" s="191"/>
    </row>
    <row r="33" spans="1:15" s="347" customFormat="1" ht="15" customHeight="1">
      <c r="A33" s="16"/>
      <c r="B33" s="10"/>
      <c r="C33" s="346"/>
      <c r="D33" s="346"/>
      <c r="E33" s="346"/>
      <c r="F33" s="346"/>
      <c r="G33" s="346"/>
      <c r="H33" s="346"/>
      <c r="I33" s="346"/>
      <c r="J33" s="346"/>
      <c r="K33" s="346"/>
      <c r="L33" s="346"/>
      <c r="M33" s="346"/>
      <c r="N33" s="346"/>
      <c r="O33" s="346"/>
    </row>
    <row r="34" spans="1:15" s="347" customFormat="1" ht="15" customHeight="1">
      <c r="A34" s="16"/>
      <c r="B34" s="10"/>
      <c r="C34" s="346"/>
      <c r="D34" s="346"/>
      <c r="E34" s="346"/>
      <c r="F34" s="346"/>
      <c r="G34" s="346"/>
      <c r="H34" s="346"/>
      <c r="I34" s="346"/>
      <c r="J34" s="346"/>
      <c r="K34" s="346"/>
      <c r="L34" s="346"/>
      <c r="M34" s="346"/>
      <c r="N34" s="346"/>
      <c r="O34" s="346"/>
    </row>
    <row r="35" spans="1:15" s="347" customFormat="1" ht="15" customHeight="1">
      <c r="A35" s="16"/>
      <c r="B35" s="10"/>
      <c r="C35" s="346"/>
      <c r="D35" s="346"/>
      <c r="E35" s="346"/>
      <c r="F35" s="346"/>
      <c r="G35" s="346"/>
      <c r="H35" s="346"/>
      <c r="I35" s="346"/>
      <c r="J35" s="346"/>
      <c r="K35" s="346"/>
      <c r="L35" s="346"/>
      <c r="M35" s="346"/>
      <c r="N35" s="346"/>
      <c r="O35" s="346"/>
    </row>
    <row r="36" spans="1:15" s="347" customFormat="1" ht="15" customHeight="1">
      <c r="A36" s="16"/>
      <c r="B36" s="10"/>
      <c r="C36" s="346"/>
      <c r="D36" s="346"/>
      <c r="E36" s="346"/>
      <c r="F36" s="346"/>
      <c r="G36" s="346"/>
      <c r="H36" s="346"/>
      <c r="I36" s="346"/>
      <c r="J36" s="346"/>
      <c r="K36" s="346"/>
      <c r="L36" s="346"/>
      <c r="M36" s="346"/>
      <c r="N36" s="346"/>
      <c r="O36" s="346"/>
    </row>
    <row r="37" spans="1:15" s="347" customFormat="1" ht="15" customHeight="1">
      <c r="A37" s="16"/>
      <c r="B37" s="10"/>
      <c r="C37" s="346"/>
      <c r="D37" s="346"/>
      <c r="E37" s="346"/>
      <c r="F37" s="346"/>
      <c r="G37" s="346"/>
      <c r="H37" s="346"/>
      <c r="I37" s="346"/>
      <c r="J37" s="346"/>
      <c r="K37" s="346"/>
      <c r="L37" s="346"/>
      <c r="M37" s="346"/>
      <c r="N37" s="346"/>
      <c r="O37" s="346"/>
    </row>
    <row r="38" spans="1:15" s="347" customFormat="1" ht="15" customHeight="1">
      <c r="A38" s="16"/>
      <c r="B38" s="10"/>
      <c r="C38" s="346"/>
      <c r="D38" s="346"/>
      <c r="E38" s="346"/>
      <c r="F38" s="346"/>
      <c r="G38" s="346"/>
      <c r="H38" s="346"/>
      <c r="I38" s="346"/>
      <c r="J38" s="346"/>
      <c r="K38" s="346"/>
      <c r="L38" s="346"/>
      <c r="M38" s="346"/>
      <c r="N38" s="346"/>
      <c r="O38" s="346"/>
    </row>
    <row r="39" spans="1:15" s="347" customFormat="1" ht="15" customHeight="1">
      <c r="A39" s="16"/>
      <c r="B39" s="10"/>
      <c r="C39" s="346"/>
      <c r="D39" s="346"/>
      <c r="E39" s="346"/>
      <c r="F39" s="346"/>
      <c r="G39" s="346"/>
      <c r="H39" s="346"/>
      <c r="I39" s="346"/>
      <c r="J39" s="346"/>
      <c r="K39" s="346"/>
      <c r="L39" s="346"/>
      <c r="M39" s="346"/>
      <c r="N39" s="346"/>
      <c r="O39" s="346"/>
    </row>
    <row r="40" spans="1:15" s="347" customFormat="1" ht="15" customHeight="1">
      <c r="A40" s="16"/>
      <c r="B40" s="10"/>
      <c r="C40" s="346"/>
      <c r="D40" s="346"/>
      <c r="E40" s="346"/>
      <c r="F40" s="346"/>
      <c r="G40" s="346"/>
      <c r="H40" s="346"/>
      <c r="I40" s="346"/>
      <c r="J40" s="346"/>
      <c r="K40" s="346"/>
      <c r="L40" s="346"/>
      <c r="M40" s="346"/>
      <c r="N40" s="346"/>
      <c r="O40" s="346"/>
    </row>
    <row r="41" spans="1:15" s="347" customFormat="1" ht="15" customHeight="1">
      <c r="A41" s="16"/>
      <c r="B41" s="10"/>
      <c r="C41" s="346"/>
      <c r="D41" s="346"/>
      <c r="E41" s="346"/>
      <c r="F41" s="346"/>
      <c r="G41" s="346"/>
      <c r="H41" s="346"/>
      <c r="I41" s="346"/>
      <c r="J41" s="346"/>
      <c r="K41" s="346"/>
      <c r="L41" s="346"/>
      <c r="M41" s="346"/>
      <c r="N41" s="346"/>
      <c r="O41" s="346"/>
    </row>
    <row r="42" spans="1:15" s="347" customFormat="1" ht="15" customHeight="1">
      <c r="A42" s="16"/>
      <c r="B42" s="10"/>
      <c r="C42" s="346"/>
      <c r="D42" s="346"/>
      <c r="E42" s="346"/>
      <c r="F42" s="346"/>
      <c r="G42" s="346"/>
      <c r="H42" s="346"/>
      <c r="I42" s="346"/>
      <c r="J42" s="346"/>
      <c r="K42" s="346"/>
      <c r="L42" s="346"/>
      <c r="M42" s="346"/>
      <c r="N42" s="346"/>
      <c r="O42" s="346"/>
    </row>
    <row r="43" spans="1:15" s="347" customFormat="1" ht="15" customHeight="1">
      <c r="A43" s="16"/>
      <c r="B43" s="10"/>
      <c r="C43" s="346"/>
      <c r="D43" s="346"/>
      <c r="E43" s="346"/>
      <c r="F43" s="346"/>
      <c r="G43" s="346"/>
      <c r="H43" s="346"/>
      <c r="I43" s="346"/>
      <c r="J43" s="346"/>
      <c r="K43" s="346"/>
      <c r="L43" s="346"/>
      <c r="M43" s="346"/>
      <c r="N43" s="346"/>
      <c r="O43" s="346"/>
    </row>
    <row r="44" spans="1:15" s="347" customFormat="1" ht="15" customHeight="1">
      <c r="A44" s="16"/>
      <c r="B44" s="10"/>
      <c r="C44" s="346"/>
      <c r="D44" s="346"/>
      <c r="E44" s="346"/>
      <c r="F44" s="346"/>
      <c r="G44" s="346"/>
      <c r="H44" s="346"/>
      <c r="I44" s="346"/>
      <c r="J44" s="346"/>
      <c r="K44" s="346"/>
      <c r="L44" s="346"/>
      <c r="M44" s="346"/>
      <c r="N44" s="346"/>
      <c r="O44" s="346"/>
    </row>
    <row r="45" spans="1:15" s="347" customFormat="1" ht="15" customHeight="1">
      <c r="A45" s="16"/>
      <c r="B45" s="10"/>
      <c r="C45" s="346"/>
      <c r="D45" s="346"/>
      <c r="E45" s="346"/>
      <c r="F45" s="346"/>
      <c r="G45" s="346"/>
      <c r="H45" s="346"/>
      <c r="I45" s="346"/>
      <c r="J45" s="346"/>
      <c r="K45" s="346"/>
      <c r="L45" s="346"/>
      <c r="M45" s="346"/>
      <c r="N45" s="346"/>
      <c r="O45" s="346"/>
    </row>
    <row r="46" spans="1:15" s="347" customFormat="1" ht="15" customHeight="1">
      <c r="A46" s="16"/>
      <c r="B46" s="10"/>
      <c r="C46" s="346"/>
      <c r="D46" s="346"/>
      <c r="E46" s="346"/>
      <c r="F46" s="346"/>
      <c r="G46" s="346"/>
      <c r="H46" s="346"/>
      <c r="I46" s="346"/>
      <c r="J46" s="346"/>
      <c r="K46" s="346"/>
      <c r="L46" s="346"/>
      <c r="M46" s="346"/>
      <c r="N46" s="346"/>
      <c r="O46" s="346"/>
    </row>
    <row r="47" spans="1:15" s="347" customFormat="1" ht="15" customHeight="1">
      <c r="A47" s="16"/>
      <c r="B47" s="10"/>
      <c r="C47" s="346"/>
      <c r="D47" s="346"/>
      <c r="E47" s="346"/>
      <c r="F47" s="346"/>
      <c r="G47" s="346"/>
      <c r="H47" s="346"/>
      <c r="I47" s="346"/>
      <c r="J47" s="346"/>
      <c r="K47" s="346"/>
      <c r="L47" s="346"/>
      <c r="M47" s="346"/>
      <c r="N47" s="346"/>
      <c r="O47" s="346"/>
    </row>
    <row r="48" spans="1:15" s="347" customFormat="1" ht="15" customHeight="1">
      <c r="A48" s="16"/>
      <c r="B48" s="10"/>
      <c r="C48" s="346"/>
      <c r="D48" s="346"/>
      <c r="E48" s="346"/>
      <c r="F48" s="346"/>
      <c r="G48" s="346"/>
      <c r="H48" s="346"/>
      <c r="I48" s="346"/>
      <c r="J48" s="346"/>
      <c r="K48" s="346"/>
      <c r="L48" s="346"/>
      <c r="M48" s="346"/>
      <c r="N48" s="346"/>
      <c r="O48" s="346"/>
    </row>
    <row r="49" spans="1:15" s="347" customFormat="1" ht="15" customHeight="1">
      <c r="A49" s="16"/>
      <c r="B49" s="10"/>
      <c r="C49" s="346"/>
      <c r="D49" s="346"/>
      <c r="E49" s="346"/>
      <c r="F49" s="346"/>
      <c r="G49" s="346"/>
      <c r="H49" s="346"/>
      <c r="I49" s="346"/>
      <c r="J49" s="346"/>
      <c r="K49" s="346"/>
      <c r="L49" s="346"/>
      <c r="M49" s="346"/>
      <c r="N49" s="346"/>
      <c r="O49" s="346"/>
    </row>
    <row r="50" spans="1:15" s="347" customFormat="1" ht="15" customHeight="1">
      <c r="A50" s="16"/>
      <c r="B50" s="10"/>
      <c r="C50" s="346"/>
      <c r="D50" s="346"/>
      <c r="E50" s="346"/>
      <c r="F50" s="346"/>
      <c r="G50" s="346"/>
      <c r="H50" s="346"/>
      <c r="I50" s="346"/>
      <c r="J50" s="346"/>
      <c r="K50" s="346"/>
      <c r="L50" s="346"/>
      <c r="M50" s="346"/>
      <c r="N50" s="346"/>
      <c r="O50" s="346"/>
    </row>
    <row r="51" spans="1:15" s="347" customFormat="1" ht="15" customHeight="1">
      <c r="A51" s="16"/>
      <c r="B51" s="10"/>
      <c r="C51" s="346"/>
      <c r="D51" s="346"/>
      <c r="E51" s="346"/>
      <c r="F51" s="346"/>
      <c r="G51" s="346"/>
      <c r="H51" s="346"/>
      <c r="I51" s="346"/>
      <c r="J51" s="346"/>
      <c r="K51" s="346"/>
      <c r="L51" s="346"/>
      <c r="M51" s="346"/>
      <c r="N51" s="346"/>
      <c r="O51" s="346"/>
    </row>
    <row r="52" spans="1:15" s="347" customFormat="1" ht="15" customHeight="1">
      <c r="A52" s="16"/>
      <c r="B52" s="10"/>
      <c r="C52" s="346"/>
      <c r="D52" s="346"/>
      <c r="E52" s="346"/>
      <c r="F52" s="346"/>
      <c r="G52" s="346"/>
      <c r="H52" s="346"/>
      <c r="I52" s="346"/>
      <c r="J52" s="346"/>
      <c r="K52" s="346"/>
      <c r="L52" s="346"/>
      <c r="M52" s="346"/>
      <c r="N52" s="346"/>
      <c r="O52" s="346"/>
    </row>
    <row r="53" spans="1:15" s="347" customFormat="1" ht="15" customHeight="1">
      <c r="A53" s="16"/>
      <c r="B53" s="10"/>
      <c r="C53" s="346"/>
      <c r="D53" s="346"/>
      <c r="E53" s="346"/>
      <c r="F53" s="346"/>
      <c r="G53" s="346"/>
      <c r="H53" s="346"/>
      <c r="I53" s="346"/>
      <c r="J53" s="346"/>
      <c r="K53" s="346"/>
      <c r="L53" s="346"/>
      <c r="M53" s="346"/>
      <c r="N53" s="346"/>
      <c r="O53" s="346"/>
    </row>
    <row r="54" spans="1:15" s="347" customFormat="1" ht="15" customHeight="1">
      <c r="A54" s="16"/>
      <c r="B54" s="10"/>
      <c r="C54" s="346"/>
      <c r="D54" s="346"/>
      <c r="E54" s="346"/>
      <c r="F54" s="346"/>
      <c r="G54" s="346"/>
      <c r="H54" s="346"/>
      <c r="I54" s="346"/>
      <c r="J54" s="346"/>
      <c r="K54" s="346"/>
      <c r="L54" s="346"/>
      <c r="M54" s="346"/>
      <c r="N54" s="346"/>
      <c r="O54" s="346"/>
    </row>
    <row r="55" spans="1:15" s="347" customFormat="1" ht="15" customHeight="1">
      <c r="A55" s="16"/>
      <c r="B55" s="10"/>
      <c r="C55" s="346"/>
      <c r="D55" s="346"/>
      <c r="E55" s="346"/>
      <c r="F55" s="346"/>
      <c r="G55" s="346"/>
      <c r="H55" s="346"/>
      <c r="I55" s="346"/>
      <c r="J55" s="346"/>
      <c r="K55" s="346"/>
      <c r="L55" s="346"/>
      <c r="M55" s="346"/>
      <c r="N55" s="346"/>
      <c r="O55" s="346"/>
    </row>
    <row r="56" spans="1:15" s="347" customFormat="1" ht="15" customHeight="1">
      <c r="A56" s="16"/>
      <c r="B56" s="10"/>
      <c r="C56" s="346"/>
      <c r="D56" s="346"/>
      <c r="E56" s="346"/>
      <c r="F56" s="346"/>
      <c r="G56" s="346"/>
      <c r="H56" s="346"/>
      <c r="I56" s="346"/>
      <c r="J56" s="346"/>
      <c r="K56" s="346"/>
      <c r="L56" s="346"/>
      <c r="M56" s="346"/>
      <c r="N56" s="346"/>
      <c r="O56" s="346"/>
    </row>
    <row r="57" spans="1:15" s="347" customFormat="1" ht="15" customHeight="1">
      <c r="A57" s="16"/>
      <c r="B57" s="10"/>
      <c r="C57" s="346"/>
      <c r="D57" s="346"/>
      <c r="E57" s="346"/>
      <c r="F57" s="346"/>
      <c r="G57" s="346"/>
      <c r="H57" s="346"/>
      <c r="I57" s="346"/>
      <c r="J57" s="346"/>
      <c r="K57" s="346"/>
      <c r="L57" s="346"/>
      <c r="M57" s="346"/>
      <c r="N57" s="346"/>
      <c r="O57" s="346"/>
    </row>
    <row r="58" spans="1:15" s="347" customFormat="1" ht="15" customHeight="1">
      <c r="A58" s="16"/>
      <c r="B58" s="10"/>
      <c r="C58" s="346"/>
      <c r="D58" s="346"/>
      <c r="E58" s="346"/>
      <c r="F58" s="346"/>
      <c r="G58" s="346"/>
      <c r="H58" s="346"/>
      <c r="I58" s="346"/>
      <c r="J58" s="346"/>
      <c r="K58" s="346"/>
      <c r="L58" s="346"/>
      <c r="M58" s="346"/>
      <c r="N58" s="346"/>
      <c r="O58" s="346"/>
    </row>
    <row r="59" spans="1:15" s="347" customFormat="1" ht="15" customHeight="1">
      <c r="A59" s="16"/>
      <c r="B59" s="10"/>
      <c r="C59" s="346"/>
      <c r="D59" s="346"/>
      <c r="E59" s="346"/>
      <c r="F59" s="346"/>
      <c r="G59" s="346"/>
      <c r="H59" s="346"/>
      <c r="I59" s="346"/>
      <c r="J59" s="346"/>
      <c r="K59" s="346"/>
      <c r="L59" s="346"/>
      <c r="M59" s="346"/>
      <c r="N59" s="346"/>
      <c r="O59" s="346"/>
    </row>
    <row r="60" spans="1:15" s="347" customFormat="1" ht="15" customHeight="1">
      <c r="A60" s="16"/>
      <c r="B60" s="10"/>
      <c r="C60" s="346"/>
      <c r="D60" s="346"/>
      <c r="E60" s="346"/>
      <c r="F60" s="346"/>
      <c r="G60" s="346"/>
      <c r="H60" s="346"/>
      <c r="I60" s="346"/>
      <c r="J60" s="346"/>
      <c r="K60" s="346"/>
      <c r="L60" s="346"/>
      <c r="M60" s="346"/>
      <c r="N60" s="346"/>
      <c r="O60" s="346"/>
    </row>
    <row r="61" spans="1:15" s="347" customFormat="1" ht="15" customHeight="1">
      <c r="A61" s="16"/>
      <c r="B61" s="10"/>
      <c r="C61" s="346"/>
      <c r="D61" s="346"/>
      <c r="E61" s="346"/>
      <c r="F61" s="346"/>
      <c r="G61" s="346"/>
      <c r="H61" s="346"/>
      <c r="I61" s="346"/>
      <c r="J61" s="346"/>
      <c r="K61" s="346"/>
      <c r="L61" s="346"/>
      <c r="M61" s="346"/>
      <c r="N61" s="346"/>
      <c r="O61" s="346"/>
    </row>
    <row r="62" spans="1:15" s="347" customFormat="1" ht="15" customHeight="1">
      <c r="A62" s="16"/>
      <c r="B62" s="10"/>
      <c r="C62" s="346"/>
      <c r="D62" s="346"/>
      <c r="E62" s="346"/>
      <c r="F62" s="346"/>
      <c r="G62" s="346"/>
      <c r="H62" s="346"/>
      <c r="I62" s="346"/>
      <c r="J62" s="346"/>
      <c r="K62" s="346"/>
      <c r="L62" s="346"/>
      <c r="M62" s="346"/>
      <c r="N62" s="346"/>
      <c r="O62" s="346"/>
    </row>
    <row r="63" spans="1:15" s="347" customFormat="1" ht="15" customHeight="1">
      <c r="A63" s="16"/>
      <c r="B63" s="10"/>
      <c r="C63" s="346"/>
      <c r="D63" s="346"/>
      <c r="E63" s="346"/>
      <c r="F63" s="346"/>
      <c r="G63" s="346"/>
      <c r="H63" s="346"/>
      <c r="I63" s="346"/>
      <c r="J63" s="346"/>
      <c r="K63" s="346"/>
      <c r="L63" s="346"/>
      <c r="M63" s="346"/>
      <c r="N63" s="346"/>
      <c r="O63" s="346"/>
    </row>
    <row r="64" spans="1:15" s="347" customFormat="1" ht="15" customHeight="1">
      <c r="A64" s="16"/>
      <c r="B64" s="10"/>
      <c r="C64" s="346"/>
      <c r="D64" s="346"/>
      <c r="E64" s="346"/>
      <c r="F64" s="346"/>
      <c r="G64" s="346"/>
      <c r="H64" s="346"/>
      <c r="I64" s="346"/>
      <c r="J64" s="346"/>
      <c r="K64" s="346"/>
      <c r="L64" s="346"/>
      <c r="M64" s="346"/>
      <c r="N64" s="346"/>
      <c r="O64" s="346"/>
    </row>
    <row r="65" spans="1:15" s="347" customFormat="1" ht="15" customHeight="1">
      <c r="A65" s="16"/>
      <c r="B65" s="10"/>
      <c r="C65" s="346"/>
      <c r="D65" s="346"/>
      <c r="E65" s="346"/>
      <c r="F65" s="346"/>
      <c r="G65" s="346"/>
      <c r="H65" s="346"/>
      <c r="I65" s="346"/>
      <c r="J65" s="346"/>
      <c r="K65" s="346"/>
      <c r="L65" s="346"/>
      <c r="M65" s="346"/>
      <c r="N65" s="346"/>
      <c r="O65" s="346"/>
    </row>
    <row r="66" spans="1:15" s="347" customFormat="1" ht="15" customHeight="1">
      <c r="A66" s="16"/>
      <c r="B66" s="10"/>
      <c r="C66" s="346"/>
      <c r="D66" s="346"/>
      <c r="E66" s="346"/>
      <c r="F66" s="346"/>
      <c r="G66" s="346"/>
      <c r="H66" s="346"/>
      <c r="I66" s="346"/>
      <c r="J66" s="346"/>
      <c r="K66" s="346"/>
      <c r="L66" s="346"/>
      <c r="M66" s="346"/>
      <c r="N66" s="346"/>
      <c r="O66" s="346"/>
    </row>
    <row r="67" spans="1:15" s="347" customFormat="1" ht="15" customHeight="1">
      <c r="A67" s="16"/>
      <c r="B67" s="10"/>
      <c r="C67" s="346"/>
      <c r="D67" s="346"/>
      <c r="E67" s="346"/>
      <c r="F67" s="346"/>
      <c r="G67" s="346"/>
      <c r="H67" s="346"/>
      <c r="I67" s="346"/>
      <c r="J67" s="346"/>
      <c r="K67" s="346"/>
      <c r="L67" s="346"/>
      <c r="M67" s="346"/>
      <c r="N67" s="346"/>
      <c r="O67" s="346"/>
    </row>
    <row r="68" spans="1:15" s="347" customFormat="1" ht="15" customHeight="1">
      <c r="A68" s="16"/>
      <c r="B68" s="10"/>
      <c r="C68" s="346"/>
      <c r="D68" s="346"/>
      <c r="E68" s="346"/>
      <c r="F68" s="346"/>
      <c r="G68" s="346"/>
      <c r="H68" s="346"/>
      <c r="I68" s="346"/>
      <c r="J68" s="346"/>
      <c r="K68" s="346"/>
      <c r="L68" s="346"/>
      <c r="M68" s="346"/>
      <c r="N68" s="346"/>
      <c r="O68" s="346"/>
    </row>
    <row r="69" spans="1:15" s="347" customFormat="1" ht="15" customHeight="1">
      <c r="A69" s="16"/>
      <c r="B69" s="10"/>
      <c r="C69" s="346"/>
      <c r="D69" s="346"/>
      <c r="E69" s="346"/>
      <c r="F69" s="346"/>
      <c r="G69" s="346"/>
      <c r="H69" s="346"/>
      <c r="I69" s="346"/>
      <c r="J69" s="346"/>
      <c r="K69" s="346"/>
      <c r="L69" s="346"/>
      <c r="M69" s="346"/>
      <c r="N69" s="346"/>
      <c r="O69" s="346"/>
    </row>
    <row r="70" spans="1:15" s="347" customFormat="1" ht="15" customHeight="1">
      <c r="A70" s="16"/>
      <c r="B70" s="10"/>
      <c r="C70" s="346"/>
      <c r="D70" s="346"/>
      <c r="E70" s="346"/>
      <c r="F70" s="346"/>
      <c r="G70" s="346"/>
      <c r="H70" s="346"/>
      <c r="I70" s="346"/>
      <c r="J70" s="346"/>
      <c r="K70" s="346"/>
      <c r="L70" s="346"/>
      <c r="M70" s="346"/>
      <c r="N70" s="346"/>
      <c r="O70" s="346"/>
    </row>
    <row r="71" spans="1:15" s="347" customFormat="1" ht="15" customHeight="1">
      <c r="A71" s="16"/>
      <c r="B71" s="10"/>
      <c r="C71" s="346"/>
      <c r="D71" s="346"/>
      <c r="E71" s="346"/>
      <c r="F71" s="346"/>
      <c r="G71" s="346"/>
      <c r="H71" s="346"/>
      <c r="I71" s="346"/>
      <c r="J71" s="346"/>
      <c r="K71" s="346"/>
      <c r="L71" s="346"/>
      <c r="M71" s="346"/>
      <c r="N71" s="346"/>
      <c r="O71" s="346"/>
    </row>
    <row r="72" spans="1:15" s="347" customFormat="1" ht="15" customHeight="1">
      <c r="A72" s="16"/>
      <c r="B72" s="10"/>
      <c r="C72" s="346"/>
      <c r="D72" s="346"/>
      <c r="E72" s="346"/>
      <c r="F72" s="346"/>
      <c r="G72" s="346"/>
      <c r="H72" s="346"/>
      <c r="I72" s="346"/>
      <c r="J72" s="346"/>
      <c r="K72" s="346"/>
      <c r="L72" s="346"/>
      <c r="M72" s="346"/>
      <c r="N72" s="346"/>
      <c r="O72" s="346"/>
    </row>
    <row r="73" spans="1:15" s="347" customFormat="1" ht="15" customHeight="1">
      <c r="A73" s="16"/>
      <c r="B73" s="10"/>
      <c r="C73" s="346"/>
      <c r="D73" s="346"/>
      <c r="E73" s="346"/>
      <c r="F73" s="346"/>
      <c r="G73" s="346"/>
      <c r="H73" s="346"/>
      <c r="I73" s="346"/>
      <c r="J73" s="346"/>
      <c r="K73" s="346"/>
      <c r="L73" s="346"/>
      <c r="M73" s="346"/>
      <c r="N73" s="346"/>
      <c r="O73" s="346"/>
    </row>
    <row r="74" spans="1:15" s="347" customFormat="1" ht="15" customHeight="1">
      <c r="A74" s="16"/>
      <c r="B74" s="10"/>
      <c r="C74" s="346"/>
      <c r="D74" s="346"/>
      <c r="E74" s="346"/>
      <c r="F74" s="346"/>
      <c r="G74" s="346"/>
      <c r="H74" s="346"/>
      <c r="I74" s="346"/>
      <c r="J74" s="346"/>
      <c r="K74" s="346"/>
      <c r="L74" s="346"/>
      <c r="M74" s="346"/>
      <c r="N74" s="346"/>
      <c r="O74" s="346"/>
    </row>
    <row r="75" spans="1:15" s="347" customFormat="1" ht="15" customHeight="1">
      <c r="A75" s="16"/>
      <c r="B75" s="10"/>
      <c r="C75" s="346"/>
      <c r="D75" s="346"/>
      <c r="E75" s="346"/>
      <c r="F75" s="346"/>
      <c r="G75" s="346"/>
      <c r="H75" s="346"/>
      <c r="I75" s="346"/>
      <c r="J75" s="346"/>
      <c r="K75" s="346"/>
      <c r="L75" s="346"/>
      <c r="M75" s="346"/>
      <c r="N75" s="346"/>
      <c r="O75" s="346"/>
    </row>
    <row r="76" spans="1:15" s="347" customFormat="1" ht="15" customHeight="1">
      <c r="A76" s="16"/>
      <c r="B76" s="10"/>
      <c r="C76" s="346"/>
      <c r="D76" s="346"/>
      <c r="E76" s="346"/>
      <c r="F76" s="346"/>
      <c r="G76" s="346"/>
      <c r="H76" s="346"/>
      <c r="I76" s="346"/>
      <c r="J76" s="346"/>
      <c r="K76" s="346"/>
      <c r="L76" s="346"/>
      <c r="M76" s="346"/>
      <c r="N76" s="346"/>
      <c r="O76" s="346"/>
    </row>
    <row r="77" spans="1:15" s="347" customFormat="1" ht="15" customHeight="1">
      <c r="A77" s="16"/>
      <c r="B77" s="10"/>
      <c r="C77" s="346"/>
      <c r="D77" s="346"/>
      <c r="E77" s="346"/>
      <c r="F77" s="346"/>
      <c r="G77" s="346"/>
      <c r="H77" s="346"/>
      <c r="I77" s="346"/>
      <c r="J77" s="346"/>
      <c r="K77" s="346"/>
      <c r="L77" s="346"/>
      <c r="M77" s="346"/>
      <c r="N77" s="346"/>
      <c r="O77" s="346"/>
    </row>
    <row r="78" spans="1:15" s="347" customFormat="1" ht="15" customHeight="1">
      <c r="A78" s="16"/>
      <c r="B78" s="10"/>
      <c r="C78" s="346"/>
      <c r="D78" s="346"/>
      <c r="E78" s="346"/>
      <c r="F78" s="346"/>
      <c r="G78" s="346"/>
      <c r="H78" s="346"/>
      <c r="I78" s="346"/>
      <c r="J78" s="346"/>
      <c r="K78" s="346"/>
      <c r="L78" s="346"/>
      <c r="M78" s="346"/>
      <c r="N78" s="346"/>
      <c r="O78" s="346"/>
    </row>
    <row r="79" spans="1:15" s="347" customFormat="1" ht="15" customHeight="1">
      <c r="A79" s="16"/>
      <c r="B79" s="10"/>
      <c r="C79" s="346"/>
      <c r="D79" s="346"/>
      <c r="E79" s="346"/>
      <c r="F79" s="346"/>
      <c r="G79" s="346"/>
      <c r="H79" s="346"/>
      <c r="I79" s="346"/>
      <c r="J79" s="346"/>
      <c r="K79" s="346"/>
      <c r="L79" s="346"/>
      <c r="M79" s="346"/>
      <c r="N79" s="346"/>
      <c r="O79" s="346"/>
    </row>
    <row r="80" spans="1:15" s="347" customFormat="1" ht="15" customHeight="1">
      <c r="A80" s="16"/>
      <c r="B80" s="10"/>
      <c r="C80" s="346"/>
      <c r="D80" s="346"/>
      <c r="E80" s="346"/>
      <c r="F80" s="346"/>
      <c r="G80" s="346"/>
      <c r="H80" s="346"/>
      <c r="I80" s="346"/>
      <c r="J80" s="346"/>
      <c r="K80" s="346"/>
      <c r="L80" s="346"/>
      <c r="M80" s="346"/>
      <c r="N80" s="346"/>
      <c r="O80" s="346"/>
    </row>
    <row r="81" spans="1:15" s="347" customFormat="1" ht="15" customHeight="1">
      <c r="A81" s="16"/>
      <c r="B81" s="10"/>
      <c r="C81" s="346"/>
      <c r="D81" s="346"/>
      <c r="E81" s="346"/>
      <c r="F81" s="346"/>
      <c r="G81" s="346"/>
      <c r="H81" s="346"/>
      <c r="I81" s="346"/>
      <c r="J81" s="346"/>
      <c r="K81" s="346"/>
      <c r="L81" s="346"/>
      <c r="M81" s="346"/>
      <c r="N81" s="346"/>
      <c r="O81" s="346"/>
    </row>
    <row r="82" spans="1:15" s="347" customFormat="1" ht="15" customHeight="1">
      <c r="A82" s="16"/>
      <c r="B82" s="10"/>
      <c r="C82" s="346"/>
      <c r="D82" s="346"/>
      <c r="E82" s="346"/>
      <c r="F82" s="346"/>
      <c r="G82" s="346"/>
      <c r="H82" s="346"/>
      <c r="I82" s="346"/>
      <c r="J82" s="346"/>
      <c r="K82" s="346"/>
      <c r="L82" s="346"/>
      <c r="M82" s="346"/>
      <c r="N82" s="346"/>
      <c r="O82" s="346"/>
    </row>
    <row r="83" spans="1:15" s="347" customFormat="1" ht="15" customHeight="1">
      <c r="A83" s="16"/>
      <c r="B83" s="10"/>
      <c r="C83" s="346"/>
      <c r="D83" s="346"/>
      <c r="E83" s="346"/>
      <c r="F83" s="346"/>
      <c r="G83" s="346"/>
      <c r="H83" s="346"/>
      <c r="I83" s="346"/>
      <c r="J83" s="346"/>
      <c r="K83" s="346"/>
      <c r="L83" s="346"/>
      <c r="M83" s="346"/>
      <c r="N83" s="346"/>
      <c r="O83" s="346"/>
    </row>
    <row r="84" spans="1:15" s="347" customFormat="1" ht="15" customHeight="1">
      <c r="A84" s="16"/>
      <c r="B84" s="10"/>
      <c r="C84" s="346"/>
      <c r="D84" s="346"/>
      <c r="E84" s="346"/>
      <c r="F84" s="346"/>
      <c r="G84" s="346"/>
      <c r="H84" s="346"/>
      <c r="I84" s="346"/>
      <c r="J84" s="346"/>
      <c r="K84" s="346"/>
      <c r="L84" s="346"/>
      <c r="M84" s="346"/>
      <c r="N84" s="346"/>
      <c r="O84" s="346"/>
    </row>
    <row r="85" spans="1:15" s="347" customFormat="1" ht="15" customHeight="1">
      <c r="A85" s="16"/>
      <c r="B85" s="10"/>
      <c r="C85" s="346"/>
      <c r="D85" s="346"/>
      <c r="E85" s="346"/>
      <c r="F85" s="346"/>
      <c r="G85" s="346"/>
      <c r="H85" s="346"/>
      <c r="I85" s="346"/>
      <c r="J85" s="346"/>
      <c r="K85" s="346"/>
      <c r="L85" s="346"/>
      <c r="M85" s="346"/>
      <c r="N85" s="346"/>
      <c r="O85" s="346"/>
    </row>
    <row r="86" spans="1:15" s="347" customFormat="1" ht="15" customHeight="1">
      <c r="A86" s="16"/>
      <c r="B86" s="10"/>
      <c r="C86" s="346"/>
      <c r="D86" s="346"/>
      <c r="E86" s="346"/>
      <c r="F86" s="346"/>
      <c r="G86" s="346"/>
      <c r="H86" s="346"/>
      <c r="I86" s="346"/>
      <c r="J86" s="346"/>
      <c r="K86" s="346"/>
      <c r="L86" s="346"/>
      <c r="M86" s="346"/>
      <c r="N86" s="346"/>
      <c r="O86" s="346"/>
    </row>
    <row r="87" spans="1:15" s="347" customFormat="1" ht="15" customHeight="1">
      <c r="A87" s="16"/>
      <c r="B87" s="10"/>
      <c r="C87" s="346"/>
      <c r="D87" s="346"/>
      <c r="E87" s="346"/>
      <c r="F87" s="346"/>
      <c r="G87" s="346"/>
      <c r="H87" s="346"/>
      <c r="I87" s="346"/>
      <c r="J87" s="346"/>
      <c r="K87" s="346"/>
      <c r="L87" s="346"/>
      <c r="M87" s="346"/>
      <c r="N87" s="346"/>
      <c r="O87" s="346"/>
    </row>
    <row r="88" spans="1:15" s="347" customFormat="1" ht="15" customHeight="1">
      <c r="A88" s="16"/>
      <c r="B88" s="10"/>
      <c r="C88" s="346"/>
      <c r="D88" s="346"/>
      <c r="E88" s="346"/>
      <c r="F88" s="346"/>
      <c r="G88" s="346"/>
      <c r="H88" s="346"/>
      <c r="I88" s="346"/>
      <c r="J88" s="346"/>
      <c r="K88" s="346"/>
      <c r="L88" s="346"/>
      <c r="M88" s="346"/>
      <c r="N88" s="346"/>
      <c r="O88" s="346"/>
    </row>
    <row r="89" spans="1:15" s="347" customFormat="1" ht="15" customHeight="1">
      <c r="A89" s="16"/>
      <c r="B89" s="10"/>
      <c r="C89" s="346"/>
      <c r="D89" s="346"/>
      <c r="E89" s="346"/>
      <c r="F89" s="346"/>
      <c r="G89" s="346"/>
      <c r="H89" s="346"/>
      <c r="I89" s="346"/>
      <c r="J89" s="346"/>
      <c r="K89" s="346"/>
      <c r="L89" s="346"/>
      <c r="M89" s="346"/>
      <c r="N89" s="346"/>
      <c r="O89" s="346"/>
    </row>
    <row r="90" spans="1:15" s="347" customFormat="1" ht="15" customHeight="1">
      <c r="A90" s="16"/>
      <c r="B90" s="10"/>
      <c r="C90" s="346"/>
      <c r="D90" s="346"/>
      <c r="E90" s="346"/>
      <c r="F90" s="346"/>
      <c r="G90" s="346"/>
      <c r="H90" s="346"/>
      <c r="I90" s="346"/>
      <c r="J90" s="346"/>
      <c r="K90" s="346"/>
      <c r="L90" s="346"/>
      <c r="M90" s="346"/>
      <c r="N90" s="346"/>
      <c r="O90" s="346"/>
    </row>
    <row r="91" spans="1:15" s="347" customFormat="1" ht="15" customHeight="1">
      <c r="A91" s="16"/>
      <c r="B91" s="10"/>
      <c r="C91" s="346"/>
      <c r="D91" s="346"/>
      <c r="E91" s="346"/>
      <c r="F91" s="346"/>
      <c r="G91" s="346"/>
      <c r="H91" s="346"/>
      <c r="I91" s="346"/>
      <c r="J91" s="346"/>
      <c r="K91" s="346"/>
      <c r="L91" s="346"/>
      <c r="M91" s="346"/>
      <c r="N91" s="346"/>
      <c r="O91" s="346"/>
    </row>
    <row r="92" spans="1:15" s="347" customFormat="1" ht="15" customHeight="1">
      <c r="A92" s="16"/>
      <c r="B92" s="10"/>
      <c r="C92" s="346"/>
      <c r="D92" s="346"/>
      <c r="E92" s="346"/>
      <c r="F92" s="346"/>
      <c r="G92" s="346"/>
      <c r="H92" s="346"/>
      <c r="I92" s="346"/>
      <c r="J92" s="346"/>
      <c r="K92" s="346"/>
      <c r="L92" s="346"/>
      <c r="M92" s="346"/>
      <c r="N92" s="346"/>
      <c r="O92" s="346"/>
    </row>
    <row r="93" spans="1:15" s="347" customFormat="1" ht="15" customHeight="1">
      <c r="A93" s="16"/>
      <c r="B93" s="10"/>
      <c r="C93" s="346"/>
      <c r="D93" s="346"/>
      <c r="E93" s="346"/>
      <c r="F93" s="346"/>
      <c r="G93" s="346"/>
      <c r="H93" s="346"/>
      <c r="I93" s="346"/>
      <c r="J93" s="346"/>
      <c r="K93" s="346"/>
      <c r="L93" s="346"/>
      <c r="M93" s="346"/>
      <c r="N93" s="346"/>
      <c r="O93" s="346"/>
    </row>
    <row r="94" spans="1:15" s="347" customFormat="1" ht="15" customHeight="1">
      <c r="A94" s="16"/>
      <c r="B94" s="10"/>
      <c r="C94" s="346"/>
      <c r="D94" s="346"/>
      <c r="E94" s="346"/>
      <c r="F94" s="346"/>
      <c r="G94" s="346"/>
      <c r="H94" s="346"/>
      <c r="I94" s="346"/>
      <c r="J94" s="346"/>
      <c r="K94" s="346"/>
      <c r="L94" s="346"/>
      <c r="M94" s="346"/>
      <c r="N94" s="346"/>
      <c r="O94" s="346"/>
    </row>
    <row r="95" spans="1:15" s="347" customFormat="1" ht="15" customHeight="1">
      <c r="A95" s="16"/>
      <c r="B95" s="10"/>
      <c r="C95" s="346"/>
      <c r="D95" s="346"/>
      <c r="E95" s="346"/>
      <c r="F95" s="346"/>
      <c r="G95" s="346"/>
      <c r="H95" s="346"/>
      <c r="I95" s="346"/>
      <c r="J95" s="346"/>
      <c r="K95" s="346"/>
      <c r="L95" s="346"/>
      <c r="M95" s="346"/>
      <c r="N95" s="346"/>
      <c r="O95" s="346"/>
    </row>
    <row r="96" spans="1:15" s="347" customFormat="1" ht="15" customHeight="1">
      <c r="A96" s="16"/>
      <c r="B96" s="10"/>
      <c r="C96" s="346"/>
      <c r="D96" s="346"/>
      <c r="E96" s="346"/>
      <c r="F96" s="346"/>
      <c r="G96" s="346"/>
      <c r="H96" s="346"/>
      <c r="I96" s="346"/>
      <c r="J96" s="346"/>
      <c r="K96" s="346"/>
      <c r="L96" s="346"/>
      <c r="M96" s="346"/>
      <c r="N96" s="346"/>
      <c r="O96" s="346"/>
    </row>
    <row r="97" spans="1:15" s="347" customFormat="1" ht="15" customHeight="1">
      <c r="A97" s="16"/>
      <c r="B97" s="10"/>
      <c r="C97" s="346"/>
      <c r="D97" s="346"/>
      <c r="E97" s="346"/>
      <c r="F97" s="346"/>
      <c r="G97" s="346"/>
      <c r="H97" s="346"/>
      <c r="I97" s="346"/>
      <c r="J97" s="346"/>
      <c r="K97" s="346"/>
      <c r="L97" s="346"/>
      <c r="M97" s="346"/>
      <c r="N97" s="346"/>
      <c r="O97" s="346"/>
    </row>
    <row r="98" spans="1:15" s="347" customFormat="1" ht="15" customHeight="1">
      <c r="A98" s="16"/>
      <c r="B98" s="10"/>
      <c r="C98" s="346"/>
      <c r="D98" s="346"/>
      <c r="E98" s="346"/>
      <c r="F98" s="346"/>
      <c r="G98" s="346"/>
      <c r="H98" s="346"/>
      <c r="I98" s="346"/>
      <c r="J98" s="346"/>
      <c r="K98" s="346"/>
      <c r="L98" s="346"/>
      <c r="M98" s="346"/>
      <c r="N98" s="346"/>
      <c r="O98" s="346"/>
    </row>
    <row r="99" spans="1:15" s="347" customFormat="1" ht="15" customHeight="1">
      <c r="A99" s="16"/>
      <c r="B99" s="10"/>
      <c r="C99" s="346"/>
      <c r="D99" s="346"/>
      <c r="E99" s="346"/>
      <c r="F99" s="346"/>
      <c r="G99" s="346"/>
      <c r="H99" s="346"/>
      <c r="I99" s="346"/>
      <c r="J99" s="346"/>
      <c r="K99" s="346"/>
      <c r="L99" s="346"/>
      <c r="M99" s="346"/>
      <c r="N99" s="346"/>
      <c r="O99" s="346"/>
    </row>
    <row r="100" spans="1:15" s="347" customFormat="1" ht="15" customHeight="1">
      <c r="A100" s="16"/>
      <c r="B100" s="10"/>
      <c r="C100" s="346"/>
      <c r="D100" s="346"/>
      <c r="E100" s="346"/>
      <c r="F100" s="346"/>
      <c r="G100" s="346"/>
      <c r="H100" s="346"/>
      <c r="I100" s="346"/>
      <c r="J100" s="346"/>
      <c r="K100" s="346"/>
      <c r="L100" s="346"/>
      <c r="M100" s="346"/>
      <c r="N100" s="346"/>
      <c r="O100" s="346"/>
    </row>
    <row r="101" spans="1:15" s="347" customFormat="1" ht="15" customHeight="1">
      <c r="A101" s="16"/>
      <c r="B101" s="10"/>
      <c r="C101" s="346"/>
      <c r="D101" s="346"/>
      <c r="E101" s="346"/>
      <c r="F101" s="346"/>
      <c r="G101" s="346"/>
      <c r="H101" s="346"/>
      <c r="I101" s="346"/>
      <c r="J101" s="346"/>
      <c r="K101" s="346"/>
      <c r="L101" s="346"/>
      <c r="M101" s="346"/>
      <c r="N101" s="346"/>
      <c r="O101" s="346"/>
    </row>
    <row r="102" spans="1:15" s="347" customFormat="1" ht="15" customHeight="1">
      <c r="A102" s="16"/>
      <c r="B102" s="10"/>
      <c r="C102" s="346"/>
      <c r="D102" s="346"/>
      <c r="E102" s="346"/>
      <c r="F102" s="346"/>
      <c r="G102" s="346"/>
      <c r="H102" s="346"/>
      <c r="I102" s="346"/>
      <c r="J102" s="346"/>
      <c r="K102" s="346"/>
      <c r="L102" s="346"/>
      <c r="M102" s="346"/>
      <c r="N102" s="346"/>
      <c r="O102" s="346"/>
    </row>
    <row r="103" spans="1:15" s="347" customFormat="1" ht="15" customHeight="1">
      <c r="A103" s="16"/>
      <c r="B103" s="10"/>
      <c r="C103" s="346"/>
      <c r="D103" s="346"/>
      <c r="E103" s="346"/>
      <c r="F103" s="346"/>
      <c r="G103" s="346"/>
      <c r="H103" s="346"/>
      <c r="I103" s="346"/>
      <c r="J103" s="346"/>
      <c r="K103" s="346"/>
      <c r="L103" s="346"/>
      <c r="M103" s="346"/>
      <c r="N103" s="346"/>
      <c r="O103" s="346"/>
    </row>
    <row r="104" spans="1:15" s="347" customFormat="1" ht="15" customHeight="1">
      <c r="A104" s="16"/>
      <c r="B104" s="10"/>
      <c r="C104" s="346"/>
      <c r="D104" s="346"/>
      <c r="E104" s="346"/>
      <c r="F104" s="346"/>
      <c r="G104" s="346"/>
      <c r="H104" s="346"/>
      <c r="I104" s="346"/>
      <c r="J104" s="346"/>
      <c r="K104" s="346"/>
      <c r="L104" s="346"/>
      <c r="M104" s="346"/>
      <c r="N104" s="346"/>
      <c r="O104" s="346"/>
    </row>
    <row r="105" spans="1:15" s="347" customFormat="1" ht="15" customHeight="1">
      <c r="A105" s="16"/>
      <c r="B105" s="10"/>
      <c r="C105" s="346"/>
      <c r="D105" s="346"/>
      <c r="E105" s="346"/>
      <c r="F105" s="346"/>
      <c r="G105" s="346"/>
      <c r="H105" s="346"/>
      <c r="I105" s="346"/>
      <c r="J105" s="346"/>
      <c r="K105" s="346"/>
      <c r="L105" s="346"/>
      <c r="M105" s="346"/>
      <c r="N105" s="346"/>
      <c r="O105" s="346"/>
    </row>
    <row r="106" spans="1:15" s="347" customFormat="1" ht="15.75" customHeight="1">
      <c r="A106" s="16"/>
      <c r="B106" s="10"/>
      <c r="C106" s="346"/>
      <c r="D106" s="346"/>
      <c r="E106" s="346"/>
      <c r="F106" s="346"/>
      <c r="G106" s="346"/>
      <c r="H106" s="346"/>
      <c r="I106" s="346"/>
      <c r="J106" s="346"/>
      <c r="K106" s="346"/>
      <c r="L106" s="346"/>
      <c r="M106" s="346"/>
      <c r="N106" s="346"/>
      <c r="O106" s="346"/>
    </row>
    <row r="107" spans="1:15" s="347" customFormat="1" ht="15.75" customHeight="1">
      <c r="A107" s="16"/>
      <c r="B107" s="10"/>
      <c r="C107" s="346"/>
      <c r="D107" s="346"/>
      <c r="E107" s="346"/>
      <c r="F107" s="346"/>
      <c r="G107" s="346"/>
      <c r="H107" s="346"/>
      <c r="I107" s="346"/>
      <c r="J107" s="346"/>
      <c r="K107" s="346"/>
      <c r="L107" s="346"/>
      <c r="M107" s="346"/>
      <c r="N107" s="346"/>
      <c r="O107" s="346"/>
    </row>
    <row r="108" spans="1:15" s="347" customFormat="1" ht="15.75" customHeight="1">
      <c r="A108" s="16"/>
      <c r="B108" s="10"/>
      <c r="C108" s="346"/>
      <c r="D108" s="346"/>
      <c r="E108" s="346"/>
      <c r="F108" s="346"/>
      <c r="G108" s="346"/>
      <c r="H108" s="346"/>
      <c r="I108" s="346"/>
      <c r="J108" s="346"/>
      <c r="K108" s="346"/>
      <c r="L108" s="346"/>
      <c r="M108" s="346"/>
      <c r="N108" s="346"/>
      <c r="O108" s="346"/>
    </row>
    <row r="109" spans="1:15" s="347" customFormat="1" ht="15.75" customHeight="1">
      <c r="A109" s="16"/>
      <c r="B109" s="10"/>
      <c r="C109" s="346"/>
      <c r="D109" s="346"/>
      <c r="E109" s="346"/>
      <c r="F109" s="346"/>
      <c r="G109" s="346"/>
      <c r="H109" s="346"/>
      <c r="I109" s="346"/>
      <c r="J109" s="346"/>
      <c r="K109" s="346"/>
      <c r="L109" s="346"/>
      <c r="M109" s="346"/>
      <c r="N109" s="346"/>
      <c r="O109" s="346"/>
    </row>
    <row r="110" spans="1:15" s="347" customFormat="1" ht="15.75" customHeight="1">
      <c r="A110" s="16"/>
      <c r="B110" s="10"/>
      <c r="C110" s="346"/>
      <c r="D110" s="346"/>
      <c r="E110" s="346"/>
      <c r="F110" s="346"/>
      <c r="G110" s="346"/>
      <c r="H110" s="346"/>
      <c r="I110" s="346"/>
      <c r="J110" s="346"/>
      <c r="K110" s="346"/>
      <c r="L110" s="346"/>
      <c r="M110" s="346"/>
      <c r="N110" s="346"/>
      <c r="O110" s="346"/>
    </row>
    <row r="111" spans="1:15" s="347" customFormat="1" ht="15.75" customHeight="1">
      <c r="A111" s="16"/>
      <c r="B111" s="10"/>
      <c r="C111" s="346"/>
      <c r="D111" s="346"/>
      <c r="E111" s="346"/>
      <c r="F111" s="346"/>
      <c r="G111" s="346"/>
      <c r="H111" s="346"/>
      <c r="I111" s="346"/>
      <c r="J111" s="346"/>
      <c r="K111" s="346"/>
      <c r="L111" s="346"/>
      <c r="M111" s="346"/>
      <c r="N111" s="346"/>
      <c r="O111" s="346"/>
    </row>
    <row r="112" spans="1:15" s="346" customFormat="1">
      <c r="A112" s="16"/>
      <c r="B112" s="10"/>
      <c r="C112" s="348"/>
    </row>
    <row r="113" spans="1:3" s="346" customFormat="1">
      <c r="A113" s="16"/>
      <c r="B113" s="10"/>
      <c r="C113" s="348"/>
    </row>
    <row r="114" spans="1:3" s="346" customFormat="1">
      <c r="A114" s="16"/>
      <c r="B114" s="10"/>
      <c r="C114" s="348"/>
    </row>
    <row r="115" spans="1:3" s="346" customFormat="1">
      <c r="A115" s="16"/>
      <c r="B115" s="10"/>
      <c r="C115" s="348"/>
    </row>
    <row r="116" spans="1:3" s="346" customFormat="1">
      <c r="A116" s="16"/>
      <c r="B116" s="10"/>
      <c r="C116" s="348"/>
    </row>
    <row r="117" spans="1:3" s="346" customFormat="1">
      <c r="A117" s="16"/>
      <c r="B117" s="10"/>
      <c r="C117" s="348"/>
    </row>
    <row r="118" spans="1:3" s="346" customFormat="1">
      <c r="A118" s="16"/>
      <c r="B118" s="10"/>
      <c r="C118" s="348"/>
    </row>
    <row r="119" spans="1:3" s="346" customFormat="1">
      <c r="A119" s="16"/>
      <c r="B119" s="10"/>
      <c r="C119" s="348"/>
    </row>
    <row r="120" spans="1:3" s="346" customFormat="1">
      <c r="A120" s="16"/>
      <c r="B120" s="10"/>
      <c r="C120" s="348"/>
    </row>
    <row r="121" spans="1:3" s="346" customFormat="1">
      <c r="A121" s="16"/>
      <c r="B121" s="10"/>
      <c r="C121" s="348"/>
    </row>
    <row r="122" spans="1:3" s="346" customFormat="1">
      <c r="A122" s="16"/>
      <c r="B122" s="10"/>
      <c r="C122" s="348"/>
    </row>
    <row r="123" spans="1:3" s="346" customFormat="1">
      <c r="A123" s="16"/>
      <c r="B123" s="10"/>
      <c r="C123" s="348"/>
    </row>
    <row r="124" spans="1:3" s="346" customFormat="1">
      <c r="A124" s="16"/>
      <c r="B124" s="10"/>
      <c r="C124" s="348"/>
    </row>
    <row r="125" spans="1:3" s="346" customFormat="1">
      <c r="A125" s="16"/>
      <c r="B125" s="10"/>
      <c r="C125" s="348"/>
    </row>
    <row r="126" spans="1:3" s="346" customFormat="1">
      <c r="A126" s="16"/>
      <c r="B126" s="10"/>
      <c r="C126" s="348"/>
    </row>
    <row r="127" spans="1:3" s="346" customFormat="1">
      <c r="A127" s="16"/>
      <c r="B127" s="10"/>
      <c r="C127" s="348"/>
    </row>
    <row r="128" spans="1:3" s="346" customFormat="1">
      <c r="A128" s="16"/>
      <c r="B128" s="10"/>
      <c r="C128" s="348"/>
    </row>
    <row r="129" spans="1:3" s="346" customFormat="1">
      <c r="A129" s="16"/>
      <c r="B129" s="10"/>
      <c r="C129" s="348"/>
    </row>
    <row r="130" spans="1:3" s="346" customFormat="1">
      <c r="A130" s="16"/>
      <c r="B130" s="10"/>
      <c r="C130" s="348"/>
    </row>
    <row r="131" spans="1:3" s="346" customFormat="1">
      <c r="A131" s="16"/>
      <c r="B131" s="10"/>
      <c r="C131" s="348"/>
    </row>
    <row r="132" spans="1:3" s="346" customFormat="1">
      <c r="A132" s="16"/>
      <c r="B132" s="10"/>
      <c r="C132" s="348"/>
    </row>
    <row r="133" spans="1:3" s="346" customFormat="1">
      <c r="A133" s="16"/>
      <c r="B133" s="10"/>
      <c r="C133" s="348"/>
    </row>
    <row r="134" spans="1:3" s="346" customFormat="1">
      <c r="A134" s="16"/>
      <c r="B134" s="10"/>
      <c r="C134" s="348"/>
    </row>
    <row r="135" spans="1:3" s="346" customFormat="1">
      <c r="A135" s="16"/>
      <c r="B135" s="10"/>
      <c r="C135" s="348"/>
    </row>
    <row r="136" spans="1:3" s="346" customFormat="1">
      <c r="A136" s="16"/>
      <c r="B136" s="10"/>
      <c r="C136" s="348"/>
    </row>
    <row r="137" spans="1:3" s="346" customFormat="1">
      <c r="A137" s="16"/>
      <c r="B137" s="10"/>
      <c r="C137" s="348"/>
    </row>
    <row r="138" spans="1:3" s="346" customFormat="1">
      <c r="A138" s="16"/>
      <c r="B138" s="10"/>
      <c r="C138" s="348"/>
    </row>
    <row r="139" spans="1:3" s="346" customFormat="1">
      <c r="A139" s="16"/>
      <c r="B139" s="10"/>
      <c r="C139" s="348"/>
    </row>
    <row r="140" spans="1:3" s="346" customFormat="1">
      <c r="A140" s="16"/>
      <c r="B140" s="10"/>
      <c r="C140" s="348"/>
    </row>
    <row r="141" spans="1:3" s="346" customFormat="1">
      <c r="A141" s="16"/>
      <c r="B141" s="10"/>
      <c r="C141" s="348"/>
    </row>
    <row r="142" spans="1:3" s="346" customFormat="1">
      <c r="A142" s="16"/>
      <c r="B142" s="10"/>
      <c r="C142" s="348"/>
    </row>
    <row r="143" spans="1:3" s="346" customFormat="1">
      <c r="A143" s="16"/>
      <c r="B143" s="10"/>
      <c r="C143" s="348"/>
    </row>
    <row r="144" spans="1:3" s="346" customFormat="1">
      <c r="A144" s="16"/>
      <c r="B144" s="10"/>
      <c r="C144" s="348"/>
    </row>
    <row r="145" spans="1:3" s="346" customFormat="1">
      <c r="A145" s="16"/>
      <c r="B145" s="10"/>
      <c r="C145" s="348"/>
    </row>
    <row r="146" spans="1:3" s="346" customFormat="1">
      <c r="A146" s="16"/>
      <c r="B146" s="10"/>
      <c r="C146" s="348"/>
    </row>
    <row r="147" spans="1:3" s="346" customFormat="1">
      <c r="A147" s="16"/>
      <c r="B147" s="10"/>
      <c r="C147" s="348"/>
    </row>
    <row r="148" spans="1:3" s="346" customFormat="1">
      <c r="A148" s="16"/>
      <c r="B148" s="10"/>
      <c r="C148" s="348"/>
    </row>
    <row r="149" spans="1:3" s="346" customFormat="1">
      <c r="A149" s="16"/>
      <c r="B149" s="10"/>
      <c r="C149" s="348"/>
    </row>
    <row r="150" spans="1:3" s="346" customFormat="1">
      <c r="A150" s="16"/>
      <c r="B150" s="10"/>
      <c r="C150" s="348"/>
    </row>
    <row r="151" spans="1:3" s="346" customFormat="1">
      <c r="A151" s="16"/>
      <c r="B151" s="10"/>
      <c r="C151" s="348"/>
    </row>
    <row r="152" spans="1:3" s="346" customFormat="1">
      <c r="A152" s="16"/>
      <c r="B152" s="10"/>
      <c r="C152" s="348"/>
    </row>
    <row r="153" spans="1:3" s="346" customFormat="1">
      <c r="A153" s="16"/>
      <c r="B153" s="10"/>
      <c r="C153" s="348"/>
    </row>
    <row r="154" spans="1:3" s="346" customFormat="1">
      <c r="A154" s="16"/>
      <c r="B154" s="10"/>
      <c r="C154" s="348"/>
    </row>
    <row r="155" spans="1:3" s="346" customFormat="1">
      <c r="A155" s="16"/>
      <c r="B155" s="10"/>
      <c r="C155" s="348"/>
    </row>
    <row r="156" spans="1:3" s="346" customFormat="1">
      <c r="A156" s="16"/>
      <c r="B156" s="10"/>
      <c r="C156" s="348"/>
    </row>
    <row r="157" spans="1:3" s="346" customFormat="1">
      <c r="A157" s="16"/>
      <c r="B157" s="10"/>
      <c r="C157" s="348"/>
    </row>
    <row r="158" spans="1:3" s="346" customFormat="1">
      <c r="A158" s="16"/>
      <c r="B158" s="10"/>
      <c r="C158" s="348"/>
    </row>
    <row r="159" spans="1:3" s="346" customFormat="1">
      <c r="A159" s="16"/>
      <c r="B159" s="10"/>
      <c r="C159" s="348"/>
    </row>
    <row r="160" spans="1:3" s="346" customFormat="1">
      <c r="A160" s="16"/>
      <c r="B160" s="10"/>
      <c r="C160" s="348"/>
    </row>
    <row r="161" spans="1:3" s="346" customFormat="1">
      <c r="A161" s="16"/>
      <c r="B161" s="10"/>
      <c r="C161" s="348"/>
    </row>
    <row r="162" spans="1:3" s="346" customFormat="1">
      <c r="A162" s="16"/>
      <c r="B162" s="10"/>
      <c r="C162" s="348"/>
    </row>
    <row r="163" spans="1:3" s="346" customFormat="1">
      <c r="A163" s="16"/>
      <c r="B163" s="10"/>
      <c r="C163" s="348"/>
    </row>
    <row r="164" spans="1:3" s="346" customFormat="1">
      <c r="A164" s="16"/>
      <c r="B164" s="10"/>
      <c r="C164" s="348"/>
    </row>
    <row r="165" spans="1:3">
      <c r="A165" s="16"/>
    </row>
    <row r="166" spans="1:3">
      <c r="A166" s="16"/>
    </row>
    <row r="167" spans="1:3">
      <c r="A167" s="16"/>
    </row>
    <row r="168" spans="1:3">
      <c r="A168" s="16"/>
    </row>
    <row r="169" spans="1:3">
      <c r="A169" s="16"/>
    </row>
    <row r="170" spans="1:3">
      <c r="A170" s="16"/>
    </row>
    <row r="171" spans="1:3">
      <c r="A171" s="16"/>
    </row>
    <row r="172" spans="1:3">
      <c r="A172" s="16"/>
    </row>
    <row r="173" spans="1:3">
      <c r="A173" s="16"/>
    </row>
    <row r="174" spans="1:3">
      <c r="A174" s="16"/>
    </row>
    <row r="175" spans="1:3">
      <c r="A175" s="16"/>
    </row>
    <row r="176" spans="1:3">
      <c r="A176" s="16"/>
    </row>
    <row r="177" spans="1:1">
      <c r="A177" s="16"/>
    </row>
    <row r="178" spans="1:1">
      <c r="A178" s="16"/>
    </row>
    <row r="179" spans="1:1">
      <c r="A179" s="16"/>
    </row>
    <row r="180" spans="1:1">
      <c r="A180" s="16"/>
    </row>
    <row r="181" spans="1:1">
      <c r="A181" s="16"/>
    </row>
    <row r="182" spans="1:1">
      <c r="A182" s="16"/>
    </row>
  </sheetData>
  <sheetProtection algorithmName="SHA-512" hashValue="q5SPMVkhE10MWp5dP64hbdk4KJZlOSa0308xwHmXBhpq9EgHsvpKcZDNGTUA1aGhpSSaVgCJqrSmWmcz1bmONQ==" saltValue="OKM34KQ3THCZq2J+NBNP7w==" spinCount="100000" sheet="1" objects="1" scenarios="1"/>
  <protectedRanges>
    <protectedRange sqref="E16:K30" name="Rango1"/>
  </protectedRanges>
  <mergeCells count="8">
    <mergeCell ref="C1:N1"/>
    <mergeCell ref="E14:E15"/>
    <mergeCell ref="F14:F15"/>
    <mergeCell ref="G14:H14"/>
    <mergeCell ref="E3:M8"/>
    <mergeCell ref="E10:M10"/>
    <mergeCell ref="I14:K14"/>
    <mergeCell ref="L14:L15"/>
  </mergeCells>
  <conditionalFormatting sqref="G16:G30">
    <cfRule type="expression" dxfId="1210" priority="55" stopIfTrue="1">
      <formula>AND(($F16&lt;&gt;""),$G16="")</formula>
    </cfRule>
  </conditionalFormatting>
  <conditionalFormatting sqref="E16:E30">
    <cfRule type="expression" dxfId="1209" priority="53" stopIfTrue="1">
      <formula>E16=""</formula>
    </cfRule>
  </conditionalFormatting>
  <conditionalFormatting sqref="F16:F30">
    <cfRule type="expression" dxfId="1208" priority="10" stopIfTrue="1">
      <formula>AND(($E16&lt;&gt;""),ISNONTEXT(F16))</formula>
    </cfRule>
  </conditionalFormatting>
  <conditionalFormatting sqref="H16:H30">
    <cfRule type="expression" dxfId="1207" priority="6" stopIfTrue="1">
      <formula>AND(($F16&lt;&gt;""),$H16="")</formula>
    </cfRule>
  </conditionalFormatting>
  <conditionalFormatting sqref="I16:K31">
    <cfRule type="expression" dxfId="1206" priority="2" stopIfTrue="1">
      <formula>ISNUMBER(I16)</formula>
    </cfRule>
  </conditionalFormatting>
  <conditionalFormatting sqref="L16:L30">
    <cfRule type="expression" dxfId="1205" priority="1" stopIfTrue="1">
      <formula>ISNUMBER(L16)</formula>
    </cfRule>
  </conditionalFormatting>
  <dataValidations count="1">
    <dataValidation type="list" allowBlank="1" showInputMessage="1" showErrorMessage="1" sqref="F16:F30" xr:uid="{00000000-0002-0000-0600-000000000000}">
      <formula1>Sector_Industrial</formula1>
    </dataValidation>
  </dataValidations>
  <hyperlinks>
    <hyperlink ref="A4" location="'2. Hoja de trabajo. Consumos'!A1" display="2. Hoja de trabajo. Consumos" xr:uid="{00000000-0004-0000-0600-000000000000}"/>
    <hyperlink ref="A5" location="'3. Instalaciones fijas'!A1" display="3. Instalaciones fijas" xr:uid="{00000000-0004-0000-0600-000001000000}"/>
    <hyperlink ref="A7" location="'5. Emisiones Fugitivas'!A1" display="5. Emisiones fugitivas" xr:uid="{00000000-0004-0000-0600-000002000000}"/>
    <hyperlink ref="A8" location="'6. Emisiones de proceso'!A1" display="6. Emisiones de proceso" xr:uid="{00000000-0004-0000-0600-000003000000}"/>
    <hyperlink ref="A9" location="'7. Información adicional'!A1" display="7. Información adicional" xr:uid="{00000000-0004-0000-0600-000004000000}"/>
    <hyperlink ref="A13" location="'11. Revisiones calculadora'!A1" display="11. Revisiones de la calculadora" xr:uid="{00000000-0004-0000-0600-000005000000}"/>
    <hyperlink ref="A3" location="'1.Datos generales organización '!A1" display="1. Datos de la organización" xr:uid="{00000000-0004-0000-0600-000006000000}"/>
    <hyperlink ref="A6" location="'4. Vehículos y maquinaria'!A1" display="4. Vehículos y maquinaria" xr:uid="{00000000-0004-0000-0600-000007000000}"/>
    <hyperlink ref="A11" location="'9. Informe final. Resultados'!A1" display="9. Informe final: Resultados" xr:uid="{00000000-0004-0000-0600-000008000000}"/>
    <hyperlink ref="A10" location="'8.Electricidad y otras energías'!A1" display="8. Indirectas por energía comprada" xr:uid="{00000000-0004-0000-0600-000009000000}"/>
    <hyperlink ref="A12" location="'10. Factores de emisión'!A1" display="10. Factores de emisión" xr:uid="{00000000-0004-0000-0600-00000A000000}"/>
  </hyperlinks>
  <pageMargins left="0.74803149606299213" right="0.74803149606299213" top="0.98425196850393704" bottom="0.98425196850393704" header="0" footer="0"/>
  <pageSetup paperSize="256" scale="4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1:W2178"/>
  <sheetViews>
    <sheetView showRowColHeaders="0" zoomScaleNormal="100" workbookViewId="0">
      <pane xSplit="2" ySplit="1" topLeftCell="C2" activePane="bottomRight" state="frozen"/>
      <selection pane="bottomRight"/>
      <selection pane="bottomLeft" activeCell="H40" sqref="H40:N40"/>
      <selection pane="topRight" activeCell="H40" sqref="H40:N40"/>
    </sheetView>
  </sheetViews>
  <sheetFormatPr defaultColWidth="11.42578125" defaultRowHeight="16.5"/>
  <cols>
    <col min="1" max="1" width="26.7109375" style="11" customWidth="1"/>
    <col min="2" max="2" width="0.5703125" style="10" customWidth="1"/>
    <col min="3" max="3" width="1.5703125" style="21" customWidth="1"/>
    <col min="4" max="4" width="5.7109375" style="21" customWidth="1"/>
    <col min="5" max="5" width="24.7109375" style="21" customWidth="1"/>
    <col min="6" max="6" width="21.42578125" style="22" bestFit="1" customWidth="1"/>
    <col min="7" max="7" width="16.85546875" style="21" customWidth="1"/>
    <col min="8" max="14" width="10.140625" style="21" customWidth="1"/>
    <col min="15" max="15" width="14.7109375" style="21" customWidth="1"/>
    <col min="16" max="16" width="3" style="21" customWidth="1"/>
    <col min="17" max="16384" width="11.42578125" style="1"/>
  </cols>
  <sheetData>
    <row r="1" spans="1:23" ht="36" customHeight="1">
      <c r="A1" s="9"/>
      <c r="C1" s="514" t="s">
        <v>236</v>
      </c>
      <c r="D1" s="514"/>
      <c r="E1" s="514"/>
      <c r="F1" s="514"/>
      <c r="G1" s="514"/>
      <c r="H1" s="514"/>
      <c r="I1" s="514"/>
      <c r="J1" s="514"/>
      <c r="K1" s="514"/>
      <c r="L1" s="514"/>
      <c r="M1" s="514"/>
      <c r="N1" s="514"/>
      <c r="O1" s="514"/>
      <c r="P1" s="514"/>
    </row>
    <row r="2" spans="1:23" s="12" customFormat="1" ht="36" customHeight="1">
      <c r="A2" s="11"/>
      <c r="B2" s="5"/>
      <c r="G2" s="13"/>
      <c r="H2" s="13"/>
      <c r="I2" s="13"/>
      <c r="J2" s="13"/>
      <c r="K2" s="13"/>
      <c r="L2" s="13"/>
      <c r="M2" s="13"/>
      <c r="N2" s="13"/>
      <c r="O2" s="13"/>
      <c r="P2" s="13"/>
      <c r="Q2" s="14"/>
      <c r="R2" s="14"/>
      <c r="S2" s="13"/>
      <c r="T2" s="13"/>
      <c r="U2" s="13"/>
      <c r="V2" s="13"/>
      <c r="W2" s="13"/>
    </row>
    <row r="3" spans="1:23" s="12" customFormat="1" ht="15" customHeight="1">
      <c r="A3" s="690" t="s">
        <v>29</v>
      </c>
      <c r="B3" s="51"/>
      <c r="D3" s="536" t="s">
        <v>237</v>
      </c>
      <c r="E3" s="536"/>
      <c r="F3" s="536"/>
      <c r="G3" s="536"/>
      <c r="H3" s="536"/>
      <c r="I3" s="536"/>
      <c r="J3" s="536"/>
      <c r="K3" s="536"/>
      <c r="L3" s="536"/>
      <c r="M3" s="536"/>
      <c r="N3" s="536"/>
      <c r="O3" s="536"/>
      <c r="P3" s="13"/>
      <c r="Q3" s="14"/>
      <c r="R3" s="14"/>
      <c r="S3" s="13"/>
      <c r="T3" s="13"/>
      <c r="U3" s="13"/>
      <c r="V3" s="13"/>
      <c r="W3" s="13"/>
    </row>
    <row r="4" spans="1:23" s="12" customFormat="1" ht="15" customHeight="1">
      <c r="A4" s="690" t="s">
        <v>31</v>
      </c>
      <c r="B4" s="51"/>
      <c r="D4" s="536"/>
      <c r="E4" s="536"/>
      <c r="F4" s="536"/>
      <c r="G4" s="536"/>
      <c r="H4" s="536"/>
      <c r="I4" s="536"/>
      <c r="J4" s="536"/>
      <c r="K4" s="536"/>
      <c r="L4" s="536"/>
      <c r="M4" s="536"/>
      <c r="N4" s="536"/>
      <c r="O4" s="536"/>
      <c r="P4" s="13"/>
      <c r="Q4" s="14"/>
      <c r="R4" s="14"/>
      <c r="S4" s="13"/>
      <c r="T4" s="13"/>
      <c r="U4" s="13"/>
      <c r="V4" s="13"/>
      <c r="W4" s="13"/>
    </row>
    <row r="5" spans="1:23" s="12" customFormat="1" ht="15" customHeight="1">
      <c r="A5" s="690" t="s">
        <v>32</v>
      </c>
      <c r="B5" s="51"/>
      <c r="D5" s="536"/>
      <c r="E5" s="536"/>
      <c r="F5" s="536"/>
      <c r="G5" s="536"/>
      <c r="H5" s="536"/>
      <c r="I5" s="536"/>
      <c r="J5" s="536"/>
      <c r="K5" s="536"/>
      <c r="L5" s="536"/>
      <c r="M5" s="536"/>
      <c r="N5" s="536"/>
      <c r="O5" s="536"/>
      <c r="P5" s="13"/>
      <c r="Q5" s="14"/>
      <c r="R5" s="14"/>
      <c r="S5" s="13"/>
      <c r="T5" s="13"/>
      <c r="U5" s="13"/>
      <c r="V5" s="13"/>
      <c r="W5" s="13"/>
    </row>
    <row r="6" spans="1:23" s="12" customFormat="1" ht="15" customHeight="1">
      <c r="A6" s="690" t="s">
        <v>36</v>
      </c>
      <c r="B6" s="51"/>
      <c r="D6" s="536"/>
      <c r="E6" s="536"/>
      <c r="F6" s="536"/>
      <c r="G6" s="536"/>
      <c r="H6" s="536"/>
      <c r="I6" s="536"/>
      <c r="J6" s="536"/>
      <c r="K6" s="536"/>
      <c r="L6" s="536"/>
      <c r="M6" s="536"/>
      <c r="N6" s="536"/>
      <c r="O6" s="536"/>
      <c r="P6" s="13"/>
      <c r="Q6" s="14"/>
      <c r="R6" s="14"/>
      <c r="S6" s="13"/>
      <c r="T6" s="13"/>
      <c r="U6" s="13"/>
      <c r="V6" s="13"/>
      <c r="W6" s="13"/>
    </row>
    <row r="7" spans="1:23" s="12" customFormat="1" ht="15" customHeight="1">
      <c r="A7" s="690" t="s">
        <v>37</v>
      </c>
      <c r="B7" s="51"/>
      <c r="D7" s="536"/>
      <c r="E7" s="536"/>
      <c r="F7" s="536"/>
      <c r="G7" s="536"/>
      <c r="H7" s="536"/>
      <c r="I7" s="536"/>
      <c r="J7" s="536"/>
      <c r="K7" s="536"/>
      <c r="L7" s="536"/>
      <c r="M7" s="536"/>
      <c r="N7" s="536"/>
      <c r="O7" s="536"/>
      <c r="P7" s="13"/>
      <c r="Q7" s="14"/>
      <c r="R7" s="14"/>
      <c r="S7" s="13"/>
      <c r="T7" s="13"/>
      <c r="U7" s="13"/>
      <c r="V7" s="13"/>
      <c r="W7" s="13"/>
    </row>
    <row r="8" spans="1:23" s="12" customFormat="1" ht="15" customHeight="1">
      <c r="A8" s="690" t="s">
        <v>38</v>
      </c>
      <c r="B8" s="51"/>
      <c r="D8" s="15"/>
      <c r="E8" s="15"/>
      <c r="P8" s="13"/>
      <c r="Q8" s="14"/>
      <c r="R8" s="14"/>
      <c r="S8" s="13"/>
      <c r="T8" s="13"/>
      <c r="U8" s="13"/>
      <c r="V8" s="13"/>
      <c r="W8" s="13"/>
    </row>
    <row r="9" spans="1:23" ht="15" customHeight="1">
      <c r="A9" s="4" t="s">
        <v>40</v>
      </c>
      <c r="B9" s="51"/>
      <c r="C9" s="1"/>
      <c r="D9" s="13"/>
      <c r="E9" s="544" t="s">
        <v>238</v>
      </c>
      <c r="F9" s="544" t="s">
        <v>239</v>
      </c>
      <c r="G9" s="544" t="s">
        <v>240</v>
      </c>
      <c r="H9" s="545" t="s">
        <v>241</v>
      </c>
      <c r="I9" s="12"/>
      <c r="J9" s="12"/>
      <c r="K9" s="12"/>
      <c r="L9" s="12"/>
      <c r="M9" s="12"/>
      <c r="N9" s="12"/>
      <c r="O9" s="1"/>
      <c r="P9" s="1"/>
    </row>
    <row r="10" spans="1:23" ht="15" customHeight="1">
      <c r="A10" s="690" t="s">
        <v>41</v>
      </c>
      <c r="C10" s="1"/>
      <c r="D10" s="13"/>
      <c r="E10" s="544"/>
      <c r="F10" s="544"/>
      <c r="G10" s="544"/>
      <c r="H10" s="545"/>
      <c r="I10" s="12"/>
      <c r="J10" s="12"/>
      <c r="K10" s="12"/>
      <c r="L10" s="12"/>
      <c r="M10" s="12"/>
      <c r="N10" s="12"/>
      <c r="O10" s="1"/>
      <c r="P10" s="1"/>
    </row>
    <row r="11" spans="1:23" ht="15" customHeight="1">
      <c r="A11" s="690" t="s">
        <v>42</v>
      </c>
      <c r="C11" s="1"/>
      <c r="D11" s="13"/>
      <c r="E11" s="770"/>
      <c r="F11" s="781"/>
      <c r="G11" s="782"/>
      <c r="H11" s="783">
        <v>0</v>
      </c>
      <c r="I11" s="12"/>
      <c r="J11" s="12"/>
      <c r="K11" s="12"/>
      <c r="L11" s="12"/>
      <c r="M11" s="12"/>
      <c r="N11" s="12"/>
      <c r="O11" s="1"/>
      <c r="P11" s="1"/>
    </row>
    <row r="12" spans="1:23" ht="15" customHeight="1">
      <c r="A12" s="690" t="s">
        <v>44</v>
      </c>
      <c r="C12" s="1"/>
      <c r="D12" s="13"/>
      <c r="E12" s="770"/>
      <c r="F12" s="781"/>
      <c r="G12" s="782"/>
      <c r="H12" s="12"/>
      <c r="I12" s="12"/>
      <c r="J12" s="12"/>
      <c r="K12" s="12"/>
      <c r="L12" s="12"/>
      <c r="M12" s="12"/>
      <c r="N12" s="12"/>
      <c r="O12" s="1"/>
      <c r="P12" s="1"/>
    </row>
    <row r="13" spans="1:23" ht="15" customHeight="1">
      <c r="A13" s="690" t="s">
        <v>45</v>
      </c>
      <c r="C13" s="1"/>
      <c r="D13" s="13"/>
      <c r="E13" s="770"/>
      <c r="F13" s="781"/>
      <c r="G13" s="782"/>
      <c r="H13" s="12"/>
      <c r="I13" s="12"/>
      <c r="J13" s="12"/>
      <c r="K13" s="12"/>
      <c r="L13" s="12"/>
      <c r="M13" s="12"/>
      <c r="N13" s="12"/>
      <c r="O13" s="1"/>
      <c r="P13" s="1"/>
    </row>
    <row r="14" spans="1:23" ht="15" customHeight="1">
      <c r="A14" s="16"/>
      <c r="C14" s="1"/>
      <c r="D14" s="13"/>
      <c r="E14" s="770"/>
      <c r="F14" s="781"/>
      <c r="G14" s="782"/>
      <c r="H14" s="12"/>
      <c r="I14" s="12"/>
      <c r="J14" s="12"/>
      <c r="K14" s="12"/>
      <c r="L14" s="12"/>
      <c r="M14" s="12"/>
      <c r="N14" s="12"/>
      <c r="O14" s="1"/>
      <c r="P14" s="1"/>
    </row>
    <row r="15" spans="1:23" ht="15" customHeight="1">
      <c r="A15" s="16"/>
      <c r="C15" s="1"/>
      <c r="D15" s="13"/>
      <c r="E15" s="770"/>
      <c r="F15" s="781"/>
      <c r="G15" s="782"/>
      <c r="H15" s="12"/>
      <c r="I15" s="12"/>
      <c r="J15" s="12"/>
      <c r="K15" s="12"/>
      <c r="L15" s="12"/>
      <c r="M15" s="12"/>
      <c r="N15" s="12"/>
      <c r="O15" s="1"/>
      <c r="P15" s="1"/>
    </row>
    <row r="16" spans="1:23" ht="15" customHeight="1">
      <c r="A16" s="16"/>
      <c r="C16" s="1"/>
      <c r="D16" s="15"/>
      <c r="E16" s="15"/>
      <c r="F16" s="15"/>
      <c r="G16" s="15"/>
      <c r="H16" s="15"/>
      <c r="I16" s="15"/>
      <c r="J16" s="12"/>
      <c r="K16" s="12"/>
      <c r="L16" s="12"/>
      <c r="M16" s="12"/>
      <c r="N16" s="12"/>
      <c r="O16" s="1"/>
      <c r="P16" s="1"/>
    </row>
    <row r="17" spans="3:16" ht="15" customHeight="1">
      <c r="C17" s="1"/>
      <c r="D17" s="536" t="s">
        <v>242</v>
      </c>
      <c r="E17" s="536"/>
      <c r="F17" s="536"/>
      <c r="G17" s="536"/>
      <c r="H17" s="536"/>
      <c r="I17" s="536"/>
      <c r="J17" s="536"/>
      <c r="K17" s="536"/>
      <c r="L17" s="536"/>
      <c r="M17" s="536"/>
      <c r="N17" s="536"/>
      <c r="O17" s="536"/>
      <c r="P17" s="1"/>
    </row>
    <row r="18" spans="3:16" ht="15" customHeight="1">
      <c r="C18" s="1"/>
      <c r="D18" s="536"/>
      <c r="E18" s="536"/>
      <c r="F18" s="536"/>
      <c r="G18" s="536"/>
      <c r="H18" s="536"/>
      <c r="I18" s="536"/>
      <c r="J18" s="536"/>
      <c r="K18" s="536"/>
      <c r="L18" s="536"/>
      <c r="M18" s="536"/>
      <c r="N18" s="536"/>
      <c r="O18" s="536"/>
      <c r="P18" s="1"/>
    </row>
    <row r="19" spans="3:16" ht="15" customHeight="1">
      <c r="C19" s="1"/>
      <c r="D19" s="536"/>
      <c r="E19" s="536"/>
      <c r="F19" s="536"/>
      <c r="G19" s="536"/>
      <c r="H19" s="536"/>
      <c r="I19" s="536"/>
      <c r="J19" s="536"/>
      <c r="K19" s="536"/>
      <c r="L19" s="536"/>
      <c r="M19" s="536"/>
      <c r="N19" s="536"/>
      <c r="O19" s="536"/>
      <c r="P19" s="1"/>
    </row>
    <row r="20" spans="3:16" ht="15" customHeight="1">
      <c r="C20" s="1"/>
      <c r="D20" s="536"/>
      <c r="E20" s="536"/>
      <c r="F20" s="536"/>
      <c r="G20" s="536"/>
      <c r="H20" s="536"/>
      <c r="I20" s="536"/>
      <c r="J20" s="536"/>
      <c r="K20" s="536"/>
      <c r="L20" s="536"/>
      <c r="M20" s="536"/>
      <c r="N20" s="536"/>
      <c r="O20" s="536"/>
      <c r="P20" s="1"/>
    </row>
    <row r="21" spans="3:16" ht="15" customHeight="1">
      <c r="C21" s="1"/>
      <c r="D21" s="536"/>
      <c r="E21" s="536"/>
      <c r="F21" s="536"/>
      <c r="G21" s="536"/>
      <c r="H21" s="536"/>
      <c r="I21" s="536"/>
      <c r="J21" s="536"/>
      <c r="K21" s="536"/>
      <c r="L21" s="536"/>
      <c r="M21" s="536"/>
      <c r="N21" s="536"/>
      <c r="O21" s="536"/>
      <c r="P21" s="1"/>
    </row>
    <row r="22" spans="3:16" ht="15" customHeight="1">
      <c r="C22" s="1"/>
      <c r="D22" s="1"/>
      <c r="E22" s="1"/>
      <c r="F22" s="17"/>
      <c r="G22" s="1"/>
      <c r="H22" s="1"/>
      <c r="I22" s="1"/>
      <c r="J22" s="1"/>
      <c r="K22" s="1"/>
      <c r="L22" s="1"/>
      <c r="M22" s="1"/>
      <c r="N22" s="1"/>
      <c r="O22" s="1"/>
      <c r="P22" s="1"/>
    </row>
    <row r="23" spans="3:16">
      <c r="C23" s="1"/>
      <c r="D23" s="1"/>
      <c r="E23" s="1"/>
      <c r="F23" s="17"/>
      <c r="G23" s="1"/>
      <c r="H23" s="1"/>
      <c r="I23" s="1"/>
      <c r="J23" s="1"/>
      <c r="K23" s="1"/>
      <c r="L23" s="1"/>
      <c r="M23" s="1"/>
      <c r="N23" s="1"/>
      <c r="O23" s="1"/>
      <c r="P23" s="1"/>
    </row>
    <row r="24" spans="3:16">
      <c r="C24" s="1"/>
      <c r="D24" s="1"/>
      <c r="E24" s="1"/>
      <c r="F24" s="17"/>
      <c r="G24" s="1"/>
      <c r="H24" s="1"/>
      <c r="I24" s="1"/>
      <c r="J24" s="1"/>
      <c r="K24" s="1"/>
      <c r="L24" s="1"/>
      <c r="M24" s="1"/>
      <c r="N24" s="1"/>
      <c r="O24" s="1"/>
      <c r="P24" s="1"/>
    </row>
    <row r="25" spans="3:16">
      <c r="C25" s="1"/>
      <c r="D25" s="1"/>
      <c r="E25" s="1"/>
      <c r="F25" s="17"/>
      <c r="G25" s="1"/>
      <c r="H25" s="1"/>
      <c r="I25" s="1"/>
      <c r="J25" s="1"/>
      <c r="K25" s="1"/>
      <c r="L25" s="1"/>
      <c r="M25" s="1"/>
      <c r="N25" s="1"/>
      <c r="O25" s="1"/>
      <c r="P25" s="1"/>
    </row>
    <row r="26" spans="3:16">
      <c r="C26" s="1"/>
      <c r="D26" s="1"/>
      <c r="E26" s="1"/>
      <c r="F26" s="17"/>
      <c r="G26" s="1"/>
      <c r="H26" s="1"/>
      <c r="I26" s="1"/>
      <c r="J26" s="1"/>
      <c r="K26" s="1"/>
      <c r="L26" s="1"/>
      <c r="M26" s="1"/>
      <c r="N26" s="1"/>
      <c r="O26" s="1"/>
      <c r="P26" s="1"/>
    </row>
    <row r="27" spans="3:16">
      <c r="C27" s="1"/>
      <c r="D27" s="1"/>
      <c r="E27" s="1"/>
      <c r="F27" s="17"/>
      <c r="G27" s="1"/>
      <c r="H27" s="1"/>
      <c r="I27" s="1"/>
      <c r="J27" s="1"/>
      <c r="K27" s="1"/>
      <c r="L27" s="1"/>
      <c r="M27" s="1"/>
      <c r="N27" s="1"/>
      <c r="O27" s="1"/>
      <c r="P27" s="1"/>
    </row>
    <row r="28" spans="3:16">
      <c r="C28" s="1"/>
      <c r="D28" s="1"/>
      <c r="E28" s="1"/>
      <c r="F28" s="17"/>
      <c r="G28" s="1"/>
      <c r="H28" s="1"/>
      <c r="I28" s="1"/>
      <c r="J28" s="1"/>
      <c r="K28" s="1"/>
      <c r="L28" s="1"/>
      <c r="M28" s="1"/>
      <c r="N28" s="1"/>
      <c r="O28" s="1"/>
      <c r="P28" s="1"/>
    </row>
    <row r="29" spans="3:16">
      <c r="C29" s="1"/>
      <c r="D29" s="1"/>
      <c r="E29" s="1"/>
      <c r="F29" s="17"/>
      <c r="G29" s="1"/>
      <c r="H29" s="1"/>
      <c r="I29" s="1"/>
      <c r="J29" s="1"/>
      <c r="K29" s="1"/>
      <c r="L29" s="1"/>
      <c r="M29" s="1"/>
      <c r="N29" s="1"/>
      <c r="O29" s="1"/>
      <c r="P29" s="1"/>
    </row>
    <row r="30" spans="3:16">
      <c r="C30" s="1"/>
      <c r="D30" s="1"/>
      <c r="E30" s="1"/>
      <c r="F30" s="17"/>
      <c r="G30" s="1"/>
      <c r="H30" s="1"/>
      <c r="I30" s="1"/>
      <c r="J30" s="1"/>
      <c r="K30" s="1"/>
      <c r="L30" s="1"/>
      <c r="M30" s="1"/>
      <c r="N30" s="1"/>
      <c r="O30" s="1"/>
      <c r="P30" s="1"/>
    </row>
    <row r="31" spans="3:16">
      <c r="C31" s="1"/>
      <c r="D31" s="1"/>
      <c r="E31" s="1"/>
      <c r="F31" s="17"/>
      <c r="G31" s="1"/>
      <c r="H31" s="1"/>
      <c r="I31" s="1"/>
      <c r="J31" s="1"/>
      <c r="K31" s="1"/>
      <c r="L31" s="1"/>
      <c r="M31" s="1"/>
      <c r="N31" s="1"/>
      <c r="O31" s="1"/>
      <c r="P31" s="1"/>
    </row>
    <row r="32" spans="3:16">
      <c r="C32" s="1"/>
      <c r="D32" s="1"/>
      <c r="E32" s="1"/>
      <c r="F32" s="17"/>
      <c r="G32" s="1"/>
      <c r="H32" s="1"/>
      <c r="I32" s="1"/>
      <c r="J32" s="1"/>
      <c r="K32" s="1"/>
      <c r="L32" s="1"/>
      <c r="M32" s="1"/>
      <c r="N32" s="1"/>
      <c r="O32" s="1"/>
      <c r="P32" s="1"/>
    </row>
    <row r="33" spans="3:16">
      <c r="C33" s="1"/>
      <c r="D33" s="1"/>
      <c r="E33" s="1"/>
      <c r="F33" s="17"/>
      <c r="G33" s="1"/>
      <c r="H33" s="1"/>
      <c r="I33" s="1"/>
      <c r="J33" s="1"/>
      <c r="K33" s="1"/>
      <c r="L33" s="1"/>
      <c r="M33" s="1"/>
      <c r="N33" s="1"/>
      <c r="O33" s="1"/>
      <c r="P33" s="1"/>
    </row>
    <row r="34" spans="3:16">
      <c r="C34" s="1"/>
      <c r="D34" s="1"/>
      <c r="E34" s="1"/>
      <c r="F34" s="17"/>
      <c r="G34" s="1"/>
      <c r="H34" s="1"/>
      <c r="I34" s="1"/>
      <c r="J34" s="1"/>
      <c r="K34" s="1"/>
      <c r="L34" s="1"/>
      <c r="M34" s="1"/>
      <c r="N34" s="1"/>
      <c r="O34" s="1"/>
      <c r="P34" s="1"/>
    </row>
    <row r="35" spans="3:16">
      <c r="C35" s="1"/>
      <c r="D35" s="1"/>
      <c r="E35" s="1"/>
      <c r="F35" s="17"/>
      <c r="G35" s="1"/>
      <c r="H35" s="1"/>
      <c r="I35" s="1"/>
      <c r="J35" s="1"/>
      <c r="K35" s="1"/>
      <c r="L35" s="1"/>
      <c r="M35" s="1"/>
      <c r="N35" s="1"/>
      <c r="O35" s="1"/>
      <c r="P35" s="1"/>
    </row>
    <row r="36" spans="3:16">
      <c r="C36" s="1"/>
      <c r="D36" s="1"/>
      <c r="E36" s="1"/>
      <c r="F36" s="17"/>
      <c r="G36" s="1"/>
      <c r="H36" s="1"/>
      <c r="I36" s="1"/>
      <c r="J36" s="1"/>
      <c r="K36" s="1"/>
      <c r="L36" s="1"/>
      <c r="M36" s="1"/>
      <c r="N36" s="1"/>
      <c r="O36" s="1"/>
      <c r="P36" s="1"/>
    </row>
    <row r="37" spans="3:16">
      <c r="C37" s="1"/>
      <c r="D37" s="1"/>
      <c r="E37" s="1"/>
      <c r="F37" s="17"/>
      <c r="G37" s="1"/>
      <c r="H37" s="1"/>
      <c r="I37" s="1"/>
      <c r="J37" s="1"/>
      <c r="K37" s="1"/>
      <c r="L37" s="1"/>
      <c r="M37" s="1"/>
      <c r="N37" s="1"/>
      <c r="O37" s="1"/>
      <c r="P37" s="1"/>
    </row>
    <row r="38" spans="3:16">
      <c r="C38" s="1"/>
      <c r="D38" s="1"/>
      <c r="E38" s="1"/>
      <c r="F38" s="17"/>
      <c r="G38" s="1"/>
      <c r="H38" s="1"/>
      <c r="I38" s="1"/>
      <c r="J38" s="1"/>
      <c r="K38" s="1"/>
      <c r="L38" s="1"/>
      <c r="M38" s="1"/>
      <c r="N38" s="1"/>
      <c r="O38" s="1"/>
      <c r="P38" s="1"/>
    </row>
    <row r="39" spans="3:16">
      <c r="C39" s="1"/>
      <c r="D39" s="1"/>
      <c r="E39" s="1"/>
      <c r="F39" s="17"/>
      <c r="G39" s="1"/>
      <c r="H39" s="1"/>
      <c r="I39" s="1"/>
      <c r="J39" s="1"/>
      <c r="K39" s="1"/>
      <c r="L39" s="1"/>
      <c r="M39" s="1"/>
      <c r="N39" s="1"/>
      <c r="O39" s="1"/>
      <c r="P39" s="1"/>
    </row>
    <row r="40" spans="3:16">
      <c r="C40" s="1"/>
      <c r="D40" s="1"/>
      <c r="E40" s="1"/>
      <c r="F40" s="17"/>
      <c r="G40" s="1"/>
      <c r="H40" s="1"/>
      <c r="I40" s="1"/>
      <c r="J40" s="1"/>
      <c r="K40" s="1"/>
      <c r="L40" s="1"/>
      <c r="M40" s="1"/>
      <c r="N40" s="1"/>
      <c r="O40" s="1"/>
      <c r="P40" s="1"/>
    </row>
    <row r="41" spans="3:16">
      <c r="C41" s="1"/>
      <c r="D41" s="1"/>
      <c r="E41" s="1"/>
      <c r="F41" s="17"/>
      <c r="G41" s="1"/>
      <c r="H41" s="1"/>
      <c r="I41" s="1"/>
      <c r="J41" s="1"/>
      <c r="K41" s="1"/>
      <c r="L41" s="1"/>
      <c r="M41" s="1"/>
      <c r="N41" s="1"/>
      <c r="O41" s="1"/>
      <c r="P41" s="1"/>
    </row>
    <row r="42" spans="3:16">
      <c r="C42" s="1"/>
      <c r="D42" s="1"/>
      <c r="E42" s="1"/>
      <c r="F42" s="17"/>
      <c r="G42" s="1"/>
      <c r="H42" s="1"/>
      <c r="I42" s="1"/>
      <c r="J42" s="1"/>
      <c r="K42" s="1"/>
      <c r="L42" s="1"/>
      <c r="M42" s="1"/>
      <c r="N42" s="1"/>
      <c r="O42" s="1"/>
      <c r="P42" s="1"/>
    </row>
    <row r="43" spans="3:16">
      <c r="C43" s="1"/>
      <c r="D43" s="1"/>
      <c r="E43" s="1"/>
      <c r="F43" s="17"/>
      <c r="G43" s="1"/>
      <c r="H43" s="1"/>
      <c r="I43" s="1"/>
      <c r="J43" s="1"/>
      <c r="K43" s="1"/>
      <c r="L43" s="1"/>
      <c r="M43" s="1"/>
      <c r="N43" s="1"/>
      <c r="O43" s="1"/>
      <c r="P43" s="1"/>
    </row>
    <row r="44" spans="3:16">
      <c r="C44" s="1"/>
      <c r="D44" s="1"/>
      <c r="E44" s="1"/>
      <c r="F44" s="17"/>
      <c r="G44" s="1"/>
      <c r="H44" s="1"/>
      <c r="I44" s="1"/>
      <c r="J44" s="1"/>
      <c r="K44" s="1"/>
      <c r="L44" s="1"/>
      <c r="M44" s="1"/>
      <c r="N44" s="1"/>
      <c r="O44" s="1"/>
      <c r="P44" s="1"/>
    </row>
    <row r="45" spans="3:16">
      <c r="C45" s="1"/>
      <c r="D45" s="1"/>
      <c r="E45" s="1"/>
      <c r="F45" s="17"/>
      <c r="G45" s="1"/>
      <c r="H45" s="1"/>
      <c r="I45" s="1"/>
      <c r="J45" s="1"/>
      <c r="K45" s="1"/>
      <c r="L45" s="1"/>
      <c r="M45" s="1"/>
      <c r="N45" s="1"/>
      <c r="O45" s="1"/>
      <c r="P45" s="1"/>
    </row>
    <row r="46" spans="3:16">
      <c r="C46" s="1"/>
      <c r="D46" s="1"/>
      <c r="E46" s="1"/>
      <c r="F46" s="17"/>
      <c r="G46" s="1"/>
      <c r="H46" s="1"/>
      <c r="I46" s="1"/>
      <c r="J46" s="1"/>
      <c r="K46" s="1"/>
      <c r="L46" s="1"/>
      <c r="M46" s="1"/>
      <c r="N46" s="1"/>
      <c r="O46" s="1"/>
      <c r="P46" s="1"/>
    </row>
    <row r="47" spans="3:16">
      <c r="C47" s="1"/>
      <c r="D47" s="1"/>
      <c r="E47" s="1"/>
      <c r="F47" s="17"/>
      <c r="G47" s="1"/>
      <c r="H47" s="1"/>
      <c r="I47" s="1"/>
      <c r="J47" s="1"/>
      <c r="K47" s="1"/>
      <c r="L47" s="1"/>
      <c r="M47" s="1"/>
      <c r="N47" s="1"/>
      <c r="O47" s="1"/>
      <c r="P47" s="1"/>
    </row>
    <row r="48" spans="3:16">
      <c r="C48" s="1"/>
      <c r="D48" s="1"/>
      <c r="E48" s="1"/>
      <c r="F48" s="17"/>
      <c r="G48" s="1"/>
      <c r="H48" s="1"/>
      <c r="I48" s="1"/>
      <c r="J48" s="1"/>
      <c r="K48" s="1"/>
      <c r="L48" s="1"/>
      <c r="M48" s="1"/>
      <c r="N48" s="1"/>
      <c r="O48" s="1"/>
      <c r="P48" s="1"/>
    </row>
    <row r="49" spans="3:16">
      <c r="C49" s="1"/>
      <c r="D49" s="1"/>
      <c r="E49" s="1"/>
      <c r="F49" s="17"/>
      <c r="G49" s="1"/>
      <c r="H49" s="1"/>
      <c r="I49" s="1"/>
      <c r="J49" s="1"/>
      <c r="K49" s="1"/>
      <c r="L49" s="1"/>
      <c r="M49" s="1"/>
      <c r="N49" s="1"/>
      <c r="O49" s="1"/>
      <c r="P49" s="1"/>
    </row>
    <row r="50" spans="3:16">
      <c r="C50" s="1"/>
      <c r="D50" s="1"/>
      <c r="E50" s="1"/>
      <c r="F50" s="17"/>
      <c r="G50" s="1"/>
      <c r="H50" s="1"/>
      <c r="I50" s="1"/>
      <c r="J50" s="1"/>
      <c r="K50" s="1"/>
      <c r="L50" s="1"/>
      <c r="M50" s="1"/>
      <c r="N50" s="1"/>
      <c r="O50" s="1"/>
      <c r="P50" s="1"/>
    </row>
    <row r="51" spans="3:16">
      <c r="C51" s="1"/>
      <c r="D51" s="1"/>
      <c r="E51" s="1"/>
      <c r="F51" s="17"/>
      <c r="G51" s="1"/>
      <c r="H51" s="1"/>
      <c r="I51" s="1"/>
      <c r="J51" s="1"/>
      <c r="K51" s="1"/>
      <c r="L51" s="1"/>
      <c r="M51" s="1"/>
      <c r="N51" s="1"/>
      <c r="O51" s="1"/>
      <c r="P51" s="1"/>
    </row>
    <row r="52" spans="3:16">
      <c r="C52" s="1"/>
      <c r="D52" s="1"/>
      <c r="E52" s="1"/>
      <c r="F52" s="17"/>
      <c r="G52" s="1"/>
      <c r="H52" s="1"/>
      <c r="I52" s="1"/>
      <c r="J52" s="1"/>
      <c r="K52" s="1"/>
      <c r="L52" s="1"/>
      <c r="M52" s="1"/>
      <c r="N52" s="1"/>
      <c r="O52" s="1"/>
      <c r="P52" s="1"/>
    </row>
    <row r="53" spans="3:16">
      <c r="C53" s="1"/>
      <c r="D53" s="1"/>
      <c r="E53" s="1"/>
      <c r="F53" s="17"/>
      <c r="G53" s="1"/>
      <c r="H53" s="1"/>
      <c r="I53" s="1"/>
      <c r="J53" s="1"/>
      <c r="K53" s="1"/>
      <c r="L53" s="1"/>
      <c r="M53" s="1"/>
      <c r="N53" s="1"/>
      <c r="O53" s="1"/>
      <c r="P53" s="1"/>
    </row>
    <row r="54" spans="3:16">
      <c r="C54" s="1"/>
      <c r="D54" s="1"/>
      <c r="E54" s="1"/>
      <c r="F54" s="17"/>
      <c r="G54" s="1"/>
      <c r="H54" s="1"/>
      <c r="I54" s="1"/>
      <c r="J54" s="1"/>
      <c r="K54" s="1"/>
      <c r="L54" s="1"/>
      <c r="M54" s="1"/>
      <c r="N54" s="1"/>
      <c r="O54" s="1"/>
      <c r="P54" s="1"/>
    </row>
    <row r="55" spans="3:16">
      <c r="C55" s="1"/>
      <c r="D55" s="1"/>
      <c r="E55" s="1"/>
      <c r="F55" s="17"/>
      <c r="G55" s="1"/>
      <c r="H55" s="1"/>
      <c r="I55" s="1"/>
      <c r="J55" s="1"/>
      <c r="K55" s="1"/>
      <c r="L55" s="1"/>
      <c r="M55" s="1"/>
      <c r="N55" s="1"/>
      <c r="O55" s="1"/>
      <c r="P55" s="1"/>
    </row>
    <row r="56" spans="3:16">
      <c r="C56" s="1"/>
      <c r="D56" s="1"/>
      <c r="E56" s="1"/>
      <c r="F56" s="17"/>
      <c r="G56" s="1"/>
      <c r="H56" s="1"/>
      <c r="I56" s="1"/>
      <c r="J56" s="1"/>
      <c r="K56" s="1"/>
      <c r="L56" s="1"/>
      <c r="M56" s="1"/>
      <c r="N56" s="1"/>
      <c r="O56" s="1"/>
      <c r="P56" s="1"/>
    </row>
    <row r="57" spans="3:16">
      <c r="C57" s="1"/>
      <c r="D57" s="1"/>
      <c r="E57" s="1"/>
      <c r="F57" s="17"/>
      <c r="G57" s="1"/>
      <c r="H57" s="1"/>
      <c r="I57" s="1"/>
      <c r="J57" s="1"/>
      <c r="K57" s="1"/>
      <c r="L57" s="1"/>
      <c r="M57" s="1"/>
      <c r="N57" s="1"/>
      <c r="O57" s="1"/>
      <c r="P57" s="1"/>
    </row>
    <row r="58" spans="3:16">
      <c r="C58" s="1"/>
      <c r="D58" s="1"/>
      <c r="E58" s="1"/>
      <c r="F58" s="17"/>
      <c r="G58" s="1"/>
      <c r="H58" s="1"/>
      <c r="I58" s="1"/>
      <c r="J58" s="1"/>
      <c r="K58" s="1"/>
      <c r="L58" s="1"/>
      <c r="M58" s="1"/>
      <c r="N58" s="1"/>
      <c r="O58" s="1"/>
      <c r="P58" s="1"/>
    </row>
    <row r="59" spans="3:16">
      <c r="C59" s="1"/>
      <c r="D59" s="1"/>
      <c r="E59" s="1"/>
      <c r="F59" s="17"/>
      <c r="G59" s="1"/>
      <c r="H59" s="1"/>
      <c r="I59" s="1"/>
      <c r="J59" s="1"/>
      <c r="K59" s="1"/>
      <c r="L59" s="1"/>
      <c r="M59" s="1"/>
      <c r="N59" s="1"/>
      <c r="O59" s="1"/>
      <c r="P59" s="1"/>
    </row>
    <row r="60" spans="3:16">
      <c r="C60" s="1"/>
      <c r="D60" s="1"/>
      <c r="E60" s="1"/>
      <c r="F60" s="17"/>
      <c r="G60" s="1"/>
      <c r="H60" s="1"/>
      <c r="I60" s="1"/>
      <c r="J60" s="1"/>
      <c r="K60" s="1"/>
      <c r="L60" s="1"/>
      <c r="M60" s="1"/>
      <c r="N60" s="1"/>
      <c r="O60" s="1"/>
      <c r="P60" s="1"/>
    </row>
    <row r="61" spans="3:16">
      <c r="C61" s="1"/>
      <c r="D61" s="1"/>
      <c r="E61" s="1"/>
      <c r="F61" s="17"/>
      <c r="G61" s="1"/>
      <c r="H61" s="1"/>
      <c r="I61" s="1"/>
      <c r="J61" s="1"/>
      <c r="K61" s="1"/>
      <c r="L61" s="1"/>
      <c r="M61" s="1"/>
      <c r="N61" s="1"/>
      <c r="O61" s="1"/>
      <c r="P61" s="1"/>
    </row>
    <row r="62" spans="3:16">
      <c r="C62" s="1"/>
      <c r="D62" s="1"/>
      <c r="E62" s="1"/>
      <c r="F62" s="17"/>
      <c r="G62" s="1"/>
      <c r="H62" s="1"/>
      <c r="I62" s="1"/>
      <c r="J62" s="1"/>
      <c r="K62" s="1"/>
      <c r="L62" s="1"/>
      <c r="M62" s="1"/>
      <c r="N62" s="1"/>
      <c r="O62" s="1"/>
      <c r="P62" s="1"/>
    </row>
    <row r="63" spans="3:16">
      <c r="C63" s="1"/>
      <c r="D63" s="1"/>
      <c r="E63" s="1"/>
      <c r="F63" s="17"/>
      <c r="G63" s="1"/>
      <c r="H63" s="1"/>
      <c r="I63" s="1"/>
      <c r="J63" s="1"/>
      <c r="K63" s="1"/>
      <c r="L63" s="1"/>
      <c r="M63" s="1"/>
      <c r="N63" s="1"/>
      <c r="O63" s="1"/>
      <c r="P63" s="1"/>
    </row>
    <row r="64" spans="3:16">
      <c r="C64" s="1"/>
      <c r="D64" s="1"/>
      <c r="E64" s="1"/>
      <c r="F64" s="17"/>
      <c r="G64" s="1"/>
      <c r="H64" s="1"/>
      <c r="I64" s="1"/>
      <c r="J64" s="1"/>
      <c r="K64" s="1"/>
      <c r="L64" s="1"/>
      <c r="M64" s="1"/>
      <c r="N64" s="1"/>
      <c r="O64" s="1"/>
      <c r="P64" s="1"/>
    </row>
    <row r="65" spans="3:16">
      <c r="C65" s="1"/>
      <c r="D65" s="1"/>
      <c r="E65" s="1"/>
      <c r="F65" s="17"/>
      <c r="G65" s="1"/>
      <c r="H65" s="1"/>
      <c r="I65" s="1"/>
      <c r="J65" s="1"/>
      <c r="K65" s="1"/>
      <c r="L65" s="1"/>
      <c r="M65" s="1"/>
      <c r="N65" s="1"/>
      <c r="O65" s="1"/>
      <c r="P65" s="1"/>
    </row>
    <row r="66" spans="3:16">
      <c r="C66" s="1"/>
      <c r="D66" s="1"/>
      <c r="E66" s="1"/>
      <c r="F66" s="17"/>
      <c r="G66" s="1"/>
      <c r="H66" s="1"/>
      <c r="I66" s="1"/>
      <c r="J66" s="1"/>
      <c r="K66" s="1"/>
      <c r="L66" s="1"/>
      <c r="M66" s="1"/>
      <c r="N66" s="1"/>
      <c r="O66" s="1"/>
      <c r="P66" s="1"/>
    </row>
    <row r="67" spans="3:16">
      <c r="C67" s="1"/>
      <c r="D67" s="1"/>
      <c r="E67" s="1"/>
      <c r="F67" s="17"/>
      <c r="G67" s="1"/>
      <c r="H67" s="1"/>
      <c r="I67" s="1"/>
      <c r="J67" s="1"/>
      <c r="K67" s="1"/>
      <c r="L67" s="1"/>
      <c r="M67" s="1"/>
      <c r="N67" s="1"/>
      <c r="O67" s="1"/>
      <c r="P67" s="1"/>
    </row>
    <row r="68" spans="3:16">
      <c r="C68" s="1"/>
      <c r="D68" s="1"/>
      <c r="E68" s="1"/>
      <c r="F68" s="17"/>
      <c r="G68" s="1"/>
      <c r="H68" s="1"/>
      <c r="I68" s="1"/>
      <c r="J68" s="1"/>
      <c r="K68" s="1"/>
      <c r="L68" s="1"/>
      <c r="M68" s="1"/>
      <c r="N68" s="1"/>
      <c r="O68" s="1"/>
      <c r="P68" s="1"/>
    </row>
    <row r="69" spans="3:16">
      <c r="C69" s="1"/>
      <c r="D69" s="1"/>
      <c r="E69" s="1"/>
      <c r="F69" s="17"/>
      <c r="G69" s="1"/>
      <c r="H69" s="1"/>
      <c r="I69" s="1"/>
      <c r="J69" s="1"/>
      <c r="K69" s="1"/>
      <c r="L69" s="1"/>
      <c r="M69" s="1"/>
      <c r="N69" s="1"/>
      <c r="O69" s="1"/>
      <c r="P69" s="1"/>
    </row>
    <row r="70" spans="3:16">
      <c r="C70" s="1"/>
      <c r="D70" s="1"/>
      <c r="E70" s="1"/>
      <c r="F70" s="17"/>
      <c r="G70" s="1"/>
      <c r="H70" s="1"/>
      <c r="I70" s="1"/>
      <c r="J70" s="1"/>
      <c r="K70" s="1"/>
      <c r="L70" s="1"/>
      <c r="M70" s="1"/>
      <c r="N70" s="1"/>
      <c r="O70" s="1"/>
      <c r="P70" s="1"/>
    </row>
    <row r="71" spans="3:16">
      <c r="C71" s="1"/>
      <c r="D71" s="1"/>
      <c r="E71" s="1"/>
      <c r="F71" s="17"/>
      <c r="G71" s="1"/>
      <c r="H71" s="1"/>
      <c r="I71" s="1"/>
      <c r="J71" s="1"/>
      <c r="K71" s="1"/>
      <c r="L71" s="1"/>
      <c r="M71" s="1"/>
      <c r="N71" s="1"/>
      <c r="O71" s="1"/>
      <c r="P71" s="1"/>
    </row>
    <row r="72" spans="3:16">
      <c r="C72" s="1"/>
      <c r="D72" s="1"/>
      <c r="E72" s="1"/>
      <c r="F72" s="17"/>
      <c r="G72" s="1"/>
      <c r="H72" s="1"/>
      <c r="I72" s="1"/>
      <c r="J72" s="1"/>
      <c r="K72" s="1"/>
      <c r="L72" s="1"/>
      <c r="M72" s="1"/>
      <c r="N72" s="1"/>
      <c r="O72" s="1"/>
      <c r="P72" s="1"/>
    </row>
    <row r="73" spans="3:16">
      <c r="C73" s="1"/>
      <c r="D73" s="1"/>
      <c r="E73" s="1"/>
      <c r="F73" s="17"/>
      <c r="G73" s="1"/>
      <c r="H73" s="1"/>
      <c r="I73" s="1"/>
      <c r="J73" s="1"/>
      <c r="K73" s="1"/>
      <c r="L73" s="1"/>
      <c r="M73" s="1"/>
      <c r="N73" s="1"/>
      <c r="O73" s="1"/>
      <c r="P73" s="1"/>
    </row>
    <row r="74" spans="3:16">
      <c r="C74" s="1"/>
      <c r="D74" s="1"/>
      <c r="E74" s="1"/>
      <c r="F74" s="17"/>
      <c r="G74" s="1"/>
      <c r="H74" s="1"/>
      <c r="I74" s="1"/>
      <c r="J74" s="1"/>
      <c r="K74" s="1"/>
      <c r="L74" s="1"/>
      <c r="M74" s="1"/>
      <c r="N74" s="1"/>
      <c r="O74" s="1"/>
      <c r="P74" s="1"/>
    </row>
    <row r="75" spans="3:16">
      <c r="C75" s="1"/>
      <c r="D75" s="1"/>
      <c r="E75" s="1"/>
      <c r="F75" s="17"/>
      <c r="G75" s="1"/>
      <c r="H75" s="1"/>
      <c r="I75" s="1"/>
      <c r="J75" s="1"/>
      <c r="K75" s="1"/>
      <c r="L75" s="1"/>
      <c r="M75" s="1"/>
      <c r="N75" s="1"/>
      <c r="O75" s="1"/>
      <c r="P75" s="1"/>
    </row>
    <row r="76" spans="3:16">
      <c r="C76" s="1"/>
      <c r="D76" s="1"/>
      <c r="E76" s="1"/>
      <c r="F76" s="17"/>
      <c r="G76" s="1"/>
      <c r="H76" s="1"/>
      <c r="I76" s="1"/>
      <c r="J76" s="1"/>
      <c r="K76" s="1"/>
      <c r="L76" s="1"/>
      <c r="M76" s="1"/>
      <c r="N76" s="1"/>
      <c r="O76" s="1"/>
      <c r="P76" s="1"/>
    </row>
    <row r="77" spans="3:16">
      <c r="C77" s="1"/>
      <c r="D77" s="1"/>
      <c r="E77" s="1"/>
      <c r="F77" s="17"/>
      <c r="G77" s="1"/>
      <c r="H77" s="1"/>
      <c r="I77" s="1"/>
      <c r="J77" s="1"/>
      <c r="K77" s="1"/>
      <c r="L77" s="1"/>
      <c r="M77" s="1"/>
      <c r="N77" s="1"/>
      <c r="O77" s="1"/>
      <c r="P77" s="1"/>
    </row>
    <row r="78" spans="3:16">
      <c r="C78" s="1"/>
      <c r="D78" s="1"/>
      <c r="E78" s="1"/>
      <c r="F78" s="17"/>
      <c r="G78" s="1"/>
      <c r="H78" s="1"/>
      <c r="I78" s="1"/>
      <c r="J78" s="1"/>
      <c r="K78" s="1"/>
      <c r="L78" s="1"/>
      <c r="M78" s="1"/>
      <c r="N78" s="1"/>
      <c r="O78" s="1"/>
      <c r="P78" s="1"/>
    </row>
    <row r="79" spans="3:16">
      <c r="C79" s="1"/>
      <c r="D79" s="1"/>
      <c r="E79" s="1"/>
      <c r="F79" s="17"/>
      <c r="G79" s="1"/>
      <c r="H79" s="1"/>
      <c r="I79" s="1"/>
      <c r="J79" s="1"/>
      <c r="K79" s="1"/>
      <c r="L79" s="1"/>
      <c r="M79" s="1"/>
      <c r="N79" s="1"/>
      <c r="O79" s="1"/>
      <c r="P79" s="1"/>
    </row>
    <row r="80" spans="3:16">
      <c r="C80" s="1"/>
      <c r="D80" s="1"/>
      <c r="E80" s="1"/>
      <c r="F80" s="17"/>
      <c r="G80" s="1"/>
      <c r="H80" s="1"/>
      <c r="I80" s="1"/>
      <c r="J80" s="1"/>
      <c r="K80" s="1"/>
      <c r="L80" s="1"/>
      <c r="M80" s="1"/>
      <c r="N80" s="1"/>
      <c r="O80" s="1"/>
      <c r="P80" s="1"/>
    </row>
    <row r="81" spans="3:16">
      <c r="C81" s="1"/>
      <c r="D81" s="1"/>
      <c r="E81" s="1"/>
      <c r="F81" s="17"/>
      <c r="G81" s="1"/>
      <c r="H81" s="1"/>
      <c r="I81" s="1"/>
      <c r="J81" s="1"/>
      <c r="K81" s="1"/>
      <c r="L81" s="1"/>
      <c r="M81" s="1"/>
      <c r="N81" s="1"/>
      <c r="O81" s="1"/>
      <c r="P81" s="1"/>
    </row>
    <row r="82" spans="3:16">
      <c r="C82" s="1"/>
      <c r="D82" s="1"/>
      <c r="E82" s="1"/>
      <c r="F82" s="17"/>
      <c r="G82" s="1"/>
      <c r="H82" s="1"/>
      <c r="I82" s="1"/>
      <c r="J82" s="1"/>
      <c r="K82" s="1"/>
      <c r="L82" s="1"/>
      <c r="M82" s="1"/>
      <c r="N82" s="1"/>
      <c r="O82" s="1"/>
      <c r="P82" s="1"/>
    </row>
    <row r="83" spans="3:16">
      <c r="C83" s="1"/>
      <c r="D83" s="1"/>
      <c r="E83" s="1"/>
      <c r="F83" s="17"/>
      <c r="G83" s="1"/>
      <c r="H83" s="1"/>
      <c r="I83" s="1"/>
      <c r="J83" s="1"/>
      <c r="K83" s="1"/>
      <c r="L83" s="1"/>
      <c r="M83" s="1"/>
      <c r="N83" s="1"/>
      <c r="O83" s="1"/>
      <c r="P83" s="1"/>
    </row>
    <row r="84" spans="3:16">
      <c r="C84" s="1"/>
      <c r="D84" s="1"/>
      <c r="E84" s="1"/>
      <c r="F84" s="17"/>
      <c r="G84" s="1"/>
      <c r="H84" s="1"/>
      <c r="I84" s="1"/>
      <c r="J84" s="1"/>
      <c r="K84" s="1"/>
      <c r="L84" s="1"/>
      <c r="M84" s="1"/>
      <c r="N84" s="1"/>
      <c r="O84" s="1"/>
      <c r="P84" s="1"/>
    </row>
    <row r="85" spans="3:16">
      <c r="C85" s="1"/>
      <c r="D85" s="1"/>
      <c r="E85" s="1"/>
      <c r="F85" s="17"/>
      <c r="G85" s="1"/>
      <c r="H85" s="1"/>
      <c r="I85" s="1"/>
      <c r="J85" s="1"/>
      <c r="K85" s="1"/>
      <c r="L85" s="1"/>
      <c r="M85" s="1"/>
      <c r="N85" s="1"/>
      <c r="O85" s="1"/>
      <c r="P85" s="1"/>
    </row>
    <row r="86" spans="3:16">
      <c r="C86" s="1"/>
      <c r="D86" s="1"/>
      <c r="E86" s="1"/>
      <c r="F86" s="17"/>
      <c r="G86" s="1"/>
      <c r="H86" s="1"/>
      <c r="I86" s="1"/>
      <c r="J86" s="1"/>
      <c r="K86" s="1"/>
      <c r="L86" s="1"/>
      <c r="M86" s="1"/>
      <c r="N86" s="1"/>
      <c r="O86" s="1"/>
      <c r="P86" s="1"/>
    </row>
    <row r="87" spans="3:16">
      <c r="C87" s="1"/>
      <c r="D87" s="1"/>
      <c r="E87" s="1"/>
      <c r="F87" s="17"/>
      <c r="G87" s="1"/>
      <c r="H87" s="1"/>
      <c r="I87" s="1"/>
      <c r="J87" s="1"/>
      <c r="K87" s="1"/>
      <c r="L87" s="1"/>
      <c r="M87" s="1"/>
      <c r="N87" s="1"/>
      <c r="O87" s="1"/>
      <c r="P87" s="1"/>
    </row>
    <row r="88" spans="3:16">
      <c r="C88" s="1"/>
      <c r="D88" s="1"/>
      <c r="E88" s="1"/>
      <c r="F88" s="17"/>
      <c r="G88" s="1"/>
      <c r="H88" s="1"/>
      <c r="I88" s="1"/>
      <c r="J88" s="1"/>
      <c r="K88" s="1"/>
      <c r="L88" s="1"/>
      <c r="M88" s="1"/>
      <c r="N88" s="1"/>
      <c r="O88" s="1"/>
      <c r="P88" s="1"/>
    </row>
    <row r="89" spans="3:16">
      <c r="C89" s="1"/>
      <c r="D89" s="1"/>
      <c r="E89" s="1"/>
      <c r="F89" s="17"/>
      <c r="G89" s="1"/>
      <c r="H89" s="1"/>
      <c r="I89" s="1"/>
      <c r="J89" s="1"/>
      <c r="K89" s="1"/>
      <c r="L89" s="1"/>
      <c r="M89" s="1"/>
      <c r="N89" s="1"/>
      <c r="O89" s="1"/>
      <c r="P89" s="1"/>
    </row>
    <row r="90" spans="3:16">
      <c r="C90" s="1"/>
      <c r="D90" s="1"/>
      <c r="E90" s="1"/>
      <c r="F90" s="17"/>
      <c r="G90" s="1"/>
      <c r="H90" s="1"/>
      <c r="I90" s="1"/>
      <c r="J90" s="1"/>
      <c r="K90" s="1"/>
      <c r="L90" s="1"/>
      <c r="M90" s="1"/>
      <c r="N90" s="1"/>
      <c r="O90" s="1"/>
      <c r="P90" s="1"/>
    </row>
    <row r="91" spans="3:16">
      <c r="C91" s="1"/>
      <c r="D91" s="1"/>
      <c r="E91" s="1"/>
      <c r="F91" s="17"/>
      <c r="G91" s="1"/>
      <c r="H91" s="1"/>
      <c r="I91" s="1"/>
      <c r="J91" s="1"/>
      <c r="K91" s="1"/>
      <c r="L91" s="1"/>
      <c r="M91" s="1"/>
      <c r="N91" s="1"/>
      <c r="O91" s="1"/>
      <c r="P91" s="1"/>
    </row>
    <row r="92" spans="3:16">
      <c r="C92" s="1"/>
      <c r="D92" s="1"/>
      <c r="E92" s="1"/>
      <c r="F92" s="17"/>
      <c r="G92" s="1"/>
      <c r="H92" s="1"/>
      <c r="I92" s="1"/>
      <c r="J92" s="1"/>
      <c r="K92" s="1"/>
      <c r="L92" s="1"/>
      <c r="M92" s="1"/>
      <c r="N92" s="1"/>
      <c r="O92" s="1"/>
      <c r="P92" s="1"/>
    </row>
    <row r="93" spans="3:16">
      <c r="C93" s="1"/>
      <c r="D93" s="1"/>
      <c r="E93" s="1"/>
      <c r="F93" s="17"/>
      <c r="G93" s="1"/>
      <c r="H93" s="1"/>
      <c r="I93" s="1"/>
      <c r="J93" s="1"/>
      <c r="K93" s="1"/>
      <c r="L93" s="1"/>
      <c r="M93" s="1"/>
      <c r="N93" s="1"/>
      <c r="O93" s="1"/>
      <c r="P93" s="1"/>
    </row>
    <row r="94" spans="3:16">
      <c r="C94" s="1"/>
      <c r="D94" s="1"/>
      <c r="E94" s="1"/>
      <c r="F94" s="17"/>
      <c r="G94" s="1"/>
      <c r="H94" s="1"/>
      <c r="I94" s="1"/>
      <c r="J94" s="1"/>
      <c r="K94" s="1"/>
      <c r="L94" s="1"/>
      <c r="M94" s="1"/>
      <c r="N94" s="1"/>
      <c r="O94" s="1"/>
      <c r="P94" s="1"/>
    </row>
    <row r="95" spans="3:16">
      <c r="C95" s="1"/>
      <c r="D95" s="1"/>
      <c r="E95" s="1"/>
      <c r="F95" s="17"/>
      <c r="G95" s="1"/>
      <c r="H95" s="1"/>
      <c r="I95" s="1"/>
      <c r="J95" s="1"/>
      <c r="K95" s="1"/>
      <c r="L95" s="1"/>
      <c r="M95" s="1"/>
      <c r="N95" s="1"/>
      <c r="O95" s="1"/>
      <c r="P95" s="1"/>
    </row>
    <row r="96" spans="3:16">
      <c r="C96" s="1"/>
      <c r="D96" s="1"/>
      <c r="E96" s="1"/>
      <c r="F96" s="17"/>
      <c r="G96" s="1"/>
      <c r="H96" s="1"/>
      <c r="I96" s="1"/>
      <c r="J96" s="1"/>
      <c r="K96" s="1"/>
      <c r="L96" s="1"/>
      <c r="M96" s="1"/>
      <c r="N96" s="1"/>
      <c r="O96" s="1"/>
      <c r="P96" s="1"/>
    </row>
    <row r="97" spans="3:16">
      <c r="C97" s="1"/>
      <c r="D97" s="1"/>
      <c r="E97" s="1"/>
      <c r="F97" s="17"/>
      <c r="G97" s="1"/>
      <c r="H97" s="1"/>
      <c r="I97" s="1"/>
      <c r="J97" s="1"/>
      <c r="K97" s="1"/>
      <c r="L97" s="1"/>
      <c r="M97" s="1"/>
      <c r="N97" s="1"/>
      <c r="O97" s="1"/>
      <c r="P97" s="1"/>
    </row>
    <row r="98" spans="3:16">
      <c r="C98" s="1"/>
      <c r="D98" s="1"/>
      <c r="E98" s="1"/>
      <c r="F98" s="17"/>
      <c r="G98" s="1"/>
      <c r="H98" s="1"/>
      <c r="I98" s="1"/>
      <c r="J98" s="1"/>
      <c r="K98" s="1"/>
      <c r="L98" s="1"/>
      <c r="M98" s="1"/>
      <c r="N98" s="1"/>
      <c r="O98" s="1"/>
      <c r="P98" s="1"/>
    </row>
    <row r="99" spans="3:16">
      <c r="C99" s="1"/>
      <c r="D99" s="1"/>
      <c r="E99" s="1"/>
      <c r="F99" s="17"/>
      <c r="G99" s="1"/>
      <c r="H99" s="1"/>
      <c r="I99" s="1"/>
      <c r="J99" s="1"/>
      <c r="K99" s="1"/>
      <c r="L99" s="1"/>
      <c r="M99" s="1"/>
      <c r="N99" s="1"/>
      <c r="O99" s="1"/>
      <c r="P99" s="1"/>
    </row>
    <row r="100" spans="3:16">
      <c r="C100" s="1"/>
      <c r="D100" s="1"/>
      <c r="E100" s="1"/>
      <c r="F100" s="17"/>
      <c r="G100" s="1"/>
      <c r="H100" s="1"/>
      <c r="I100" s="1"/>
      <c r="J100" s="1"/>
      <c r="K100" s="1"/>
      <c r="L100" s="1"/>
      <c r="M100" s="1"/>
      <c r="N100" s="1"/>
      <c r="O100" s="1"/>
      <c r="P100" s="1"/>
    </row>
    <row r="101" spans="3:16">
      <c r="C101" s="1"/>
      <c r="D101" s="1"/>
      <c r="E101" s="1"/>
      <c r="F101" s="17"/>
      <c r="G101" s="1"/>
      <c r="H101" s="1"/>
      <c r="I101" s="1"/>
      <c r="J101" s="1"/>
      <c r="K101" s="1"/>
      <c r="L101" s="1"/>
      <c r="M101" s="1"/>
      <c r="N101" s="1"/>
      <c r="O101" s="1"/>
      <c r="P101" s="1"/>
    </row>
    <row r="102" spans="3:16">
      <c r="C102" s="1"/>
      <c r="D102" s="1"/>
      <c r="E102" s="1"/>
      <c r="F102" s="17"/>
      <c r="G102" s="1"/>
      <c r="H102" s="1"/>
      <c r="I102" s="1"/>
      <c r="J102" s="1"/>
      <c r="K102" s="1"/>
      <c r="L102" s="1"/>
      <c r="M102" s="1"/>
      <c r="N102" s="1"/>
      <c r="O102" s="1"/>
      <c r="P102" s="1"/>
    </row>
    <row r="103" spans="3:16">
      <c r="C103" s="1"/>
      <c r="D103" s="1"/>
      <c r="E103" s="1"/>
      <c r="F103" s="17"/>
      <c r="G103" s="1"/>
      <c r="H103" s="1"/>
      <c r="I103" s="1"/>
      <c r="J103" s="1"/>
      <c r="K103" s="1"/>
      <c r="L103" s="1"/>
      <c r="M103" s="1"/>
      <c r="N103" s="1"/>
      <c r="O103" s="1"/>
      <c r="P103" s="1"/>
    </row>
    <row r="104" spans="3:16">
      <c r="C104" s="1"/>
      <c r="D104" s="1"/>
      <c r="E104" s="1"/>
      <c r="F104" s="17"/>
      <c r="G104" s="1"/>
      <c r="H104" s="1"/>
      <c r="I104" s="1"/>
      <c r="J104" s="1"/>
      <c r="K104" s="1"/>
      <c r="L104" s="1"/>
      <c r="M104" s="1"/>
      <c r="N104" s="1"/>
      <c r="O104" s="1"/>
      <c r="P104" s="1"/>
    </row>
    <row r="105" spans="3:16">
      <c r="C105" s="1"/>
      <c r="D105" s="1"/>
      <c r="E105" s="1"/>
      <c r="F105" s="17"/>
      <c r="G105" s="1"/>
      <c r="H105" s="1"/>
      <c r="I105" s="1"/>
      <c r="J105" s="1"/>
      <c r="K105" s="1"/>
      <c r="L105" s="1"/>
      <c r="M105" s="1"/>
      <c r="N105" s="1"/>
      <c r="O105" s="1"/>
      <c r="P105" s="1"/>
    </row>
    <row r="106" spans="3:16">
      <c r="C106" s="1"/>
      <c r="D106" s="1"/>
      <c r="E106" s="1"/>
      <c r="F106" s="17"/>
      <c r="G106" s="1"/>
      <c r="H106" s="1"/>
      <c r="I106" s="1"/>
      <c r="J106" s="1"/>
      <c r="K106" s="1"/>
      <c r="L106" s="1"/>
      <c r="M106" s="1"/>
      <c r="N106" s="1"/>
      <c r="O106" s="1"/>
      <c r="P106" s="1"/>
    </row>
    <row r="107" spans="3:16">
      <c r="C107" s="1"/>
      <c r="D107" s="1"/>
      <c r="E107" s="1"/>
      <c r="F107" s="17"/>
      <c r="G107" s="1"/>
      <c r="H107" s="1"/>
      <c r="I107" s="1"/>
      <c r="J107" s="1"/>
      <c r="K107" s="1"/>
      <c r="L107" s="1"/>
      <c r="M107" s="1"/>
      <c r="N107" s="1"/>
      <c r="O107" s="1"/>
      <c r="P107" s="1"/>
    </row>
    <row r="108" spans="3:16">
      <c r="C108" s="1"/>
      <c r="D108" s="1"/>
      <c r="E108" s="1"/>
      <c r="F108" s="17"/>
      <c r="G108" s="1"/>
      <c r="H108" s="1"/>
      <c r="I108" s="1"/>
      <c r="J108" s="1"/>
      <c r="K108" s="1"/>
      <c r="L108" s="1"/>
      <c r="M108" s="1"/>
      <c r="N108" s="1"/>
      <c r="O108" s="1"/>
      <c r="P108" s="1"/>
    </row>
    <row r="109" spans="3:16">
      <c r="C109" s="1"/>
      <c r="D109" s="1"/>
      <c r="E109" s="1"/>
      <c r="F109" s="17"/>
      <c r="G109" s="1"/>
      <c r="H109" s="1"/>
      <c r="I109" s="1"/>
      <c r="J109" s="1"/>
      <c r="K109" s="1"/>
      <c r="L109" s="1"/>
      <c r="M109" s="1"/>
      <c r="N109" s="1"/>
      <c r="O109" s="1"/>
      <c r="P109" s="1"/>
    </row>
    <row r="110" spans="3:16">
      <c r="C110" s="1"/>
      <c r="D110" s="1"/>
      <c r="E110" s="1"/>
      <c r="F110" s="17"/>
      <c r="G110" s="1"/>
      <c r="H110" s="1"/>
      <c r="I110" s="1"/>
      <c r="J110" s="1"/>
      <c r="K110" s="1"/>
      <c r="L110" s="1"/>
      <c r="M110" s="1"/>
      <c r="N110" s="1"/>
      <c r="O110" s="1"/>
      <c r="P110" s="1"/>
    </row>
    <row r="111" spans="3:16">
      <c r="C111" s="1"/>
      <c r="D111" s="1"/>
      <c r="E111" s="1"/>
      <c r="F111" s="17"/>
      <c r="G111" s="1"/>
      <c r="H111" s="1"/>
      <c r="I111" s="1"/>
      <c r="J111" s="1"/>
      <c r="K111" s="1"/>
      <c r="L111" s="1"/>
      <c r="M111" s="1"/>
      <c r="N111" s="1"/>
      <c r="O111" s="1"/>
      <c r="P111" s="1"/>
    </row>
    <row r="112" spans="3:16">
      <c r="C112" s="1"/>
      <c r="D112" s="1"/>
      <c r="E112" s="1"/>
      <c r="F112" s="17"/>
      <c r="G112" s="1"/>
      <c r="H112" s="1"/>
      <c r="I112" s="1"/>
      <c r="J112" s="1"/>
      <c r="K112" s="1"/>
      <c r="L112" s="1"/>
      <c r="M112" s="1"/>
      <c r="N112" s="1"/>
      <c r="O112" s="1"/>
      <c r="P112" s="1"/>
    </row>
    <row r="113" spans="3:16">
      <c r="C113" s="1"/>
      <c r="D113" s="1"/>
      <c r="E113" s="1"/>
      <c r="F113" s="17"/>
      <c r="G113" s="1"/>
      <c r="H113" s="1"/>
      <c r="I113" s="1"/>
      <c r="J113" s="1"/>
      <c r="K113" s="1"/>
      <c r="L113" s="1"/>
      <c r="M113" s="1"/>
      <c r="N113" s="1"/>
      <c r="O113" s="1"/>
      <c r="P113" s="1"/>
    </row>
    <row r="114" spans="3:16">
      <c r="C114" s="1"/>
      <c r="D114" s="1"/>
      <c r="E114" s="1"/>
      <c r="F114" s="17"/>
      <c r="G114" s="1"/>
      <c r="H114" s="1"/>
      <c r="I114" s="1"/>
      <c r="J114" s="1"/>
      <c r="K114" s="1"/>
      <c r="L114" s="1"/>
      <c r="M114" s="1"/>
      <c r="N114" s="1"/>
      <c r="O114" s="1"/>
      <c r="P114" s="1"/>
    </row>
    <row r="115" spans="3:16">
      <c r="C115" s="1"/>
      <c r="D115" s="1"/>
      <c r="E115" s="1"/>
      <c r="F115" s="17"/>
      <c r="G115" s="1"/>
      <c r="H115" s="1"/>
      <c r="I115" s="1"/>
      <c r="J115" s="1"/>
      <c r="K115" s="1"/>
      <c r="L115" s="1"/>
      <c r="M115" s="1"/>
      <c r="N115" s="1"/>
      <c r="O115" s="1"/>
      <c r="P115" s="1"/>
    </row>
    <row r="116" spans="3:16">
      <c r="C116" s="1"/>
      <c r="D116" s="1"/>
      <c r="E116" s="1"/>
      <c r="F116" s="17"/>
      <c r="G116" s="1"/>
      <c r="H116" s="1"/>
      <c r="I116" s="1"/>
      <c r="J116" s="1"/>
      <c r="K116" s="1"/>
      <c r="L116" s="1"/>
      <c r="M116" s="1"/>
      <c r="N116" s="1"/>
      <c r="O116" s="1"/>
      <c r="P116" s="1"/>
    </row>
    <row r="117" spans="3:16">
      <c r="C117" s="1"/>
      <c r="D117" s="1"/>
      <c r="E117" s="1"/>
      <c r="F117" s="17"/>
      <c r="G117" s="1"/>
      <c r="H117" s="1"/>
      <c r="I117" s="1"/>
      <c r="J117" s="1"/>
      <c r="K117" s="1"/>
      <c r="L117" s="1"/>
      <c r="M117" s="1"/>
      <c r="N117" s="1"/>
      <c r="O117" s="1"/>
      <c r="P117" s="1"/>
    </row>
    <row r="118" spans="3:16">
      <c r="C118" s="1"/>
      <c r="D118" s="1"/>
      <c r="E118" s="1"/>
      <c r="F118" s="17"/>
      <c r="G118" s="1"/>
      <c r="H118" s="1"/>
      <c r="I118" s="1"/>
      <c r="J118" s="1"/>
      <c r="K118" s="1"/>
      <c r="L118" s="1"/>
      <c r="M118" s="1"/>
      <c r="N118" s="1"/>
      <c r="O118" s="1"/>
      <c r="P118" s="1"/>
    </row>
    <row r="119" spans="3:16">
      <c r="C119" s="1"/>
      <c r="D119" s="1"/>
      <c r="E119" s="1"/>
      <c r="F119" s="17"/>
      <c r="G119" s="1"/>
      <c r="H119" s="1"/>
      <c r="I119" s="1"/>
      <c r="J119" s="1"/>
      <c r="K119" s="1"/>
      <c r="L119" s="1"/>
      <c r="M119" s="1"/>
      <c r="N119" s="1"/>
      <c r="O119" s="1"/>
      <c r="P119" s="1"/>
    </row>
    <row r="120" spans="3:16">
      <c r="C120" s="1"/>
      <c r="D120" s="1"/>
      <c r="E120" s="1"/>
      <c r="F120" s="17"/>
      <c r="G120" s="1"/>
      <c r="H120" s="1"/>
      <c r="I120" s="1"/>
      <c r="J120" s="1"/>
      <c r="K120" s="1"/>
      <c r="L120" s="1"/>
      <c r="M120" s="1"/>
      <c r="N120" s="1"/>
      <c r="O120" s="1"/>
      <c r="P120" s="1"/>
    </row>
    <row r="121" spans="3:16">
      <c r="C121" s="1"/>
      <c r="D121" s="1"/>
      <c r="E121" s="1"/>
      <c r="F121" s="17"/>
      <c r="G121" s="1"/>
      <c r="H121" s="1"/>
      <c r="I121" s="1"/>
      <c r="J121" s="1"/>
      <c r="K121" s="1"/>
      <c r="L121" s="1"/>
      <c r="M121" s="1"/>
      <c r="N121" s="1"/>
      <c r="O121" s="1"/>
      <c r="P121" s="1"/>
    </row>
    <row r="122" spans="3:16">
      <c r="C122" s="1"/>
      <c r="D122" s="1"/>
      <c r="E122" s="1"/>
      <c r="F122" s="17"/>
      <c r="G122" s="1"/>
      <c r="H122" s="1"/>
      <c r="I122" s="1"/>
      <c r="J122" s="1"/>
      <c r="K122" s="1"/>
      <c r="L122" s="1"/>
      <c r="M122" s="1"/>
      <c r="N122" s="1"/>
      <c r="O122" s="1"/>
      <c r="P122" s="1"/>
    </row>
    <row r="123" spans="3:16">
      <c r="C123" s="1"/>
      <c r="D123" s="20"/>
      <c r="E123" s="20"/>
      <c r="F123" s="20"/>
      <c r="G123" s="20"/>
      <c r="H123" s="20"/>
      <c r="I123" s="20"/>
      <c r="J123" s="20"/>
      <c r="K123" s="20"/>
      <c r="L123" s="20"/>
      <c r="M123" s="20"/>
      <c r="N123" s="20"/>
      <c r="O123" s="20"/>
      <c r="P123" s="1"/>
    </row>
    <row r="124" spans="3:16">
      <c r="C124" s="1"/>
      <c r="D124" s="20"/>
      <c r="E124" s="20"/>
      <c r="F124" s="20"/>
      <c r="G124" s="20"/>
      <c r="H124" s="20"/>
      <c r="I124" s="20"/>
      <c r="J124" s="20"/>
      <c r="K124" s="20"/>
      <c r="L124" s="20"/>
      <c r="M124" s="20"/>
      <c r="N124" s="20"/>
      <c r="O124" s="20"/>
      <c r="P124" s="1"/>
    </row>
    <row r="125" spans="3:16">
      <c r="C125" s="1"/>
      <c r="D125" s="1"/>
      <c r="E125" s="1"/>
      <c r="F125" s="17"/>
      <c r="G125" s="1"/>
      <c r="H125" s="1"/>
      <c r="I125" s="1"/>
      <c r="J125" s="1"/>
      <c r="K125" s="1"/>
      <c r="L125" s="1"/>
      <c r="M125" s="1"/>
      <c r="N125" s="1"/>
      <c r="O125" s="1"/>
      <c r="P125" s="1"/>
    </row>
    <row r="126" spans="3:16">
      <c r="C126" s="1"/>
      <c r="D126" s="1"/>
      <c r="E126" s="1"/>
      <c r="F126" s="17"/>
      <c r="G126" s="1"/>
      <c r="H126" s="1"/>
      <c r="I126" s="1"/>
      <c r="J126" s="1"/>
      <c r="K126" s="1"/>
      <c r="L126" s="1"/>
      <c r="M126" s="1"/>
      <c r="N126" s="1"/>
      <c r="O126" s="1"/>
      <c r="P126" s="1"/>
    </row>
    <row r="127" spans="3:16">
      <c r="C127" s="1"/>
      <c r="D127" s="1"/>
      <c r="E127" s="1"/>
      <c r="F127" s="17"/>
      <c r="G127" s="1"/>
      <c r="H127" s="1"/>
      <c r="I127" s="1"/>
      <c r="J127" s="1"/>
      <c r="K127" s="1"/>
      <c r="L127" s="1"/>
      <c r="M127" s="1"/>
      <c r="N127" s="1"/>
      <c r="O127" s="1"/>
      <c r="P127" s="1"/>
    </row>
    <row r="128" spans="3:16">
      <c r="C128" s="1"/>
      <c r="D128" s="1"/>
      <c r="E128" s="1"/>
      <c r="F128" s="17"/>
      <c r="G128" s="1"/>
      <c r="H128" s="1"/>
      <c r="I128" s="1"/>
      <c r="J128" s="1"/>
      <c r="K128" s="1"/>
      <c r="L128" s="1"/>
      <c r="M128" s="1"/>
      <c r="N128" s="1"/>
      <c r="O128" s="1"/>
      <c r="P128" s="1"/>
    </row>
    <row r="129" spans="3:16">
      <c r="C129" s="1"/>
      <c r="D129" s="1"/>
      <c r="E129" s="1"/>
      <c r="F129" s="17"/>
      <c r="G129" s="1"/>
      <c r="H129" s="1"/>
      <c r="I129" s="1"/>
      <c r="J129" s="1"/>
      <c r="K129" s="1"/>
      <c r="L129" s="1"/>
      <c r="M129" s="1"/>
      <c r="N129" s="1"/>
      <c r="O129" s="1"/>
      <c r="P129" s="1"/>
    </row>
    <row r="130" spans="3:16">
      <c r="C130" s="1"/>
      <c r="D130" s="1"/>
      <c r="E130" s="1"/>
      <c r="F130" s="17"/>
      <c r="G130" s="1"/>
      <c r="H130" s="1"/>
      <c r="I130" s="1"/>
      <c r="J130" s="1"/>
      <c r="K130" s="1"/>
      <c r="L130" s="1"/>
      <c r="M130" s="1"/>
      <c r="N130" s="1"/>
      <c r="O130" s="1"/>
      <c r="P130" s="1"/>
    </row>
    <row r="131" spans="3:16">
      <c r="C131" s="1"/>
      <c r="D131" s="1"/>
      <c r="E131" s="1"/>
      <c r="F131" s="17"/>
      <c r="G131" s="1"/>
      <c r="H131" s="1"/>
      <c r="I131" s="1"/>
      <c r="J131" s="1"/>
      <c r="K131" s="1"/>
      <c r="L131" s="1"/>
      <c r="M131" s="1"/>
      <c r="N131" s="1"/>
      <c r="O131" s="1"/>
      <c r="P131" s="1"/>
    </row>
    <row r="132" spans="3:16">
      <c r="C132" s="1"/>
      <c r="D132" s="1"/>
      <c r="E132" s="1"/>
      <c r="F132" s="17"/>
      <c r="G132" s="1"/>
      <c r="H132" s="1"/>
      <c r="I132" s="1"/>
      <c r="J132" s="1"/>
      <c r="K132" s="1"/>
      <c r="L132" s="1"/>
      <c r="M132" s="1"/>
      <c r="N132" s="1"/>
      <c r="O132" s="1"/>
      <c r="P132" s="1"/>
    </row>
    <row r="133" spans="3:16">
      <c r="C133" s="1"/>
      <c r="D133" s="1"/>
      <c r="E133" s="1"/>
      <c r="F133" s="17"/>
      <c r="G133" s="1"/>
      <c r="H133" s="1"/>
      <c r="I133" s="1"/>
      <c r="J133" s="1"/>
      <c r="K133" s="1"/>
      <c r="L133" s="1"/>
      <c r="M133" s="1"/>
      <c r="N133" s="1"/>
      <c r="O133" s="1"/>
      <c r="P133" s="1"/>
    </row>
    <row r="134" spans="3:16">
      <c r="C134" s="1"/>
      <c r="D134" s="1"/>
      <c r="E134" s="1"/>
      <c r="F134" s="17"/>
      <c r="G134" s="1"/>
      <c r="H134" s="1"/>
      <c r="I134" s="1"/>
      <c r="J134" s="1"/>
      <c r="K134" s="1"/>
      <c r="L134" s="1"/>
      <c r="M134" s="1"/>
      <c r="N134" s="1"/>
      <c r="O134" s="1"/>
      <c r="P134" s="1"/>
    </row>
    <row r="135" spans="3:16">
      <c r="C135" s="1"/>
      <c r="D135" s="1"/>
      <c r="E135" s="1"/>
      <c r="F135" s="17"/>
      <c r="G135" s="1"/>
      <c r="H135" s="1"/>
      <c r="I135" s="1"/>
      <c r="J135" s="1"/>
      <c r="K135" s="1"/>
      <c r="L135" s="1"/>
      <c r="M135" s="1"/>
      <c r="N135" s="1"/>
      <c r="O135" s="1"/>
      <c r="P135" s="1"/>
    </row>
    <row r="136" spans="3:16">
      <c r="C136" s="1"/>
      <c r="D136" s="1"/>
      <c r="E136" s="1"/>
      <c r="F136" s="17"/>
      <c r="G136" s="1"/>
      <c r="H136" s="1"/>
      <c r="I136" s="1"/>
      <c r="J136" s="1"/>
      <c r="K136" s="1"/>
      <c r="L136" s="1"/>
      <c r="M136" s="1"/>
      <c r="N136" s="1"/>
      <c r="O136" s="1"/>
      <c r="P136" s="1"/>
    </row>
    <row r="137" spans="3:16">
      <c r="C137" s="1"/>
      <c r="D137" s="1"/>
      <c r="E137" s="1"/>
      <c r="F137" s="17"/>
      <c r="G137" s="1"/>
      <c r="H137" s="1"/>
      <c r="I137" s="1"/>
      <c r="J137" s="1"/>
      <c r="K137" s="1"/>
      <c r="L137" s="1"/>
      <c r="M137" s="1"/>
      <c r="N137" s="1"/>
      <c r="O137" s="1"/>
      <c r="P137" s="1"/>
    </row>
    <row r="138" spans="3:16">
      <c r="C138" s="1"/>
      <c r="D138" s="1"/>
      <c r="E138" s="1"/>
      <c r="F138" s="17"/>
      <c r="G138" s="1"/>
      <c r="H138" s="1"/>
      <c r="I138" s="1"/>
      <c r="J138" s="1"/>
      <c r="K138" s="1"/>
      <c r="L138" s="1"/>
      <c r="M138" s="1"/>
      <c r="N138" s="1"/>
      <c r="O138" s="1"/>
      <c r="P138" s="1"/>
    </row>
    <row r="139" spans="3:16">
      <c r="C139" s="1"/>
      <c r="D139" s="1"/>
      <c r="E139" s="1"/>
      <c r="F139" s="17"/>
      <c r="G139" s="1"/>
      <c r="H139" s="1"/>
      <c r="I139" s="1"/>
      <c r="J139" s="1"/>
      <c r="K139" s="1"/>
      <c r="L139" s="1"/>
      <c r="M139" s="1"/>
      <c r="N139" s="1"/>
      <c r="O139" s="1"/>
      <c r="P139" s="1"/>
    </row>
    <row r="140" spans="3:16">
      <c r="C140" s="1"/>
      <c r="D140" s="1"/>
      <c r="E140" s="1"/>
      <c r="F140" s="17"/>
      <c r="G140" s="1"/>
      <c r="H140" s="1"/>
      <c r="I140" s="1"/>
      <c r="J140" s="1"/>
      <c r="K140" s="1"/>
      <c r="L140" s="1"/>
      <c r="M140" s="1"/>
      <c r="N140" s="1"/>
      <c r="O140" s="1"/>
      <c r="P140" s="1"/>
    </row>
    <row r="141" spans="3:16">
      <c r="C141" s="1"/>
      <c r="D141" s="1"/>
      <c r="E141" s="1"/>
      <c r="F141" s="17"/>
      <c r="G141" s="1"/>
      <c r="H141" s="1"/>
      <c r="I141" s="1"/>
      <c r="J141" s="1"/>
      <c r="K141" s="1"/>
      <c r="L141" s="1"/>
      <c r="M141" s="1"/>
      <c r="N141" s="1"/>
      <c r="O141" s="1"/>
      <c r="P141" s="1"/>
    </row>
    <row r="142" spans="3:16">
      <c r="C142" s="1"/>
      <c r="D142" s="1"/>
      <c r="E142" s="1"/>
      <c r="F142" s="17"/>
      <c r="G142" s="1"/>
      <c r="H142" s="1"/>
      <c r="I142" s="1"/>
      <c r="J142" s="1"/>
      <c r="K142" s="1"/>
      <c r="L142" s="1"/>
      <c r="M142" s="1"/>
      <c r="N142" s="1"/>
      <c r="O142" s="1"/>
      <c r="P142" s="1"/>
    </row>
    <row r="143" spans="3:16">
      <c r="C143" s="1"/>
      <c r="D143" s="1"/>
      <c r="E143" s="1"/>
      <c r="F143" s="17"/>
      <c r="G143" s="1"/>
      <c r="H143" s="1"/>
      <c r="I143" s="1"/>
      <c r="J143" s="1"/>
      <c r="K143" s="1"/>
      <c r="L143" s="1"/>
      <c r="M143" s="1"/>
      <c r="N143" s="1"/>
      <c r="O143" s="1"/>
      <c r="P143" s="1"/>
    </row>
    <row r="144" spans="3:16">
      <c r="C144" s="1"/>
      <c r="D144" s="1"/>
      <c r="E144" s="1"/>
      <c r="F144" s="17"/>
      <c r="G144" s="1"/>
      <c r="H144" s="1"/>
      <c r="I144" s="1"/>
      <c r="J144" s="1"/>
      <c r="K144" s="1"/>
      <c r="L144" s="1"/>
      <c r="M144" s="1"/>
      <c r="N144" s="1"/>
      <c r="O144" s="1"/>
      <c r="P144" s="1"/>
    </row>
    <row r="145" spans="3:16">
      <c r="C145" s="1"/>
      <c r="D145" s="1"/>
      <c r="E145" s="1"/>
      <c r="F145" s="17"/>
      <c r="G145" s="1"/>
      <c r="H145" s="1"/>
      <c r="I145" s="1"/>
      <c r="J145" s="1"/>
      <c r="K145" s="1"/>
      <c r="L145" s="1"/>
      <c r="M145" s="1"/>
      <c r="N145" s="1"/>
      <c r="O145" s="1"/>
      <c r="P145" s="1"/>
    </row>
    <row r="146" spans="3:16">
      <c r="C146" s="1"/>
      <c r="D146" s="1"/>
      <c r="E146" s="1"/>
      <c r="F146" s="17"/>
      <c r="G146" s="1"/>
      <c r="H146" s="1"/>
      <c r="I146" s="1"/>
      <c r="J146" s="1"/>
      <c r="K146" s="1"/>
      <c r="L146" s="1"/>
      <c r="M146" s="1"/>
      <c r="N146" s="1"/>
      <c r="O146" s="1"/>
      <c r="P146" s="1"/>
    </row>
    <row r="147" spans="3:16">
      <c r="C147" s="1"/>
      <c r="D147" s="1"/>
      <c r="E147" s="1"/>
      <c r="F147" s="17"/>
      <c r="G147" s="1"/>
      <c r="H147" s="1"/>
      <c r="I147" s="1"/>
      <c r="J147" s="1"/>
      <c r="K147" s="1"/>
      <c r="L147" s="1"/>
      <c r="M147" s="1"/>
      <c r="N147" s="1"/>
      <c r="O147" s="1"/>
      <c r="P147" s="1"/>
    </row>
    <row r="148" spans="3:16">
      <c r="C148" s="1"/>
      <c r="D148" s="1"/>
      <c r="E148" s="1"/>
      <c r="F148" s="17"/>
      <c r="G148" s="1"/>
      <c r="H148" s="1"/>
      <c r="I148" s="1"/>
      <c r="J148" s="1"/>
      <c r="K148" s="1"/>
      <c r="L148" s="1"/>
      <c r="M148" s="1"/>
      <c r="N148" s="1"/>
      <c r="O148" s="1"/>
      <c r="P148" s="1"/>
    </row>
    <row r="149" spans="3:16">
      <c r="C149" s="1"/>
      <c r="D149" s="1"/>
      <c r="E149" s="1"/>
      <c r="F149" s="17"/>
      <c r="G149" s="1"/>
      <c r="H149" s="1"/>
      <c r="I149" s="1"/>
      <c r="J149" s="1"/>
      <c r="K149" s="1"/>
      <c r="L149" s="1"/>
      <c r="M149" s="1"/>
      <c r="N149" s="1"/>
      <c r="O149" s="1"/>
      <c r="P149" s="1"/>
    </row>
    <row r="150" spans="3:16">
      <c r="C150" s="1"/>
      <c r="D150" s="1"/>
      <c r="E150" s="1"/>
      <c r="F150" s="17"/>
      <c r="G150" s="1"/>
      <c r="H150" s="1"/>
      <c r="I150" s="1"/>
      <c r="J150" s="1"/>
      <c r="K150" s="1"/>
      <c r="L150" s="1"/>
      <c r="M150" s="1"/>
      <c r="N150" s="1"/>
      <c r="O150" s="1"/>
      <c r="P150" s="1"/>
    </row>
    <row r="151" spans="3:16">
      <c r="C151" s="1"/>
      <c r="D151" s="1"/>
      <c r="E151" s="1"/>
      <c r="F151" s="17"/>
      <c r="G151" s="1"/>
      <c r="H151" s="1"/>
      <c r="I151" s="1"/>
      <c r="J151" s="1"/>
      <c r="K151" s="1"/>
      <c r="L151" s="1"/>
      <c r="M151" s="1"/>
      <c r="N151" s="1"/>
      <c r="O151" s="1"/>
      <c r="P151" s="1"/>
    </row>
    <row r="152" spans="3:16">
      <c r="C152" s="1"/>
      <c r="D152" s="1"/>
      <c r="E152" s="1"/>
      <c r="F152" s="17"/>
      <c r="G152" s="1"/>
      <c r="H152" s="1"/>
      <c r="I152" s="1"/>
      <c r="J152" s="1"/>
      <c r="K152" s="1"/>
      <c r="L152" s="1"/>
      <c r="M152" s="1"/>
      <c r="N152" s="1"/>
      <c r="O152" s="1"/>
      <c r="P152" s="1"/>
    </row>
    <row r="153" spans="3:16">
      <c r="C153" s="1"/>
      <c r="D153" s="1"/>
      <c r="E153" s="1"/>
      <c r="F153" s="17"/>
      <c r="G153" s="1"/>
      <c r="H153" s="1"/>
      <c r="I153" s="1"/>
      <c r="J153" s="1"/>
      <c r="K153" s="1"/>
      <c r="L153" s="1"/>
      <c r="M153" s="1"/>
      <c r="N153" s="1"/>
      <c r="O153" s="1"/>
      <c r="P153" s="1"/>
    </row>
    <row r="154" spans="3:16">
      <c r="C154" s="1"/>
      <c r="D154" s="1"/>
      <c r="E154" s="1"/>
      <c r="F154" s="17"/>
      <c r="G154" s="1"/>
      <c r="H154" s="1"/>
      <c r="I154" s="1"/>
      <c r="J154" s="1"/>
      <c r="K154" s="1"/>
      <c r="L154" s="1"/>
      <c r="M154" s="1"/>
      <c r="N154" s="1"/>
      <c r="O154" s="1"/>
      <c r="P154" s="1"/>
    </row>
    <row r="155" spans="3:16">
      <c r="C155" s="1"/>
      <c r="D155" s="1"/>
      <c r="E155" s="1"/>
      <c r="F155" s="17"/>
      <c r="G155" s="1"/>
      <c r="H155" s="1"/>
      <c r="I155" s="1"/>
      <c r="J155" s="1"/>
      <c r="K155" s="1"/>
      <c r="L155" s="1"/>
      <c r="M155" s="1"/>
      <c r="N155" s="1"/>
      <c r="O155" s="1"/>
      <c r="P155" s="1"/>
    </row>
    <row r="156" spans="3:16">
      <c r="C156" s="1"/>
      <c r="D156" s="1"/>
      <c r="E156" s="1"/>
      <c r="F156" s="17"/>
      <c r="G156" s="1"/>
      <c r="H156" s="1"/>
      <c r="I156" s="1"/>
      <c r="J156" s="1"/>
      <c r="K156" s="1"/>
      <c r="L156" s="1"/>
      <c r="M156" s="1"/>
      <c r="N156" s="1"/>
      <c r="O156" s="1"/>
      <c r="P156" s="1"/>
    </row>
    <row r="157" spans="3:16">
      <c r="C157" s="1"/>
      <c r="D157" s="1"/>
      <c r="E157" s="1"/>
      <c r="F157" s="17"/>
      <c r="G157" s="1"/>
      <c r="H157" s="1"/>
      <c r="I157" s="1"/>
      <c r="J157" s="1"/>
      <c r="K157" s="1"/>
      <c r="L157" s="1"/>
      <c r="M157" s="1"/>
      <c r="N157" s="1"/>
      <c r="O157" s="1"/>
      <c r="P157" s="1"/>
    </row>
    <row r="158" spans="3:16">
      <c r="C158" s="1"/>
      <c r="D158" s="1"/>
      <c r="E158" s="1"/>
      <c r="F158" s="17"/>
      <c r="G158" s="1"/>
      <c r="H158" s="1"/>
      <c r="I158" s="1"/>
      <c r="J158" s="1"/>
      <c r="K158" s="1"/>
      <c r="L158" s="1"/>
      <c r="M158" s="1"/>
      <c r="N158" s="1"/>
      <c r="O158" s="1"/>
      <c r="P158" s="1"/>
    </row>
    <row r="159" spans="3:16">
      <c r="C159" s="1"/>
      <c r="D159" s="1"/>
      <c r="E159" s="1"/>
      <c r="F159" s="17"/>
      <c r="G159" s="1"/>
      <c r="H159" s="1"/>
      <c r="I159" s="1"/>
      <c r="J159" s="1"/>
      <c r="K159" s="1"/>
      <c r="L159" s="1"/>
      <c r="M159" s="1"/>
      <c r="N159" s="1"/>
      <c r="O159" s="1"/>
      <c r="P159" s="1"/>
    </row>
    <row r="160" spans="3:16">
      <c r="C160" s="1"/>
      <c r="D160" s="1"/>
      <c r="E160" s="1"/>
      <c r="F160" s="17"/>
      <c r="G160" s="1"/>
      <c r="H160" s="1"/>
      <c r="I160" s="1"/>
      <c r="J160" s="1"/>
      <c r="K160" s="1"/>
      <c r="L160" s="1"/>
      <c r="M160" s="1"/>
      <c r="N160" s="1"/>
      <c r="O160" s="1"/>
      <c r="P160" s="1"/>
    </row>
    <row r="161" spans="3:16">
      <c r="C161" s="1"/>
      <c r="D161" s="1"/>
      <c r="E161" s="1"/>
      <c r="F161" s="17"/>
      <c r="G161" s="1"/>
      <c r="H161" s="1"/>
      <c r="I161" s="1"/>
      <c r="J161" s="1"/>
      <c r="K161" s="1"/>
      <c r="L161" s="1"/>
      <c r="M161" s="1"/>
      <c r="N161" s="1"/>
      <c r="O161" s="1"/>
      <c r="P161" s="1"/>
    </row>
    <row r="162" spans="3:16">
      <c r="C162" s="1"/>
      <c r="D162" s="1"/>
      <c r="E162" s="1"/>
      <c r="F162" s="17"/>
      <c r="G162" s="1"/>
      <c r="H162" s="1"/>
      <c r="I162" s="1"/>
      <c r="J162" s="1"/>
      <c r="K162" s="1"/>
      <c r="L162" s="1"/>
      <c r="M162" s="1"/>
      <c r="N162" s="1"/>
      <c r="O162" s="1"/>
      <c r="P162" s="1"/>
    </row>
    <row r="163" spans="3:16">
      <c r="C163" s="1"/>
      <c r="D163" s="1"/>
      <c r="E163" s="1"/>
      <c r="F163" s="17"/>
      <c r="G163" s="1"/>
      <c r="H163" s="1"/>
      <c r="I163" s="1"/>
      <c r="J163" s="1"/>
      <c r="K163" s="1"/>
      <c r="L163" s="1"/>
      <c r="M163" s="1"/>
      <c r="N163" s="1"/>
      <c r="O163" s="1"/>
      <c r="P163" s="1"/>
    </row>
    <row r="164" spans="3:16">
      <c r="C164" s="1"/>
      <c r="D164" s="1"/>
      <c r="E164" s="1"/>
      <c r="F164" s="17"/>
      <c r="G164" s="1"/>
      <c r="H164" s="1"/>
      <c r="I164" s="1"/>
      <c r="J164" s="1"/>
      <c r="K164" s="1"/>
      <c r="L164" s="1"/>
      <c r="M164" s="1"/>
      <c r="N164" s="1"/>
      <c r="O164" s="1"/>
      <c r="P164" s="1"/>
    </row>
    <row r="165" spans="3:16">
      <c r="C165" s="1"/>
      <c r="D165" s="1"/>
      <c r="E165" s="1"/>
      <c r="F165" s="17"/>
      <c r="G165" s="1"/>
      <c r="H165" s="1"/>
      <c r="I165" s="1"/>
      <c r="J165" s="1"/>
      <c r="K165" s="1"/>
      <c r="L165" s="1"/>
      <c r="M165" s="1"/>
      <c r="N165" s="1"/>
      <c r="O165" s="1"/>
      <c r="P165" s="1"/>
    </row>
    <row r="166" spans="3:16">
      <c r="C166" s="1"/>
      <c r="D166" s="1"/>
      <c r="E166" s="1"/>
      <c r="F166" s="17"/>
      <c r="G166" s="1"/>
      <c r="H166" s="1"/>
      <c r="I166" s="1"/>
      <c r="J166" s="1"/>
      <c r="K166" s="1"/>
      <c r="L166" s="1"/>
      <c r="M166" s="1"/>
      <c r="N166" s="1"/>
      <c r="O166" s="1"/>
      <c r="P166" s="1"/>
    </row>
    <row r="167" spans="3:16">
      <c r="C167" s="1"/>
      <c r="D167" s="1"/>
      <c r="E167" s="1"/>
      <c r="F167" s="17"/>
      <c r="G167" s="1"/>
      <c r="H167" s="1"/>
      <c r="I167" s="1"/>
      <c r="J167" s="1"/>
      <c r="K167" s="1"/>
      <c r="L167" s="1"/>
      <c r="M167" s="1"/>
      <c r="N167" s="1"/>
      <c r="O167" s="1"/>
      <c r="P167" s="1"/>
    </row>
    <row r="168" spans="3:16">
      <c r="C168" s="1"/>
      <c r="D168" s="1"/>
      <c r="E168" s="1"/>
      <c r="F168" s="17"/>
      <c r="G168" s="1"/>
      <c r="H168" s="1"/>
      <c r="I168" s="1"/>
      <c r="J168" s="1"/>
      <c r="K168" s="1"/>
      <c r="L168" s="1"/>
      <c r="M168" s="1"/>
      <c r="N168" s="1"/>
      <c r="O168" s="1"/>
      <c r="P168" s="1"/>
    </row>
    <row r="169" spans="3:16">
      <c r="C169" s="1"/>
      <c r="D169" s="1"/>
      <c r="E169" s="1"/>
      <c r="F169" s="17"/>
      <c r="G169" s="1"/>
      <c r="H169" s="1"/>
      <c r="I169" s="1"/>
      <c r="J169" s="1"/>
      <c r="K169" s="1"/>
      <c r="L169" s="1"/>
      <c r="M169" s="1"/>
      <c r="N169" s="1"/>
      <c r="O169" s="1"/>
      <c r="P169" s="1"/>
    </row>
    <row r="170" spans="3:16">
      <c r="C170" s="1"/>
      <c r="D170" s="1"/>
      <c r="E170" s="1"/>
      <c r="F170" s="17"/>
      <c r="G170" s="1"/>
      <c r="H170" s="1"/>
      <c r="I170" s="1"/>
      <c r="J170" s="1"/>
      <c r="K170" s="1"/>
      <c r="L170" s="1"/>
      <c r="M170" s="1"/>
      <c r="N170" s="1"/>
      <c r="O170" s="1"/>
      <c r="P170" s="1"/>
    </row>
    <row r="171" spans="3:16">
      <c r="C171" s="1"/>
      <c r="D171" s="1"/>
      <c r="E171" s="1"/>
      <c r="F171" s="17"/>
      <c r="G171" s="1"/>
      <c r="H171" s="1"/>
      <c r="I171" s="1"/>
      <c r="J171" s="1"/>
      <c r="K171" s="1"/>
      <c r="L171" s="1"/>
      <c r="M171" s="1"/>
      <c r="N171" s="1"/>
      <c r="O171" s="1"/>
      <c r="P171" s="1"/>
    </row>
    <row r="172" spans="3:16">
      <c r="C172" s="1"/>
      <c r="D172" s="1"/>
      <c r="E172" s="1"/>
      <c r="F172" s="17"/>
      <c r="G172" s="1"/>
      <c r="H172" s="1"/>
      <c r="I172" s="1"/>
      <c r="J172" s="1"/>
      <c r="K172" s="1"/>
      <c r="L172" s="1"/>
      <c r="M172" s="1"/>
      <c r="N172" s="1"/>
      <c r="O172" s="1"/>
      <c r="P172" s="1"/>
    </row>
    <row r="173" spans="3:16">
      <c r="C173" s="1"/>
      <c r="D173" s="1"/>
      <c r="E173" s="1"/>
      <c r="F173" s="17"/>
      <c r="G173" s="1"/>
      <c r="H173" s="1"/>
      <c r="I173" s="1"/>
      <c r="J173" s="1"/>
      <c r="K173" s="1"/>
      <c r="L173" s="1"/>
      <c r="M173" s="1"/>
      <c r="N173" s="1"/>
      <c r="O173" s="1"/>
      <c r="P173" s="1"/>
    </row>
    <row r="174" spans="3:16">
      <c r="C174" s="1"/>
      <c r="D174" s="1"/>
      <c r="E174" s="1"/>
      <c r="F174" s="17"/>
      <c r="G174" s="1"/>
      <c r="H174" s="1"/>
      <c r="I174" s="1"/>
      <c r="J174" s="1"/>
      <c r="K174" s="1"/>
      <c r="L174" s="1"/>
      <c r="M174" s="1"/>
      <c r="N174" s="1"/>
      <c r="O174" s="1"/>
      <c r="P174" s="1"/>
    </row>
    <row r="175" spans="3:16">
      <c r="C175" s="1"/>
      <c r="D175" s="1"/>
      <c r="E175" s="1"/>
      <c r="F175" s="17"/>
      <c r="G175" s="1"/>
      <c r="H175" s="1"/>
      <c r="I175" s="1"/>
      <c r="J175" s="1"/>
      <c r="K175" s="1"/>
      <c r="L175" s="1"/>
      <c r="M175" s="1"/>
      <c r="N175" s="1"/>
      <c r="O175" s="1"/>
      <c r="P175" s="1"/>
    </row>
    <row r="176" spans="3:16">
      <c r="C176" s="1"/>
      <c r="D176" s="1"/>
      <c r="E176" s="1"/>
      <c r="F176" s="17"/>
      <c r="G176" s="1"/>
      <c r="H176" s="1"/>
      <c r="I176" s="1"/>
      <c r="J176" s="1"/>
      <c r="K176" s="1"/>
      <c r="L176" s="1"/>
      <c r="M176" s="1"/>
      <c r="N176" s="1"/>
      <c r="O176" s="1"/>
      <c r="P176" s="1"/>
    </row>
    <row r="177" spans="3:16">
      <c r="C177" s="1"/>
      <c r="D177" s="1"/>
      <c r="E177" s="1"/>
      <c r="F177" s="17"/>
      <c r="G177" s="1"/>
      <c r="H177" s="1"/>
      <c r="I177" s="1"/>
      <c r="J177" s="1"/>
      <c r="K177" s="1"/>
      <c r="L177" s="1"/>
      <c r="M177" s="1"/>
      <c r="N177" s="1"/>
      <c r="O177" s="1"/>
      <c r="P177" s="1"/>
    </row>
    <row r="178" spans="3:16">
      <c r="C178" s="1"/>
      <c r="D178" s="1"/>
      <c r="E178" s="1"/>
      <c r="F178" s="17"/>
      <c r="G178" s="1"/>
      <c r="H178" s="1"/>
      <c r="I178" s="1"/>
      <c r="J178" s="1"/>
      <c r="K178" s="1"/>
      <c r="L178" s="1"/>
      <c r="M178" s="1"/>
      <c r="N178" s="1"/>
      <c r="O178" s="1"/>
      <c r="P178" s="1"/>
    </row>
    <row r="179" spans="3:16">
      <c r="C179" s="1"/>
      <c r="D179" s="1"/>
      <c r="E179" s="1"/>
      <c r="F179" s="17"/>
      <c r="G179" s="1"/>
      <c r="H179" s="1"/>
      <c r="I179" s="1"/>
      <c r="J179" s="1"/>
      <c r="K179" s="1"/>
      <c r="L179" s="1"/>
      <c r="M179" s="1"/>
      <c r="N179" s="1"/>
      <c r="O179" s="1"/>
      <c r="P179" s="1"/>
    </row>
    <row r="180" spans="3:16">
      <c r="C180" s="1"/>
      <c r="D180" s="1"/>
      <c r="E180" s="1"/>
      <c r="F180" s="17"/>
      <c r="G180" s="1"/>
      <c r="H180" s="1"/>
      <c r="I180" s="1"/>
      <c r="J180" s="1"/>
      <c r="K180" s="1"/>
      <c r="L180" s="1"/>
      <c r="M180" s="1"/>
      <c r="N180" s="1"/>
      <c r="O180" s="1"/>
      <c r="P180" s="1"/>
    </row>
    <row r="181" spans="3:16">
      <c r="C181" s="1"/>
      <c r="D181" s="1"/>
      <c r="E181" s="1"/>
      <c r="F181" s="17"/>
      <c r="G181" s="1"/>
      <c r="H181" s="1"/>
      <c r="I181" s="1"/>
      <c r="J181" s="1"/>
      <c r="K181" s="1"/>
      <c r="L181" s="1"/>
      <c r="M181" s="1"/>
      <c r="N181" s="1"/>
      <c r="O181" s="1"/>
      <c r="P181" s="1"/>
    </row>
    <row r="182" spans="3:16">
      <c r="C182" s="1"/>
      <c r="D182" s="1"/>
      <c r="E182" s="1"/>
      <c r="F182" s="17"/>
      <c r="G182" s="1"/>
      <c r="H182" s="1"/>
      <c r="I182" s="1"/>
      <c r="J182" s="1"/>
      <c r="K182" s="1"/>
      <c r="L182" s="1"/>
      <c r="M182" s="1"/>
      <c r="N182" s="1"/>
      <c r="O182" s="1"/>
      <c r="P182" s="1"/>
    </row>
    <row r="183" spans="3:16">
      <c r="C183" s="1"/>
      <c r="D183" s="1"/>
      <c r="E183" s="1"/>
      <c r="F183" s="17"/>
      <c r="G183" s="1"/>
      <c r="H183" s="1"/>
      <c r="I183" s="1"/>
      <c r="J183" s="1"/>
      <c r="K183" s="1"/>
      <c r="L183" s="1"/>
      <c r="M183" s="1"/>
      <c r="N183" s="1"/>
      <c r="O183" s="1"/>
      <c r="P183" s="1"/>
    </row>
    <row r="184" spans="3:16">
      <c r="C184" s="1"/>
      <c r="D184" s="1"/>
      <c r="E184" s="1"/>
      <c r="F184" s="17"/>
      <c r="G184" s="1"/>
      <c r="H184" s="1"/>
      <c r="I184" s="1"/>
      <c r="J184" s="1"/>
      <c r="K184" s="1"/>
      <c r="L184" s="1"/>
      <c r="M184" s="1"/>
      <c r="N184" s="1"/>
      <c r="O184" s="1"/>
      <c r="P184" s="1"/>
    </row>
    <row r="185" spans="3:16">
      <c r="C185" s="1"/>
      <c r="D185" s="1"/>
      <c r="E185" s="1"/>
      <c r="F185" s="17"/>
      <c r="G185" s="1"/>
      <c r="H185" s="1"/>
      <c r="I185" s="1"/>
      <c r="J185" s="1"/>
      <c r="K185" s="1"/>
      <c r="L185" s="1"/>
      <c r="M185" s="1"/>
      <c r="N185" s="1"/>
      <c r="O185" s="1"/>
      <c r="P185" s="1"/>
    </row>
    <row r="186" spans="3:16">
      <c r="C186" s="1"/>
      <c r="D186" s="1"/>
      <c r="E186" s="1"/>
      <c r="F186" s="17"/>
      <c r="G186" s="1"/>
      <c r="H186" s="1"/>
      <c r="I186" s="1"/>
      <c r="J186" s="1"/>
      <c r="K186" s="1"/>
      <c r="L186" s="1"/>
      <c r="M186" s="1"/>
      <c r="N186" s="1"/>
      <c r="O186" s="1"/>
      <c r="P186" s="1"/>
    </row>
    <row r="187" spans="3:16">
      <c r="C187" s="1"/>
      <c r="D187" s="1"/>
      <c r="E187" s="1"/>
      <c r="F187" s="17"/>
      <c r="G187" s="1"/>
      <c r="H187" s="1"/>
      <c r="I187" s="1"/>
      <c r="J187" s="1"/>
      <c r="K187" s="1"/>
      <c r="L187" s="1"/>
      <c r="M187" s="1"/>
      <c r="N187" s="1"/>
      <c r="O187" s="1"/>
      <c r="P187" s="1"/>
    </row>
    <row r="188" spans="3:16">
      <c r="C188" s="1"/>
      <c r="D188" s="1"/>
      <c r="E188" s="1"/>
      <c r="F188" s="17"/>
      <c r="G188" s="1"/>
      <c r="H188" s="1"/>
      <c r="I188" s="1"/>
      <c r="J188" s="1"/>
      <c r="K188" s="1"/>
      <c r="L188" s="1"/>
      <c r="M188" s="1"/>
      <c r="N188" s="1"/>
      <c r="O188" s="1"/>
      <c r="P188" s="1"/>
    </row>
    <row r="189" spans="3:16">
      <c r="C189" s="1"/>
      <c r="D189" s="1"/>
      <c r="E189" s="1"/>
      <c r="F189" s="17"/>
      <c r="G189" s="1"/>
      <c r="H189" s="1"/>
      <c r="I189" s="1"/>
      <c r="J189" s="1"/>
      <c r="K189" s="1"/>
      <c r="L189" s="1"/>
      <c r="M189" s="1"/>
      <c r="N189" s="1"/>
      <c r="O189" s="1"/>
      <c r="P189" s="1"/>
    </row>
    <row r="190" spans="3:16">
      <c r="C190" s="1"/>
      <c r="D190" s="1"/>
      <c r="E190" s="1"/>
      <c r="F190" s="17"/>
      <c r="G190" s="1"/>
      <c r="H190" s="1"/>
      <c r="I190" s="1"/>
      <c r="J190" s="1"/>
      <c r="K190" s="1"/>
      <c r="L190" s="1"/>
      <c r="M190" s="1"/>
      <c r="N190" s="1"/>
      <c r="O190" s="1"/>
      <c r="P190" s="1"/>
    </row>
    <row r="191" spans="3:16">
      <c r="C191" s="1"/>
      <c r="D191" s="1"/>
      <c r="E191" s="1"/>
      <c r="F191" s="17"/>
      <c r="G191" s="1"/>
      <c r="H191" s="1"/>
      <c r="I191" s="1"/>
      <c r="J191" s="1"/>
      <c r="K191" s="1"/>
      <c r="L191" s="1"/>
      <c r="M191" s="1"/>
      <c r="N191" s="1"/>
      <c r="O191" s="1"/>
      <c r="P191" s="1"/>
    </row>
    <row r="192" spans="3:16">
      <c r="C192" s="1"/>
      <c r="D192" s="1"/>
      <c r="E192" s="1"/>
      <c r="F192" s="17"/>
      <c r="G192" s="1"/>
      <c r="H192" s="1"/>
      <c r="I192" s="1"/>
      <c r="J192" s="1"/>
      <c r="K192" s="1"/>
      <c r="L192" s="1"/>
      <c r="M192" s="1"/>
      <c r="N192" s="1"/>
      <c r="O192" s="1"/>
      <c r="P192" s="1"/>
    </row>
    <row r="193" spans="3:16">
      <c r="C193" s="1"/>
      <c r="D193" s="1"/>
      <c r="E193" s="1"/>
      <c r="F193" s="17"/>
      <c r="G193" s="1"/>
      <c r="H193" s="1"/>
      <c r="I193" s="1"/>
      <c r="J193" s="1"/>
      <c r="K193" s="1"/>
      <c r="L193" s="1"/>
      <c r="M193" s="1"/>
      <c r="N193" s="1"/>
      <c r="O193" s="1"/>
      <c r="P193" s="1"/>
    </row>
    <row r="194" spans="3:16">
      <c r="C194" s="1"/>
      <c r="D194" s="1"/>
      <c r="E194" s="1"/>
      <c r="F194" s="17"/>
      <c r="G194" s="1"/>
      <c r="H194" s="1"/>
      <c r="I194" s="1"/>
      <c r="J194" s="1"/>
      <c r="K194" s="1"/>
      <c r="L194" s="1"/>
      <c r="M194" s="1"/>
      <c r="N194" s="1"/>
      <c r="O194" s="1"/>
      <c r="P194" s="1"/>
    </row>
    <row r="195" spans="3:16">
      <c r="C195" s="1"/>
      <c r="D195" s="1"/>
      <c r="E195" s="1"/>
      <c r="F195" s="17"/>
      <c r="G195" s="1"/>
      <c r="H195" s="1"/>
      <c r="I195" s="1"/>
      <c r="J195" s="1"/>
      <c r="K195" s="1"/>
      <c r="L195" s="1"/>
      <c r="M195" s="1"/>
      <c r="N195" s="1"/>
      <c r="O195" s="1"/>
      <c r="P195" s="1"/>
    </row>
    <row r="196" spans="3:16">
      <c r="C196" s="1"/>
      <c r="D196" s="1"/>
      <c r="E196" s="1"/>
      <c r="F196" s="17"/>
      <c r="G196" s="1"/>
      <c r="H196" s="1"/>
      <c r="I196" s="1"/>
      <c r="J196" s="1"/>
      <c r="K196" s="1"/>
      <c r="L196" s="1"/>
      <c r="M196" s="1"/>
      <c r="N196" s="1"/>
      <c r="O196" s="1"/>
      <c r="P196" s="1"/>
    </row>
    <row r="197" spans="3:16">
      <c r="C197" s="1"/>
      <c r="D197" s="1"/>
      <c r="E197" s="1"/>
      <c r="F197" s="17"/>
      <c r="G197" s="1"/>
      <c r="H197" s="1"/>
      <c r="I197" s="1"/>
      <c r="J197" s="1"/>
      <c r="K197" s="1"/>
      <c r="L197" s="1"/>
      <c r="M197" s="1"/>
      <c r="N197" s="1"/>
      <c r="O197" s="1"/>
      <c r="P197" s="1"/>
    </row>
    <row r="198" spans="3:16">
      <c r="C198" s="1"/>
      <c r="D198" s="1"/>
      <c r="E198" s="1"/>
      <c r="F198" s="17"/>
      <c r="G198" s="1"/>
      <c r="H198" s="1"/>
      <c r="I198" s="1"/>
      <c r="J198" s="1"/>
      <c r="K198" s="1"/>
      <c r="L198" s="1"/>
      <c r="M198" s="1"/>
      <c r="N198" s="1"/>
      <c r="O198" s="1"/>
      <c r="P198" s="1"/>
    </row>
    <row r="199" spans="3:16">
      <c r="C199" s="1"/>
      <c r="D199" s="1"/>
      <c r="E199" s="1"/>
      <c r="F199" s="17"/>
      <c r="G199" s="1"/>
      <c r="H199" s="1"/>
      <c r="I199" s="1"/>
      <c r="J199" s="1"/>
      <c r="K199" s="1"/>
      <c r="L199" s="1"/>
      <c r="M199" s="1"/>
      <c r="N199" s="1"/>
      <c r="O199" s="1"/>
      <c r="P199" s="1"/>
    </row>
    <row r="200" spans="3:16">
      <c r="C200" s="1"/>
      <c r="D200" s="1"/>
      <c r="E200" s="1"/>
      <c r="F200" s="17"/>
      <c r="G200" s="1"/>
      <c r="H200" s="1"/>
      <c r="I200" s="1"/>
      <c r="J200" s="1"/>
      <c r="K200" s="1"/>
      <c r="L200" s="1"/>
      <c r="M200" s="1"/>
      <c r="N200" s="1"/>
      <c r="O200" s="1"/>
      <c r="P200" s="1"/>
    </row>
    <row r="201" spans="3:16">
      <c r="C201" s="1"/>
      <c r="D201" s="1"/>
      <c r="E201" s="1"/>
      <c r="F201" s="17"/>
      <c r="G201" s="1"/>
      <c r="H201" s="1"/>
      <c r="I201" s="1"/>
      <c r="J201" s="1"/>
      <c r="K201" s="1"/>
      <c r="L201" s="1"/>
      <c r="M201" s="1"/>
      <c r="N201" s="1"/>
      <c r="O201" s="1"/>
      <c r="P201" s="1"/>
    </row>
    <row r="202" spans="3:16">
      <c r="C202" s="1"/>
      <c r="D202" s="1"/>
      <c r="E202" s="1"/>
      <c r="F202" s="17"/>
      <c r="G202" s="1"/>
      <c r="H202" s="1"/>
      <c r="I202" s="1"/>
      <c r="J202" s="1"/>
      <c r="K202" s="1"/>
      <c r="L202" s="1"/>
      <c r="M202" s="1"/>
      <c r="N202" s="1"/>
      <c r="O202" s="1"/>
      <c r="P202" s="1"/>
    </row>
    <row r="203" spans="3:16">
      <c r="C203" s="1"/>
      <c r="D203" s="1"/>
      <c r="E203" s="1"/>
      <c r="F203" s="17"/>
      <c r="G203" s="1"/>
      <c r="H203" s="1"/>
      <c r="I203" s="1"/>
      <c r="J203" s="1"/>
      <c r="K203" s="1"/>
      <c r="L203" s="1"/>
      <c r="M203" s="1"/>
      <c r="N203" s="1"/>
      <c r="O203" s="1"/>
      <c r="P203" s="1"/>
    </row>
    <row r="204" spans="3:16">
      <c r="C204" s="1"/>
      <c r="D204" s="1"/>
      <c r="E204" s="1"/>
      <c r="F204" s="17"/>
      <c r="G204" s="1"/>
      <c r="H204" s="1"/>
      <c r="I204" s="1"/>
      <c r="J204" s="1"/>
      <c r="K204" s="1"/>
      <c r="L204" s="1"/>
      <c r="M204" s="1"/>
      <c r="N204" s="1"/>
      <c r="O204" s="1"/>
      <c r="P204" s="1"/>
    </row>
    <row r="205" spans="3:16">
      <c r="C205" s="1"/>
      <c r="D205" s="1"/>
      <c r="E205" s="1"/>
      <c r="F205" s="17"/>
      <c r="G205" s="1"/>
      <c r="H205" s="1"/>
      <c r="I205" s="1"/>
      <c r="J205" s="1"/>
      <c r="K205" s="1"/>
      <c r="L205" s="1"/>
      <c r="M205" s="1"/>
      <c r="N205" s="1"/>
      <c r="O205" s="1"/>
      <c r="P205" s="1"/>
    </row>
    <row r="206" spans="3:16">
      <c r="C206" s="1"/>
      <c r="D206" s="1"/>
      <c r="E206" s="1"/>
      <c r="F206" s="17"/>
      <c r="G206" s="1"/>
      <c r="H206" s="1"/>
      <c r="I206" s="1"/>
      <c r="J206" s="1"/>
      <c r="K206" s="1"/>
      <c r="L206" s="1"/>
      <c r="M206" s="1"/>
      <c r="N206" s="1"/>
      <c r="O206" s="1"/>
      <c r="P206" s="1"/>
    </row>
    <row r="207" spans="3:16">
      <c r="C207" s="1"/>
      <c r="D207" s="1"/>
      <c r="E207" s="1"/>
      <c r="F207" s="17"/>
      <c r="G207" s="1"/>
      <c r="H207" s="1"/>
      <c r="I207" s="1"/>
      <c r="J207" s="1"/>
      <c r="K207" s="1"/>
      <c r="L207" s="1"/>
      <c r="M207" s="1"/>
      <c r="N207" s="1"/>
      <c r="O207" s="1"/>
      <c r="P207" s="1"/>
    </row>
    <row r="208" spans="3:16">
      <c r="C208" s="1"/>
      <c r="D208" s="1"/>
      <c r="E208" s="1"/>
      <c r="F208" s="17"/>
      <c r="G208" s="1"/>
      <c r="H208" s="1"/>
      <c r="I208" s="1"/>
      <c r="J208" s="1"/>
      <c r="K208" s="1"/>
      <c r="L208" s="1"/>
      <c r="M208" s="1"/>
      <c r="N208" s="1"/>
      <c r="O208" s="1"/>
      <c r="P208" s="1"/>
    </row>
    <row r="209" spans="3:16">
      <c r="C209" s="1"/>
      <c r="D209" s="1"/>
      <c r="E209" s="1"/>
      <c r="F209" s="17"/>
      <c r="G209" s="1"/>
      <c r="H209" s="1"/>
      <c r="I209" s="1"/>
      <c r="J209" s="1"/>
      <c r="K209" s="1"/>
      <c r="L209" s="1"/>
      <c r="M209" s="1"/>
      <c r="N209" s="1"/>
      <c r="O209" s="1"/>
      <c r="P209" s="1"/>
    </row>
    <row r="210" spans="3:16">
      <c r="C210" s="1"/>
      <c r="D210" s="1"/>
      <c r="E210" s="1"/>
      <c r="F210" s="17"/>
      <c r="G210" s="1"/>
      <c r="H210" s="1"/>
      <c r="I210" s="1"/>
      <c r="J210" s="1"/>
      <c r="K210" s="1"/>
      <c r="L210" s="1"/>
      <c r="M210" s="1"/>
      <c r="N210" s="1"/>
      <c r="O210" s="1"/>
      <c r="P210" s="1"/>
    </row>
    <row r="211" spans="3:16">
      <c r="C211" s="1"/>
      <c r="D211" s="1"/>
      <c r="E211" s="1"/>
      <c r="F211" s="17"/>
      <c r="G211" s="1"/>
      <c r="H211" s="1"/>
      <c r="I211" s="1"/>
      <c r="J211" s="1"/>
      <c r="K211" s="1"/>
      <c r="L211" s="1"/>
      <c r="M211" s="1"/>
      <c r="N211" s="1"/>
      <c r="O211" s="1"/>
      <c r="P211" s="1"/>
    </row>
    <row r="212" spans="3:16">
      <c r="C212" s="1"/>
      <c r="D212" s="1"/>
      <c r="E212" s="1"/>
      <c r="F212" s="17"/>
      <c r="G212" s="1"/>
      <c r="H212" s="1"/>
      <c r="I212" s="1"/>
      <c r="J212" s="1"/>
      <c r="K212" s="1"/>
      <c r="L212" s="1"/>
      <c r="M212" s="1"/>
      <c r="N212" s="1"/>
      <c r="O212" s="1"/>
      <c r="P212" s="1"/>
    </row>
    <row r="213" spans="3:16">
      <c r="C213" s="1"/>
      <c r="D213" s="1"/>
      <c r="E213" s="1"/>
      <c r="F213" s="17"/>
      <c r="G213" s="1"/>
      <c r="H213" s="1"/>
      <c r="I213" s="1"/>
      <c r="J213" s="1"/>
      <c r="K213" s="1"/>
      <c r="L213" s="1"/>
      <c r="M213" s="1"/>
      <c r="N213" s="1"/>
      <c r="O213" s="1"/>
      <c r="P213" s="1"/>
    </row>
    <row r="214" spans="3:16">
      <c r="C214" s="1"/>
      <c r="D214" s="1"/>
      <c r="E214" s="1"/>
      <c r="F214" s="17"/>
      <c r="G214" s="1"/>
      <c r="H214" s="1"/>
      <c r="I214" s="1"/>
      <c r="J214" s="1"/>
      <c r="K214" s="1"/>
      <c r="L214" s="1"/>
      <c r="M214" s="1"/>
      <c r="N214" s="1"/>
      <c r="O214" s="1"/>
      <c r="P214" s="1"/>
    </row>
    <row r="215" spans="3:16">
      <c r="C215" s="1"/>
      <c r="D215" s="1"/>
      <c r="E215" s="1"/>
      <c r="F215" s="17"/>
      <c r="G215" s="1"/>
      <c r="H215" s="1"/>
      <c r="I215" s="1"/>
      <c r="J215" s="1"/>
      <c r="K215" s="1"/>
      <c r="L215" s="1"/>
      <c r="M215" s="1"/>
      <c r="N215" s="1"/>
      <c r="O215" s="1"/>
      <c r="P215" s="1"/>
    </row>
    <row r="216" spans="3:16">
      <c r="C216" s="1"/>
      <c r="D216" s="1"/>
      <c r="E216" s="1"/>
      <c r="F216" s="17"/>
      <c r="G216" s="1"/>
      <c r="H216" s="1"/>
      <c r="I216" s="1"/>
      <c r="J216" s="1"/>
      <c r="K216" s="1"/>
      <c r="L216" s="1"/>
      <c r="M216" s="1"/>
      <c r="N216" s="1"/>
      <c r="O216" s="1"/>
      <c r="P216" s="1"/>
    </row>
    <row r="217" spans="3:16">
      <c r="C217" s="1"/>
      <c r="D217" s="1"/>
      <c r="E217" s="1"/>
      <c r="F217" s="17"/>
      <c r="G217" s="1"/>
      <c r="H217" s="1"/>
      <c r="I217" s="1"/>
      <c r="J217" s="1"/>
      <c r="K217" s="1"/>
      <c r="L217" s="1"/>
      <c r="M217" s="1"/>
      <c r="N217" s="1"/>
      <c r="O217" s="1"/>
      <c r="P217" s="1"/>
    </row>
    <row r="218" spans="3:16">
      <c r="C218" s="1"/>
      <c r="D218" s="1"/>
      <c r="E218" s="1"/>
      <c r="F218" s="17"/>
      <c r="G218" s="1"/>
      <c r="H218" s="1"/>
      <c r="I218" s="1"/>
      <c r="J218" s="1"/>
      <c r="K218" s="1"/>
      <c r="L218" s="1"/>
      <c r="M218" s="1"/>
      <c r="N218" s="1"/>
      <c r="O218" s="1"/>
      <c r="P218" s="1"/>
    </row>
    <row r="219" spans="3:16">
      <c r="C219" s="1"/>
      <c r="D219" s="1"/>
      <c r="E219" s="1"/>
      <c r="F219" s="17"/>
      <c r="G219" s="1"/>
      <c r="H219" s="1"/>
      <c r="I219" s="1"/>
      <c r="J219" s="1"/>
      <c r="K219" s="1"/>
      <c r="L219" s="1"/>
      <c r="M219" s="1"/>
      <c r="N219" s="1"/>
      <c r="O219" s="1"/>
      <c r="P219" s="1"/>
    </row>
    <row r="220" spans="3:16">
      <c r="C220" s="1"/>
      <c r="D220" s="1"/>
      <c r="E220" s="1"/>
      <c r="F220" s="17"/>
      <c r="G220" s="1"/>
      <c r="H220" s="1"/>
      <c r="I220" s="1"/>
      <c r="J220" s="1"/>
      <c r="K220" s="1"/>
      <c r="L220" s="1"/>
      <c r="M220" s="1"/>
      <c r="N220" s="1"/>
      <c r="O220" s="1"/>
      <c r="P220" s="1"/>
    </row>
    <row r="221" spans="3:16">
      <c r="C221" s="1"/>
      <c r="D221" s="1"/>
      <c r="E221" s="1"/>
      <c r="F221" s="17"/>
      <c r="G221" s="1"/>
      <c r="H221" s="1"/>
      <c r="I221" s="1"/>
      <c r="J221" s="1"/>
      <c r="K221" s="1"/>
      <c r="L221" s="1"/>
      <c r="M221" s="1"/>
      <c r="N221" s="1"/>
      <c r="O221" s="1"/>
      <c r="P221" s="1"/>
    </row>
    <row r="222" spans="3:16">
      <c r="C222" s="1"/>
      <c r="D222" s="1"/>
      <c r="E222" s="1"/>
      <c r="F222" s="17"/>
      <c r="G222" s="1"/>
      <c r="H222" s="1"/>
      <c r="I222" s="1"/>
      <c r="J222" s="1"/>
      <c r="K222" s="1"/>
      <c r="L222" s="1"/>
      <c r="M222" s="1"/>
      <c r="N222" s="1"/>
      <c r="O222" s="1"/>
      <c r="P222" s="1"/>
    </row>
    <row r="223" spans="3:16">
      <c r="C223" s="1"/>
      <c r="D223" s="1"/>
      <c r="E223" s="1"/>
      <c r="F223" s="17"/>
      <c r="G223" s="1"/>
      <c r="H223" s="1"/>
      <c r="I223" s="1"/>
      <c r="J223" s="1"/>
      <c r="K223" s="1"/>
      <c r="L223" s="1"/>
      <c r="M223" s="1"/>
      <c r="N223" s="1"/>
      <c r="O223" s="1"/>
      <c r="P223" s="1"/>
    </row>
    <row r="224" spans="3:16">
      <c r="C224" s="1"/>
      <c r="D224" s="1"/>
      <c r="E224" s="1"/>
      <c r="F224" s="17"/>
      <c r="G224" s="1"/>
      <c r="H224" s="1"/>
      <c r="I224" s="1"/>
      <c r="J224" s="1"/>
      <c r="K224" s="1"/>
      <c r="L224" s="1"/>
      <c r="M224" s="1"/>
      <c r="N224" s="1"/>
      <c r="O224" s="1"/>
      <c r="P224" s="1"/>
    </row>
    <row r="225" spans="3:16">
      <c r="C225" s="1"/>
      <c r="D225" s="1"/>
      <c r="E225" s="1"/>
      <c r="F225" s="17"/>
      <c r="G225" s="1"/>
      <c r="H225" s="1"/>
      <c r="I225" s="1"/>
      <c r="J225" s="1"/>
      <c r="K225" s="1"/>
      <c r="L225" s="1"/>
      <c r="M225" s="1"/>
      <c r="N225" s="1"/>
      <c r="O225" s="1"/>
      <c r="P225" s="1"/>
    </row>
    <row r="226" spans="3:16">
      <c r="C226" s="1"/>
      <c r="D226" s="1"/>
      <c r="E226" s="1"/>
      <c r="F226" s="17"/>
      <c r="G226" s="1"/>
      <c r="H226" s="1"/>
      <c r="I226" s="1"/>
      <c r="J226" s="1"/>
      <c r="K226" s="1"/>
      <c r="L226" s="1"/>
      <c r="M226" s="1"/>
      <c r="N226" s="1"/>
      <c r="O226" s="1"/>
      <c r="P226" s="1"/>
    </row>
    <row r="227" spans="3:16">
      <c r="C227" s="1"/>
      <c r="D227" s="1"/>
      <c r="E227" s="1"/>
      <c r="F227" s="17"/>
      <c r="G227" s="1"/>
      <c r="H227" s="1"/>
      <c r="I227" s="1"/>
      <c r="J227" s="1"/>
      <c r="K227" s="1"/>
      <c r="L227" s="1"/>
      <c r="M227" s="1"/>
      <c r="N227" s="1"/>
      <c r="O227" s="1"/>
      <c r="P227" s="1"/>
    </row>
    <row r="228" spans="3:16">
      <c r="C228" s="1"/>
      <c r="D228" s="1"/>
      <c r="E228" s="1"/>
      <c r="F228" s="17"/>
      <c r="G228" s="1"/>
      <c r="H228" s="1"/>
      <c r="I228" s="1"/>
      <c r="J228" s="1"/>
      <c r="K228" s="1"/>
      <c r="L228" s="1"/>
      <c r="M228" s="1"/>
      <c r="N228" s="1"/>
      <c r="O228" s="1"/>
      <c r="P228" s="1"/>
    </row>
    <row r="229" spans="3:16">
      <c r="C229" s="1"/>
      <c r="D229" s="1"/>
      <c r="E229" s="1"/>
      <c r="F229" s="17"/>
      <c r="G229" s="1"/>
      <c r="H229" s="1"/>
      <c r="I229" s="1"/>
      <c r="J229" s="1"/>
      <c r="K229" s="1"/>
      <c r="L229" s="1"/>
      <c r="M229" s="1"/>
      <c r="N229" s="1"/>
      <c r="O229" s="1"/>
      <c r="P229" s="1"/>
    </row>
    <row r="230" spans="3:16">
      <c r="C230" s="1"/>
      <c r="D230" s="1"/>
      <c r="E230" s="1"/>
      <c r="F230" s="17"/>
      <c r="G230" s="1"/>
      <c r="H230" s="1"/>
      <c r="I230" s="1"/>
      <c r="J230" s="1"/>
      <c r="K230" s="1"/>
      <c r="L230" s="1"/>
      <c r="M230" s="1"/>
      <c r="N230" s="1"/>
      <c r="O230" s="1"/>
      <c r="P230" s="1"/>
    </row>
    <row r="231" spans="3:16">
      <c r="C231" s="1"/>
      <c r="D231" s="1"/>
      <c r="E231" s="1"/>
      <c r="F231" s="17"/>
      <c r="G231" s="1"/>
      <c r="H231" s="1"/>
      <c r="I231" s="1"/>
      <c r="J231" s="1"/>
      <c r="K231" s="1"/>
      <c r="L231" s="1"/>
      <c r="M231" s="1"/>
      <c r="N231" s="1"/>
      <c r="O231" s="1"/>
      <c r="P231" s="1"/>
    </row>
    <row r="232" spans="3:16">
      <c r="C232" s="1"/>
      <c r="D232" s="1"/>
      <c r="E232" s="1"/>
      <c r="F232" s="17"/>
      <c r="G232" s="1"/>
      <c r="H232" s="1"/>
      <c r="I232" s="1"/>
      <c r="J232" s="1"/>
      <c r="K232" s="1"/>
      <c r="L232" s="1"/>
      <c r="M232" s="1"/>
      <c r="N232" s="1"/>
      <c r="O232" s="1"/>
      <c r="P232" s="1"/>
    </row>
    <row r="233" spans="3:16">
      <c r="C233" s="1"/>
      <c r="D233" s="1"/>
      <c r="E233" s="1"/>
      <c r="F233" s="17"/>
      <c r="G233" s="1"/>
      <c r="H233" s="1"/>
      <c r="I233" s="1"/>
      <c r="J233" s="1"/>
      <c r="K233" s="1"/>
      <c r="L233" s="1"/>
      <c r="M233" s="1"/>
      <c r="N233" s="1"/>
      <c r="O233" s="1"/>
      <c r="P233" s="1"/>
    </row>
    <row r="234" spans="3:16">
      <c r="C234" s="1"/>
      <c r="D234" s="1"/>
      <c r="E234" s="1"/>
      <c r="F234" s="17"/>
      <c r="G234" s="1"/>
      <c r="H234" s="1"/>
      <c r="I234" s="1"/>
      <c r="J234" s="1"/>
      <c r="K234" s="1"/>
      <c r="L234" s="1"/>
      <c r="M234" s="1"/>
      <c r="N234" s="1"/>
      <c r="O234" s="1"/>
      <c r="P234" s="1"/>
    </row>
    <row r="235" spans="3:16">
      <c r="C235" s="1"/>
      <c r="D235" s="1"/>
      <c r="E235" s="1"/>
      <c r="F235" s="17"/>
      <c r="G235" s="1"/>
      <c r="H235" s="1"/>
      <c r="I235" s="1"/>
      <c r="J235" s="1"/>
      <c r="K235" s="1"/>
      <c r="L235" s="1"/>
      <c r="M235" s="1"/>
      <c r="N235" s="1"/>
      <c r="O235" s="1"/>
      <c r="P235" s="1"/>
    </row>
    <row r="236" spans="3:16">
      <c r="C236" s="1"/>
      <c r="D236" s="1"/>
      <c r="E236" s="1"/>
      <c r="F236" s="17"/>
      <c r="G236" s="1"/>
      <c r="H236" s="1"/>
      <c r="I236" s="1"/>
      <c r="J236" s="1"/>
      <c r="K236" s="1"/>
      <c r="L236" s="1"/>
      <c r="M236" s="1"/>
      <c r="N236" s="1"/>
      <c r="O236" s="1"/>
      <c r="P236" s="1"/>
    </row>
    <row r="237" spans="3:16">
      <c r="C237" s="1"/>
      <c r="D237" s="1"/>
      <c r="E237" s="1"/>
      <c r="F237" s="17"/>
      <c r="G237" s="1"/>
      <c r="H237" s="1"/>
      <c r="I237" s="1"/>
      <c r="J237" s="1"/>
      <c r="K237" s="1"/>
      <c r="L237" s="1"/>
      <c r="M237" s="1"/>
      <c r="N237" s="1"/>
      <c r="O237" s="1"/>
      <c r="P237" s="1"/>
    </row>
    <row r="238" spans="3:16">
      <c r="C238" s="1"/>
      <c r="D238" s="1"/>
      <c r="E238" s="1"/>
      <c r="F238" s="17"/>
      <c r="G238" s="1"/>
      <c r="H238" s="1"/>
      <c r="I238" s="1"/>
      <c r="J238" s="1"/>
      <c r="K238" s="1"/>
      <c r="L238" s="1"/>
      <c r="M238" s="1"/>
      <c r="N238" s="1"/>
      <c r="O238" s="1"/>
      <c r="P238" s="1"/>
    </row>
    <row r="239" spans="3:16">
      <c r="C239" s="1"/>
      <c r="D239" s="1"/>
      <c r="E239" s="1"/>
      <c r="F239" s="17"/>
      <c r="G239" s="1"/>
      <c r="H239" s="1"/>
      <c r="I239" s="1"/>
      <c r="J239" s="1"/>
      <c r="K239" s="1"/>
      <c r="L239" s="1"/>
      <c r="M239" s="1"/>
      <c r="N239" s="1"/>
      <c r="O239" s="1"/>
      <c r="P239" s="1"/>
    </row>
    <row r="240" spans="3:16">
      <c r="C240" s="1"/>
      <c r="D240" s="1"/>
      <c r="E240" s="1"/>
      <c r="F240" s="17"/>
      <c r="G240" s="1"/>
      <c r="H240" s="1"/>
      <c r="I240" s="1"/>
      <c r="J240" s="1"/>
      <c r="K240" s="1"/>
      <c r="L240" s="1"/>
      <c r="M240" s="1"/>
      <c r="N240" s="1"/>
      <c r="O240" s="1"/>
      <c r="P240" s="1"/>
    </row>
    <row r="241" spans="3:16">
      <c r="C241" s="1"/>
      <c r="D241" s="1"/>
      <c r="E241" s="1"/>
      <c r="F241" s="17"/>
      <c r="G241" s="1"/>
      <c r="H241" s="1"/>
      <c r="I241" s="1"/>
      <c r="J241" s="1"/>
      <c r="K241" s="1"/>
      <c r="L241" s="1"/>
      <c r="M241" s="1"/>
      <c r="N241" s="1"/>
      <c r="O241" s="1"/>
      <c r="P241" s="1"/>
    </row>
    <row r="242" spans="3:16">
      <c r="C242" s="1"/>
      <c r="D242" s="1"/>
      <c r="E242" s="1"/>
      <c r="F242" s="17"/>
      <c r="G242" s="1"/>
      <c r="H242" s="1"/>
      <c r="I242" s="1"/>
      <c r="J242" s="1"/>
      <c r="K242" s="1"/>
      <c r="L242" s="1"/>
      <c r="M242" s="1"/>
      <c r="N242" s="1"/>
      <c r="O242" s="1"/>
      <c r="P242" s="1"/>
    </row>
    <row r="243" spans="3:16">
      <c r="C243" s="1"/>
      <c r="D243" s="1"/>
      <c r="E243" s="1"/>
      <c r="F243" s="17"/>
      <c r="G243" s="1"/>
      <c r="H243" s="1"/>
      <c r="I243" s="1"/>
      <c r="J243" s="1"/>
      <c r="K243" s="1"/>
      <c r="L243" s="1"/>
      <c r="M243" s="1"/>
      <c r="N243" s="1"/>
      <c r="O243" s="1"/>
      <c r="P243" s="1"/>
    </row>
    <row r="244" spans="3:16">
      <c r="C244" s="1"/>
      <c r="D244" s="1"/>
      <c r="E244" s="1"/>
      <c r="F244" s="17"/>
      <c r="G244" s="1"/>
      <c r="H244" s="1"/>
      <c r="I244" s="1"/>
      <c r="J244" s="1"/>
      <c r="K244" s="1"/>
      <c r="L244" s="1"/>
      <c r="M244" s="1"/>
      <c r="N244" s="1"/>
      <c r="O244" s="1"/>
      <c r="P244" s="1"/>
    </row>
    <row r="245" spans="3:16">
      <c r="C245" s="1"/>
      <c r="D245" s="1"/>
      <c r="E245" s="1"/>
      <c r="F245" s="17"/>
      <c r="G245" s="1"/>
      <c r="H245" s="1"/>
      <c r="I245" s="1"/>
      <c r="J245" s="1"/>
      <c r="K245" s="1"/>
      <c r="L245" s="1"/>
      <c r="M245" s="1"/>
      <c r="N245" s="1"/>
      <c r="O245" s="1"/>
      <c r="P245" s="1"/>
    </row>
    <row r="246" spans="3:16">
      <c r="C246" s="1"/>
      <c r="D246" s="1"/>
      <c r="E246" s="1"/>
      <c r="F246" s="17"/>
      <c r="G246" s="1"/>
      <c r="H246" s="1"/>
      <c r="I246" s="1"/>
      <c r="J246" s="1"/>
      <c r="K246" s="1"/>
      <c r="L246" s="1"/>
      <c r="M246" s="1"/>
      <c r="N246" s="1"/>
      <c r="O246" s="1"/>
      <c r="P246" s="1"/>
    </row>
    <row r="247" spans="3:16">
      <c r="C247" s="1"/>
      <c r="D247" s="1"/>
      <c r="E247" s="1"/>
      <c r="F247" s="17"/>
      <c r="G247" s="1"/>
      <c r="H247" s="1"/>
      <c r="I247" s="1"/>
      <c r="J247" s="1"/>
      <c r="K247" s="1"/>
      <c r="L247" s="1"/>
      <c r="M247" s="1"/>
      <c r="N247" s="1"/>
      <c r="O247" s="1"/>
      <c r="P247" s="1"/>
    </row>
    <row r="248" spans="3:16">
      <c r="C248" s="1"/>
      <c r="D248" s="1"/>
      <c r="E248" s="1"/>
      <c r="F248" s="17"/>
      <c r="G248" s="1"/>
      <c r="H248" s="1"/>
      <c r="I248" s="1"/>
      <c r="J248" s="1"/>
      <c r="K248" s="1"/>
      <c r="L248" s="1"/>
      <c r="M248" s="1"/>
      <c r="N248" s="1"/>
      <c r="O248" s="1"/>
      <c r="P248" s="1"/>
    </row>
    <row r="249" spans="3:16">
      <c r="C249" s="1"/>
      <c r="D249" s="1"/>
      <c r="E249" s="1"/>
      <c r="F249" s="17"/>
      <c r="G249" s="1"/>
      <c r="H249" s="1"/>
      <c r="I249" s="1"/>
      <c r="J249" s="1"/>
      <c r="K249" s="1"/>
      <c r="L249" s="1"/>
      <c r="M249" s="1"/>
      <c r="N249" s="1"/>
      <c r="O249" s="1"/>
      <c r="P249" s="1"/>
    </row>
    <row r="250" spans="3:16">
      <c r="C250" s="1"/>
      <c r="D250" s="1"/>
      <c r="E250" s="1"/>
      <c r="F250" s="17"/>
      <c r="G250" s="1"/>
      <c r="H250" s="1"/>
      <c r="I250" s="1"/>
      <c r="J250" s="1"/>
      <c r="K250" s="1"/>
      <c r="L250" s="1"/>
      <c r="M250" s="1"/>
      <c r="N250" s="1"/>
      <c r="O250" s="1"/>
      <c r="P250" s="1"/>
    </row>
    <row r="251" spans="3:16">
      <c r="C251" s="1"/>
      <c r="D251" s="1"/>
      <c r="E251" s="1"/>
      <c r="F251" s="17"/>
      <c r="G251" s="1"/>
      <c r="H251" s="1"/>
      <c r="I251" s="1"/>
      <c r="J251" s="1"/>
      <c r="K251" s="1"/>
      <c r="L251" s="1"/>
      <c r="M251" s="1"/>
      <c r="N251" s="1"/>
      <c r="O251" s="1"/>
      <c r="P251" s="1"/>
    </row>
    <row r="252" spans="3:16">
      <c r="C252" s="1"/>
      <c r="D252" s="1"/>
      <c r="E252" s="1"/>
      <c r="F252" s="17"/>
      <c r="G252" s="1"/>
      <c r="H252" s="1"/>
      <c r="I252" s="1"/>
      <c r="J252" s="1"/>
      <c r="K252" s="1"/>
      <c r="L252" s="1"/>
      <c r="M252" s="1"/>
      <c r="N252" s="1"/>
      <c r="O252" s="1"/>
      <c r="P252" s="1"/>
    </row>
    <row r="253" spans="3:16">
      <c r="C253" s="1"/>
      <c r="D253" s="1"/>
      <c r="E253" s="1"/>
      <c r="F253" s="17"/>
      <c r="G253" s="1"/>
      <c r="H253" s="1"/>
      <c r="I253" s="1"/>
      <c r="J253" s="1"/>
      <c r="K253" s="1"/>
      <c r="L253" s="1"/>
      <c r="M253" s="1"/>
      <c r="N253" s="1"/>
      <c r="O253" s="1"/>
      <c r="P253" s="1"/>
    </row>
    <row r="254" spans="3:16">
      <c r="C254" s="1"/>
      <c r="D254" s="1"/>
      <c r="E254" s="1"/>
      <c r="F254" s="17"/>
      <c r="G254" s="1"/>
      <c r="H254" s="1"/>
      <c r="I254" s="1"/>
      <c r="J254" s="1"/>
      <c r="K254" s="1"/>
      <c r="L254" s="1"/>
      <c r="M254" s="1"/>
      <c r="N254" s="1"/>
      <c r="O254" s="1"/>
      <c r="P254" s="1"/>
    </row>
    <row r="255" spans="3:16">
      <c r="C255" s="1"/>
      <c r="D255" s="1"/>
      <c r="E255" s="1"/>
      <c r="F255" s="17"/>
      <c r="G255" s="1"/>
      <c r="H255" s="1"/>
      <c r="I255" s="1"/>
      <c r="J255" s="1"/>
      <c r="K255" s="1"/>
      <c r="L255" s="1"/>
      <c r="M255" s="1"/>
      <c r="N255" s="1"/>
      <c r="O255" s="1"/>
      <c r="P255" s="1"/>
    </row>
    <row r="256" spans="3:16">
      <c r="C256" s="1"/>
      <c r="D256" s="1"/>
      <c r="E256" s="1"/>
      <c r="F256" s="17"/>
      <c r="G256" s="1"/>
      <c r="H256" s="1"/>
      <c r="I256" s="1"/>
      <c r="J256" s="1"/>
      <c r="K256" s="1"/>
      <c r="L256" s="1"/>
      <c r="M256" s="1"/>
      <c r="N256" s="1"/>
      <c r="O256" s="1"/>
      <c r="P256" s="1"/>
    </row>
    <row r="257" spans="3:16">
      <c r="C257" s="1"/>
      <c r="D257" s="1"/>
      <c r="E257" s="1"/>
      <c r="F257" s="17"/>
      <c r="G257" s="1"/>
      <c r="H257" s="1"/>
      <c r="I257" s="1"/>
      <c r="J257" s="1"/>
      <c r="K257" s="1"/>
      <c r="L257" s="1"/>
      <c r="M257" s="1"/>
      <c r="N257" s="1"/>
      <c r="O257" s="1"/>
      <c r="P257" s="1"/>
    </row>
    <row r="258" spans="3:16">
      <c r="C258" s="1"/>
      <c r="D258" s="1"/>
      <c r="E258" s="1"/>
      <c r="F258" s="17"/>
      <c r="G258" s="1"/>
      <c r="H258" s="1"/>
      <c r="I258" s="1"/>
      <c r="J258" s="1"/>
      <c r="K258" s="1"/>
      <c r="L258" s="1"/>
      <c r="M258" s="1"/>
      <c r="N258" s="1"/>
      <c r="O258" s="1"/>
      <c r="P258" s="1"/>
    </row>
    <row r="259" spans="3:16">
      <c r="C259" s="1"/>
      <c r="D259" s="1"/>
      <c r="E259" s="1"/>
      <c r="F259" s="17"/>
      <c r="G259" s="1"/>
      <c r="H259" s="1"/>
      <c r="I259" s="1"/>
      <c r="J259" s="1"/>
      <c r="K259" s="1"/>
      <c r="L259" s="1"/>
      <c r="M259" s="1"/>
      <c r="N259" s="1"/>
      <c r="O259" s="1"/>
      <c r="P259" s="1"/>
    </row>
    <row r="260" spans="3:16">
      <c r="C260" s="1"/>
      <c r="D260" s="1"/>
      <c r="E260" s="1"/>
      <c r="F260" s="17"/>
      <c r="G260" s="1"/>
      <c r="H260" s="1"/>
      <c r="I260" s="1"/>
      <c r="J260" s="1"/>
      <c r="K260" s="1"/>
      <c r="L260" s="1"/>
      <c r="M260" s="1"/>
      <c r="N260" s="1"/>
      <c r="O260" s="1"/>
      <c r="P260" s="1"/>
    </row>
    <row r="261" spans="3:16">
      <c r="C261" s="1"/>
      <c r="D261" s="1"/>
      <c r="E261" s="1"/>
      <c r="F261" s="17"/>
      <c r="G261" s="1"/>
      <c r="H261" s="1"/>
      <c r="I261" s="1"/>
      <c r="J261" s="1"/>
      <c r="K261" s="1"/>
      <c r="L261" s="1"/>
      <c r="M261" s="1"/>
      <c r="N261" s="1"/>
      <c r="O261" s="1"/>
      <c r="P261" s="1"/>
    </row>
    <row r="262" spans="3:16">
      <c r="C262" s="1"/>
      <c r="D262" s="1"/>
      <c r="E262" s="1"/>
      <c r="F262" s="17"/>
      <c r="G262" s="1"/>
      <c r="H262" s="1"/>
      <c r="I262" s="1"/>
      <c r="J262" s="1"/>
      <c r="K262" s="1"/>
      <c r="L262" s="1"/>
      <c r="M262" s="1"/>
      <c r="N262" s="1"/>
      <c r="O262" s="1"/>
      <c r="P262" s="1"/>
    </row>
    <row r="263" spans="3:16">
      <c r="C263" s="1"/>
      <c r="D263" s="1"/>
      <c r="E263" s="1"/>
      <c r="F263" s="17"/>
      <c r="G263" s="1"/>
      <c r="H263" s="1"/>
      <c r="I263" s="1"/>
      <c r="J263" s="1"/>
      <c r="K263" s="1"/>
      <c r="L263" s="1"/>
      <c r="M263" s="1"/>
      <c r="N263" s="1"/>
      <c r="O263" s="1"/>
      <c r="P263" s="1"/>
    </row>
    <row r="264" spans="3:16">
      <c r="C264" s="1"/>
      <c r="D264" s="1"/>
      <c r="E264" s="1"/>
      <c r="F264" s="17"/>
      <c r="G264" s="1"/>
      <c r="H264" s="1"/>
      <c r="I264" s="1"/>
      <c r="J264" s="1"/>
      <c r="K264" s="1"/>
      <c r="L264" s="1"/>
      <c r="M264" s="1"/>
      <c r="N264" s="1"/>
      <c r="O264" s="1"/>
      <c r="P264" s="1"/>
    </row>
    <row r="265" spans="3:16">
      <c r="C265" s="1"/>
      <c r="D265" s="1"/>
      <c r="E265" s="1"/>
      <c r="F265" s="17"/>
      <c r="G265" s="1"/>
      <c r="H265" s="1"/>
      <c r="I265" s="1"/>
      <c r="J265" s="1"/>
      <c r="K265" s="1"/>
      <c r="L265" s="1"/>
      <c r="M265" s="1"/>
      <c r="N265" s="1"/>
      <c r="O265" s="1"/>
      <c r="P265" s="1"/>
    </row>
    <row r="266" spans="3:16">
      <c r="C266" s="1"/>
      <c r="D266" s="1"/>
      <c r="E266" s="1"/>
      <c r="F266" s="17"/>
      <c r="G266" s="1"/>
      <c r="H266" s="1"/>
      <c r="I266" s="1"/>
      <c r="J266" s="1"/>
      <c r="K266" s="1"/>
      <c r="L266" s="1"/>
      <c r="M266" s="1"/>
      <c r="N266" s="1"/>
      <c r="O266" s="1"/>
      <c r="P266" s="1"/>
    </row>
    <row r="267" spans="3:16">
      <c r="C267" s="1"/>
      <c r="D267" s="1"/>
      <c r="E267" s="1"/>
      <c r="F267" s="17"/>
      <c r="G267" s="1"/>
      <c r="H267" s="1"/>
      <c r="I267" s="1"/>
      <c r="J267" s="1"/>
      <c r="K267" s="1"/>
      <c r="L267" s="1"/>
      <c r="M267" s="1"/>
      <c r="N267" s="1"/>
      <c r="O267" s="1"/>
      <c r="P267" s="1"/>
    </row>
    <row r="268" spans="3:16">
      <c r="C268" s="1"/>
      <c r="D268" s="1"/>
      <c r="E268" s="1"/>
      <c r="F268" s="17"/>
      <c r="G268" s="1"/>
      <c r="H268" s="1"/>
      <c r="I268" s="1"/>
      <c r="J268" s="1"/>
      <c r="K268" s="1"/>
      <c r="L268" s="1"/>
      <c r="M268" s="1"/>
      <c r="N268" s="1"/>
      <c r="O268" s="1"/>
      <c r="P268" s="1"/>
    </row>
    <row r="269" spans="3:16">
      <c r="C269" s="1"/>
      <c r="D269" s="1"/>
      <c r="E269" s="1"/>
      <c r="F269" s="17"/>
      <c r="G269" s="1"/>
      <c r="H269" s="1"/>
      <c r="I269" s="1"/>
      <c r="J269" s="1"/>
      <c r="K269" s="1"/>
      <c r="L269" s="1"/>
      <c r="M269" s="1"/>
      <c r="N269" s="1"/>
      <c r="O269" s="1"/>
      <c r="P269" s="1"/>
    </row>
    <row r="270" spans="3:16">
      <c r="C270" s="1"/>
      <c r="D270" s="1"/>
      <c r="E270" s="1"/>
      <c r="F270" s="17"/>
      <c r="G270" s="1"/>
      <c r="H270" s="1"/>
      <c r="I270" s="1"/>
      <c r="J270" s="1"/>
      <c r="K270" s="1"/>
      <c r="L270" s="1"/>
      <c r="M270" s="1"/>
      <c r="N270" s="1"/>
      <c r="O270" s="1"/>
      <c r="P270" s="1"/>
    </row>
    <row r="271" spans="3:16">
      <c r="C271" s="1"/>
      <c r="D271" s="1"/>
      <c r="E271" s="1"/>
      <c r="F271" s="17"/>
      <c r="G271" s="1"/>
      <c r="H271" s="1"/>
      <c r="I271" s="1"/>
      <c r="J271" s="1"/>
      <c r="K271" s="1"/>
      <c r="L271" s="1"/>
      <c r="M271" s="1"/>
      <c r="N271" s="1"/>
      <c r="O271" s="1"/>
      <c r="P271" s="1"/>
    </row>
    <row r="272" spans="3:16">
      <c r="C272" s="1"/>
      <c r="D272" s="1"/>
      <c r="E272" s="1"/>
      <c r="F272" s="17"/>
      <c r="G272" s="1"/>
      <c r="H272" s="1"/>
      <c r="I272" s="1"/>
      <c r="J272" s="1"/>
      <c r="K272" s="1"/>
      <c r="L272" s="1"/>
      <c r="M272" s="1"/>
      <c r="N272" s="1"/>
      <c r="O272" s="1"/>
      <c r="P272" s="1"/>
    </row>
    <row r="273" spans="3:16">
      <c r="C273" s="1"/>
      <c r="D273" s="1"/>
      <c r="E273" s="1"/>
      <c r="F273" s="17"/>
      <c r="G273" s="1"/>
      <c r="H273" s="1"/>
      <c r="I273" s="1"/>
      <c r="J273" s="1"/>
      <c r="K273" s="1"/>
      <c r="L273" s="1"/>
      <c r="M273" s="1"/>
      <c r="N273" s="1"/>
      <c r="O273" s="1"/>
      <c r="P273" s="1"/>
    </row>
    <row r="274" spans="3:16">
      <c r="C274" s="1"/>
      <c r="D274" s="1"/>
      <c r="E274" s="1"/>
      <c r="F274" s="17"/>
      <c r="G274" s="1"/>
      <c r="H274" s="1"/>
      <c r="I274" s="1"/>
      <c r="J274" s="1"/>
      <c r="K274" s="1"/>
      <c r="L274" s="1"/>
      <c r="M274" s="1"/>
      <c r="N274" s="1"/>
      <c r="O274" s="1"/>
      <c r="P274" s="1"/>
    </row>
    <row r="275" spans="3:16">
      <c r="C275" s="1"/>
      <c r="D275" s="1"/>
      <c r="E275" s="1"/>
      <c r="F275" s="17"/>
      <c r="G275" s="1"/>
      <c r="H275" s="1"/>
      <c r="I275" s="1"/>
      <c r="J275" s="1"/>
      <c r="K275" s="1"/>
      <c r="L275" s="1"/>
      <c r="M275" s="1"/>
      <c r="N275" s="1"/>
      <c r="O275" s="1"/>
      <c r="P275" s="1"/>
    </row>
    <row r="276" spans="3:16">
      <c r="C276" s="1"/>
      <c r="D276" s="1"/>
      <c r="E276" s="1"/>
      <c r="F276" s="17"/>
      <c r="G276" s="1"/>
      <c r="H276" s="1"/>
      <c r="I276" s="1"/>
      <c r="J276" s="1"/>
      <c r="K276" s="1"/>
      <c r="L276" s="1"/>
      <c r="M276" s="1"/>
      <c r="N276" s="1"/>
      <c r="O276" s="1"/>
      <c r="P276" s="1"/>
    </row>
    <row r="277" spans="3:16">
      <c r="C277" s="1"/>
      <c r="D277" s="1"/>
      <c r="E277" s="1"/>
      <c r="F277" s="17"/>
      <c r="G277" s="1"/>
      <c r="H277" s="1"/>
      <c r="I277" s="1"/>
      <c r="J277" s="1"/>
      <c r="K277" s="1"/>
      <c r="L277" s="1"/>
      <c r="M277" s="1"/>
      <c r="N277" s="1"/>
      <c r="O277" s="1"/>
      <c r="P277" s="1"/>
    </row>
    <row r="278" spans="3:16">
      <c r="C278" s="1"/>
      <c r="D278" s="1"/>
      <c r="E278" s="1"/>
      <c r="F278" s="17"/>
      <c r="G278" s="1"/>
      <c r="H278" s="1"/>
      <c r="I278" s="1"/>
      <c r="J278" s="1"/>
      <c r="K278" s="1"/>
      <c r="L278" s="1"/>
      <c r="M278" s="1"/>
      <c r="N278" s="1"/>
      <c r="O278" s="1"/>
      <c r="P278" s="1"/>
    </row>
    <row r="279" spans="3:16">
      <c r="C279" s="1"/>
      <c r="D279" s="1"/>
      <c r="E279" s="1"/>
      <c r="F279" s="17"/>
      <c r="G279" s="1"/>
      <c r="H279" s="1"/>
      <c r="I279" s="1"/>
      <c r="J279" s="1"/>
      <c r="K279" s="1"/>
      <c r="L279" s="1"/>
      <c r="M279" s="1"/>
      <c r="N279" s="1"/>
      <c r="O279" s="1"/>
      <c r="P279" s="1"/>
    </row>
    <row r="280" spans="3:16">
      <c r="C280" s="1"/>
      <c r="D280" s="1"/>
      <c r="E280" s="1"/>
      <c r="F280" s="17"/>
      <c r="G280" s="1"/>
      <c r="H280" s="1"/>
      <c r="I280" s="1"/>
      <c r="J280" s="1"/>
      <c r="K280" s="1"/>
      <c r="L280" s="1"/>
      <c r="M280" s="1"/>
      <c r="N280" s="1"/>
      <c r="O280" s="1"/>
      <c r="P280" s="1"/>
    </row>
    <row r="281" spans="3:16">
      <c r="C281" s="1"/>
      <c r="D281" s="1"/>
      <c r="E281" s="1"/>
      <c r="F281" s="17"/>
      <c r="G281" s="1"/>
      <c r="H281" s="1"/>
      <c r="I281" s="1"/>
      <c r="J281" s="1"/>
      <c r="K281" s="1"/>
      <c r="L281" s="1"/>
      <c r="M281" s="1"/>
      <c r="N281" s="1"/>
      <c r="O281" s="1"/>
      <c r="P281" s="1"/>
    </row>
    <row r="282" spans="3:16">
      <c r="C282" s="1"/>
      <c r="D282" s="1"/>
      <c r="E282" s="1"/>
      <c r="F282" s="17"/>
      <c r="G282" s="1"/>
      <c r="H282" s="1"/>
      <c r="I282" s="1"/>
      <c r="J282" s="1"/>
      <c r="K282" s="1"/>
      <c r="L282" s="1"/>
      <c r="M282" s="1"/>
      <c r="N282" s="1"/>
      <c r="O282" s="1"/>
      <c r="P282" s="1"/>
    </row>
    <row r="283" spans="3:16">
      <c r="C283" s="1"/>
      <c r="D283" s="1"/>
      <c r="E283" s="1"/>
      <c r="F283" s="17"/>
      <c r="G283" s="1"/>
      <c r="H283" s="1"/>
      <c r="I283" s="1"/>
      <c r="J283" s="1"/>
      <c r="K283" s="1"/>
      <c r="L283" s="1"/>
      <c r="M283" s="1"/>
      <c r="N283" s="1"/>
      <c r="O283" s="1"/>
      <c r="P283" s="1"/>
    </row>
    <row r="284" spans="3:16">
      <c r="C284" s="1"/>
      <c r="D284" s="1"/>
      <c r="E284" s="1"/>
      <c r="F284" s="17"/>
      <c r="G284" s="1"/>
      <c r="H284" s="1"/>
      <c r="I284" s="1"/>
      <c r="J284" s="1"/>
      <c r="K284" s="1"/>
      <c r="L284" s="1"/>
      <c r="M284" s="1"/>
      <c r="N284" s="1"/>
      <c r="O284" s="1"/>
      <c r="P284" s="1"/>
    </row>
    <row r="285" spans="3:16">
      <c r="C285" s="1"/>
      <c r="D285" s="1"/>
      <c r="E285" s="1"/>
      <c r="F285" s="17"/>
      <c r="G285" s="1"/>
      <c r="H285" s="1"/>
      <c r="I285" s="1"/>
      <c r="J285" s="1"/>
      <c r="K285" s="1"/>
      <c r="L285" s="1"/>
      <c r="M285" s="1"/>
      <c r="N285" s="1"/>
      <c r="O285" s="1"/>
      <c r="P285" s="1"/>
    </row>
    <row r="286" spans="3:16">
      <c r="C286" s="1"/>
      <c r="D286" s="1"/>
      <c r="E286" s="1"/>
      <c r="F286" s="17"/>
      <c r="G286" s="1"/>
      <c r="H286" s="1"/>
      <c r="I286" s="1"/>
      <c r="J286" s="1"/>
      <c r="K286" s="1"/>
      <c r="L286" s="1"/>
      <c r="M286" s="1"/>
      <c r="N286" s="1"/>
      <c r="O286" s="1"/>
      <c r="P286" s="1"/>
    </row>
    <row r="287" spans="3:16">
      <c r="C287" s="1"/>
      <c r="D287" s="1"/>
      <c r="E287" s="1"/>
      <c r="F287" s="17"/>
      <c r="G287" s="1"/>
      <c r="H287" s="1"/>
      <c r="I287" s="1"/>
      <c r="J287" s="1"/>
      <c r="K287" s="1"/>
      <c r="L287" s="1"/>
      <c r="M287" s="1"/>
      <c r="N287" s="1"/>
      <c r="O287" s="1"/>
      <c r="P287" s="1"/>
    </row>
    <row r="288" spans="3:16">
      <c r="C288" s="1"/>
      <c r="D288" s="1"/>
      <c r="E288" s="1"/>
      <c r="F288" s="17"/>
      <c r="G288" s="1"/>
      <c r="H288" s="1"/>
      <c r="I288" s="1"/>
      <c r="J288" s="1"/>
      <c r="K288" s="1"/>
      <c r="L288" s="1"/>
      <c r="M288" s="1"/>
      <c r="N288" s="1"/>
      <c r="O288" s="1"/>
      <c r="P288" s="1"/>
    </row>
    <row r="289" spans="3:16">
      <c r="C289" s="1"/>
      <c r="D289" s="1"/>
      <c r="E289" s="1"/>
      <c r="F289" s="17"/>
      <c r="G289" s="1"/>
      <c r="H289" s="1"/>
      <c r="I289" s="1"/>
      <c r="J289" s="1"/>
      <c r="K289" s="1"/>
      <c r="L289" s="1"/>
      <c r="M289" s="1"/>
      <c r="N289" s="1"/>
      <c r="O289" s="1"/>
      <c r="P289" s="1"/>
    </row>
    <row r="290" spans="3:16">
      <c r="C290" s="1"/>
      <c r="D290" s="1"/>
      <c r="E290" s="1"/>
      <c r="F290" s="17"/>
      <c r="G290" s="1"/>
      <c r="H290" s="1"/>
      <c r="I290" s="1"/>
      <c r="J290" s="1"/>
      <c r="K290" s="1"/>
      <c r="L290" s="1"/>
      <c r="M290" s="1"/>
      <c r="N290" s="1"/>
      <c r="O290" s="1"/>
      <c r="P290" s="1"/>
    </row>
    <row r="291" spans="3:16">
      <c r="C291" s="1"/>
      <c r="D291" s="1"/>
      <c r="E291" s="1"/>
      <c r="F291" s="17"/>
      <c r="G291" s="1"/>
      <c r="H291" s="1"/>
      <c r="I291" s="1"/>
      <c r="J291" s="1"/>
      <c r="K291" s="1"/>
      <c r="L291" s="1"/>
      <c r="M291" s="1"/>
      <c r="N291" s="1"/>
      <c r="O291" s="1"/>
      <c r="P291" s="1"/>
    </row>
    <row r="292" spans="3:16">
      <c r="C292" s="1"/>
      <c r="D292" s="1"/>
      <c r="E292" s="1"/>
      <c r="F292" s="17"/>
      <c r="G292" s="1"/>
      <c r="H292" s="1"/>
      <c r="I292" s="1"/>
      <c r="J292" s="1"/>
      <c r="K292" s="1"/>
      <c r="L292" s="1"/>
      <c r="M292" s="1"/>
      <c r="N292" s="1"/>
      <c r="O292" s="1"/>
      <c r="P292" s="1"/>
    </row>
    <row r="293" spans="3:16">
      <c r="C293" s="1"/>
      <c r="D293" s="1"/>
      <c r="E293" s="1"/>
      <c r="F293" s="17"/>
      <c r="G293" s="1"/>
      <c r="H293" s="1"/>
      <c r="I293" s="1"/>
      <c r="J293" s="1"/>
      <c r="K293" s="1"/>
      <c r="L293" s="1"/>
      <c r="M293" s="1"/>
      <c r="N293" s="1"/>
      <c r="O293" s="1"/>
      <c r="P293" s="1"/>
    </row>
    <row r="294" spans="3:16">
      <c r="C294" s="1"/>
      <c r="D294" s="1"/>
      <c r="E294" s="1"/>
      <c r="F294" s="17"/>
      <c r="G294" s="1"/>
      <c r="H294" s="1"/>
      <c r="I294" s="1"/>
      <c r="J294" s="1"/>
      <c r="K294" s="1"/>
      <c r="L294" s="1"/>
      <c r="M294" s="1"/>
      <c r="N294" s="1"/>
      <c r="O294" s="1"/>
      <c r="P294" s="1"/>
    </row>
    <row r="295" spans="3:16">
      <c r="C295" s="1"/>
      <c r="D295" s="1"/>
      <c r="E295" s="1"/>
      <c r="F295" s="17"/>
      <c r="G295" s="1"/>
      <c r="H295" s="1"/>
      <c r="I295" s="1"/>
      <c r="J295" s="1"/>
      <c r="K295" s="1"/>
      <c r="L295" s="1"/>
      <c r="M295" s="1"/>
      <c r="N295" s="1"/>
      <c r="O295" s="1"/>
      <c r="P295" s="1"/>
    </row>
    <row r="296" spans="3:16">
      <c r="C296" s="1"/>
      <c r="D296" s="1"/>
      <c r="E296" s="1"/>
      <c r="F296" s="17"/>
      <c r="G296" s="1"/>
      <c r="H296" s="1"/>
      <c r="I296" s="1"/>
      <c r="J296" s="1"/>
      <c r="K296" s="1"/>
      <c r="L296" s="1"/>
      <c r="M296" s="1"/>
      <c r="N296" s="1"/>
      <c r="O296" s="1"/>
      <c r="P296" s="1"/>
    </row>
    <row r="297" spans="3:16">
      <c r="C297" s="1"/>
      <c r="D297" s="1"/>
      <c r="E297" s="1"/>
      <c r="F297" s="17"/>
      <c r="G297" s="1"/>
      <c r="H297" s="1"/>
      <c r="I297" s="1"/>
      <c r="J297" s="1"/>
      <c r="K297" s="1"/>
      <c r="L297" s="1"/>
      <c r="M297" s="1"/>
      <c r="N297" s="1"/>
      <c r="O297" s="1"/>
      <c r="P297" s="1"/>
    </row>
    <row r="298" spans="3:16">
      <c r="C298" s="1"/>
      <c r="D298" s="1"/>
      <c r="E298" s="1"/>
      <c r="F298" s="17"/>
      <c r="G298" s="1"/>
      <c r="H298" s="1"/>
      <c r="I298" s="1"/>
      <c r="J298" s="1"/>
      <c r="K298" s="1"/>
      <c r="L298" s="1"/>
      <c r="M298" s="1"/>
      <c r="N298" s="1"/>
      <c r="O298" s="1"/>
      <c r="P298" s="1"/>
    </row>
    <row r="299" spans="3:16">
      <c r="C299" s="1"/>
      <c r="D299" s="1"/>
      <c r="E299" s="1"/>
      <c r="F299" s="17"/>
      <c r="G299" s="1"/>
      <c r="H299" s="1"/>
      <c r="I299" s="1"/>
      <c r="J299" s="1"/>
      <c r="K299" s="1"/>
      <c r="L299" s="1"/>
      <c r="M299" s="1"/>
      <c r="N299" s="1"/>
      <c r="O299" s="1"/>
      <c r="P299" s="1"/>
    </row>
    <row r="300" spans="3:16">
      <c r="C300" s="1"/>
      <c r="D300" s="1"/>
      <c r="E300" s="1"/>
      <c r="F300" s="17"/>
      <c r="G300" s="1"/>
      <c r="H300" s="1"/>
      <c r="I300" s="1"/>
      <c r="J300" s="1"/>
      <c r="K300" s="1"/>
      <c r="L300" s="1"/>
      <c r="M300" s="1"/>
      <c r="N300" s="1"/>
      <c r="O300" s="1"/>
      <c r="P300" s="1"/>
    </row>
    <row r="301" spans="3:16">
      <c r="C301" s="1"/>
      <c r="D301" s="1"/>
      <c r="E301" s="1"/>
      <c r="F301" s="17"/>
      <c r="G301" s="1"/>
      <c r="H301" s="1"/>
      <c r="I301" s="1"/>
      <c r="J301" s="1"/>
      <c r="K301" s="1"/>
      <c r="L301" s="1"/>
      <c r="M301" s="1"/>
      <c r="N301" s="1"/>
      <c r="O301" s="1"/>
      <c r="P301" s="1"/>
    </row>
    <row r="302" spans="3:16">
      <c r="C302" s="1"/>
      <c r="D302" s="1"/>
      <c r="E302" s="1"/>
      <c r="F302" s="17"/>
      <c r="G302" s="1"/>
      <c r="H302" s="1"/>
      <c r="I302" s="1"/>
      <c r="J302" s="1"/>
      <c r="K302" s="1"/>
      <c r="L302" s="1"/>
      <c r="M302" s="1"/>
      <c r="N302" s="1"/>
      <c r="O302" s="1"/>
      <c r="P302" s="1"/>
    </row>
    <row r="303" spans="3:16">
      <c r="C303" s="1"/>
      <c r="D303" s="1"/>
      <c r="E303" s="1"/>
      <c r="F303" s="17"/>
      <c r="G303" s="1"/>
      <c r="H303" s="1"/>
      <c r="I303" s="1"/>
      <c r="J303" s="1"/>
      <c r="K303" s="1"/>
      <c r="L303" s="1"/>
      <c r="M303" s="1"/>
      <c r="N303" s="1"/>
      <c r="O303" s="1"/>
      <c r="P303" s="1"/>
    </row>
    <row r="304" spans="3:16">
      <c r="C304" s="1"/>
      <c r="D304" s="1"/>
      <c r="E304" s="1"/>
      <c r="F304" s="17"/>
      <c r="G304" s="1"/>
      <c r="H304" s="1"/>
      <c r="I304" s="1"/>
      <c r="J304" s="1"/>
      <c r="K304" s="1"/>
      <c r="L304" s="1"/>
      <c r="M304" s="1"/>
      <c r="N304" s="1"/>
      <c r="O304" s="1"/>
      <c r="P304" s="1"/>
    </row>
    <row r="305" spans="3:16">
      <c r="C305" s="1"/>
      <c r="D305" s="1"/>
      <c r="E305" s="1"/>
      <c r="F305" s="17"/>
      <c r="G305" s="1"/>
      <c r="H305" s="1"/>
      <c r="I305" s="1"/>
      <c r="J305" s="1"/>
      <c r="K305" s="1"/>
      <c r="L305" s="1"/>
      <c r="M305" s="1"/>
      <c r="N305" s="1"/>
      <c r="O305" s="1"/>
      <c r="P305" s="1"/>
    </row>
    <row r="306" spans="3:16">
      <c r="C306" s="1"/>
      <c r="D306" s="1"/>
      <c r="E306" s="1"/>
      <c r="F306" s="17"/>
      <c r="G306" s="1"/>
      <c r="H306" s="1"/>
      <c r="I306" s="1"/>
      <c r="J306" s="1"/>
      <c r="K306" s="1"/>
      <c r="L306" s="1"/>
      <c r="M306" s="1"/>
      <c r="N306" s="1"/>
      <c r="O306" s="1"/>
      <c r="P306" s="1"/>
    </row>
    <row r="307" spans="3:16">
      <c r="C307" s="1"/>
      <c r="D307" s="1"/>
      <c r="E307" s="1"/>
      <c r="F307" s="17"/>
      <c r="G307" s="1"/>
      <c r="H307" s="1"/>
      <c r="I307" s="1"/>
      <c r="J307" s="1"/>
      <c r="K307" s="1"/>
      <c r="L307" s="1"/>
      <c r="M307" s="1"/>
      <c r="N307" s="1"/>
      <c r="O307" s="1"/>
      <c r="P307" s="1"/>
    </row>
    <row r="308" spans="3:16">
      <c r="C308" s="1"/>
      <c r="D308" s="1"/>
      <c r="E308" s="1"/>
      <c r="F308" s="17"/>
      <c r="G308" s="1"/>
      <c r="H308" s="1"/>
      <c r="I308" s="1"/>
      <c r="J308" s="1"/>
      <c r="K308" s="1"/>
      <c r="L308" s="1"/>
      <c r="M308" s="1"/>
      <c r="N308" s="1"/>
      <c r="O308" s="1"/>
      <c r="P308" s="1"/>
    </row>
    <row r="309" spans="3:16">
      <c r="C309" s="1"/>
      <c r="D309" s="1"/>
      <c r="E309" s="1"/>
      <c r="F309" s="17"/>
      <c r="G309" s="1"/>
      <c r="H309" s="1"/>
      <c r="I309" s="1"/>
      <c r="J309" s="1"/>
      <c r="K309" s="1"/>
      <c r="L309" s="1"/>
      <c r="M309" s="1"/>
      <c r="N309" s="1"/>
      <c r="O309" s="1"/>
      <c r="P309" s="1"/>
    </row>
    <row r="310" spans="3:16">
      <c r="C310" s="1"/>
      <c r="D310" s="1"/>
      <c r="E310" s="1"/>
      <c r="F310" s="17"/>
      <c r="G310" s="1"/>
      <c r="H310" s="1"/>
      <c r="I310" s="1"/>
      <c r="J310" s="1"/>
      <c r="K310" s="1"/>
      <c r="L310" s="1"/>
      <c r="M310" s="1"/>
      <c r="N310" s="1"/>
      <c r="O310" s="1"/>
      <c r="P310" s="1"/>
    </row>
    <row r="311" spans="3:16">
      <c r="C311" s="1"/>
      <c r="D311" s="1"/>
      <c r="E311" s="1"/>
      <c r="F311" s="17"/>
      <c r="G311" s="1"/>
      <c r="H311" s="1"/>
      <c r="I311" s="1"/>
      <c r="J311" s="1"/>
      <c r="K311" s="1"/>
      <c r="L311" s="1"/>
      <c r="M311" s="1"/>
      <c r="N311" s="1"/>
      <c r="O311" s="1"/>
      <c r="P311" s="1"/>
    </row>
    <row r="312" spans="3:16">
      <c r="C312" s="1"/>
      <c r="D312" s="1"/>
      <c r="E312" s="1"/>
      <c r="F312" s="17"/>
      <c r="G312" s="1"/>
      <c r="H312" s="1"/>
      <c r="I312" s="1"/>
      <c r="J312" s="1"/>
      <c r="K312" s="1"/>
      <c r="L312" s="1"/>
      <c r="M312" s="1"/>
      <c r="N312" s="1"/>
      <c r="O312" s="1"/>
      <c r="P312" s="1"/>
    </row>
    <row r="313" spans="3:16">
      <c r="C313" s="1"/>
      <c r="D313" s="1"/>
      <c r="E313" s="1"/>
      <c r="F313" s="17"/>
      <c r="G313" s="1"/>
      <c r="H313" s="1"/>
      <c r="I313" s="1"/>
      <c r="J313" s="1"/>
      <c r="K313" s="1"/>
      <c r="L313" s="1"/>
      <c r="M313" s="1"/>
      <c r="N313" s="1"/>
      <c r="O313" s="1"/>
      <c r="P313" s="1"/>
    </row>
    <row r="314" spans="3:16">
      <c r="C314" s="1"/>
      <c r="D314" s="1"/>
      <c r="E314" s="1"/>
      <c r="F314" s="17"/>
      <c r="G314" s="1"/>
      <c r="H314" s="1"/>
      <c r="I314" s="1"/>
      <c r="J314" s="1"/>
      <c r="K314" s="1"/>
      <c r="L314" s="1"/>
      <c r="M314" s="1"/>
      <c r="N314" s="1"/>
      <c r="O314" s="1"/>
      <c r="P314" s="1"/>
    </row>
    <row r="315" spans="3:16">
      <c r="C315" s="1"/>
      <c r="D315" s="1"/>
      <c r="E315" s="1"/>
      <c r="F315" s="17"/>
      <c r="G315" s="1"/>
      <c r="H315" s="1"/>
      <c r="I315" s="1"/>
      <c r="J315" s="1"/>
      <c r="K315" s="1"/>
      <c r="L315" s="1"/>
      <c r="M315" s="1"/>
      <c r="N315" s="1"/>
      <c r="O315" s="1"/>
      <c r="P315" s="1"/>
    </row>
    <row r="316" spans="3:16">
      <c r="C316" s="1"/>
      <c r="D316" s="1"/>
      <c r="E316" s="1"/>
      <c r="F316" s="17"/>
      <c r="G316" s="1"/>
      <c r="H316" s="1"/>
      <c r="I316" s="1"/>
      <c r="J316" s="1"/>
      <c r="K316" s="1"/>
      <c r="L316" s="1"/>
      <c r="M316" s="1"/>
      <c r="N316" s="1"/>
      <c r="O316" s="1"/>
      <c r="P316" s="1"/>
    </row>
    <row r="317" spans="3:16">
      <c r="C317" s="1"/>
      <c r="D317" s="1"/>
      <c r="E317" s="1"/>
      <c r="F317" s="17"/>
      <c r="G317" s="1"/>
      <c r="H317" s="1"/>
      <c r="I317" s="1"/>
      <c r="J317" s="1"/>
      <c r="K317" s="1"/>
      <c r="L317" s="1"/>
      <c r="M317" s="1"/>
      <c r="N317" s="1"/>
      <c r="O317" s="1"/>
      <c r="P317" s="1"/>
    </row>
    <row r="318" spans="3:16">
      <c r="C318" s="1"/>
      <c r="D318" s="1"/>
      <c r="E318" s="1"/>
      <c r="F318" s="17"/>
      <c r="G318" s="1"/>
      <c r="H318" s="1"/>
      <c r="I318" s="1"/>
      <c r="J318" s="1"/>
      <c r="K318" s="1"/>
      <c r="L318" s="1"/>
      <c r="M318" s="1"/>
      <c r="N318" s="1"/>
      <c r="O318" s="1"/>
      <c r="P318" s="1"/>
    </row>
    <row r="319" spans="3:16">
      <c r="C319" s="1"/>
      <c r="D319" s="1"/>
      <c r="E319" s="1"/>
      <c r="F319" s="17"/>
      <c r="G319" s="1"/>
      <c r="H319" s="1"/>
      <c r="I319" s="1"/>
      <c r="J319" s="1"/>
      <c r="K319" s="1"/>
      <c r="L319" s="1"/>
      <c r="M319" s="1"/>
      <c r="N319" s="1"/>
      <c r="O319" s="1"/>
      <c r="P319" s="1"/>
    </row>
    <row r="320" spans="3:16">
      <c r="C320" s="1"/>
      <c r="D320" s="1"/>
      <c r="E320" s="1"/>
      <c r="F320" s="17"/>
      <c r="G320" s="1"/>
      <c r="H320" s="1"/>
      <c r="I320" s="1"/>
      <c r="J320" s="1"/>
      <c r="K320" s="1"/>
      <c r="L320" s="1"/>
      <c r="M320" s="1"/>
      <c r="N320" s="1"/>
      <c r="O320" s="1"/>
      <c r="P320" s="1"/>
    </row>
    <row r="321" spans="3:16">
      <c r="C321" s="1"/>
      <c r="D321" s="1"/>
      <c r="E321" s="1"/>
      <c r="F321" s="17"/>
      <c r="G321" s="1"/>
      <c r="H321" s="1"/>
      <c r="I321" s="1"/>
      <c r="J321" s="1"/>
      <c r="K321" s="1"/>
      <c r="L321" s="1"/>
      <c r="M321" s="1"/>
      <c r="N321" s="1"/>
      <c r="O321" s="1"/>
      <c r="P321" s="1"/>
    </row>
    <row r="322" spans="3:16">
      <c r="C322" s="1"/>
      <c r="D322" s="1"/>
      <c r="E322" s="1"/>
      <c r="F322" s="17"/>
      <c r="G322" s="1"/>
      <c r="H322" s="1"/>
      <c r="I322" s="1"/>
      <c r="J322" s="1"/>
      <c r="K322" s="1"/>
      <c r="L322" s="1"/>
      <c r="M322" s="1"/>
      <c r="N322" s="1"/>
      <c r="O322" s="1"/>
      <c r="P322" s="1"/>
    </row>
    <row r="323" spans="3:16">
      <c r="C323" s="1"/>
      <c r="D323" s="1"/>
      <c r="E323" s="1"/>
      <c r="F323" s="17"/>
      <c r="G323" s="1"/>
      <c r="H323" s="1"/>
      <c r="I323" s="1"/>
      <c r="J323" s="1"/>
      <c r="K323" s="1"/>
      <c r="L323" s="1"/>
      <c r="M323" s="1"/>
      <c r="N323" s="1"/>
      <c r="O323" s="1"/>
      <c r="P323" s="1"/>
    </row>
    <row r="324" spans="3:16">
      <c r="C324" s="1"/>
      <c r="D324" s="1"/>
      <c r="E324" s="1"/>
      <c r="F324" s="17"/>
      <c r="G324" s="1"/>
      <c r="H324" s="1"/>
      <c r="I324" s="1"/>
      <c r="J324" s="1"/>
      <c r="K324" s="1"/>
      <c r="L324" s="1"/>
      <c r="M324" s="1"/>
      <c r="N324" s="1"/>
      <c r="O324" s="1"/>
      <c r="P324" s="1"/>
    </row>
    <row r="325" spans="3:16">
      <c r="C325" s="1"/>
      <c r="D325" s="1"/>
      <c r="E325" s="1"/>
      <c r="F325" s="17"/>
      <c r="G325" s="1"/>
      <c r="H325" s="1"/>
      <c r="I325" s="1"/>
      <c r="J325" s="1"/>
      <c r="K325" s="1"/>
      <c r="L325" s="1"/>
      <c r="M325" s="1"/>
      <c r="N325" s="1"/>
      <c r="O325" s="1"/>
      <c r="P325" s="1"/>
    </row>
    <row r="326" spans="3:16">
      <c r="C326" s="1"/>
      <c r="D326" s="1"/>
      <c r="E326" s="1"/>
      <c r="F326" s="17"/>
      <c r="G326" s="1"/>
      <c r="H326" s="1"/>
      <c r="I326" s="1"/>
      <c r="J326" s="1"/>
      <c r="K326" s="1"/>
      <c r="L326" s="1"/>
      <c r="M326" s="1"/>
      <c r="N326" s="1"/>
      <c r="O326" s="1"/>
      <c r="P326" s="1"/>
    </row>
    <row r="327" spans="3:16">
      <c r="C327" s="1"/>
      <c r="D327" s="1"/>
      <c r="E327" s="1"/>
      <c r="F327" s="17"/>
      <c r="G327" s="1"/>
      <c r="H327" s="1"/>
      <c r="I327" s="1"/>
      <c r="J327" s="1"/>
      <c r="K327" s="1"/>
      <c r="L327" s="1"/>
      <c r="M327" s="1"/>
      <c r="N327" s="1"/>
      <c r="O327" s="1"/>
      <c r="P327" s="1"/>
    </row>
    <row r="328" spans="3:16">
      <c r="C328" s="1"/>
      <c r="D328" s="1"/>
      <c r="E328" s="1"/>
      <c r="F328" s="17"/>
      <c r="G328" s="1"/>
      <c r="H328" s="1"/>
      <c r="I328" s="1"/>
      <c r="J328" s="1"/>
      <c r="K328" s="1"/>
      <c r="L328" s="1"/>
      <c r="M328" s="1"/>
      <c r="N328" s="1"/>
      <c r="O328" s="1"/>
      <c r="P328" s="1"/>
    </row>
    <row r="329" spans="3:16">
      <c r="C329" s="1"/>
      <c r="D329" s="1"/>
      <c r="E329" s="1"/>
      <c r="F329" s="17"/>
      <c r="G329" s="1"/>
      <c r="H329" s="1"/>
      <c r="I329" s="1"/>
      <c r="J329" s="1"/>
      <c r="K329" s="1"/>
      <c r="L329" s="1"/>
      <c r="M329" s="1"/>
      <c r="N329" s="1"/>
      <c r="O329" s="1"/>
      <c r="P329" s="1"/>
    </row>
    <row r="330" spans="3:16">
      <c r="C330" s="1"/>
      <c r="D330" s="1"/>
      <c r="E330" s="1"/>
      <c r="F330" s="17"/>
      <c r="G330" s="1"/>
      <c r="H330" s="1"/>
      <c r="I330" s="1"/>
      <c r="J330" s="1"/>
      <c r="K330" s="1"/>
      <c r="L330" s="1"/>
      <c r="M330" s="1"/>
      <c r="N330" s="1"/>
      <c r="O330" s="1"/>
      <c r="P330" s="1"/>
    </row>
    <row r="331" spans="3:16">
      <c r="C331" s="1"/>
      <c r="D331" s="1"/>
      <c r="E331" s="1"/>
      <c r="F331" s="17"/>
      <c r="G331" s="1"/>
      <c r="H331" s="1"/>
      <c r="I331" s="1"/>
      <c r="J331" s="1"/>
      <c r="K331" s="1"/>
      <c r="L331" s="1"/>
      <c r="M331" s="1"/>
      <c r="N331" s="1"/>
      <c r="O331" s="1"/>
      <c r="P331" s="1"/>
    </row>
    <row r="332" spans="3:16">
      <c r="C332" s="1"/>
      <c r="D332" s="1"/>
      <c r="E332" s="1"/>
      <c r="F332" s="17"/>
      <c r="G332" s="1"/>
      <c r="H332" s="1"/>
      <c r="I332" s="1"/>
      <c r="J332" s="1"/>
      <c r="K332" s="1"/>
      <c r="L332" s="1"/>
      <c r="M332" s="1"/>
      <c r="N332" s="1"/>
      <c r="O332" s="1"/>
      <c r="P332" s="1"/>
    </row>
    <row r="333" spans="3:16">
      <c r="C333" s="1"/>
      <c r="D333" s="1"/>
      <c r="E333" s="1"/>
      <c r="F333" s="17"/>
      <c r="G333" s="1"/>
      <c r="H333" s="1"/>
      <c r="I333" s="1"/>
      <c r="J333" s="1"/>
      <c r="K333" s="1"/>
      <c r="L333" s="1"/>
      <c r="M333" s="1"/>
      <c r="N333" s="1"/>
      <c r="O333" s="1"/>
      <c r="P333" s="1"/>
    </row>
    <row r="334" spans="3:16">
      <c r="C334" s="1"/>
      <c r="D334" s="1"/>
      <c r="E334" s="1"/>
      <c r="F334" s="17"/>
      <c r="G334" s="1"/>
      <c r="H334" s="1"/>
      <c r="I334" s="1"/>
      <c r="J334" s="1"/>
      <c r="K334" s="1"/>
      <c r="L334" s="1"/>
      <c r="M334" s="1"/>
      <c r="N334" s="1"/>
      <c r="O334" s="1"/>
      <c r="P334" s="1"/>
    </row>
    <row r="335" spans="3:16">
      <c r="C335" s="1"/>
      <c r="D335" s="1"/>
      <c r="E335" s="1"/>
      <c r="F335" s="17"/>
      <c r="G335" s="1"/>
      <c r="H335" s="1"/>
      <c r="I335" s="1"/>
      <c r="J335" s="1"/>
      <c r="K335" s="1"/>
      <c r="L335" s="1"/>
      <c r="M335" s="1"/>
      <c r="N335" s="1"/>
      <c r="O335" s="1"/>
      <c r="P335" s="1"/>
    </row>
    <row r="336" spans="3:16">
      <c r="C336" s="1"/>
      <c r="D336" s="1"/>
      <c r="E336" s="1"/>
      <c r="F336" s="17"/>
      <c r="G336" s="1"/>
      <c r="H336" s="1"/>
      <c r="I336" s="1"/>
      <c r="J336" s="1"/>
      <c r="K336" s="1"/>
      <c r="L336" s="1"/>
      <c r="M336" s="1"/>
      <c r="N336" s="1"/>
      <c r="O336" s="1"/>
      <c r="P336" s="1"/>
    </row>
    <row r="337" spans="3:16">
      <c r="C337" s="1"/>
      <c r="D337" s="1"/>
      <c r="E337" s="1"/>
      <c r="F337" s="17"/>
      <c r="G337" s="1"/>
      <c r="H337" s="1"/>
      <c r="I337" s="1"/>
      <c r="J337" s="1"/>
      <c r="K337" s="1"/>
      <c r="L337" s="1"/>
      <c r="M337" s="1"/>
      <c r="N337" s="1"/>
      <c r="O337" s="1"/>
      <c r="P337" s="1"/>
    </row>
    <row r="338" spans="3:16">
      <c r="C338" s="1"/>
      <c r="D338" s="1"/>
      <c r="E338" s="1"/>
      <c r="F338" s="17"/>
      <c r="G338" s="1"/>
      <c r="H338" s="1"/>
      <c r="I338" s="1"/>
      <c r="J338" s="1"/>
      <c r="K338" s="1"/>
      <c r="L338" s="1"/>
      <c r="M338" s="1"/>
      <c r="N338" s="1"/>
      <c r="O338" s="1"/>
      <c r="P338" s="1"/>
    </row>
    <row r="339" spans="3:16">
      <c r="C339" s="1"/>
      <c r="D339" s="1"/>
      <c r="E339" s="1"/>
      <c r="F339" s="17"/>
      <c r="G339" s="1"/>
      <c r="H339" s="1"/>
      <c r="I339" s="1"/>
      <c r="J339" s="1"/>
      <c r="K339" s="1"/>
      <c r="L339" s="1"/>
      <c r="M339" s="1"/>
      <c r="N339" s="1"/>
      <c r="O339" s="1"/>
      <c r="P339" s="1"/>
    </row>
    <row r="340" spans="3:16">
      <c r="C340" s="1"/>
      <c r="D340" s="1"/>
      <c r="E340" s="1"/>
      <c r="F340" s="17"/>
      <c r="G340" s="1"/>
      <c r="H340" s="1"/>
      <c r="I340" s="1"/>
      <c r="J340" s="1"/>
      <c r="K340" s="1"/>
      <c r="L340" s="1"/>
      <c r="M340" s="1"/>
      <c r="N340" s="1"/>
      <c r="O340" s="1"/>
      <c r="P340" s="1"/>
    </row>
    <row r="341" spans="3:16">
      <c r="C341" s="1"/>
      <c r="D341" s="1"/>
      <c r="E341" s="1"/>
      <c r="F341" s="17"/>
      <c r="G341" s="1"/>
      <c r="H341" s="1"/>
      <c r="I341" s="1"/>
      <c r="J341" s="1"/>
      <c r="K341" s="1"/>
      <c r="L341" s="1"/>
      <c r="M341" s="1"/>
      <c r="N341" s="1"/>
      <c r="O341" s="1"/>
      <c r="P341" s="1"/>
    </row>
    <row r="342" spans="3:16">
      <c r="C342" s="1"/>
      <c r="D342" s="1"/>
      <c r="E342" s="1"/>
      <c r="F342" s="17"/>
      <c r="G342" s="1"/>
      <c r="H342" s="1"/>
      <c r="I342" s="1"/>
      <c r="J342" s="1"/>
      <c r="K342" s="1"/>
      <c r="L342" s="1"/>
      <c r="M342" s="1"/>
      <c r="N342" s="1"/>
      <c r="O342" s="1"/>
      <c r="P342" s="1"/>
    </row>
    <row r="343" spans="3:16">
      <c r="C343" s="1"/>
      <c r="D343" s="1"/>
      <c r="E343" s="1"/>
      <c r="F343" s="17"/>
      <c r="G343" s="1"/>
      <c r="H343" s="1"/>
      <c r="I343" s="1"/>
      <c r="J343" s="1"/>
      <c r="K343" s="1"/>
      <c r="L343" s="1"/>
      <c r="M343" s="1"/>
      <c r="N343" s="1"/>
      <c r="O343" s="1"/>
      <c r="P343" s="1"/>
    </row>
    <row r="344" spans="3:16">
      <c r="C344" s="1"/>
      <c r="D344" s="1"/>
      <c r="E344" s="1"/>
      <c r="F344" s="17"/>
      <c r="G344" s="1"/>
      <c r="H344" s="1"/>
      <c r="I344" s="1"/>
      <c r="J344" s="1"/>
      <c r="K344" s="1"/>
      <c r="L344" s="1"/>
      <c r="M344" s="1"/>
      <c r="N344" s="1"/>
      <c r="O344" s="1"/>
      <c r="P344" s="1"/>
    </row>
    <row r="345" spans="3:16">
      <c r="C345" s="1"/>
      <c r="D345" s="1"/>
      <c r="E345" s="1"/>
      <c r="F345" s="17"/>
      <c r="G345" s="1"/>
      <c r="H345" s="1"/>
      <c r="I345" s="1"/>
      <c r="J345" s="1"/>
      <c r="K345" s="1"/>
      <c r="L345" s="1"/>
      <c r="M345" s="1"/>
      <c r="N345" s="1"/>
      <c r="O345" s="1"/>
      <c r="P345" s="1"/>
    </row>
    <row r="346" spans="3:16">
      <c r="C346" s="1"/>
      <c r="D346" s="1"/>
      <c r="E346" s="1"/>
      <c r="F346" s="17"/>
      <c r="G346" s="1"/>
      <c r="H346" s="1"/>
      <c r="I346" s="1"/>
      <c r="J346" s="1"/>
      <c r="K346" s="1"/>
      <c r="L346" s="1"/>
      <c r="M346" s="1"/>
      <c r="N346" s="1"/>
      <c r="O346" s="1"/>
      <c r="P346" s="1"/>
    </row>
    <row r="347" spans="3:16">
      <c r="C347" s="1"/>
      <c r="D347" s="1"/>
      <c r="E347" s="1"/>
      <c r="F347" s="17"/>
      <c r="G347" s="1"/>
      <c r="H347" s="1"/>
      <c r="I347" s="1"/>
      <c r="J347" s="1"/>
      <c r="K347" s="1"/>
      <c r="L347" s="1"/>
      <c r="M347" s="1"/>
      <c r="N347" s="1"/>
      <c r="O347" s="1"/>
      <c r="P347" s="1"/>
    </row>
    <row r="348" spans="3:16">
      <c r="C348" s="1"/>
      <c r="D348" s="1"/>
      <c r="E348" s="1"/>
      <c r="F348" s="17"/>
      <c r="G348" s="1"/>
      <c r="H348" s="1"/>
      <c r="I348" s="1"/>
      <c r="J348" s="1"/>
      <c r="K348" s="1"/>
      <c r="L348" s="1"/>
      <c r="M348" s="1"/>
      <c r="N348" s="1"/>
      <c r="O348" s="1"/>
      <c r="P348" s="1"/>
    </row>
    <row r="349" spans="3:16">
      <c r="C349" s="1"/>
      <c r="D349" s="1"/>
      <c r="E349" s="1"/>
      <c r="F349" s="17"/>
      <c r="G349" s="1"/>
      <c r="H349" s="1"/>
      <c r="I349" s="1"/>
      <c r="J349" s="1"/>
      <c r="K349" s="1"/>
      <c r="L349" s="1"/>
      <c r="M349" s="1"/>
      <c r="N349" s="1"/>
      <c r="O349" s="1"/>
      <c r="P349" s="1"/>
    </row>
    <row r="350" spans="3:16">
      <c r="C350" s="1"/>
      <c r="D350" s="1"/>
      <c r="E350" s="1"/>
      <c r="F350" s="17"/>
      <c r="G350" s="1"/>
      <c r="H350" s="1"/>
      <c r="I350" s="1"/>
      <c r="J350" s="1"/>
      <c r="K350" s="1"/>
      <c r="L350" s="1"/>
      <c r="M350" s="1"/>
      <c r="N350" s="1"/>
      <c r="O350" s="1"/>
      <c r="P350" s="1"/>
    </row>
    <row r="351" spans="3:16">
      <c r="C351" s="1"/>
      <c r="D351" s="1"/>
      <c r="E351" s="1"/>
      <c r="F351" s="17"/>
      <c r="G351" s="1"/>
      <c r="H351" s="1"/>
      <c r="I351" s="1"/>
      <c r="J351" s="1"/>
      <c r="K351" s="1"/>
      <c r="L351" s="1"/>
      <c r="M351" s="1"/>
      <c r="N351" s="1"/>
      <c r="O351" s="1"/>
      <c r="P351" s="1"/>
    </row>
    <row r="352" spans="3:16">
      <c r="C352" s="1"/>
      <c r="D352" s="1"/>
      <c r="E352" s="1"/>
      <c r="F352" s="17"/>
      <c r="G352" s="1"/>
      <c r="H352" s="1"/>
      <c r="I352" s="1"/>
      <c r="J352" s="1"/>
      <c r="K352" s="1"/>
      <c r="L352" s="1"/>
      <c r="M352" s="1"/>
      <c r="N352" s="1"/>
      <c r="O352" s="1"/>
      <c r="P352" s="1"/>
    </row>
    <row r="353" spans="3:16">
      <c r="C353" s="1"/>
      <c r="D353" s="1"/>
      <c r="E353" s="1"/>
      <c r="F353" s="17"/>
      <c r="G353" s="1"/>
      <c r="H353" s="1"/>
      <c r="I353" s="1"/>
      <c r="J353" s="1"/>
      <c r="K353" s="1"/>
      <c r="L353" s="1"/>
      <c r="M353" s="1"/>
      <c r="N353" s="1"/>
      <c r="O353" s="1"/>
      <c r="P353" s="1"/>
    </row>
    <row r="354" spans="3:16">
      <c r="C354" s="1"/>
      <c r="D354" s="1"/>
      <c r="E354" s="1"/>
      <c r="F354" s="17"/>
      <c r="G354" s="1"/>
      <c r="H354" s="1"/>
      <c r="I354" s="1"/>
      <c r="J354" s="1"/>
      <c r="K354" s="1"/>
      <c r="L354" s="1"/>
      <c r="M354" s="1"/>
      <c r="N354" s="1"/>
      <c r="O354" s="1"/>
      <c r="P354" s="1"/>
    </row>
    <row r="355" spans="3:16">
      <c r="C355" s="1"/>
      <c r="D355" s="1"/>
      <c r="E355" s="1"/>
      <c r="F355" s="17"/>
      <c r="G355" s="1"/>
      <c r="H355" s="1"/>
      <c r="I355" s="1"/>
      <c r="J355" s="1"/>
      <c r="K355" s="1"/>
      <c r="L355" s="1"/>
      <c r="M355" s="1"/>
      <c r="N355" s="1"/>
      <c r="O355" s="1"/>
      <c r="P355" s="1"/>
    </row>
    <row r="356" spans="3:16">
      <c r="C356" s="1"/>
      <c r="D356" s="1"/>
      <c r="E356" s="1"/>
      <c r="F356" s="17"/>
      <c r="G356" s="1"/>
      <c r="H356" s="1"/>
      <c r="I356" s="1"/>
      <c r="J356" s="1"/>
      <c r="K356" s="1"/>
      <c r="L356" s="1"/>
      <c r="M356" s="1"/>
      <c r="N356" s="1"/>
      <c r="O356" s="1"/>
      <c r="P356" s="1"/>
    </row>
    <row r="357" spans="3:16">
      <c r="C357" s="1"/>
      <c r="D357" s="1"/>
      <c r="E357" s="1"/>
      <c r="F357" s="17"/>
      <c r="G357" s="1"/>
      <c r="H357" s="1"/>
      <c r="I357" s="1"/>
      <c r="J357" s="1"/>
      <c r="K357" s="1"/>
      <c r="L357" s="1"/>
      <c r="M357" s="1"/>
      <c r="N357" s="1"/>
      <c r="O357" s="1"/>
      <c r="P357" s="1"/>
    </row>
    <row r="358" spans="3:16">
      <c r="C358" s="1"/>
      <c r="D358" s="1"/>
      <c r="E358" s="1"/>
      <c r="F358" s="17"/>
      <c r="G358" s="1"/>
      <c r="H358" s="1"/>
      <c r="I358" s="1"/>
      <c r="J358" s="1"/>
      <c r="K358" s="1"/>
      <c r="L358" s="1"/>
      <c r="M358" s="1"/>
      <c r="N358" s="1"/>
      <c r="O358" s="1"/>
      <c r="P358" s="1"/>
    </row>
    <row r="359" spans="3:16">
      <c r="C359" s="1"/>
      <c r="D359" s="1"/>
      <c r="E359" s="1"/>
      <c r="F359" s="17"/>
      <c r="G359" s="1"/>
      <c r="H359" s="1"/>
      <c r="I359" s="1"/>
      <c r="J359" s="1"/>
      <c r="K359" s="1"/>
      <c r="L359" s="1"/>
      <c r="M359" s="1"/>
      <c r="N359" s="1"/>
      <c r="O359" s="1"/>
      <c r="P359" s="1"/>
    </row>
    <row r="360" spans="3:16">
      <c r="C360" s="1"/>
      <c r="D360" s="1"/>
      <c r="E360" s="1"/>
      <c r="F360" s="17"/>
      <c r="G360" s="1"/>
      <c r="H360" s="1"/>
      <c r="I360" s="1"/>
      <c r="J360" s="1"/>
      <c r="K360" s="1"/>
      <c r="L360" s="1"/>
      <c r="M360" s="1"/>
      <c r="N360" s="1"/>
      <c r="O360" s="1"/>
      <c r="P360" s="1"/>
    </row>
    <row r="361" spans="3:16">
      <c r="C361" s="1"/>
      <c r="D361" s="1"/>
      <c r="E361" s="1"/>
      <c r="F361" s="17"/>
      <c r="G361" s="1"/>
      <c r="H361" s="1"/>
      <c r="I361" s="1"/>
      <c r="J361" s="1"/>
      <c r="K361" s="1"/>
      <c r="L361" s="1"/>
      <c r="M361" s="1"/>
      <c r="N361" s="1"/>
      <c r="O361" s="1"/>
      <c r="P361" s="1"/>
    </row>
    <row r="362" spans="3:16">
      <c r="C362" s="1"/>
      <c r="D362" s="1"/>
      <c r="E362" s="1"/>
      <c r="F362" s="17"/>
      <c r="G362" s="1"/>
      <c r="H362" s="1"/>
      <c r="I362" s="1"/>
      <c r="J362" s="1"/>
      <c r="K362" s="1"/>
      <c r="L362" s="1"/>
      <c r="M362" s="1"/>
      <c r="N362" s="1"/>
      <c r="O362" s="1"/>
      <c r="P362" s="1"/>
    </row>
    <row r="363" spans="3:16">
      <c r="C363" s="1"/>
      <c r="D363" s="1"/>
      <c r="E363" s="1"/>
      <c r="F363" s="17"/>
      <c r="G363" s="1"/>
      <c r="H363" s="1"/>
      <c r="I363" s="1"/>
      <c r="J363" s="1"/>
      <c r="K363" s="1"/>
      <c r="L363" s="1"/>
      <c r="M363" s="1"/>
      <c r="N363" s="1"/>
      <c r="O363" s="1"/>
      <c r="P363" s="1"/>
    </row>
    <row r="364" spans="3:16">
      <c r="C364" s="1"/>
      <c r="D364" s="1"/>
      <c r="E364" s="1"/>
      <c r="F364" s="17"/>
      <c r="G364" s="1"/>
      <c r="H364" s="1"/>
      <c r="I364" s="1"/>
      <c r="J364" s="1"/>
      <c r="K364" s="1"/>
      <c r="L364" s="1"/>
      <c r="M364" s="1"/>
      <c r="N364" s="1"/>
      <c r="O364" s="1"/>
      <c r="P364" s="1"/>
    </row>
    <row r="365" spans="3:16">
      <c r="C365" s="1"/>
      <c r="D365" s="1"/>
      <c r="E365" s="1"/>
      <c r="F365" s="17"/>
      <c r="G365" s="1"/>
      <c r="H365" s="1"/>
      <c r="I365" s="1"/>
      <c r="J365" s="1"/>
      <c r="K365" s="1"/>
      <c r="L365" s="1"/>
      <c r="M365" s="1"/>
      <c r="N365" s="1"/>
      <c r="O365" s="1"/>
      <c r="P365" s="1"/>
    </row>
    <row r="366" spans="3:16">
      <c r="C366" s="1"/>
      <c r="D366" s="1"/>
      <c r="E366" s="1"/>
      <c r="F366" s="17"/>
      <c r="G366" s="1"/>
      <c r="H366" s="1"/>
      <c r="I366" s="1"/>
      <c r="J366" s="1"/>
      <c r="K366" s="1"/>
      <c r="L366" s="1"/>
      <c r="M366" s="1"/>
      <c r="N366" s="1"/>
      <c r="O366" s="1"/>
      <c r="P366" s="1"/>
    </row>
    <row r="367" spans="3:16">
      <c r="C367" s="1"/>
      <c r="D367" s="1"/>
      <c r="E367" s="1"/>
      <c r="F367" s="17"/>
      <c r="G367" s="1"/>
      <c r="H367" s="1"/>
      <c r="I367" s="1"/>
      <c r="J367" s="1"/>
      <c r="K367" s="1"/>
      <c r="L367" s="1"/>
      <c r="M367" s="1"/>
      <c r="N367" s="1"/>
      <c r="O367" s="1"/>
      <c r="P367" s="1"/>
    </row>
    <row r="368" spans="3:16">
      <c r="C368" s="1"/>
      <c r="D368" s="1"/>
      <c r="E368" s="1"/>
      <c r="F368" s="17"/>
      <c r="G368" s="1"/>
      <c r="H368" s="1"/>
      <c r="I368" s="1"/>
      <c r="J368" s="1"/>
      <c r="K368" s="1"/>
      <c r="L368" s="1"/>
      <c r="M368" s="1"/>
      <c r="N368" s="1"/>
      <c r="O368" s="1"/>
      <c r="P368" s="1"/>
    </row>
    <row r="369" spans="3:16">
      <c r="C369" s="1"/>
      <c r="D369" s="1"/>
      <c r="E369" s="1"/>
      <c r="F369" s="17"/>
      <c r="G369" s="1"/>
      <c r="H369" s="1"/>
      <c r="I369" s="1"/>
      <c r="J369" s="1"/>
      <c r="K369" s="1"/>
      <c r="L369" s="1"/>
      <c r="M369" s="1"/>
      <c r="N369" s="1"/>
      <c r="O369" s="1"/>
      <c r="P369" s="1"/>
    </row>
    <row r="370" spans="3:16">
      <c r="C370" s="1"/>
      <c r="D370" s="1"/>
      <c r="E370" s="1"/>
      <c r="F370" s="17"/>
      <c r="G370" s="1"/>
      <c r="H370" s="1"/>
      <c r="I370" s="1"/>
      <c r="J370" s="1"/>
      <c r="K370" s="1"/>
      <c r="L370" s="1"/>
      <c r="M370" s="1"/>
      <c r="N370" s="1"/>
      <c r="O370" s="1"/>
      <c r="P370" s="1"/>
    </row>
    <row r="371" spans="3:16">
      <c r="C371" s="1"/>
      <c r="D371" s="1"/>
      <c r="E371" s="1"/>
      <c r="F371" s="17"/>
      <c r="G371" s="1"/>
      <c r="H371" s="1"/>
      <c r="I371" s="1"/>
      <c r="J371" s="1"/>
      <c r="K371" s="1"/>
      <c r="L371" s="1"/>
      <c r="M371" s="1"/>
      <c r="N371" s="1"/>
      <c r="O371" s="1"/>
      <c r="P371" s="1"/>
    </row>
    <row r="372" spans="3:16">
      <c r="C372" s="1"/>
      <c r="D372" s="1"/>
      <c r="E372" s="1"/>
      <c r="F372" s="17"/>
      <c r="G372" s="1"/>
      <c r="H372" s="1"/>
      <c r="I372" s="1"/>
      <c r="J372" s="1"/>
      <c r="K372" s="1"/>
      <c r="L372" s="1"/>
      <c r="M372" s="1"/>
      <c r="N372" s="1"/>
      <c r="O372" s="1"/>
      <c r="P372" s="1"/>
    </row>
    <row r="373" spans="3:16">
      <c r="C373" s="1"/>
      <c r="D373" s="1"/>
      <c r="E373" s="1"/>
      <c r="F373" s="17"/>
      <c r="G373" s="1"/>
      <c r="H373" s="1"/>
      <c r="I373" s="1"/>
      <c r="J373" s="1"/>
      <c r="K373" s="1"/>
      <c r="L373" s="1"/>
      <c r="M373" s="1"/>
      <c r="N373" s="1"/>
      <c r="O373" s="1"/>
      <c r="P373" s="1"/>
    </row>
    <row r="374" spans="3:16">
      <c r="C374" s="1"/>
      <c r="D374" s="1"/>
      <c r="E374" s="1"/>
      <c r="F374" s="17"/>
      <c r="G374" s="1"/>
      <c r="H374" s="1"/>
      <c r="I374" s="1"/>
      <c r="J374" s="1"/>
      <c r="K374" s="1"/>
      <c r="L374" s="1"/>
      <c r="M374" s="1"/>
      <c r="N374" s="1"/>
      <c r="O374" s="1"/>
      <c r="P374" s="1"/>
    </row>
    <row r="375" spans="3:16">
      <c r="C375" s="1"/>
      <c r="D375" s="1"/>
      <c r="E375" s="1"/>
      <c r="F375" s="17"/>
      <c r="G375" s="1"/>
      <c r="H375" s="1"/>
      <c r="I375" s="1"/>
      <c r="J375" s="1"/>
      <c r="K375" s="1"/>
      <c r="L375" s="1"/>
      <c r="M375" s="1"/>
      <c r="N375" s="1"/>
      <c r="O375" s="1"/>
      <c r="P375" s="1"/>
    </row>
    <row r="376" spans="3:16">
      <c r="C376" s="1"/>
      <c r="D376" s="1"/>
      <c r="E376" s="1"/>
      <c r="F376" s="17"/>
      <c r="G376" s="1"/>
      <c r="H376" s="1"/>
      <c r="I376" s="1"/>
      <c r="J376" s="1"/>
      <c r="K376" s="1"/>
      <c r="L376" s="1"/>
      <c r="M376" s="1"/>
      <c r="N376" s="1"/>
      <c r="O376" s="1"/>
      <c r="P376" s="1"/>
    </row>
    <row r="377" spans="3:16">
      <c r="C377" s="1"/>
      <c r="D377" s="1"/>
      <c r="E377" s="1"/>
      <c r="F377" s="17"/>
      <c r="G377" s="1"/>
      <c r="H377" s="1"/>
      <c r="I377" s="1"/>
      <c r="J377" s="1"/>
      <c r="K377" s="1"/>
      <c r="L377" s="1"/>
      <c r="M377" s="1"/>
      <c r="N377" s="1"/>
      <c r="O377" s="1"/>
      <c r="P377" s="1"/>
    </row>
    <row r="378" spans="3:16">
      <c r="C378" s="1"/>
      <c r="D378" s="1"/>
      <c r="E378" s="1"/>
      <c r="F378" s="17"/>
      <c r="G378" s="1"/>
      <c r="H378" s="1"/>
      <c r="I378" s="1"/>
      <c r="J378" s="1"/>
      <c r="K378" s="1"/>
      <c r="L378" s="1"/>
      <c r="M378" s="1"/>
      <c r="N378" s="1"/>
      <c r="O378" s="1"/>
      <c r="P378" s="1"/>
    </row>
    <row r="379" spans="3:16">
      <c r="C379" s="1"/>
      <c r="D379" s="1"/>
      <c r="E379" s="1"/>
      <c r="F379" s="17"/>
      <c r="G379" s="1"/>
      <c r="H379" s="1"/>
      <c r="I379" s="1"/>
      <c r="J379" s="1"/>
      <c r="K379" s="1"/>
      <c r="L379" s="1"/>
      <c r="M379" s="1"/>
      <c r="N379" s="1"/>
      <c r="O379" s="1"/>
      <c r="P379" s="1"/>
    </row>
    <row r="380" spans="3:16">
      <c r="C380" s="1"/>
      <c r="D380" s="1"/>
      <c r="E380" s="1"/>
      <c r="F380" s="17"/>
      <c r="G380" s="1"/>
      <c r="H380" s="1"/>
      <c r="I380" s="1"/>
      <c r="J380" s="1"/>
      <c r="K380" s="1"/>
      <c r="L380" s="1"/>
      <c r="M380" s="1"/>
      <c r="N380" s="1"/>
      <c r="O380" s="1"/>
      <c r="P380" s="1"/>
    </row>
    <row r="381" spans="3:16">
      <c r="C381" s="1"/>
      <c r="D381" s="1"/>
      <c r="E381" s="1"/>
      <c r="F381" s="17"/>
      <c r="G381" s="1"/>
      <c r="H381" s="1"/>
      <c r="I381" s="1"/>
      <c r="J381" s="1"/>
      <c r="K381" s="1"/>
      <c r="L381" s="1"/>
      <c r="M381" s="1"/>
      <c r="N381" s="1"/>
      <c r="O381" s="1"/>
      <c r="P381" s="1"/>
    </row>
    <row r="382" spans="3:16">
      <c r="C382" s="1"/>
      <c r="D382" s="1"/>
      <c r="E382" s="1"/>
      <c r="F382" s="17"/>
      <c r="G382" s="1"/>
      <c r="H382" s="1"/>
      <c r="I382" s="1"/>
      <c r="J382" s="1"/>
      <c r="K382" s="1"/>
      <c r="L382" s="1"/>
      <c r="M382" s="1"/>
      <c r="N382" s="1"/>
      <c r="O382" s="1"/>
      <c r="P382" s="1"/>
    </row>
    <row r="383" spans="3:16">
      <c r="C383" s="1"/>
      <c r="D383" s="1"/>
      <c r="E383" s="1"/>
      <c r="F383" s="17"/>
      <c r="G383" s="1"/>
      <c r="H383" s="1"/>
      <c r="I383" s="1"/>
      <c r="J383" s="1"/>
      <c r="K383" s="1"/>
      <c r="L383" s="1"/>
      <c r="M383" s="1"/>
      <c r="N383" s="1"/>
      <c r="O383" s="1"/>
      <c r="P383" s="1"/>
    </row>
    <row r="384" spans="3:16">
      <c r="C384" s="1"/>
      <c r="D384" s="1"/>
      <c r="E384" s="1"/>
      <c r="F384" s="17"/>
      <c r="G384" s="1"/>
      <c r="H384" s="1"/>
      <c r="I384" s="1"/>
      <c r="J384" s="1"/>
      <c r="K384" s="1"/>
      <c r="L384" s="1"/>
      <c r="M384" s="1"/>
      <c r="N384" s="1"/>
      <c r="O384" s="1"/>
      <c r="P384" s="1"/>
    </row>
    <row r="385" spans="3:16">
      <c r="C385" s="1"/>
      <c r="D385" s="1"/>
      <c r="E385" s="1"/>
      <c r="F385" s="17"/>
      <c r="G385" s="1"/>
      <c r="H385" s="1"/>
      <c r="I385" s="1"/>
      <c r="J385" s="1"/>
      <c r="K385" s="1"/>
      <c r="L385" s="1"/>
      <c r="M385" s="1"/>
      <c r="N385" s="1"/>
      <c r="O385" s="1"/>
      <c r="P385" s="1"/>
    </row>
    <row r="386" spans="3:16">
      <c r="C386" s="1"/>
      <c r="D386" s="1"/>
      <c r="E386" s="1"/>
      <c r="F386" s="17"/>
      <c r="G386" s="1"/>
      <c r="H386" s="1"/>
      <c r="I386" s="1"/>
      <c r="J386" s="1"/>
      <c r="K386" s="1"/>
      <c r="L386" s="1"/>
      <c r="M386" s="1"/>
      <c r="N386" s="1"/>
      <c r="O386" s="1"/>
      <c r="P386" s="1"/>
    </row>
    <row r="387" spans="3:16">
      <c r="C387" s="1"/>
      <c r="D387" s="1"/>
      <c r="E387" s="1"/>
      <c r="F387" s="17"/>
      <c r="G387" s="1"/>
      <c r="H387" s="1"/>
      <c r="I387" s="1"/>
      <c r="J387" s="1"/>
      <c r="K387" s="1"/>
      <c r="L387" s="1"/>
      <c r="M387" s="1"/>
      <c r="N387" s="1"/>
      <c r="O387" s="1"/>
      <c r="P387" s="1"/>
    </row>
    <row r="388" spans="3:16">
      <c r="C388" s="1"/>
      <c r="D388" s="1"/>
      <c r="E388" s="1"/>
      <c r="F388" s="17"/>
      <c r="G388" s="1"/>
      <c r="H388" s="1"/>
      <c r="I388" s="1"/>
      <c r="J388" s="1"/>
      <c r="K388" s="1"/>
      <c r="L388" s="1"/>
      <c r="M388" s="1"/>
      <c r="N388" s="1"/>
      <c r="O388" s="1"/>
      <c r="P388" s="1"/>
    </row>
    <row r="389" spans="3:16">
      <c r="C389" s="1"/>
      <c r="D389" s="1"/>
      <c r="E389" s="1"/>
      <c r="F389" s="17"/>
      <c r="G389" s="1"/>
      <c r="H389" s="1"/>
      <c r="I389" s="1"/>
      <c r="J389" s="1"/>
      <c r="K389" s="1"/>
      <c r="L389" s="1"/>
      <c r="M389" s="1"/>
      <c r="N389" s="1"/>
      <c r="O389" s="1"/>
      <c r="P389" s="1"/>
    </row>
    <row r="390" spans="3:16">
      <c r="C390" s="1"/>
      <c r="D390" s="1"/>
      <c r="E390" s="1"/>
      <c r="F390" s="17"/>
      <c r="G390" s="1"/>
      <c r="H390" s="1"/>
      <c r="I390" s="1"/>
      <c r="J390" s="1"/>
      <c r="K390" s="1"/>
      <c r="L390" s="1"/>
      <c r="M390" s="1"/>
      <c r="N390" s="1"/>
      <c r="O390" s="1"/>
      <c r="P390" s="1"/>
    </row>
    <row r="391" spans="3:16">
      <c r="C391" s="1"/>
      <c r="D391" s="1"/>
      <c r="E391" s="1"/>
      <c r="F391" s="17"/>
      <c r="G391" s="1"/>
      <c r="H391" s="1"/>
      <c r="I391" s="1"/>
      <c r="J391" s="1"/>
      <c r="K391" s="1"/>
      <c r="L391" s="1"/>
      <c r="M391" s="1"/>
      <c r="N391" s="1"/>
      <c r="O391" s="1"/>
      <c r="P391" s="1"/>
    </row>
    <row r="392" spans="3:16">
      <c r="C392" s="1"/>
      <c r="D392" s="1"/>
      <c r="E392" s="1"/>
      <c r="F392" s="17"/>
      <c r="G392" s="1"/>
      <c r="H392" s="1"/>
      <c r="I392" s="1"/>
      <c r="J392" s="1"/>
      <c r="K392" s="1"/>
      <c r="L392" s="1"/>
      <c r="M392" s="1"/>
      <c r="N392" s="1"/>
      <c r="O392" s="1"/>
      <c r="P392" s="1"/>
    </row>
    <row r="393" spans="3:16">
      <c r="C393" s="1"/>
      <c r="D393" s="1"/>
      <c r="E393" s="1"/>
      <c r="F393" s="17"/>
      <c r="G393" s="1"/>
      <c r="H393" s="1"/>
      <c r="I393" s="1"/>
      <c r="J393" s="1"/>
      <c r="K393" s="1"/>
      <c r="L393" s="1"/>
      <c r="M393" s="1"/>
      <c r="N393" s="1"/>
      <c r="O393" s="1"/>
      <c r="P393" s="1"/>
    </row>
    <row r="394" spans="3:16">
      <c r="C394" s="1"/>
      <c r="D394" s="1"/>
      <c r="E394" s="1"/>
      <c r="F394" s="17"/>
      <c r="G394" s="1"/>
      <c r="H394" s="1"/>
      <c r="I394" s="1"/>
      <c r="J394" s="1"/>
      <c r="K394" s="1"/>
      <c r="L394" s="1"/>
      <c r="M394" s="1"/>
      <c r="N394" s="1"/>
      <c r="O394" s="1"/>
      <c r="P394" s="1"/>
    </row>
    <row r="395" spans="3:16">
      <c r="C395" s="1"/>
      <c r="D395" s="1"/>
      <c r="E395" s="1"/>
      <c r="F395" s="17"/>
      <c r="G395" s="1"/>
      <c r="H395" s="1"/>
      <c r="I395" s="1"/>
      <c r="J395" s="1"/>
      <c r="K395" s="1"/>
      <c r="L395" s="1"/>
      <c r="M395" s="1"/>
      <c r="N395" s="1"/>
      <c r="O395" s="1"/>
      <c r="P395" s="1"/>
    </row>
    <row r="396" spans="3:16">
      <c r="C396" s="1"/>
      <c r="D396" s="1"/>
      <c r="E396" s="1"/>
      <c r="F396" s="17"/>
      <c r="G396" s="1"/>
      <c r="H396" s="1"/>
      <c r="I396" s="1"/>
      <c r="J396" s="1"/>
      <c r="K396" s="1"/>
      <c r="L396" s="1"/>
      <c r="M396" s="1"/>
      <c r="N396" s="1"/>
      <c r="O396" s="1"/>
      <c r="P396" s="1"/>
    </row>
    <row r="397" spans="3:16">
      <c r="C397" s="1"/>
      <c r="D397" s="1"/>
      <c r="E397" s="1"/>
      <c r="F397" s="17"/>
      <c r="G397" s="1"/>
      <c r="H397" s="1"/>
      <c r="I397" s="1"/>
      <c r="J397" s="1"/>
      <c r="K397" s="1"/>
      <c r="L397" s="1"/>
      <c r="M397" s="1"/>
      <c r="N397" s="1"/>
      <c r="O397" s="1"/>
      <c r="P397" s="1"/>
    </row>
    <row r="398" spans="3:16">
      <c r="C398" s="1"/>
      <c r="D398" s="1"/>
      <c r="E398" s="1"/>
      <c r="F398" s="17"/>
      <c r="G398" s="1"/>
      <c r="H398" s="1"/>
      <c r="I398" s="1"/>
      <c r="J398" s="1"/>
      <c r="K398" s="1"/>
      <c r="L398" s="1"/>
      <c r="M398" s="1"/>
      <c r="N398" s="1"/>
      <c r="O398" s="1"/>
      <c r="P398" s="1"/>
    </row>
    <row r="399" spans="3:16">
      <c r="C399" s="1"/>
      <c r="D399" s="1"/>
      <c r="E399" s="1"/>
      <c r="F399" s="17"/>
      <c r="G399" s="1"/>
      <c r="H399" s="1"/>
      <c r="I399" s="1"/>
      <c r="J399" s="1"/>
      <c r="K399" s="1"/>
      <c r="L399" s="1"/>
      <c r="M399" s="1"/>
      <c r="N399" s="1"/>
      <c r="O399" s="1"/>
      <c r="P399" s="1"/>
    </row>
    <row r="400" spans="3:16">
      <c r="C400" s="1"/>
      <c r="D400" s="1"/>
      <c r="E400" s="1"/>
      <c r="F400" s="17"/>
      <c r="G400" s="1"/>
      <c r="H400" s="1"/>
      <c r="I400" s="1"/>
      <c r="J400" s="1"/>
      <c r="K400" s="1"/>
      <c r="L400" s="1"/>
      <c r="M400" s="1"/>
      <c r="N400" s="1"/>
      <c r="O400" s="1"/>
      <c r="P400" s="1"/>
    </row>
    <row r="401" spans="3:16">
      <c r="C401" s="1"/>
      <c r="D401" s="1"/>
      <c r="E401" s="1"/>
      <c r="F401" s="17"/>
      <c r="G401" s="1"/>
      <c r="H401" s="1"/>
      <c r="I401" s="1"/>
      <c r="J401" s="1"/>
      <c r="K401" s="1"/>
      <c r="L401" s="1"/>
      <c r="M401" s="1"/>
      <c r="N401" s="1"/>
      <c r="O401" s="1"/>
      <c r="P401" s="1"/>
    </row>
    <row r="402" spans="3:16">
      <c r="C402" s="1"/>
      <c r="D402" s="1"/>
      <c r="E402" s="1"/>
      <c r="F402" s="17"/>
      <c r="G402" s="1"/>
      <c r="H402" s="1"/>
      <c r="I402" s="1"/>
      <c r="J402" s="1"/>
      <c r="K402" s="1"/>
      <c r="L402" s="1"/>
      <c r="M402" s="1"/>
      <c r="N402" s="1"/>
      <c r="O402" s="1"/>
      <c r="P402" s="1"/>
    </row>
    <row r="403" spans="3:16">
      <c r="C403" s="1"/>
      <c r="D403" s="1"/>
      <c r="E403" s="1"/>
      <c r="F403" s="17"/>
      <c r="G403" s="1"/>
      <c r="H403" s="1"/>
      <c r="I403" s="1"/>
      <c r="J403" s="1"/>
      <c r="K403" s="1"/>
      <c r="L403" s="1"/>
      <c r="M403" s="1"/>
      <c r="N403" s="1"/>
      <c r="O403" s="1"/>
      <c r="P403" s="1"/>
    </row>
    <row r="404" spans="3:16">
      <c r="C404" s="1"/>
      <c r="D404" s="1"/>
      <c r="E404" s="1"/>
      <c r="F404" s="17"/>
      <c r="G404" s="1"/>
      <c r="H404" s="1"/>
      <c r="I404" s="1"/>
      <c r="J404" s="1"/>
      <c r="K404" s="1"/>
      <c r="L404" s="1"/>
      <c r="M404" s="1"/>
      <c r="N404" s="1"/>
      <c r="O404" s="1"/>
      <c r="P404" s="1"/>
    </row>
    <row r="405" spans="3:16">
      <c r="C405" s="1"/>
      <c r="D405" s="1"/>
      <c r="E405" s="1"/>
      <c r="F405" s="17"/>
      <c r="G405" s="1"/>
      <c r="H405" s="1"/>
      <c r="I405" s="1"/>
      <c r="J405" s="1"/>
      <c r="K405" s="1"/>
      <c r="L405" s="1"/>
      <c r="M405" s="1"/>
      <c r="N405" s="1"/>
      <c r="O405" s="1"/>
      <c r="P405" s="1"/>
    </row>
    <row r="406" spans="3:16">
      <c r="C406" s="1"/>
      <c r="D406" s="1"/>
      <c r="E406" s="1"/>
      <c r="F406" s="17"/>
      <c r="G406" s="1"/>
      <c r="H406" s="1"/>
      <c r="I406" s="1"/>
      <c r="J406" s="1"/>
      <c r="K406" s="1"/>
      <c r="L406" s="1"/>
      <c r="M406" s="1"/>
      <c r="N406" s="1"/>
      <c r="O406" s="1"/>
      <c r="P406" s="1"/>
    </row>
    <row r="407" spans="3:16">
      <c r="C407" s="1"/>
      <c r="D407" s="1"/>
      <c r="E407" s="1"/>
      <c r="F407" s="17"/>
      <c r="G407" s="1"/>
      <c r="H407" s="1"/>
      <c r="I407" s="1"/>
      <c r="J407" s="1"/>
      <c r="K407" s="1"/>
      <c r="L407" s="1"/>
      <c r="M407" s="1"/>
      <c r="N407" s="1"/>
      <c r="O407" s="1"/>
      <c r="P407" s="1"/>
    </row>
    <row r="408" spans="3:16">
      <c r="C408" s="1"/>
      <c r="D408" s="1"/>
      <c r="E408" s="1"/>
      <c r="F408" s="17"/>
      <c r="G408" s="1"/>
      <c r="H408" s="1"/>
      <c r="I408" s="1"/>
      <c r="J408" s="1"/>
      <c r="K408" s="1"/>
      <c r="L408" s="1"/>
      <c r="M408" s="1"/>
      <c r="N408" s="1"/>
      <c r="O408" s="1"/>
      <c r="P408" s="1"/>
    </row>
    <row r="409" spans="3:16">
      <c r="C409" s="1"/>
      <c r="D409" s="1"/>
      <c r="E409" s="1"/>
      <c r="F409" s="17"/>
      <c r="G409" s="1"/>
      <c r="H409" s="1"/>
      <c r="I409" s="1"/>
      <c r="J409" s="1"/>
      <c r="K409" s="1"/>
      <c r="L409" s="1"/>
      <c r="M409" s="1"/>
      <c r="N409" s="1"/>
      <c r="O409" s="1"/>
      <c r="P409" s="1"/>
    </row>
    <row r="410" spans="3:16">
      <c r="C410" s="1"/>
      <c r="D410" s="1"/>
      <c r="E410" s="1"/>
      <c r="F410" s="17"/>
      <c r="G410" s="1"/>
      <c r="H410" s="1"/>
      <c r="I410" s="1"/>
      <c r="J410" s="1"/>
      <c r="K410" s="1"/>
      <c r="L410" s="1"/>
      <c r="M410" s="1"/>
      <c r="N410" s="1"/>
      <c r="O410" s="1"/>
      <c r="P410" s="1"/>
    </row>
    <row r="411" spans="3:16">
      <c r="C411" s="1"/>
      <c r="D411" s="1"/>
      <c r="E411" s="1"/>
      <c r="F411" s="17"/>
      <c r="G411" s="1"/>
      <c r="H411" s="1"/>
      <c r="I411" s="1"/>
      <c r="J411" s="1"/>
      <c r="K411" s="1"/>
      <c r="L411" s="1"/>
      <c r="M411" s="1"/>
      <c r="N411" s="1"/>
      <c r="O411" s="1"/>
      <c r="P411" s="1"/>
    </row>
    <row r="412" spans="3:16">
      <c r="C412" s="1"/>
      <c r="D412" s="1"/>
      <c r="E412" s="1"/>
      <c r="F412" s="17"/>
      <c r="G412" s="1"/>
      <c r="H412" s="1"/>
      <c r="I412" s="1"/>
      <c r="J412" s="1"/>
      <c r="K412" s="1"/>
      <c r="L412" s="1"/>
      <c r="M412" s="1"/>
      <c r="N412" s="1"/>
      <c r="O412" s="1"/>
      <c r="P412" s="1"/>
    </row>
    <row r="413" spans="3:16">
      <c r="C413" s="1"/>
      <c r="D413" s="1"/>
      <c r="E413" s="1"/>
      <c r="F413" s="17"/>
      <c r="G413" s="1"/>
      <c r="H413" s="1"/>
      <c r="I413" s="1"/>
      <c r="J413" s="1"/>
      <c r="K413" s="1"/>
      <c r="L413" s="1"/>
      <c r="M413" s="1"/>
      <c r="N413" s="1"/>
      <c r="O413" s="1"/>
      <c r="P413" s="1"/>
    </row>
    <row r="414" spans="3:16">
      <c r="C414" s="1"/>
      <c r="D414" s="1"/>
      <c r="E414" s="1"/>
      <c r="F414" s="17"/>
      <c r="G414" s="1"/>
      <c r="H414" s="1"/>
      <c r="I414" s="1"/>
      <c r="J414" s="1"/>
      <c r="K414" s="1"/>
      <c r="L414" s="1"/>
      <c r="M414" s="1"/>
      <c r="N414" s="1"/>
      <c r="O414" s="1"/>
      <c r="P414" s="1"/>
    </row>
    <row r="415" spans="3:16">
      <c r="C415" s="1"/>
      <c r="D415" s="1"/>
      <c r="E415" s="1"/>
      <c r="F415" s="17"/>
      <c r="G415" s="1"/>
      <c r="H415" s="1"/>
      <c r="I415" s="1"/>
      <c r="J415" s="1"/>
      <c r="K415" s="1"/>
      <c r="L415" s="1"/>
      <c r="M415" s="1"/>
      <c r="N415" s="1"/>
      <c r="O415" s="1"/>
      <c r="P415" s="1"/>
    </row>
    <row r="416" spans="3:16">
      <c r="C416" s="1"/>
      <c r="D416" s="1"/>
      <c r="E416" s="1"/>
      <c r="F416" s="17"/>
      <c r="G416" s="1"/>
      <c r="H416" s="1"/>
      <c r="I416" s="1"/>
      <c r="J416" s="1"/>
      <c r="K416" s="1"/>
      <c r="L416" s="1"/>
      <c r="M416" s="1"/>
      <c r="N416" s="1"/>
      <c r="O416" s="1"/>
      <c r="P416" s="1"/>
    </row>
    <row r="417" spans="3:16">
      <c r="C417" s="1"/>
      <c r="D417" s="1"/>
      <c r="E417" s="1"/>
      <c r="F417" s="17"/>
      <c r="G417" s="1"/>
      <c r="H417" s="1"/>
      <c r="I417" s="1"/>
      <c r="J417" s="1"/>
      <c r="K417" s="1"/>
      <c r="L417" s="1"/>
      <c r="M417" s="1"/>
      <c r="N417" s="1"/>
      <c r="O417" s="1"/>
      <c r="P417" s="1"/>
    </row>
    <row r="418" spans="3:16">
      <c r="C418" s="1"/>
      <c r="D418" s="1"/>
      <c r="E418" s="1"/>
      <c r="F418" s="17"/>
      <c r="G418" s="1"/>
      <c r="H418" s="1"/>
      <c r="I418" s="1"/>
      <c r="J418" s="1"/>
      <c r="K418" s="1"/>
      <c r="L418" s="1"/>
      <c r="M418" s="1"/>
      <c r="N418" s="1"/>
      <c r="O418" s="1"/>
      <c r="P418" s="1"/>
    </row>
    <row r="419" spans="3:16">
      <c r="C419" s="1"/>
      <c r="D419" s="1"/>
      <c r="E419" s="1"/>
      <c r="F419" s="17"/>
      <c r="G419" s="1"/>
      <c r="H419" s="1"/>
      <c r="I419" s="1"/>
      <c r="J419" s="1"/>
      <c r="K419" s="1"/>
      <c r="L419" s="1"/>
      <c r="M419" s="1"/>
      <c r="N419" s="1"/>
      <c r="O419" s="1"/>
      <c r="P419" s="1"/>
    </row>
    <row r="420" spans="3:16">
      <c r="C420" s="1"/>
      <c r="D420" s="1"/>
      <c r="E420" s="1"/>
      <c r="F420" s="17"/>
      <c r="G420" s="1"/>
      <c r="H420" s="1"/>
      <c r="I420" s="1"/>
      <c r="J420" s="1"/>
      <c r="K420" s="1"/>
      <c r="L420" s="1"/>
      <c r="M420" s="1"/>
      <c r="N420" s="1"/>
      <c r="O420" s="1"/>
      <c r="P420" s="1"/>
    </row>
    <row r="421" spans="3:16">
      <c r="C421" s="1"/>
      <c r="D421" s="1"/>
      <c r="E421" s="1"/>
      <c r="F421" s="17"/>
      <c r="G421" s="1"/>
      <c r="H421" s="1"/>
      <c r="I421" s="1"/>
      <c r="J421" s="1"/>
      <c r="K421" s="1"/>
      <c r="L421" s="1"/>
      <c r="M421" s="1"/>
      <c r="N421" s="1"/>
      <c r="O421" s="1"/>
      <c r="P421" s="1"/>
    </row>
    <row r="422" spans="3:16">
      <c r="C422" s="1"/>
      <c r="D422" s="1"/>
      <c r="E422" s="1"/>
      <c r="F422" s="17"/>
      <c r="G422" s="1"/>
      <c r="H422" s="1"/>
      <c r="I422" s="1"/>
      <c r="J422" s="1"/>
      <c r="K422" s="1"/>
      <c r="L422" s="1"/>
      <c r="M422" s="1"/>
      <c r="N422" s="1"/>
      <c r="O422" s="1"/>
      <c r="P422" s="1"/>
    </row>
    <row r="423" spans="3:16">
      <c r="C423" s="1"/>
      <c r="D423" s="1"/>
      <c r="E423" s="1"/>
      <c r="F423" s="17"/>
      <c r="G423" s="1"/>
      <c r="H423" s="1"/>
      <c r="I423" s="1"/>
      <c r="J423" s="1"/>
      <c r="K423" s="1"/>
      <c r="L423" s="1"/>
      <c r="M423" s="1"/>
      <c r="N423" s="1"/>
      <c r="O423" s="1"/>
      <c r="P423" s="1"/>
    </row>
    <row r="424" spans="3:16">
      <c r="C424" s="1"/>
      <c r="D424" s="1"/>
      <c r="E424" s="1"/>
      <c r="F424" s="17"/>
      <c r="G424" s="1"/>
      <c r="H424" s="1"/>
      <c r="I424" s="1"/>
      <c r="J424" s="1"/>
      <c r="K424" s="1"/>
      <c r="L424" s="1"/>
      <c r="M424" s="1"/>
      <c r="N424" s="1"/>
      <c r="O424" s="1"/>
      <c r="P424" s="1"/>
    </row>
    <row r="425" spans="3:16">
      <c r="C425" s="1"/>
      <c r="D425" s="1"/>
      <c r="E425" s="1"/>
      <c r="F425" s="17"/>
      <c r="G425" s="1"/>
      <c r="H425" s="1"/>
      <c r="I425" s="1"/>
      <c r="J425" s="1"/>
      <c r="K425" s="1"/>
      <c r="L425" s="1"/>
      <c r="M425" s="1"/>
      <c r="N425" s="1"/>
      <c r="O425" s="1"/>
      <c r="P425" s="1"/>
    </row>
    <row r="426" spans="3:16">
      <c r="C426" s="1"/>
      <c r="D426" s="1"/>
      <c r="E426" s="1"/>
      <c r="F426" s="17"/>
      <c r="G426" s="1"/>
      <c r="H426" s="1"/>
      <c r="I426" s="1"/>
      <c r="J426" s="1"/>
      <c r="K426" s="1"/>
      <c r="L426" s="1"/>
      <c r="M426" s="1"/>
      <c r="N426" s="1"/>
      <c r="O426" s="1"/>
      <c r="P426" s="1"/>
    </row>
    <row r="427" spans="3:16">
      <c r="C427" s="1"/>
      <c r="D427" s="1"/>
      <c r="E427" s="1"/>
      <c r="F427" s="17"/>
      <c r="G427" s="1"/>
      <c r="H427" s="1"/>
      <c r="I427" s="1"/>
      <c r="J427" s="1"/>
      <c r="K427" s="1"/>
      <c r="L427" s="1"/>
      <c r="M427" s="1"/>
      <c r="N427" s="1"/>
      <c r="O427" s="1"/>
      <c r="P427" s="1"/>
    </row>
    <row r="428" spans="3:16">
      <c r="C428" s="1"/>
      <c r="D428" s="1"/>
      <c r="E428" s="1"/>
      <c r="F428" s="17"/>
      <c r="G428" s="1"/>
      <c r="H428" s="1"/>
      <c r="I428" s="1"/>
      <c r="J428" s="1"/>
      <c r="K428" s="1"/>
      <c r="L428" s="1"/>
      <c r="M428" s="1"/>
      <c r="N428" s="1"/>
      <c r="O428" s="1"/>
      <c r="P428" s="1"/>
    </row>
    <row r="429" spans="3:16">
      <c r="C429" s="1"/>
      <c r="D429" s="1"/>
      <c r="E429" s="1"/>
      <c r="F429" s="17"/>
      <c r="G429" s="1"/>
      <c r="H429" s="1"/>
      <c r="I429" s="1"/>
      <c r="J429" s="1"/>
      <c r="K429" s="1"/>
      <c r="L429" s="1"/>
      <c r="M429" s="1"/>
      <c r="N429" s="1"/>
      <c r="O429" s="1"/>
      <c r="P429" s="1"/>
    </row>
    <row r="430" spans="3:16">
      <c r="C430" s="1"/>
      <c r="D430" s="1"/>
      <c r="E430" s="1"/>
      <c r="F430" s="17"/>
      <c r="G430" s="1"/>
      <c r="H430" s="1"/>
      <c r="I430" s="1"/>
      <c r="J430" s="1"/>
      <c r="K430" s="1"/>
      <c r="L430" s="1"/>
      <c r="M430" s="1"/>
      <c r="N430" s="1"/>
      <c r="O430" s="1"/>
      <c r="P430" s="1"/>
    </row>
    <row r="431" spans="3:16">
      <c r="C431" s="1"/>
      <c r="D431" s="1"/>
      <c r="E431" s="1"/>
      <c r="F431" s="17"/>
      <c r="G431" s="1"/>
      <c r="H431" s="1"/>
      <c r="I431" s="1"/>
      <c r="J431" s="1"/>
      <c r="K431" s="1"/>
      <c r="L431" s="1"/>
      <c r="M431" s="1"/>
      <c r="N431" s="1"/>
      <c r="O431" s="1"/>
      <c r="P431" s="1"/>
    </row>
    <row r="432" spans="3:16">
      <c r="C432" s="1"/>
      <c r="D432" s="1"/>
      <c r="E432" s="1"/>
      <c r="F432" s="17"/>
      <c r="G432" s="1"/>
      <c r="H432" s="1"/>
      <c r="I432" s="1"/>
      <c r="J432" s="1"/>
      <c r="K432" s="1"/>
      <c r="L432" s="1"/>
      <c r="M432" s="1"/>
      <c r="N432" s="1"/>
      <c r="O432" s="1"/>
      <c r="P432" s="1"/>
    </row>
    <row r="433" spans="3:16">
      <c r="C433" s="1"/>
      <c r="D433" s="1"/>
      <c r="E433" s="1"/>
      <c r="F433" s="17"/>
      <c r="G433" s="1"/>
      <c r="H433" s="1"/>
      <c r="I433" s="1"/>
      <c r="J433" s="1"/>
      <c r="K433" s="1"/>
      <c r="L433" s="1"/>
      <c r="M433" s="1"/>
      <c r="N433" s="1"/>
      <c r="O433" s="1"/>
      <c r="P433" s="1"/>
    </row>
    <row r="434" spans="3:16">
      <c r="C434" s="1"/>
      <c r="D434" s="1"/>
      <c r="E434" s="1"/>
      <c r="F434" s="17"/>
      <c r="G434" s="1"/>
      <c r="H434" s="1"/>
      <c r="I434" s="1"/>
      <c r="J434" s="1"/>
      <c r="K434" s="1"/>
      <c r="L434" s="1"/>
      <c r="M434" s="1"/>
      <c r="N434" s="1"/>
      <c r="O434" s="1"/>
      <c r="P434" s="1"/>
    </row>
    <row r="435" spans="3:16">
      <c r="C435" s="1"/>
      <c r="D435" s="1"/>
      <c r="E435" s="1"/>
      <c r="F435" s="17"/>
      <c r="G435" s="1"/>
      <c r="H435" s="1"/>
      <c r="I435" s="1"/>
      <c r="J435" s="1"/>
      <c r="K435" s="1"/>
      <c r="L435" s="1"/>
      <c r="M435" s="1"/>
      <c r="N435" s="1"/>
      <c r="O435" s="1"/>
      <c r="P435" s="1"/>
    </row>
    <row r="436" spans="3:16">
      <c r="C436" s="1"/>
      <c r="D436" s="1"/>
      <c r="E436" s="1"/>
      <c r="F436" s="17"/>
      <c r="G436" s="1"/>
      <c r="H436" s="1"/>
      <c r="I436" s="1"/>
      <c r="J436" s="1"/>
      <c r="K436" s="1"/>
      <c r="L436" s="1"/>
      <c r="M436" s="1"/>
      <c r="N436" s="1"/>
      <c r="O436" s="1"/>
      <c r="P436" s="1"/>
    </row>
    <row r="437" spans="3:16">
      <c r="C437" s="1"/>
      <c r="D437" s="1"/>
      <c r="E437" s="1"/>
      <c r="F437" s="17"/>
      <c r="G437" s="1"/>
      <c r="H437" s="1"/>
      <c r="I437" s="1"/>
      <c r="J437" s="1"/>
      <c r="K437" s="1"/>
      <c r="L437" s="1"/>
      <c r="M437" s="1"/>
      <c r="N437" s="1"/>
      <c r="O437" s="1"/>
      <c r="P437" s="1"/>
    </row>
    <row r="438" spans="3:16">
      <c r="C438" s="1"/>
      <c r="D438" s="1"/>
      <c r="E438" s="1"/>
      <c r="F438" s="17"/>
      <c r="G438" s="1"/>
      <c r="H438" s="1"/>
      <c r="I438" s="1"/>
      <c r="J438" s="1"/>
      <c r="K438" s="1"/>
      <c r="L438" s="1"/>
      <c r="M438" s="1"/>
      <c r="N438" s="1"/>
      <c r="O438" s="1"/>
      <c r="P438" s="1"/>
    </row>
    <row r="439" spans="3:16">
      <c r="C439" s="1"/>
      <c r="D439" s="1"/>
      <c r="E439" s="1"/>
      <c r="F439" s="17"/>
      <c r="G439" s="1"/>
      <c r="H439" s="1"/>
      <c r="I439" s="1"/>
      <c r="J439" s="1"/>
      <c r="K439" s="1"/>
      <c r="L439" s="1"/>
      <c r="M439" s="1"/>
      <c r="N439" s="1"/>
      <c r="O439" s="1"/>
      <c r="P439" s="1"/>
    </row>
    <row r="440" spans="3:16">
      <c r="C440" s="1"/>
      <c r="D440" s="1"/>
      <c r="E440" s="1"/>
      <c r="F440" s="17"/>
      <c r="G440" s="1"/>
      <c r="H440" s="1"/>
      <c r="I440" s="1"/>
      <c r="J440" s="1"/>
      <c r="K440" s="1"/>
      <c r="L440" s="1"/>
      <c r="M440" s="1"/>
      <c r="N440" s="1"/>
      <c r="O440" s="1"/>
      <c r="P440" s="1"/>
    </row>
    <row r="441" spans="3:16">
      <c r="C441" s="1"/>
      <c r="D441" s="1"/>
      <c r="E441" s="1"/>
      <c r="F441" s="17"/>
      <c r="G441" s="1"/>
      <c r="H441" s="1"/>
      <c r="I441" s="1"/>
      <c r="J441" s="1"/>
      <c r="K441" s="1"/>
      <c r="L441" s="1"/>
      <c r="M441" s="1"/>
      <c r="N441" s="1"/>
      <c r="O441" s="1"/>
      <c r="P441" s="1"/>
    </row>
    <row r="442" spans="3:16">
      <c r="C442" s="1"/>
      <c r="D442" s="1"/>
      <c r="E442" s="1"/>
      <c r="F442" s="17"/>
      <c r="G442" s="1"/>
      <c r="H442" s="1"/>
      <c r="I442" s="1"/>
      <c r="J442" s="1"/>
      <c r="K442" s="1"/>
      <c r="L442" s="1"/>
      <c r="M442" s="1"/>
      <c r="N442" s="1"/>
      <c r="O442" s="1"/>
      <c r="P442" s="1"/>
    </row>
    <row r="443" spans="3:16">
      <c r="C443" s="1"/>
      <c r="D443" s="1"/>
      <c r="E443" s="1"/>
      <c r="F443" s="17"/>
      <c r="G443" s="1"/>
      <c r="H443" s="1"/>
      <c r="I443" s="1"/>
      <c r="J443" s="1"/>
      <c r="K443" s="1"/>
      <c r="L443" s="1"/>
      <c r="M443" s="1"/>
      <c r="N443" s="1"/>
      <c r="O443" s="1"/>
      <c r="P443" s="1"/>
    </row>
    <row r="444" spans="3:16">
      <c r="C444" s="1"/>
      <c r="D444" s="1"/>
      <c r="E444" s="1"/>
      <c r="F444" s="17"/>
      <c r="G444" s="1"/>
      <c r="H444" s="1"/>
      <c r="I444" s="1"/>
      <c r="J444" s="1"/>
      <c r="K444" s="1"/>
      <c r="L444" s="1"/>
      <c r="M444" s="1"/>
      <c r="N444" s="1"/>
      <c r="O444" s="1"/>
      <c r="P444" s="1"/>
    </row>
    <row r="445" spans="3:16">
      <c r="C445" s="1"/>
      <c r="D445" s="1"/>
      <c r="E445" s="1"/>
      <c r="F445" s="17"/>
      <c r="G445" s="1"/>
      <c r="H445" s="1"/>
      <c r="I445" s="1"/>
      <c r="J445" s="1"/>
      <c r="K445" s="1"/>
      <c r="L445" s="1"/>
      <c r="M445" s="1"/>
      <c r="N445" s="1"/>
      <c r="O445" s="1"/>
      <c r="P445" s="1"/>
    </row>
    <row r="446" spans="3:16">
      <c r="C446" s="1"/>
      <c r="D446" s="1"/>
      <c r="E446" s="1"/>
      <c r="F446" s="17"/>
      <c r="G446" s="1"/>
      <c r="H446" s="1"/>
      <c r="I446" s="1"/>
      <c r="J446" s="1"/>
      <c r="K446" s="1"/>
      <c r="L446" s="1"/>
      <c r="M446" s="1"/>
      <c r="N446" s="1"/>
      <c r="O446" s="1"/>
      <c r="P446" s="1"/>
    </row>
    <row r="447" spans="3:16">
      <c r="C447" s="1"/>
      <c r="D447" s="1"/>
      <c r="E447" s="1"/>
      <c r="F447" s="17"/>
      <c r="G447" s="1"/>
      <c r="H447" s="1"/>
      <c r="I447" s="1"/>
      <c r="J447" s="1"/>
      <c r="K447" s="1"/>
      <c r="L447" s="1"/>
      <c r="M447" s="1"/>
      <c r="N447" s="1"/>
      <c r="O447" s="1"/>
      <c r="P447" s="1"/>
    </row>
    <row r="448" spans="3:16">
      <c r="C448" s="1"/>
      <c r="D448" s="1"/>
      <c r="E448" s="1"/>
      <c r="F448" s="17"/>
      <c r="G448" s="1"/>
      <c r="H448" s="1"/>
      <c r="I448" s="1"/>
      <c r="J448" s="1"/>
      <c r="K448" s="1"/>
      <c r="L448" s="1"/>
      <c r="M448" s="1"/>
      <c r="N448" s="1"/>
      <c r="O448" s="1"/>
      <c r="P448" s="1"/>
    </row>
    <row r="449" spans="3:16">
      <c r="C449" s="1"/>
      <c r="D449" s="1"/>
      <c r="E449" s="1"/>
      <c r="F449" s="17"/>
      <c r="G449" s="1"/>
      <c r="H449" s="1"/>
      <c r="I449" s="1"/>
      <c r="J449" s="1"/>
      <c r="K449" s="1"/>
      <c r="L449" s="1"/>
      <c r="M449" s="1"/>
      <c r="N449" s="1"/>
      <c r="O449" s="1"/>
      <c r="P449" s="1"/>
    </row>
    <row r="450" spans="3:16">
      <c r="C450" s="1"/>
      <c r="D450" s="1"/>
      <c r="E450" s="1"/>
      <c r="F450" s="17"/>
      <c r="G450" s="1"/>
      <c r="H450" s="1"/>
      <c r="I450" s="1"/>
      <c r="J450" s="1"/>
      <c r="K450" s="1"/>
      <c r="L450" s="1"/>
      <c r="M450" s="1"/>
      <c r="N450" s="1"/>
      <c r="O450" s="1"/>
      <c r="P450" s="1"/>
    </row>
    <row r="451" spans="3:16">
      <c r="C451" s="1"/>
      <c r="D451" s="1"/>
      <c r="E451" s="1"/>
      <c r="F451" s="17"/>
      <c r="G451" s="1"/>
      <c r="H451" s="1"/>
      <c r="I451" s="1"/>
      <c r="J451" s="1"/>
      <c r="K451" s="1"/>
      <c r="L451" s="1"/>
      <c r="M451" s="1"/>
      <c r="N451" s="1"/>
      <c r="O451" s="1"/>
      <c r="P451" s="1"/>
    </row>
    <row r="452" spans="3:16">
      <c r="C452" s="1"/>
      <c r="D452" s="1"/>
      <c r="E452" s="1"/>
      <c r="F452" s="17"/>
      <c r="G452" s="1"/>
      <c r="H452" s="1"/>
      <c r="I452" s="1"/>
      <c r="J452" s="1"/>
      <c r="K452" s="1"/>
      <c r="L452" s="1"/>
      <c r="M452" s="1"/>
      <c r="N452" s="1"/>
      <c r="O452" s="1"/>
      <c r="P452" s="1"/>
    </row>
    <row r="453" spans="3:16">
      <c r="C453" s="1"/>
      <c r="D453" s="1"/>
      <c r="E453" s="1"/>
      <c r="F453" s="17"/>
      <c r="G453" s="1"/>
      <c r="H453" s="1"/>
      <c r="I453" s="1"/>
      <c r="J453" s="1"/>
      <c r="K453" s="1"/>
      <c r="L453" s="1"/>
      <c r="M453" s="1"/>
      <c r="N453" s="1"/>
      <c r="O453" s="1"/>
      <c r="P453" s="1"/>
    </row>
    <row r="454" spans="3:16">
      <c r="C454" s="1"/>
      <c r="D454" s="1"/>
      <c r="E454" s="1"/>
      <c r="F454" s="17"/>
      <c r="G454" s="1"/>
      <c r="H454" s="1"/>
      <c r="I454" s="1"/>
      <c r="J454" s="1"/>
      <c r="K454" s="1"/>
      <c r="L454" s="1"/>
      <c r="M454" s="1"/>
      <c r="N454" s="1"/>
      <c r="O454" s="1"/>
      <c r="P454" s="1"/>
    </row>
    <row r="455" spans="3:16">
      <c r="C455" s="1"/>
      <c r="D455" s="1"/>
      <c r="E455" s="1"/>
      <c r="F455" s="17"/>
      <c r="G455" s="1"/>
      <c r="H455" s="1"/>
      <c r="I455" s="1"/>
      <c r="J455" s="1"/>
      <c r="K455" s="1"/>
      <c r="L455" s="1"/>
      <c r="M455" s="1"/>
      <c r="N455" s="1"/>
      <c r="O455" s="1"/>
      <c r="P455" s="1"/>
    </row>
    <row r="456" spans="3:16">
      <c r="C456" s="1"/>
      <c r="D456" s="1"/>
      <c r="E456" s="1"/>
      <c r="F456" s="17"/>
      <c r="G456" s="1"/>
      <c r="H456" s="1"/>
      <c r="I456" s="1"/>
      <c r="J456" s="1"/>
      <c r="K456" s="1"/>
      <c r="L456" s="1"/>
      <c r="M456" s="1"/>
      <c r="N456" s="1"/>
      <c r="O456" s="1"/>
      <c r="P456" s="1"/>
    </row>
    <row r="457" spans="3:16">
      <c r="C457" s="1"/>
      <c r="D457" s="1"/>
      <c r="E457" s="1"/>
      <c r="F457" s="17"/>
      <c r="G457" s="1"/>
      <c r="H457" s="1"/>
      <c r="I457" s="1"/>
      <c r="J457" s="1"/>
      <c r="K457" s="1"/>
      <c r="L457" s="1"/>
      <c r="M457" s="1"/>
      <c r="N457" s="1"/>
      <c r="O457" s="1"/>
      <c r="P457" s="1"/>
    </row>
    <row r="458" spans="3:16">
      <c r="C458" s="1"/>
      <c r="D458" s="1"/>
      <c r="E458" s="1"/>
      <c r="F458" s="17"/>
      <c r="G458" s="1"/>
      <c r="H458" s="1"/>
      <c r="I458" s="1"/>
      <c r="J458" s="1"/>
      <c r="K458" s="1"/>
      <c r="L458" s="1"/>
      <c r="M458" s="1"/>
      <c r="N458" s="1"/>
      <c r="O458" s="1"/>
      <c r="P458" s="1"/>
    </row>
    <row r="459" spans="3:16">
      <c r="C459" s="1"/>
      <c r="D459" s="1"/>
      <c r="E459" s="1"/>
      <c r="F459" s="17"/>
      <c r="G459" s="1"/>
      <c r="H459" s="1"/>
      <c r="I459" s="1"/>
      <c r="J459" s="1"/>
      <c r="K459" s="1"/>
      <c r="L459" s="1"/>
      <c r="M459" s="1"/>
      <c r="N459" s="1"/>
      <c r="O459" s="1"/>
      <c r="P459" s="1"/>
    </row>
    <row r="460" spans="3:16">
      <c r="C460" s="1"/>
      <c r="D460" s="1"/>
      <c r="E460" s="1"/>
      <c r="F460" s="17"/>
      <c r="G460" s="1"/>
      <c r="H460" s="1"/>
      <c r="I460" s="1"/>
      <c r="J460" s="1"/>
      <c r="K460" s="1"/>
      <c r="L460" s="1"/>
      <c r="M460" s="1"/>
      <c r="N460" s="1"/>
      <c r="O460" s="1"/>
      <c r="P460" s="1"/>
    </row>
    <row r="461" spans="3:16">
      <c r="C461" s="1"/>
      <c r="D461" s="1"/>
      <c r="E461" s="1"/>
      <c r="F461" s="17"/>
      <c r="G461" s="1"/>
      <c r="H461" s="1"/>
      <c r="I461" s="1"/>
      <c r="J461" s="1"/>
      <c r="K461" s="1"/>
      <c r="L461" s="1"/>
      <c r="M461" s="1"/>
      <c r="N461" s="1"/>
      <c r="O461" s="1"/>
      <c r="P461" s="1"/>
    </row>
    <row r="462" spans="3:16">
      <c r="C462" s="1"/>
      <c r="D462" s="1"/>
      <c r="E462" s="1"/>
      <c r="F462" s="17"/>
      <c r="G462" s="1"/>
      <c r="H462" s="1"/>
      <c r="I462" s="1"/>
      <c r="J462" s="1"/>
      <c r="K462" s="1"/>
      <c r="L462" s="1"/>
      <c r="M462" s="1"/>
      <c r="N462" s="1"/>
      <c r="O462" s="1"/>
      <c r="P462" s="1"/>
    </row>
    <row r="463" spans="3:16">
      <c r="C463" s="1"/>
      <c r="D463" s="1"/>
      <c r="E463" s="1"/>
      <c r="F463" s="17"/>
      <c r="G463" s="1"/>
      <c r="H463" s="1"/>
      <c r="I463" s="1"/>
      <c r="J463" s="1"/>
      <c r="K463" s="1"/>
      <c r="L463" s="1"/>
      <c r="M463" s="1"/>
      <c r="N463" s="1"/>
      <c r="O463" s="1"/>
      <c r="P463" s="1"/>
    </row>
    <row r="464" spans="3:16">
      <c r="C464" s="1"/>
      <c r="D464" s="1"/>
      <c r="E464" s="1"/>
      <c r="F464" s="17"/>
      <c r="G464" s="1"/>
      <c r="H464" s="1"/>
      <c r="I464" s="1"/>
      <c r="J464" s="1"/>
      <c r="K464" s="1"/>
      <c r="L464" s="1"/>
      <c r="M464" s="1"/>
      <c r="N464" s="1"/>
      <c r="O464" s="1"/>
      <c r="P464" s="1"/>
    </row>
    <row r="465" spans="3:16">
      <c r="C465" s="1"/>
      <c r="D465" s="1"/>
      <c r="E465" s="1"/>
      <c r="F465" s="17"/>
      <c r="G465" s="1"/>
      <c r="H465" s="1"/>
      <c r="I465" s="1"/>
      <c r="J465" s="1"/>
      <c r="K465" s="1"/>
      <c r="L465" s="1"/>
      <c r="M465" s="1"/>
      <c r="N465" s="1"/>
      <c r="O465" s="1"/>
      <c r="P465" s="1"/>
    </row>
    <row r="466" spans="3:16">
      <c r="C466" s="1"/>
      <c r="D466" s="1"/>
      <c r="E466" s="1"/>
      <c r="F466" s="17"/>
      <c r="G466" s="1"/>
      <c r="H466" s="1"/>
      <c r="I466" s="1"/>
      <c r="J466" s="1"/>
      <c r="K466" s="1"/>
      <c r="L466" s="1"/>
      <c r="M466" s="1"/>
      <c r="N466" s="1"/>
      <c r="O466" s="1"/>
      <c r="P466" s="1"/>
    </row>
    <row r="467" spans="3:16">
      <c r="C467" s="1"/>
      <c r="D467" s="1"/>
      <c r="E467" s="1"/>
      <c r="F467" s="17"/>
      <c r="G467" s="1"/>
      <c r="H467" s="1"/>
      <c r="I467" s="1"/>
      <c r="J467" s="1"/>
      <c r="K467" s="1"/>
      <c r="L467" s="1"/>
      <c r="M467" s="1"/>
      <c r="N467" s="1"/>
      <c r="O467" s="1"/>
      <c r="P467" s="1"/>
    </row>
    <row r="468" spans="3:16">
      <c r="C468" s="1"/>
      <c r="D468" s="1"/>
      <c r="E468" s="1"/>
      <c r="F468" s="17"/>
      <c r="G468" s="1"/>
      <c r="H468" s="1"/>
      <c r="I468" s="1"/>
      <c r="J468" s="1"/>
      <c r="K468" s="1"/>
      <c r="L468" s="1"/>
      <c r="M468" s="1"/>
      <c r="N468" s="1"/>
      <c r="O468" s="1"/>
      <c r="P468" s="1"/>
    </row>
    <row r="469" spans="3:16">
      <c r="C469" s="1"/>
      <c r="D469" s="1"/>
      <c r="E469" s="1"/>
      <c r="F469" s="17"/>
      <c r="G469" s="1"/>
      <c r="H469" s="1"/>
      <c r="I469" s="1"/>
      <c r="J469" s="1"/>
      <c r="K469" s="1"/>
      <c r="L469" s="1"/>
      <c r="M469" s="1"/>
      <c r="N469" s="1"/>
      <c r="O469" s="1"/>
      <c r="P469" s="1"/>
    </row>
    <row r="470" spans="3:16">
      <c r="C470" s="1"/>
      <c r="D470" s="1"/>
      <c r="E470" s="1"/>
      <c r="F470" s="17"/>
      <c r="G470" s="1"/>
      <c r="H470" s="1"/>
      <c r="I470" s="1"/>
      <c r="J470" s="1"/>
      <c r="K470" s="1"/>
      <c r="L470" s="1"/>
      <c r="M470" s="1"/>
      <c r="N470" s="1"/>
      <c r="O470" s="1"/>
      <c r="P470" s="1"/>
    </row>
    <row r="471" spans="3:16">
      <c r="C471" s="1"/>
      <c r="D471" s="1"/>
      <c r="E471" s="1"/>
      <c r="F471" s="17"/>
      <c r="G471" s="1"/>
      <c r="H471" s="1"/>
      <c r="I471" s="1"/>
      <c r="J471" s="1"/>
      <c r="K471" s="1"/>
      <c r="L471" s="1"/>
      <c r="M471" s="1"/>
      <c r="N471" s="1"/>
      <c r="O471" s="1"/>
      <c r="P471" s="1"/>
    </row>
    <row r="472" spans="3:16">
      <c r="C472" s="1"/>
      <c r="D472" s="1"/>
      <c r="E472" s="1"/>
      <c r="F472" s="17"/>
      <c r="G472" s="1"/>
      <c r="H472" s="1"/>
      <c r="I472" s="1"/>
      <c r="J472" s="1"/>
      <c r="K472" s="1"/>
      <c r="L472" s="1"/>
      <c r="M472" s="1"/>
      <c r="N472" s="1"/>
      <c r="O472" s="1"/>
      <c r="P472" s="1"/>
    </row>
    <row r="473" spans="3:16">
      <c r="C473" s="1"/>
      <c r="D473" s="1"/>
      <c r="E473" s="1"/>
      <c r="F473" s="17"/>
      <c r="G473" s="1"/>
      <c r="H473" s="1"/>
      <c r="I473" s="1"/>
      <c r="J473" s="1"/>
      <c r="K473" s="1"/>
      <c r="L473" s="1"/>
      <c r="M473" s="1"/>
      <c r="N473" s="1"/>
      <c r="O473" s="1"/>
      <c r="P473" s="1"/>
    </row>
    <row r="474" spans="3:16">
      <c r="C474" s="1"/>
      <c r="D474" s="1"/>
      <c r="E474" s="1"/>
      <c r="F474" s="17"/>
      <c r="G474" s="1"/>
      <c r="H474" s="1"/>
      <c r="I474" s="1"/>
      <c r="J474" s="1"/>
      <c r="K474" s="1"/>
      <c r="L474" s="1"/>
      <c r="M474" s="1"/>
      <c r="N474" s="1"/>
      <c r="O474" s="1"/>
      <c r="P474" s="1"/>
    </row>
    <row r="475" spans="3:16">
      <c r="C475" s="1"/>
      <c r="D475" s="1"/>
      <c r="E475" s="1"/>
      <c r="F475" s="17"/>
      <c r="G475" s="1"/>
      <c r="H475" s="1"/>
      <c r="I475" s="1"/>
      <c r="J475" s="1"/>
      <c r="K475" s="1"/>
      <c r="L475" s="1"/>
      <c r="M475" s="1"/>
      <c r="N475" s="1"/>
      <c r="O475" s="1"/>
      <c r="P475" s="1"/>
    </row>
    <row r="476" spans="3:16">
      <c r="C476" s="1"/>
      <c r="D476" s="1"/>
      <c r="E476" s="1"/>
      <c r="F476" s="17"/>
      <c r="G476" s="1"/>
      <c r="H476" s="1"/>
      <c r="I476" s="1"/>
      <c r="J476" s="1"/>
      <c r="K476" s="1"/>
      <c r="L476" s="1"/>
      <c r="M476" s="1"/>
      <c r="N476" s="1"/>
      <c r="O476" s="1"/>
      <c r="P476" s="1"/>
    </row>
    <row r="477" spans="3:16">
      <c r="C477" s="1"/>
      <c r="D477" s="1"/>
      <c r="E477" s="1"/>
      <c r="F477" s="17"/>
      <c r="G477" s="1"/>
      <c r="H477" s="1"/>
      <c r="I477" s="1"/>
      <c r="J477" s="1"/>
      <c r="K477" s="1"/>
      <c r="L477" s="1"/>
      <c r="M477" s="1"/>
      <c r="N477" s="1"/>
      <c r="O477" s="1"/>
      <c r="P477" s="1"/>
    </row>
    <row r="478" spans="3:16">
      <c r="C478" s="1"/>
      <c r="D478" s="1"/>
      <c r="E478" s="1"/>
      <c r="F478" s="17"/>
      <c r="G478" s="1"/>
      <c r="H478" s="1"/>
      <c r="I478" s="1"/>
      <c r="J478" s="1"/>
      <c r="K478" s="1"/>
      <c r="L478" s="1"/>
      <c r="M478" s="1"/>
      <c r="N478" s="1"/>
      <c r="O478" s="1"/>
      <c r="P478" s="1"/>
    </row>
    <row r="479" spans="3:16">
      <c r="C479" s="1"/>
      <c r="D479" s="1"/>
      <c r="E479" s="1"/>
      <c r="F479" s="17"/>
      <c r="G479" s="1"/>
      <c r="H479" s="1"/>
      <c r="I479" s="1"/>
      <c r="J479" s="1"/>
      <c r="K479" s="1"/>
      <c r="L479" s="1"/>
      <c r="M479" s="1"/>
      <c r="N479" s="1"/>
      <c r="O479" s="1"/>
      <c r="P479" s="1"/>
    </row>
    <row r="480" spans="3:16">
      <c r="C480" s="1"/>
      <c r="D480" s="1"/>
      <c r="E480" s="1"/>
      <c r="F480" s="17"/>
      <c r="G480" s="1"/>
      <c r="H480" s="1"/>
      <c r="I480" s="1"/>
      <c r="J480" s="1"/>
      <c r="K480" s="1"/>
      <c r="L480" s="1"/>
      <c r="M480" s="1"/>
      <c r="N480" s="1"/>
      <c r="O480" s="1"/>
      <c r="P480" s="1"/>
    </row>
    <row r="481" spans="3:16">
      <c r="C481" s="1"/>
      <c r="D481" s="1"/>
      <c r="E481" s="1"/>
      <c r="F481" s="17"/>
      <c r="G481" s="1"/>
      <c r="H481" s="1"/>
      <c r="I481" s="1"/>
      <c r="J481" s="1"/>
      <c r="K481" s="1"/>
      <c r="L481" s="1"/>
      <c r="M481" s="1"/>
      <c r="N481" s="1"/>
      <c r="O481" s="1"/>
      <c r="P481" s="1"/>
    </row>
    <row r="482" spans="3:16">
      <c r="C482" s="1"/>
      <c r="D482" s="1"/>
      <c r="E482" s="1"/>
      <c r="F482" s="17"/>
      <c r="G482" s="1"/>
      <c r="H482" s="1"/>
      <c r="I482" s="1"/>
      <c r="J482" s="1"/>
      <c r="K482" s="1"/>
      <c r="L482" s="1"/>
      <c r="M482" s="1"/>
      <c r="N482" s="1"/>
      <c r="O482" s="1"/>
      <c r="P482" s="1"/>
    </row>
    <row r="483" spans="3:16">
      <c r="C483" s="1"/>
      <c r="D483" s="1"/>
      <c r="E483" s="1"/>
      <c r="F483" s="17"/>
      <c r="G483" s="1"/>
      <c r="H483" s="1"/>
      <c r="I483" s="1"/>
      <c r="J483" s="1"/>
      <c r="K483" s="1"/>
      <c r="L483" s="1"/>
      <c r="M483" s="1"/>
      <c r="N483" s="1"/>
      <c r="O483" s="1"/>
      <c r="P483" s="1"/>
    </row>
    <row r="484" spans="3:16">
      <c r="C484" s="1"/>
      <c r="D484" s="1"/>
      <c r="E484" s="1"/>
      <c r="F484" s="17"/>
      <c r="G484" s="1"/>
      <c r="H484" s="1"/>
      <c r="I484" s="1"/>
      <c r="J484" s="1"/>
      <c r="K484" s="1"/>
      <c r="L484" s="1"/>
      <c r="M484" s="1"/>
      <c r="N484" s="1"/>
      <c r="O484" s="1"/>
      <c r="P484" s="1"/>
    </row>
    <row r="485" spans="3:16">
      <c r="C485" s="1"/>
      <c r="D485" s="1"/>
      <c r="E485" s="1"/>
      <c r="F485" s="17"/>
      <c r="G485" s="1"/>
      <c r="H485" s="1"/>
      <c r="I485" s="1"/>
      <c r="J485" s="1"/>
      <c r="K485" s="1"/>
      <c r="L485" s="1"/>
      <c r="M485" s="1"/>
      <c r="N485" s="1"/>
      <c r="O485" s="1"/>
      <c r="P485" s="1"/>
    </row>
    <row r="486" spans="3:16">
      <c r="C486" s="1"/>
      <c r="D486" s="1"/>
      <c r="E486" s="1"/>
      <c r="F486" s="17"/>
      <c r="G486" s="1"/>
      <c r="H486" s="1"/>
      <c r="I486" s="1"/>
      <c r="J486" s="1"/>
      <c r="K486" s="1"/>
      <c r="L486" s="1"/>
      <c r="M486" s="1"/>
      <c r="N486" s="1"/>
      <c r="O486" s="1"/>
      <c r="P486" s="1"/>
    </row>
    <row r="487" spans="3:16">
      <c r="C487" s="1"/>
      <c r="D487" s="1"/>
      <c r="E487" s="1"/>
      <c r="F487" s="17"/>
      <c r="G487" s="1"/>
      <c r="H487" s="1"/>
      <c r="I487" s="1"/>
      <c r="J487" s="1"/>
      <c r="K487" s="1"/>
      <c r="L487" s="1"/>
      <c r="M487" s="1"/>
      <c r="N487" s="1"/>
      <c r="O487" s="1"/>
      <c r="P487" s="1"/>
    </row>
    <row r="488" spans="3:16">
      <c r="C488" s="1"/>
      <c r="D488" s="1"/>
      <c r="E488" s="1"/>
      <c r="F488" s="17"/>
      <c r="G488" s="1"/>
      <c r="H488" s="1"/>
      <c r="I488" s="1"/>
      <c r="J488" s="1"/>
      <c r="K488" s="1"/>
      <c r="L488" s="1"/>
      <c r="M488" s="1"/>
      <c r="N488" s="1"/>
      <c r="O488" s="1"/>
      <c r="P488" s="1"/>
    </row>
    <row r="489" spans="3:16">
      <c r="C489" s="1"/>
      <c r="D489" s="1"/>
      <c r="E489" s="1"/>
      <c r="F489" s="17"/>
      <c r="G489" s="1"/>
      <c r="H489" s="1"/>
      <c r="I489" s="1"/>
      <c r="J489" s="1"/>
      <c r="K489" s="1"/>
      <c r="L489" s="1"/>
      <c r="M489" s="1"/>
      <c r="N489" s="1"/>
      <c r="O489" s="1"/>
      <c r="P489" s="1"/>
    </row>
    <row r="490" spans="3:16">
      <c r="C490" s="1"/>
      <c r="D490" s="1"/>
      <c r="E490" s="1"/>
      <c r="F490" s="17"/>
      <c r="G490" s="1"/>
      <c r="H490" s="1"/>
      <c r="I490" s="1"/>
      <c r="J490" s="1"/>
      <c r="K490" s="1"/>
      <c r="L490" s="1"/>
      <c r="M490" s="1"/>
      <c r="N490" s="1"/>
      <c r="O490" s="1"/>
      <c r="P490" s="1"/>
    </row>
    <row r="491" spans="3:16">
      <c r="C491" s="1"/>
      <c r="D491" s="1"/>
      <c r="E491" s="1"/>
      <c r="F491" s="17"/>
      <c r="G491" s="1"/>
      <c r="H491" s="1"/>
      <c r="I491" s="1"/>
      <c r="J491" s="1"/>
      <c r="K491" s="1"/>
      <c r="L491" s="1"/>
      <c r="M491" s="1"/>
      <c r="N491" s="1"/>
      <c r="O491" s="1"/>
      <c r="P491" s="1"/>
    </row>
    <row r="492" spans="3:16">
      <c r="C492" s="1"/>
      <c r="D492" s="1"/>
      <c r="E492" s="1"/>
      <c r="F492" s="17"/>
      <c r="G492" s="1"/>
      <c r="H492" s="1"/>
      <c r="I492" s="1"/>
      <c r="J492" s="1"/>
      <c r="K492" s="1"/>
      <c r="L492" s="1"/>
      <c r="M492" s="1"/>
      <c r="N492" s="1"/>
      <c r="O492" s="1"/>
      <c r="P492" s="1"/>
    </row>
    <row r="493" spans="3:16">
      <c r="C493" s="1"/>
      <c r="D493" s="1"/>
      <c r="E493" s="1"/>
      <c r="F493" s="17"/>
      <c r="G493" s="1"/>
      <c r="H493" s="1"/>
      <c r="I493" s="1"/>
      <c r="J493" s="1"/>
      <c r="K493" s="1"/>
      <c r="L493" s="1"/>
      <c r="M493" s="1"/>
      <c r="N493" s="1"/>
      <c r="O493" s="1"/>
      <c r="P493" s="1"/>
    </row>
    <row r="494" spans="3:16">
      <c r="C494" s="1"/>
      <c r="D494" s="1"/>
      <c r="E494" s="1"/>
      <c r="F494" s="17"/>
      <c r="G494" s="1"/>
      <c r="H494" s="1"/>
      <c r="I494" s="1"/>
      <c r="J494" s="1"/>
      <c r="K494" s="1"/>
      <c r="L494" s="1"/>
      <c r="M494" s="1"/>
      <c r="N494" s="1"/>
      <c r="O494" s="1"/>
      <c r="P494" s="1"/>
    </row>
    <row r="495" spans="3:16">
      <c r="C495" s="1"/>
      <c r="D495" s="1"/>
      <c r="E495" s="1"/>
      <c r="F495" s="17"/>
      <c r="G495" s="1"/>
      <c r="H495" s="1"/>
      <c r="I495" s="1"/>
      <c r="J495" s="1"/>
      <c r="K495" s="1"/>
      <c r="L495" s="1"/>
      <c r="M495" s="1"/>
      <c r="N495" s="1"/>
      <c r="O495" s="1"/>
      <c r="P495" s="1"/>
    </row>
    <row r="496" spans="3:16">
      <c r="C496" s="1"/>
      <c r="D496" s="1"/>
      <c r="E496" s="1"/>
      <c r="F496" s="17"/>
      <c r="G496" s="1"/>
      <c r="H496" s="1"/>
      <c r="I496" s="1"/>
      <c r="J496" s="1"/>
      <c r="K496" s="1"/>
      <c r="L496" s="1"/>
      <c r="M496" s="1"/>
      <c r="N496" s="1"/>
      <c r="O496" s="1"/>
      <c r="P496" s="1"/>
    </row>
    <row r="497" spans="3:16">
      <c r="C497" s="1"/>
      <c r="D497" s="1"/>
      <c r="E497" s="1"/>
      <c r="F497" s="17"/>
      <c r="G497" s="1"/>
      <c r="H497" s="1"/>
      <c r="I497" s="1"/>
      <c r="J497" s="1"/>
      <c r="K497" s="1"/>
      <c r="L497" s="1"/>
      <c r="M497" s="1"/>
      <c r="N497" s="1"/>
      <c r="O497" s="1"/>
      <c r="P497" s="1"/>
    </row>
    <row r="498" spans="3:16">
      <c r="C498" s="1"/>
      <c r="D498" s="1"/>
      <c r="E498" s="1"/>
      <c r="F498" s="17"/>
      <c r="G498" s="1"/>
      <c r="H498" s="1"/>
      <c r="I498" s="1"/>
      <c r="J498" s="1"/>
      <c r="K498" s="1"/>
      <c r="L498" s="1"/>
      <c r="M498" s="1"/>
      <c r="N498" s="1"/>
      <c r="O498" s="1"/>
      <c r="P498" s="1"/>
    </row>
    <row r="499" spans="3:16">
      <c r="C499" s="1"/>
      <c r="D499" s="1"/>
      <c r="E499" s="1"/>
      <c r="F499" s="17"/>
      <c r="G499" s="1"/>
      <c r="H499" s="1"/>
      <c r="I499" s="1"/>
      <c r="J499" s="1"/>
      <c r="K499" s="1"/>
      <c r="L499" s="1"/>
      <c r="M499" s="1"/>
      <c r="N499" s="1"/>
      <c r="O499" s="1"/>
      <c r="P499" s="1"/>
    </row>
    <row r="500" spans="3:16">
      <c r="C500" s="1"/>
      <c r="D500" s="1"/>
      <c r="E500" s="1"/>
      <c r="F500" s="17"/>
      <c r="G500" s="1"/>
      <c r="H500" s="1"/>
      <c r="I500" s="1"/>
      <c r="J500" s="1"/>
      <c r="K500" s="1"/>
      <c r="L500" s="1"/>
      <c r="M500" s="1"/>
      <c r="N500" s="1"/>
      <c r="O500" s="1"/>
      <c r="P500" s="1"/>
    </row>
    <row r="501" spans="3:16">
      <c r="C501" s="1"/>
      <c r="D501" s="1"/>
      <c r="E501" s="1"/>
      <c r="F501" s="17"/>
      <c r="G501" s="1"/>
      <c r="H501" s="1"/>
      <c r="I501" s="1"/>
      <c r="J501" s="1"/>
      <c r="K501" s="1"/>
      <c r="L501" s="1"/>
      <c r="M501" s="1"/>
      <c r="N501" s="1"/>
      <c r="O501" s="1"/>
      <c r="P501" s="1"/>
    </row>
    <row r="502" spans="3:16">
      <c r="C502" s="1"/>
      <c r="D502" s="1"/>
      <c r="E502" s="1"/>
      <c r="F502" s="17"/>
      <c r="G502" s="1"/>
      <c r="H502" s="1"/>
      <c r="I502" s="1"/>
      <c r="J502" s="1"/>
      <c r="K502" s="1"/>
      <c r="L502" s="1"/>
      <c r="M502" s="1"/>
      <c r="N502" s="1"/>
      <c r="O502" s="1"/>
      <c r="P502" s="1"/>
    </row>
    <row r="503" spans="3:16">
      <c r="C503" s="1"/>
      <c r="D503" s="1"/>
      <c r="E503" s="1"/>
      <c r="F503" s="17"/>
      <c r="G503" s="1"/>
      <c r="H503" s="1"/>
      <c r="I503" s="1"/>
      <c r="J503" s="1"/>
      <c r="K503" s="1"/>
      <c r="L503" s="1"/>
      <c r="M503" s="1"/>
      <c r="N503" s="1"/>
      <c r="O503" s="1"/>
      <c r="P503" s="1"/>
    </row>
    <row r="504" spans="3:16">
      <c r="C504" s="1"/>
      <c r="D504" s="1"/>
      <c r="E504" s="1"/>
      <c r="F504" s="17"/>
      <c r="G504" s="1"/>
      <c r="H504" s="1"/>
      <c r="I504" s="1"/>
      <c r="J504" s="1"/>
      <c r="K504" s="1"/>
      <c r="L504" s="1"/>
      <c r="M504" s="1"/>
      <c r="N504" s="1"/>
      <c r="O504" s="1"/>
      <c r="P504" s="1"/>
    </row>
    <row r="505" spans="3:16">
      <c r="C505" s="1"/>
      <c r="D505" s="1"/>
      <c r="E505" s="1"/>
      <c r="F505" s="17"/>
      <c r="G505" s="1"/>
      <c r="H505" s="1"/>
      <c r="I505" s="1"/>
      <c r="J505" s="1"/>
      <c r="K505" s="1"/>
      <c r="L505" s="1"/>
      <c r="M505" s="1"/>
      <c r="N505" s="1"/>
      <c r="O505" s="1"/>
      <c r="P505" s="1"/>
    </row>
    <row r="506" spans="3:16">
      <c r="C506" s="1"/>
      <c r="D506" s="1"/>
      <c r="E506" s="1"/>
      <c r="F506" s="17"/>
      <c r="G506" s="1"/>
      <c r="H506" s="1"/>
      <c r="I506" s="1"/>
      <c r="J506" s="1"/>
      <c r="K506" s="1"/>
      <c r="L506" s="1"/>
      <c r="M506" s="1"/>
      <c r="N506" s="1"/>
      <c r="O506" s="1"/>
      <c r="P506" s="1"/>
    </row>
    <row r="507" spans="3:16">
      <c r="C507" s="1"/>
      <c r="D507" s="1"/>
      <c r="E507" s="1"/>
      <c r="F507" s="17"/>
      <c r="G507" s="1"/>
      <c r="H507" s="1"/>
      <c r="I507" s="1"/>
      <c r="J507" s="1"/>
      <c r="K507" s="1"/>
      <c r="L507" s="1"/>
      <c r="M507" s="1"/>
      <c r="N507" s="1"/>
      <c r="O507" s="1"/>
      <c r="P507" s="1"/>
    </row>
    <row r="508" spans="3:16">
      <c r="C508" s="1"/>
      <c r="D508" s="1"/>
      <c r="E508" s="1"/>
      <c r="F508" s="17"/>
      <c r="G508" s="1"/>
      <c r="H508" s="1"/>
      <c r="I508" s="1"/>
      <c r="J508" s="1"/>
      <c r="K508" s="1"/>
      <c r="L508" s="1"/>
      <c r="M508" s="1"/>
      <c r="N508" s="1"/>
      <c r="O508" s="1"/>
      <c r="P508" s="1"/>
    </row>
    <row r="509" spans="3:16">
      <c r="C509" s="1"/>
      <c r="D509" s="1"/>
      <c r="E509" s="1"/>
      <c r="F509" s="17"/>
      <c r="G509" s="1"/>
      <c r="H509" s="1"/>
      <c r="I509" s="1"/>
      <c r="J509" s="1"/>
      <c r="K509" s="1"/>
      <c r="L509" s="1"/>
      <c r="M509" s="1"/>
      <c r="N509" s="1"/>
      <c r="O509" s="1"/>
      <c r="P509" s="1"/>
    </row>
    <row r="510" spans="3:16">
      <c r="C510" s="1"/>
      <c r="D510" s="1"/>
      <c r="E510" s="1"/>
      <c r="F510" s="17"/>
      <c r="G510" s="1"/>
      <c r="H510" s="1"/>
      <c r="I510" s="1"/>
      <c r="J510" s="1"/>
      <c r="K510" s="1"/>
      <c r="L510" s="1"/>
      <c r="M510" s="1"/>
      <c r="N510" s="1"/>
      <c r="O510" s="1"/>
      <c r="P510" s="1"/>
    </row>
    <row r="511" spans="3:16">
      <c r="C511" s="1"/>
      <c r="D511" s="1"/>
      <c r="E511" s="1"/>
      <c r="F511" s="17"/>
      <c r="G511" s="1"/>
      <c r="H511" s="1"/>
      <c r="I511" s="1"/>
      <c r="J511" s="1"/>
      <c r="K511" s="1"/>
      <c r="L511" s="1"/>
      <c r="M511" s="1"/>
      <c r="N511" s="1"/>
      <c r="O511" s="1"/>
      <c r="P511" s="1"/>
    </row>
    <row r="512" spans="3:16">
      <c r="C512" s="1"/>
      <c r="D512" s="1"/>
      <c r="E512" s="1"/>
      <c r="F512" s="17"/>
      <c r="G512" s="1"/>
      <c r="H512" s="1"/>
      <c r="I512" s="1"/>
      <c r="J512" s="1"/>
      <c r="K512" s="1"/>
      <c r="L512" s="1"/>
      <c r="M512" s="1"/>
      <c r="N512" s="1"/>
      <c r="O512" s="1"/>
      <c r="P512" s="1"/>
    </row>
    <row r="513" spans="3:16">
      <c r="C513" s="1"/>
      <c r="D513" s="1"/>
      <c r="E513" s="1"/>
      <c r="F513" s="17"/>
      <c r="G513" s="1"/>
      <c r="H513" s="1"/>
      <c r="I513" s="1"/>
      <c r="J513" s="1"/>
      <c r="K513" s="1"/>
      <c r="L513" s="1"/>
      <c r="M513" s="1"/>
      <c r="N513" s="1"/>
      <c r="O513" s="1"/>
      <c r="P513" s="1"/>
    </row>
    <row r="514" spans="3:16">
      <c r="C514" s="1"/>
      <c r="D514" s="1"/>
      <c r="E514" s="1"/>
      <c r="F514" s="17"/>
      <c r="G514" s="1"/>
      <c r="H514" s="1"/>
      <c r="I514" s="1"/>
      <c r="J514" s="1"/>
      <c r="K514" s="1"/>
      <c r="L514" s="1"/>
      <c r="M514" s="1"/>
      <c r="N514" s="1"/>
      <c r="O514" s="1"/>
      <c r="P514" s="1"/>
    </row>
    <row r="515" spans="3:16">
      <c r="C515" s="1"/>
      <c r="D515" s="1"/>
      <c r="E515" s="1"/>
      <c r="F515" s="17"/>
      <c r="G515" s="1"/>
      <c r="H515" s="1"/>
      <c r="I515" s="1"/>
      <c r="J515" s="1"/>
      <c r="K515" s="1"/>
      <c r="L515" s="1"/>
      <c r="M515" s="1"/>
      <c r="N515" s="1"/>
      <c r="O515" s="1"/>
      <c r="P515" s="1"/>
    </row>
    <row r="516" spans="3:16">
      <c r="C516" s="1"/>
      <c r="D516" s="1"/>
      <c r="E516" s="1"/>
      <c r="F516" s="17"/>
      <c r="G516" s="1"/>
      <c r="H516" s="1"/>
      <c r="I516" s="1"/>
      <c r="J516" s="1"/>
      <c r="K516" s="1"/>
      <c r="L516" s="1"/>
      <c r="M516" s="1"/>
      <c r="N516" s="1"/>
      <c r="O516" s="1"/>
      <c r="P516" s="1"/>
    </row>
    <row r="517" spans="3:16">
      <c r="C517" s="1"/>
      <c r="D517" s="1"/>
      <c r="E517" s="1"/>
      <c r="F517" s="17"/>
      <c r="G517" s="1"/>
      <c r="H517" s="1"/>
      <c r="I517" s="1"/>
      <c r="J517" s="1"/>
      <c r="K517" s="1"/>
      <c r="L517" s="1"/>
      <c r="M517" s="1"/>
      <c r="N517" s="1"/>
      <c r="O517" s="1"/>
      <c r="P517" s="1"/>
    </row>
    <row r="518" spans="3:16">
      <c r="C518" s="1"/>
      <c r="D518" s="1"/>
      <c r="E518" s="1"/>
      <c r="F518" s="17"/>
      <c r="G518" s="1"/>
      <c r="H518" s="1"/>
      <c r="I518" s="1"/>
      <c r="J518" s="1"/>
      <c r="K518" s="1"/>
      <c r="L518" s="1"/>
      <c r="M518" s="1"/>
      <c r="N518" s="1"/>
      <c r="O518" s="1"/>
      <c r="P518" s="1"/>
    </row>
    <row r="519" spans="3:16">
      <c r="C519" s="1"/>
      <c r="D519" s="1"/>
      <c r="E519" s="1"/>
      <c r="F519" s="17"/>
      <c r="G519" s="1"/>
      <c r="H519" s="1"/>
      <c r="I519" s="1"/>
      <c r="J519" s="1"/>
      <c r="K519" s="1"/>
      <c r="L519" s="1"/>
      <c r="M519" s="1"/>
      <c r="N519" s="1"/>
      <c r="O519" s="1"/>
      <c r="P519" s="1"/>
    </row>
    <row r="520" spans="3:16">
      <c r="C520" s="1"/>
      <c r="D520" s="1"/>
      <c r="E520" s="1"/>
      <c r="F520" s="17"/>
      <c r="G520" s="1"/>
      <c r="H520" s="1"/>
      <c r="I520" s="1"/>
      <c r="J520" s="1"/>
      <c r="K520" s="1"/>
      <c r="L520" s="1"/>
      <c r="M520" s="1"/>
      <c r="N520" s="1"/>
      <c r="O520" s="1"/>
      <c r="P520" s="1"/>
    </row>
    <row r="521" spans="3:16">
      <c r="C521" s="1"/>
      <c r="D521" s="1"/>
      <c r="E521" s="1"/>
      <c r="F521" s="17"/>
      <c r="G521" s="1"/>
      <c r="H521" s="1"/>
      <c r="I521" s="1"/>
      <c r="J521" s="1"/>
      <c r="K521" s="1"/>
      <c r="L521" s="1"/>
      <c r="M521" s="1"/>
      <c r="N521" s="1"/>
      <c r="O521" s="1"/>
      <c r="P521" s="1"/>
    </row>
    <row r="522" spans="3:16">
      <c r="C522" s="1"/>
      <c r="D522" s="1"/>
      <c r="E522" s="1"/>
      <c r="F522" s="17"/>
      <c r="G522" s="1"/>
      <c r="H522" s="1"/>
      <c r="I522" s="1"/>
      <c r="J522" s="1"/>
      <c r="K522" s="1"/>
      <c r="L522" s="1"/>
      <c r="M522" s="1"/>
      <c r="N522" s="1"/>
      <c r="O522" s="1"/>
      <c r="P522" s="1"/>
    </row>
    <row r="523" spans="3:16">
      <c r="C523" s="1"/>
      <c r="D523" s="1"/>
      <c r="E523" s="1"/>
      <c r="F523" s="17"/>
      <c r="G523" s="1"/>
      <c r="H523" s="1"/>
      <c r="I523" s="1"/>
      <c r="J523" s="1"/>
      <c r="K523" s="1"/>
      <c r="L523" s="1"/>
      <c r="M523" s="1"/>
      <c r="N523" s="1"/>
      <c r="O523" s="1"/>
      <c r="P523" s="1"/>
    </row>
    <row r="524" spans="3:16">
      <c r="C524" s="1"/>
      <c r="D524" s="1"/>
      <c r="E524" s="1"/>
      <c r="F524" s="17"/>
      <c r="G524" s="1"/>
      <c r="H524" s="1"/>
      <c r="I524" s="1"/>
      <c r="J524" s="1"/>
      <c r="K524" s="1"/>
      <c r="L524" s="1"/>
      <c r="M524" s="1"/>
      <c r="N524" s="1"/>
      <c r="O524" s="1"/>
      <c r="P524" s="1"/>
    </row>
    <row r="525" spans="3:16">
      <c r="C525" s="1"/>
      <c r="D525" s="1"/>
      <c r="E525" s="1"/>
      <c r="F525" s="17"/>
      <c r="G525" s="1"/>
      <c r="H525" s="1"/>
      <c r="I525" s="1"/>
      <c r="J525" s="1"/>
      <c r="K525" s="1"/>
      <c r="L525" s="1"/>
      <c r="M525" s="1"/>
      <c r="N525" s="1"/>
      <c r="O525" s="1"/>
      <c r="P525" s="1"/>
    </row>
    <row r="526" spans="3:16">
      <c r="C526" s="1"/>
      <c r="D526" s="1"/>
      <c r="E526" s="1"/>
      <c r="F526" s="17"/>
      <c r="G526" s="1"/>
      <c r="H526" s="1"/>
      <c r="I526" s="1"/>
      <c r="J526" s="1"/>
      <c r="K526" s="1"/>
      <c r="L526" s="1"/>
      <c r="M526" s="1"/>
      <c r="N526" s="1"/>
      <c r="O526" s="1"/>
      <c r="P526" s="1"/>
    </row>
    <row r="527" spans="3:16">
      <c r="C527" s="1"/>
      <c r="D527" s="1"/>
      <c r="E527" s="1"/>
      <c r="F527" s="17"/>
      <c r="G527" s="1"/>
      <c r="H527" s="1"/>
      <c r="I527" s="1"/>
      <c r="J527" s="1"/>
      <c r="K527" s="1"/>
      <c r="L527" s="1"/>
      <c r="M527" s="1"/>
      <c r="N527" s="1"/>
      <c r="O527" s="1"/>
      <c r="P527" s="1"/>
    </row>
    <row r="528" spans="3:16">
      <c r="C528" s="1"/>
      <c r="D528" s="1"/>
      <c r="E528" s="1"/>
      <c r="F528" s="17"/>
      <c r="G528" s="1"/>
      <c r="H528" s="1"/>
      <c r="I528" s="1"/>
      <c r="J528" s="1"/>
      <c r="K528" s="1"/>
      <c r="L528" s="1"/>
      <c r="M528" s="1"/>
      <c r="N528" s="1"/>
      <c r="O528" s="1"/>
      <c r="P528" s="1"/>
    </row>
    <row r="529" spans="3:16">
      <c r="C529" s="1"/>
      <c r="D529" s="1"/>
      <c r="E529" s="1"/>
      <c r="F529" s="17"/>
      <c r="G529" s="1"/>
      <c r="H529" s="1"/>
      <c r="I529" s="1"/>
      <c r="J529" s="1"/>
      <c r="K529" s="1"/>
      <c r="L529" s="1"/>
      <c r="M529" s="1"/>
      <c r="N529" s="1"/>
      <c r="O529" s="1"/>
      <c r="P529" s="1"/>
    </row>
    <row r="530" spans="3:16">
      <c r="C530" s="1"/>
      <c r="D530" s="1"/>
      <c r="E530" s="1"/>
      <c r="F530" s="17"/>
      <c r="G530" s="1"/>
      <c r="H530" s="1"/>
      <c r="I530" s="1"/>
      <c r="J530" s="1"/>
      <c r="K530" s="1"/>
      <c r="L530" s="1"/>
      <c r="M530" s="1"/>
      <c r="N530" s="1"/>
      <c r="O530" s="1"/>
      <c r="P530" s="1"/>
    </row>
    <row r="531" spans="3:16">
      <c r="C531" s="1"/>
      <c r="D531" s="1"/>
      <c r="E531" s="1"/>
      <c r="F531" s="17"/>
      <c r="G531" s="1"/>
      <c r="H531" s="1"/>
      <c r="I531" s="1"/>
      <c r="J531" s="1"/>
      <c r="K531" s="1"/>
      <c r="L531" s="1"/>
      <c r="M531" s="1"/>
      <c r="N531" s="1"/>
      <c r="O531" s="1"/>
      <c r="P531" s="1"/>
    </row>
    <row r="532" spans="3:16">
      <c r="C532" s="1"/>
      <c r="D532" s="1"/>
      <c r="E532" s="1"/>
      <c r="F532" s="17"/>
      <c r="G532" s="1"/>
      <c r="H532" s="1"/>
      <c r="I532" s="1"/>
      <c r="J532" s="1"/>
      <c r="K532" s="1"/>
      <c r="L532" s="1"/>
      <c r="M532" s="1"/>
      <c r="N532" s="1"/>
      <c r="O532" s="1"/>
      <c r="P532" s="1"/>
    </row>
    <row r="533" spans="3:16">
      <c r="C533" s="1"/>
      <c r="D533" s="1"/>
      <c r="E533" s="1"/>
      <c r="F533" s="17"/>
      <c r="G533" s="1"/>
      <c r="H533" s="1"/>
      <c r="I533" s="1"/>
      <c r="J533" s="1"/>
      <c r="K533" s="1"/>
      <c r="L533" s="1"/>
      <c r="M533" s="1"/>
      <c r="N533" s="1"/>
      <c r="O533" s="1"/>
      <c r="P533" s="1"/>
    </row>
    <row r="534" spans="3:16">
      <c r="C534" s="1"/>
      <c r="D534" s="1"/>
      <c r="E534" s="1"/>
      <c r="F534" s="17"/>
      <c r="G534" s="1"/>
      <c r="H534" s="1"/>
      <c r="I534" s="1"/>
      <c r="J534" s="1"/>
      <c r="K534" s="1"/>
      <c r="L534" s="1"/>
      <c r="M534" s="1"/>
      <c r="N534" s="1"/>
      <c r="O534" s="1"/>
      <c r="P534" s="1"/>
    </row>
    <row r="535" spans="3:16">
      <c r="C535" s="1"/>
      <c r="D535" s="1"/>
      <c r="E535" s="1"/>
      <c r="F535" s="17"/>
      <c r="G535" s="1"/>
      <c r="H535" s="1"/>
      <c r="I535" s="1"/>
      <c r="J535" s="1"/>
      <c r="K535" s="1"/>
      <c r="L535" s="1"/>
      <c r="M535" s="1"/>
      <c r="N535" s="1"/>
      <c r="O535" s="1"/>
      <c r="P535" s="1"/>
    </row>
    <row r="536" spans="3:16">
      <c r="C536" s="1"/>
      <c r="D536" s="1"/>
      <c r="E536" s="1"/>
      <c r="F536" s="17"/>
      <c r="G536" s="1"/>
      <c r="H536" s="1"/>
      <c r="I536" s="1"/>
      <c r="J536" s="1"/>
      <c r="K536" s="1"/>
      <c r="L536" s="1"/>
      <c r="M536" s="1"/>
      <c r="N536" s="1"/>
      <c r="O536" s="1"/>
      <c r="P536" s="1"/>
    </row>
    <row r="537" spans="3:16">
      <c r="C537" s="1"/>
      <c r="D537" s="1"/>
      <c r="E537" s="1"/>
      <c r="F537" s="17"/>
      <c r="G537" s="1"/>
      <c r="H537" s="1"/>
      <c r="I537" s="1"/>
      <c r="J537" s="1"/>
      <c r="K537" s="1"/>
      <c r="L537" s="1"/>
      <c r="M537" s="1"/>
      <c r="N537" s="1"/>
      <c r="O537" s="1"/>
      <c r="P537" s="1"/>
    </row>
    <row r="538" spans="3:16">
      <c r="C538" s="1"/>
      <c r="D538" s="1"/>
      <c r="E538" s="1"/>
      <c r="F538" s="17"/>
      <c r="G538" s="1"/>
      <c r="H538" s="1"/>
      <c r="I538" s="1"/>
      <c r="J538" s="1"/>
      <c r="K538" s="1"/>
      <c r="L538" s="1"/>
      <c r="M538" s="1"/>
      <c r="N538" s="1"/>
      <c r="O538" s="1"/>
      <c r="P538" s="1"/>
    </row>
    <row r="539" spans="3:16">
      <c r="C539" s="1"/>
      <c r="D539" s="1"/>
      <c r="E539" s="1"/>
      <c r="F539" s="17"/>
      <c r="G539" s="1"/>
      <c r="H539" s="1"/>
      <c r="I539" s="1"/>
      <c r="J539" s="1"/>
      <c r="K539" s="1"/>
      <c r="L539" s="1"/>
      <c r="M539" s="1"/>
      <c r="N539" s="1"/>
      <c r="O539" s="1"/>
      <c r="P539" s="1"/>
    </row>
    <row r="540" spans="3:16">
      <c r="C540" s="1"/>
      <c r="D540" s="1"/>
      <c r="E540" s="1"/>
      <c r="F540" s="17"/>
      <c r="G540" s="1"/>
      <c r="H540" s="1"/>
      <c r="I540" s="1"/>
      <c r="J540" s="1"/>
      <c r="K540" s="1"/>
      <c r="L540" s="1"/>
      <c r="M540" s="1"/>
      <c r="N540" s="1"/>
      <c r="O540" s="1"/>
      <c r="P540" s="1"/>
    </row>
    <row r="541" spans="3:16">
      <c r="C541" s="1"/>
      <c r="D541" s="1"/>
      <c r="E541" s="1"/>
      <c r="F541" s="17"/>
      <c r="G541" s="1"/>
      <c r="H541" s="1"/>
      <c r="I541" s="1"/>
      <c r="J541" s="1"/>
      <c r="K541" s="1"/>
      <c r="L541" s="1"/>
      <c r="M541" s="1"/>
      <c r="N541" s="1"/>
      <c r="O541" s="1"/>
      <c r="P541" s="1"/>
    </row>
    <row r="542" spans="3:16">
      <c r="C542" s="1"/>
      <c r="D542" s="1"/>
      <c r="E542" s="1"/>
      <c r="F542" s="17"/>
      <c r="G542" s="1"/>
      <c r="H542" s="1"/>
      <c r="I542" s="1"/>
      <c r="J542" s="1"/>
      <c r="K542" s="1"/>
      <c r="L542" s="1"/>
      <c r="M542" s="1"/>
      <c r="N542" s="1"/>
      <c r="O542" s="1"/>
      <c r="P542" s="1"/>
    </row>
    <row r="543" spans="3:16">
      <c r="C543" s="1"/>
      <c r="D543" s="1"/>
      <c r="E543" s="1"/>
      <c r="F543" s="17"/>
      <c r="G543" s="1"/>
      <c r="H543" s="1"/>
      <c r="I543" s="1"/>
      <c r="J543" s="1"/>
      <c r="K543" s="1"/>
      <c r="L543" s="1"/>
      <c r="M543" s="1"/>
      <c r="N543" s="1"/>
      <c r="O543" s="1"/>
      <c r="P543" s="1"/>
    </row>
    <row r="544" spans="3:16">
      <c r="C544" s="1"/>
      <c r="D544" s="1"/>
      <c r="E544" s="1"/>
      <c r="F544" s="17"/>
      <c r="G544" s="1"/>
      <c r="H544" s="1"/>
      <c r="I544" s="1"/>
      <c r="J544" s="1"/>
      <c r="K544" s="1"/>
      <c r="L544" s="1"/>
      <c r="M544" s="1"/>
      <c r="N544" s="1"/>
      <c r="O544" s="1"/>
      <c r="P544" s="1"/>
    </row>
    <row r="545" spans="3:16">
      <c r="C545" s="1"/>
      <c r="D545" s="1"/>
      <c r="E545" s="1"/>
      <c r="F545" s="17"/>
      <c r="G545" s="1"/>
      <c r="H545" s="1"/>
      <c r="I545" s="1"/>
      <c r="J545" s="1"/>
      <c r="K545" s="1"/>
      <c r="L545" s="1"/>
      <c r="M545" s="1"/>
      <c r="N545" s="1"/>
      <c r="O545" s="1"/>
      <c r="P545" s="1"/>
    </row>
    <row r="546" spans="3:16">
      <c r="C546" s="1"/>
      <c r="D546" s="1"/>
      <c r="E546" s="1"/>
      <c r="F546" s="17"/>
      <c r="G546" s="1"/>
      <c r="H546" s="1"/>
      <c r="I546" s="1"/>
      <c r="J546" s="1"/>
      <c r="K546" s="1"/>
      <c r="L546" s="1"/>
      <c r="M546" s="1"/>
      <c r="N546" s="1"/>
      <c r="O546" s="1"/>
      <c r="P546" s="1"/>
    </row>
    <row r="547" spans="3:16">
      <c r="C547" s="1"/>
      <c r="D547" s="1"/>
      <c r="E547" s="1"/>
      <c r="F547" s="17"/>
      <c r="G547" s="1"/>
      <c r="H547" s="1"/>
      <c r="I547" s="1"/>
      <c r="J547" s="1"/>
      <c r="K547" s="1"/>
      <c r="L547" s="1"/>
      <c r="M547" s="1"/>
      <c r="N547" s="1"/>
      <c r="O547" s="1"/>
      <c r="P547" s="1"/>
    </row>
    <row r="548" spans="3:16">
      <c r="C548" s="1"/>
      <c r="D548" s="1"/>
      <c r="E548" s="1"/>
      <c r="F548" s="17"/>
      <c r="G548" s="1"/>
      <c r="H548" s="1"/>
      <c r="I548" s="1"/>
      <c r="J548" s="1"/>
      <c r="K548" s="1"/>
      <c r="L548" s="1"/>
      <c r="M548" s="1"/>
      <c r="N548" s="1"/>
      <c r="O548" s="1"/>
      <c r="P548" s="1"/>
    </row>
    <row r="549" spans="3:16">
      <c r="C549" s="1"/>
      <c r="D549" s="1"/>
      <c r="E549" s="1"/>
      <c r="F549" s="17"/>
      <c r="G549" s="1"/>
      <c r="H549" s="1"/>
      <c r="I549" s="1"/>
      <c r="J549" s="1"/>
      <c r="K549" s="1"/>
      <c r="L549" s="1"/>
      <c r="M549" s="1"/>
      <c r="N549" s="1"/>
      <c r="O549" s="1"/>
      <c r="P549" s="1"/>
    </row>
    <row r="550" spans="3:16">
      <c r="C550" s="1"/>
      <c r="D550" s="1"/>
      <c r="E550" s="1"/>
      <c r="F550" s="17"/>
      <c r="G550" s="1"/>
      <c r="H550" s="1"/>
      <c r="I550" s="1"/>
      <c r="J550" s="1"/>
      <c r="K550" s="1"/>
      <c r="L550" s="1"/>
      <c r="M550" s="1"/>
      <c r="N550" s="1"/>
      <c r="O550" s="1"/>
      <c r="P550" s="1"/>
    </row>
    <row r="551" spans="3:16">
      <c r="C551" s="1"/>
      <c r="D551" s="1"/>
      <c r="E551" s="1"/>
      <c r="F551" s="17"/>
      <c r="G551" s="1"/>
      <c r="H551" s="1"/>
      <c r="I551" s="1"/>
      <c r="J551" s="1"/>
      <c r="K551" s="1"/>
      <c r="L551" s="1"/>
      <c r="M551" s="1"/>
      <c r="N551" s="1"/>
      <c r="O551" s="1"/>
      <c r="P551" s="1"/>
    </row>
    <row r="552" spans="3:16">
      <c r="C552" s="1"/>
      <c r="D552" s="1"/>
      <c r="E552" s="1"/>
      <c r="F552" s="17"/>
      <c r="G552" s="1"/>
      <c r="H552" s="1"/>
      <c r="I552" s="1"/>
      <c r="J552" s="1"/>
      <c r="K552" s="1"/>
      <c r="L552" s="1"/>
      <c r="M552" s="1"/>
      <c r="N552" s="1"/>
      <c r="O552" s="1"/>
      <c r="P552" s="1"/>
    </row>
    <row r="553" spans="3:16">
      <c r="C553" s="1"/>
      <c r="D553" s="1"/>
      <c r="E553" s="1"/>
      <c r="F553" s="17"/>
      <c r="G553" s="1"/>
      <c r="H553" s="1"/>
      <c r="I553" s="1"/>
      <c r="J553" s="1"/>
      <c r="K553" s="1"/>
      <c r="L553" s="1"/>
      <c r="M553" s="1"/>
      <c r="N553" s="1"/>
      <c r="O553" s="1"/>
      <c r="P553" s="1"/>
    </row>
    <row r="554" spans="3:16">
      <c r="C554" s="1"/>
      <c r="D554" s="1"/>
      <c r="E554" s="1"/>
      <c r="F554" s="17"/>
      <c r="G554" s="1"/>
      <c r="H554" s="1"/>
      <c r="I554" s="1"/>
      <c r="J554" s="1"/>
      <c r="K554" s="1"/>
      <c r="L554" s="1"/>
      <c r="M554" s="1"/>
      <c r="N554" s="1"/>
      <c r="O554" s="1"/>
      <c r="P554" s="1"/>
    </row>
    <row r="555" spans="3:16">
      <c r="C555" s="1"/>
      <c r="D555" s="1"/>
      <c r="E555" s="1"/>
      <c r="F555" s="17"/>
      <c r="G555" s="1"/>
      <c r="H555" s="1"/>
      <c r="I555" s="1"/>
      <c r="J555" s="1"/>
      <c r="K555" s="1"/>
      <c r="L555" s="1"/>
      <c r="M555" s="1"/>
      <c r="N555" s="1"/>
      <c r="O555" s="1"/>
      <c r="P555" s="1"/>
    </row>
    <row r="556" spans="3:16">
      <c r="C556" s="1"/>
      <c r="D556" s="1"/>
      <c r="E556" s="1"/>
      <c r="F556" s="17"/>
      <c r="G556" s="1"/>
      <c r="H556" s="1"/>
      <c r="I556" s="1"/>
      <c r="J556" s="1"/>
      <c r="K556" s="1"/>
      <c r="L556" s="1"/>
      <c r="M556" s="1"/>
      <c r="N556" s="1"/>
      <c r="O556" s="1"/>
      <c r="P556" s="1"/>
    </row>
    <row r="557" spans="3:16">
      <c r="C557" s="1"/>
      <c r="D557" s="1"/>
      <c r="E557" s="1"/>
      <c r="F557" s="17"/>
      <c r="G557" s="1"/>
      <c r="H557" s="1"/>
      <c r="I557" s="1"/>
      <c r="J557" s="1"/>
      <c r="K557" s="1"/>
      <c r="L557" s="1"/>
      <c r="M557" s="1"/>
      <c r="N557" s="1"/>
      <c r="O557" s="1"/>
      <c r="P557" s="1"/>
    </row>
    <row r="558" spans="3:16">
      <c r="C558" s="1"/>
      <c r="D558" s="1"/>
      <c r="E558" s="1"/>
      <c r="F558" s="17"/>
      <c r="G558" s="1"/>
      <c r="H558" s="1"/>
      <c r="I558" s="1"/>
      <c r="J558" s="1"/>
      <c r="K558" s="1"/>
      <c r="L558" s="1"/>
      <c r="M558" s="1"/>
      <c r="N558" s="1"/>
      <c r="O558" s="1"/>
      <c r="P558" s="1"/>
    </row>
    <row r="559" spans="3:16">
      <c r="C559" s="1"/>
      <c r="D559" s="1"/>
      <c r="E559" s="1"/>
      <c r="F559" s="17"/>
      <c r="G559" s="1"/>
      <c r="H559" s="1"/>
      <c r="I559" s="1"/>
      <c r="J559" s="1"/>
      <c r="K559" s="1"/>
      <c r="L559" s="1"/>
      <c r="M559" s="1"/>
      <c r="N559" s="1"/>
      <c r="O559" s="1"/>
      <c r="P559" s="1"/>
    </row>
    <row r="560" spans="3:16">
      <c r="C560" s="1"/>
      <c r="D560" s="1"/>
      <c r="E560" s="1"/>
      <c r="F560" s="17"/>
      <c r="G560" s="1"/>
      <c r="H560" s="1"/>
      <c r="I560" s="1"/>
      <c r="J560" s="1"/>
      <c r="K560" s="1"/>
      <c r="L560" s="1"/>
      <c r="M560" s="1"/>
      <c r="N560" s="1"/>
      <c r="O560" s="1"/>
      <c r="P560" s="1"/>
    </row>
    <row r="561" spans="3:16">
      <c r="C561" s="1"/>
      <c r="D561" s="1"/>
      <c r="E561" s="1"/>
      <c r="F561" s="17"/>
      <c r="G561" s="1"/>
      <c r="H561" s="1"/>
      <c r="I561" s="1"/>
      <c r="J561" s="1"/>
      <c r="K561" s="1"/>
      <c r="L561" s="1"/>
      <c r="M561" s="1"/>
      <c r="N561" s="1"/>
      <c r="O561" s="1"/>
      <c r="P561" s="1"/>
    </row>
    <row r="562" spans="3:16">
      <c r="C562" s="1"/>
      <c r="D562" s="1"/>
      <c r="E562" s="1"/>
      <c r="F562" s="17"/>
      <c r="G562" s="1"/>
      <c r="H562" s="1"/>
      <c r="I562" s="1"/>
      <c r="J562" s="1"/>
      <c r="K562" s="1"/>
      <c r="L562" s="1"/>
      <c r="M562" s="1"/>
      <c r="N562" s="1"/>
      <c r="O562" s="1"/>
      <c r="P562" s="1"/>
    </row>
    <row r="563" spans="3:16">
      <c r="C563" s="1"/>
      <c r="D563" s="1"/>
      <c r="E563" s="1"/>
      <c r="F563" s="17"/>
      <c r="G563" s="1"/>
      <c r="H563" s="1"/>
      <c r="I563" s="1"/>
      <c r="J563" s="1"/>
      <c r="K563" s="1"/>
      <c r="L563" s="1"/>
      <c r="M563" s="1"/>
      <c r="N563" s="1"/>
      <c r="O563" s="1"/>
      <c r="P563" s="1"/>
    </row>
    <row r="564" spans="3:16">
      <c r="C564" s="1"/>
      <c r="D564" s="1"/>
      <c r="E564" s="1"/>
      <c r="F564" s="17"/>
      <c r="G564" s="1"/>
      <c r="H564" s="1"/>
      <c r="I564" s="1"/>
      <c r="J564" s="1"/>
      <c r="K564" s="1"/>
      <c r="L564" s="1"/>
      <c r="M564" s="1"/>
      <c r="N564" s="1"/>
      <c r="O564" s="1"/>
      <c r="P564" s="1"/>
    </row>
    <row r="565" spans="3:16">
      <c r="C565" s="1"/>
      <c r="D565" s="1"/>
      <c r="E565" s="1"/>
      <c r="F565" s="17"/>
      <c r="G565" s="1"/>
      <c r="H565" s="1"/>
      <c r="I565" s="1"/>
      <c r="J565" s="1"/>
      <c r="K565" s="1"/>
      <c r="L565" s="1"/>
      <c r="M565" s="1"/>
      <c r="N565" s="1"/>
      <c r="O565" s="1"/>
      <c r="P565" s="1"/>
    </row>
    <row r="566" spans="3:16">
      <c r="C566" s="1"/>
      <c r="D566" s="1"/>
      <c r="E566" s="1"/>
      <c r="F566" s="17"/>
      <c r="G566" s="1"/>
      <c r="H566" s="1"/>
      <c r="I566" s="1"/>
      <c r="J566" s="1"/>
      <c r="K566" s="1"/>
      <c r="L566" s="1"/>
      <c r="M566" s="1"/>
      <c r="N566" s="1"/>
      <c r="O566" s="1"/>
      <c r="P566" s="1"/>
    </row>
    <row r="567" spans="3:16">
      <c r="C567" s="1"/>
      <c r="D567" s="1"/>
      <c r="E567" s="1"/>
      <c r="F567" s="17"/>
      <c r="G567" s="1"/>
      <c r="H567" s="1"/>
      <c r="I567" s="1"/>
      <c r="J567" s="1"/>
      <c r="K567" s="1"/>
      <c r="L567" s="1"/>
      <c r="M567" s="1"/>
      <c r="N567" s="1"/>
      <c r="O567" s="1"/>
      <c r="P567" s="1"/>
    </row>
    <row r="568" spans="3:16">
      <c r="C568" s="1"/>
      <c r="D568" s="1"/>
      <c r="E568" s="1"/>
      <c r="F568" s="17"/>
      <c r="G568" s="1"/>
      <c r="H568" s="1"/>
      <c r="I568" s="1"/>
      <c r="J568" s="1"/>
      <c r="K568" s="1"/>
      <c r="L568" s="1"/>
      <c r="M568" s="1"/>
      <c r="N568" s="1"/>
      <c r="O568" s="1"/>
      <c r="P568" s="1"/>
    </row>
    <row r="569" spans="3:16">
      <c r="C569" s="1"/>
      <c r="D569" s="1"/>
      <c r="E569" s="1"/>
      <c r="F569" s="17"/>
      <c r="G569" s="1"/>
      <c r="H569" s="1"/>
      <c r="I569" s="1"/>
      <c r="J569" s="1"/>
      <c r="K569" s="1"/>
      <c r="L569" s="1"/>
      <c r="M569" s="1"/>
      <c r="N569" s="1"/>
      <c r="O569" s="1"/>
      <c r="P569" s="1"/>
    </row>
    <row r="570" spans="3:16">
      <c r="C570" s="1"/>
      <c r="D570" s="1"/>
      <c r="E570" s="1"/>
      <c r="F570" s="17"/>
      <c r="G570" s="1"/>
      <c r="H570" s="1"/>
      <c r="I570" s="1"/>
      <c r="J570" s="1"/>
      <c r="K570" s="1"/>
      <c r="L570" s="1"/>
      <c r="M570" s="1"/>
      <c r="N570" s="1"/>
      <c r="O570" s="1"/>
      <c r="P570" s="1"/>
    </row>
    <row r="571" spans="3:16">
      <c r="C571" s="1"/>
      <c r="D571" s="1"/>
      <c r="E571" s="1"/>
      <c r="F571" s="17"/>
      <c r="G571" s="1"/>
      <c r="H571" s="1"/>
      <c r="I571" s="1"/>
      <c r="J571" s="1"/>
      <c r="K571" s="1"/>
      <c r="L571" s="1"/>
      <c r="M571" s="1"/>
      <c r="N571" s="1"/>
      <c r="O571" s="1"/>
      <c r="P571" s="1"/>
    </row>
    <row r="572" spans="3:16">
      <c r="C572" s="1"/>
      <c r="D572" s="1"/>
      <c r="E572" s="1"/>
      <c r="F572" s="17"/>
      <c r="G572" s="1"/>
      <c r="H572" s="1"/>
      <c r="I572" s="1"/>
      <c r="J572" s="1"/>
      <c r="K572" s="1"/>
      <c r="L572" s="1"/>
      <c r="M572" s="1"/>
      <c r="N572" s="1"/>
      <c r="O572" s="1"/>
      <c r="P572" s="1"/>
    </row>
    <row r="573" spans="3:16">
      <c r="C573" s="1"/>
      <c r="D573" s="1"/>
      <c r="E573" s="1"/>
      <c r="F573" s="17"/>
      <c r="G573" s="1"/>
      <c r="H573" s="1"/>
      <c r="I573" s="1"/>
      <c r="J573" s="1"/>
      <c r="K573" s="1"/>
      <c r="L573" s="1"/>
      <c r="M573" s="1"/>
      <c r="N573" s="1"/>
      <c r="O573" s="1"/>
      <c r="P573" s="1"/>
    </row>
    <row r="574" spans="3:16">
      <c r="C574" s="1"/>
      <c r="D574" s="1"/>
      <c r="E574" s="1"/>
      <c r="F574" s="17"/>
      <c r="G574" s="1"/>
      <c r="H574" s="1"/>
      <c r="I574" s="1"/>
      <c r="J574" s="1"/>
      <c r="K574" s="1"/>
      <c r="L574" s="1"/>
      <c r="M574" s="1"/>
      <c r="N574" s="1"/>
      <c r="O574" s="1"/>
      <c r="P574" s="1"/>
    </row>
    <row r="575" spans="3:16">
      <c r="C575" s="1"/>
      <c r="D575" s="1"/>
      <c r="E575" s="1"/>
      <c r="F575" s="17"/>
      <c r="G575" s="1"/>
      <c r="H575" s="1"/>
      <c r="I575" s="1"/>
      <c r="J575" s="1"/>
      <c r="K575" s="1"/>
      <c r="L575" s="1"/>
      <c r="M575" s="1"/>
      <c r="N575" s="1"/>
      <c r="O575" s="1"/>
      <c r="P575" s="1"/>
    </row>
    <row r="576" spans="3:16">
      <c r="C576" s="1"/>
      <c r="D576" s="1"/>
      <c r="E576" s="1"/>
      <c r="F576" s="17"/>
      <c r="G576" s="1"/>
      <c r="H576" s="1"/>
      <c r="I576" s="1"/>
      <c r="J576" s="1"/>
      <c r="K576" s="1"/>
      <c r="L576" s="1"/>
      <c r="M576" s="1"/>
      <c r="N576" s="1"/>
      <c r="O576" s="1"/>
      <c r="P576" s="1"/>
    </row>
    <row r="577" spans="3:16">
      <c r="C577" s="1"/>
      <c r="D577" s="1"/>
      <c r="E577" s="1"/>
      <c r="F577" s="17"/>
      <c r="G577" s="1"/>
      <c r="H577" s="1"/>
      <c r="I577" s="1"/>
      <c r="J577" s="1"/>
      <c r="K577" s="1"/>
      <c r="L577" s="1"/>
      <c r="M577" s="1"/>
      <c r="N577" s="1"/>
      <c r="O577" s="1"/>
      <c r="P577" s="1"/>
    </row>
    <row r="578" spans="3:16">
      <c r="C578" s="1"/>
      <c r="D578" s="1"/>
      <c r="E578" s="1"/>
      <c r="F578" s="17"/>
      <c r="G578" s="1"/>
      <c r="H578" s="1"/>
      <c r="I578" s="1"/>
      <c r="J578" s="1"/>
      <c r="K578" s="1"/>
      <c r="L578" s="1"/>
      <c r="M578" s="1"/>
      <c r="N578" s="1"/>
      <c r="O578" s="1"/>
      <c r="P578" s="1"/>
    </row>
    <row r="579" spans="3:16">
      <c r="C579" s="1"/>
      <c r="D579" s="1"/>
      <c r="E579" s="1"/>
      <c r="F579" s="17"/>
      <c r="G579" s="1"/>
      <c r="H579" s="1"/>
      <c r="I579" s="1"/>
      <c r="J579" s="1"/>
      <c r="K579" s="1"/>
      <c r="L579" s="1"/>
      <c r="M579" s="1"/>
      <c r="N579" s="1"/>
      <c r="O579" s="1"/>
      <c r="P579" s="1"/>
    </row>
    <row r="580" spans="3:16">
      <c r="C580" s="1"/>
      <c r="D580" s="1"/>
      <c r="E580" s="1"/>
      <c r="F580" s="17"/>
      <c r="G580" s="1"/>
      <c r="H580" s="1"/>
      <c r="I580" s="1"/>
      <c r="J580" s="1"/>
      <c r="K580" s="1"/>
      <c r="L580" s="1"/>
      <c r="M580" s="1"/>
      <c r="N580" s="1"/>
      <c r="O580" s="1"/>
      <c r="P580" s="1"/>
    </row>
    <row r="581" spans="3:16">
      <c r="C581" s="1"/>
      <c r="D581" s="1"/>
      <c r="E581" s="1"/>
      <c r="F581" s="17"/>
      <c r="G581" s="1"/>
      <c r="H581" s="1"/>
      <c r="I581" s="1"/>
      <c r="J581" s="1"/>
      <c r="K581" s="1"/>
      <c r="L581" s="1"/>
      <c r="M581" s="1"/>
      <c r="N581" s="1"/>
      <c r="O581" s="1"/>
      <c r="P581" s="1"/>
    </row>
    <row r="582" spans="3:16">
      <c r="C582" s="1"/>
      <c r="D582" s="1"/>
      <c r="E582" s="1"/>
      <c r="F582" s="17"/>
      <c r="G582" s="1"/>
      <c r="H582" s="1"/>
      <c r="I582" s="1"/>
      <c r="J582" s="1"/>
      <c r="K582" s="1"/>
      <c r="L582" s="1"/>
      <c r="M582" s="1"/>
      <c r="N582" s="1"/>
      <c r="O582" s="1"/>
      <c r="P582" s="1"/>
    </row>
    <row r="583" spans="3:16">
      <c r="C583" s="1"/>
      <c r="D583" s="1"/>
      <c r="E583" s="1"/>
      <c r="F583" s="17"/>
      <c r="G583" s="1"/>
      <c r="H583" s="1"/>
      <c r="I583" s="1"/>
      <c r="J583" s="1"/>
      <c r="K583" s="1"/>
      <c r="L583" s="1"/>
      <c r="M583" s="1"/>
      <c r="N583" s="1"/>
      <c r="O583" s="1"/>
      <c r="P583" s="1"/>
    </row>
    <row r="584" spans="3:16">
      <c r="C584" s="1"/>
      <c r="D584" s="1"/>
      <c r="E584" s="1"/>
      <c r="F584" s="17"/>
      <c r="G584" s="1"/>
      <c r="H584" s="1"/>
      <c r="I584" s="1"/>
      <c r="J584" s="1"/>
      <c r="K584" s="1"/>
      <c r="L584" s="1"/>
      <c r="M584" s="1"/>
      <c r="N584" s="1"/>
      <c r="O584" s="1"/>
      <c r="P584" s="1"/>
    </row>
    <row r="585" spans="3:16">
      <c r="C585" s="1"/>
      <c r="D585" s="1"/>
      <c r="E585" s="1"/>
      <c r="F585" s="17"/>
      <c r="G585" s="1"/>
      <c r="H585" s="1"/>
      <c r="I585" s="1"/>
      <c r="J585" s="1"/>
      <c r="K585" s="1"/>
      <c r="L585" s="1"/>
      <c r="M585" s="1"/>
      <c r="N585" s="1"/>
      <c r="O585" s="1"/>
      <c r="P585" s="1"/>
    </row>
    <row r="586" spans="3:16">
      <c r="C586" s="1"/>
      <c r="D586" s="1"/>
      <c r="E586" s="1"/>
      <c r="F586" s="17"/>
      <c r="G586" s="1"/>
      <c r="H586" s="1"/>
      <c r="I586" s="1"/>
      <c r="J586" s="1"/>
      <c r="K586" s="1"/>
      <c r="L586" s="1"/>
      <c r="M586" s="1"/>
      <c r="N586" s="1"/>
      <c r="O586" s="1"/>
      <c r="P586" s="1"/>
    </row>
    <row r="587" spans="3:16">
      <c r="C587" s="1"/>
      <c r="D587" s="1"/>
      <c r="E587" s="1"/>
      <c r="F587" s="17"/>
      <c r="G587" s="1"/>
      <c r="H587" s="1"/>
      <c r="I587" s="1"/>
      <c r="J587" s="1"/>
      <c r="K587" s="1"/>
      <c r="L587" s="1"/>
      <c r="M587" s="1"/>
      <c r="N587" s="1"/>
      <c r="O587" s="1"/>
      <c r="P587" s="1"/>
    </row>
    <row r="588" spans="3:16">
      <c r="C588" s="1"/>
      <c r="D588" s="1"/>
      <c r="E588" s="1"/>
      <c r="F588" s="17"/>
      <c r="G588" s="1"/>
      <c r="H588" s="1"/>
      <c r="I588" s="1"/>
      <c r="J588" s="1"/>
      <c r="K588" s="1"/>
      <c r="L588" s="1"/>
      <c r="M588" s="1"/>
      <c r="N588" s="1"/>
      <c r="O588" s="1"/>
      <c r="P588" s="1"/>
    </row>
    <row r="589" spans="3:16">
      <c r="C589" s="1"/>
      <c r="D589" s="1"/>
      <c r="E589" s="1"/>
      <c r="F589" s="17"/>
      <c r="G589" s="1"/>
      <c r="H589" s="1"/>
      <c r="I589" s="1"/>
      <c r="J589" s="1"/>
      <c r="K589" s="1"/>
      <c r="L589" s="1"/>
      <c r="M589" s="1"/>
      <c r="N589" s="1"/>
      <c r="O589" s="1"/>
      <c r="P589" s="1"/>
    </row>
    <row r="590" spans="3:16">
      <c r="C590" s="1"/>
      <c r="D590" s="1"/>
      <c r="E590" s="1"/>
      <c r="F590" s="17"/>
      <c r="G590" s="1"/>
      <c r="H590" s="1"/>
      <c r="I590" s="1"/>
      <c r="J590" s="1"/>
      <c r="K590" s="1"/>
      <c r="L590" s="1"/>
      <c r="M590" s="1"/>
      <c r="N590" s="1"/>
      <c r="O590" s="1"/>
      <c r="P590" s="1"/>
    </row>
    <row r="591" spans="3:16">
      <c r="C591" s="1"/>
      <c r="D591" s="1"/>
      <c r="E591" s="1"/>
      <c r="F591" s="17"/>
      <c r="G591" s="1"/>
      <c r="H591" s="1"/>
      <c r="I591" s="1"/>
      <c r="J591" s="1"/>
      <c r="K591" s="1"/>
      <c r="L591" s="1"/>
      <c r="M591" s="1"/>
      <c r="N591" s="1"/>
      <c r="O591" s="1"/>
      <c r="P591" s="1"/>
    </row>
    <row r="592" spans="3:16">
      <c r="C592" s="1"/>
      <c r="D592" s="1"/>
      <c r="E592" s="1"/>
      <c r="F592" s="17"/>
      <c r="G592" s="1"/>
      <c r="H592" s="1"/>
      <c r="I592" s="1"/>
      <c r="J592" s="1"/>
      <c r="K592" s="1"/>
      <c r="L592" s="1"/>
      <c r="M592" s="1"/>
      <c r="N592" s="1"/>
      <c r="O592" s="1"/>
      <c r="P592" s="1"/>
    </row>
    <row r="593" spans="3:16">
      <c r="C593" s="1"/>
      <c r="D593" s="1"/>
      <c r="E593" s="1"/>
      <c r="F593" s="17"/>
      <c r="G593" s="1"/>
      <c r="H593" s="1"/>
      <c r="I593" s="1"/>
      <c r="J593" s="1"/>
      <c r="K593" s="1"/>
      <c r="L593" s="1"/>
      <c r="M593" s="1"/>
      <c r="N593" s="1"/>
      <c r="O593" s="1"/>
      <c r="P593" s="1"/>
    </row>
    <row r="594" spans="3:16">
      <c r="C594" s="1"/>
      <c r="D594" s="1"/>
      <c r="E594" s="1"/>
      <c r="F594" s="17"/>
      <c r="G594" s="1"/>
      <c r="H594" s="1"/>
      <c r="I594" s="1"/>
      <c r="J594" s="1"/>
      <c r="K594" s="1"/>
      <c r="L594" s="1"/>
      <c r="M594" s="1"/>
      <c r="N594" s="1"/>
      <c r="O594" s="1"/>
      <c r="P594" s="1"/>
    </row>
    <row r="595" spans="3:16">
      <c r="C595" s="1"/>
      <c r="D595" s="1"/>
      <c r="E595" s="1"/>
      <c r="F595" s="17"/>
      <c r="G595" s="1"/>
      <c r="H595" s="1"/>
      <c r="I595" s="1"/>
      <c r="J595" s="1"/>
      <c r="K595" s="1"/>
      <c r="L595" s="1"/>
      <c r="M595" s="1"/>
      <c r="N595" s="1"/>
      <c r="O595" s="1"/>
      <c r="P595" s="1"/>
    </row>
    <row r="596" spans="3:16">
      <c r="C596" s="1"/>
      <c r="D596" s="1"/>
      <c r="E596" s="1"/>
      <c r="F596" s="17"/>
      <c r="G596" s="1"/>
      <c r="H596" s="1"/>
      <c r="I596" s="1"/>
      <c r="J596" s="1"/>
      <c r="K596" s="1"/>
      <c r="L596" s="1"/>
      <c r="M596" s="1"/>
      <c r="N596" s="1"/>
      <c r="O596" s="1"/>
      <c r="P596" s="1"/>
    </row>
    <row r="597" spans="3:16">
      <c r="C597" s="1"/>
      <c r="D597" s="1"/>
      <c r="E597" s="1"/>
      <c r="F597" s="17"/>
      <c r="G597" s="1"/>
      <c r="H597" s="1"/>
      <c r="I597" s="1"/>
      <c r="J597" s="1"/>
      <c r="K597" s="1"/>
      <c r="L597" s="1"/>
      <c r="M597" s="1"/>
      <c r="N597" s="1"/>
      <c r="O597" s="1"/>
      <c r="P597" s="1"/>
    </row>
    <row r="598" spans="3:16">
      <c r="C598" s="1"/>
      <c r="D598" s="1"/>
      <c r="E598" s="1"/>
      <c r="F598" s="17"/>
      <c r="G598" s="1"/>
      <c r="H598" s="1"/>
      <c r="I598" s="1"/>
      <c r="J598" s="1"/>
      <c r="K598" s="1"/>
      <c r="L598" s="1"/>
      <c r="M598" s="1"/>
      <c r="N598" s="1"/>
      <c r="O598" s="1"/>
      <c r="P598" s="1"/>
    </row>
    <row r="599" spans="3:16">
      <c r="C599" s="1"/>
      <c r="D599" s="1"/>
      <c r="E599" s="1"/>
      <c r="F599" s="17"/>
      <c r="G599" s="1"/>
      <c r="H599" s="1"/>
      <c r="I599" s="1"/>
      <c r="J599" s="1"/>
      <c r="K599" s="1"/>
      <c r="L599" s="1"/>
      <c r="M599" s="1"/>
      <c r="N599" s="1"/>
      <c r="O599" s="1"/>
      <c r="P599" s="1"/>
    </row>
    <row r="600" spans="3:16">
      <c r="C600" s="1"/>
      <c r="D600" s="1"/>
      <c r="E600" s="1"/>
      <c r="F600" s="17"/>
      <c r="G600" s="1"/>
      <c r="H600" s="1"/>
      <c r="I600" s="1"/>
      <c r="J600" s="1"/>
      <c r="K600" s="1"/>
      <c r="L600" s="1"/>
      <c r="M600" s="1"/>
      <c r="N600" s="1"/>
      <c r="O600" s="1"/>
      <c r="P600" s="1"/>
    </row>
    <row r="601" spans="3:16">
      <c r="C601" s="1"/>
      <c r="D601" s="1"/>
      <c r="E601" s="1"/>
      <c r="F601" s="17"/>
      <c r="G601" s="1"/>
      <c r="H601" s="1"/>
      <c r="I601" s="1"/>
      <c r="J601" s="1"/>
      <c r="K601" s="1"/>
      <c r="L601" s="1"/>
      <c r="M601" s="1"/>
      <c r="N601" s="1"/>
      <c r="O601" s="1"/>
      <c r="P601" s="1"/>
    </row>
    <row r="602" spans="3:16">
      <c r="C602" s="1"/>
      <c r="D602" s="1"/>
      <c r="E602" s="1"/>
      <c r="F602" s="17"/>
      <c r="G602" s="1"/>
      <c r="H602" s="1"/>
      <c r="I602" s="1"/>
      <c r="J602" s="1"/>
      <c r="K602" s="1"/>
      <c r="L602" s="1"/>
      <c r="M602" s="1"/>
      <c r="N602" s="1"/>
      <c r="O602" s="1"/>
      <c r="P602" s="1"/>
    </row>
    <row r="603" spans="3:16">
      <c r="C603" s="1"/>
      <c r="D603" s="1"/>
      <c r="E603" s="1"/>
      <c r="F603" s="17"/>
      <c r="G603" s="1"/>
      <c r="H603" s="1"/>
      <c r="I603" s="1"/>
      <c r="J603" s="1"/>
      <c r="K603" s="1"/>
      <c r="L603" s="1"/>
      <c r="M603" s="1"/>
      <c r="N603" s="1"/>
      <c r="O603" s="1"/>
      <c r="P603" s="1"/>
    </row>
    <row r="604" spans="3:16">
      <c r="C604" s="1"/>
      <c r="D604" s="1"/>
      <c r="E604" s="1"/>
      <c r="F604" s="17"/>
      <c r="G604" s="1"/>
      <c r="H604" s="1"/>
      <c r="I604" s="1"/>
      <c r="J604" s="1"/>
      <c r="K604" s="1"/>
      <c r="L604" s="1"/>
      <c r="M604" s="1"/>
      <c r="N604" s="1"/>
      <c r="O604" s="1"/>
      <c r="P604" s="1"/>
    </row>
    <row r="605" spans="3:16">
      <c r="C605" s="1"/>
      <c r="D605" s="1"/>
      <c r="E605" s="1"/>
      <c r="F605" s="17"/>
      <c r="G605" s="1"/>
      <c r="H605" s="1"/>
      <c r="I605" s="1"/>
      <c r="J605" s="1"/>
      <c r="K605" s="1"/>
      <c r="L605" s="1"/>
      <c r="M605" s="1"/>
      <c r="N605" s="1"/>
      <c r="O605" s="1"/>
      <c r="P605" s="1"/>
    </row>
    <row r="606" spans="3:16">
      <c r="C606" s="1"/>
      <c r="D606" s="1"/>
      <c r="E606" s="1"/>
      <c r="F606" s="17"/>
      <c r="G606" s="1"/>
      <c r="H606" s="1"/>
      <c r="I606" s="1"/>
      <c r="J606" s="1"/>
      <c r="K606" s="1"/>
      <c r="L606" s="1"/>
      <c r="M606" s="1"/>
      <c r="N606" s="1"/>
      <c r="O606" s="1"/>
      <c r="P606" s="1"/>
    </row>
    <row r="607" spans="3:16">
      <c r="C607" s="1"/>
      <c r="D607" s="1"/>
      <c r="E607" s="1"/>
      <c r="F607" s="17"/>
      <c r="G607" s="1"/>
      <c r="H607" s="1"/>
      <c r="I607" s="1"/>
      <c r="J607" s="1"/>
      <c r="K607" s="1"/>
      <c r="L607" s="1"/>
      <c r="M607" s="1"/>
      <c r="N607" s="1"/>
      <c r="O607" s="1"/>
      <c r="P607" s="1"/>
    </row>
    <row r="608" spans="3:16">
      <c r="C608" s="1"/>
      <c r="D608" s="1"/>
      <c r="E608" s="1"/>
      <c r="F608" s="17"/>
      <c r="G608" s="1"/>
      <c r="H608" s="1"/>
      <c r="I608" s="1"/>
      <c r="J608" s="1"/>
      <c r="K608" s="1"/>
      <c r="L608" s="1"/>
      <c r="M608" s="1"/>
      <c r="N608" s="1"/>
      <c r="O608" s="1"/>
      <c r="P608" s="1"/>
    </row>
    <row r="609" spans="3:16">
      <c r="C609" s="1"/>
      <c r="D609" s="1"/>
      <c r="E609" s="1"/>
      <c r="F609" s="17"/>
      <c r="G609" s="1"/>
      <c r="H609" s="1"/>
      <c r="I609" s="1"/>
      <c r="J609" s="1"/>
      <c r="K609" s="1"/>
      <c r="L609" s="1"/>
      <c r="M609" s="1"/>
      <c r="N609" s="1"/>
      <c r="O609" s="1"/>
      <c r="P609" s="1"/>
    </row>
    <row r="610" spans="3:16">
      <c r="C610" s="1"/>
      <c r="D610" s="1"/>
      <c r="E610" s="1"/>
      <c r="F610" s="17"/>
      <c r="G610" s="1"/>
      <c r="H610" s="1"/>
      <c r="I610" s="1"/>
      <c r="J610" s="1"/>
      <c r="K610" s="1"/>
      <c r="L610" s="1"/>
      <c r="M610" s="1"/>
      <c r="N610" s="1"/>
      <c r="O610" s="1"/>
      <c r="P610" s="1"/>
    </row>
    <row r="611" spans="3:16">
      <c r="C611" s="1"/>
      <c r="D611" s="1"/>
      <c r="E611" s="1"/>
      <c r="F611" s="17"/>
      <c r="G611" s="1"/>
      <c r="H611" s="1"/>
      <c r="I611" s="1"/>
      <c r="J611" s="1"/>
      <c r="K611" s="1"/>
      <c r="L611" s="1"/>
      <c r="M611" s="1"/>
      <c r="N611" s="1"/>
      <c r="O611" s="1"/>
      <c r="P611" s="1"/>
    </row>
    <row r="612" spans="3:16">
      <c r="C612" s="1"/>
      <c r="D612" s="1"/>
      <c r="E612" s="1"/>
      <c r="F612" s="17"/>
      <c r="G612" s="1"/>
      <c r="H612" s="1"/>
      <c r="I612" s="1"/>
      <c r="J612" s="1"/>
      <c r="K612" s="1"/>
      <c r="L612" s="1"/>
      <c r="M612" s="1"/>
      <c r="N612" s="1"/>
      <c r="O612" s="1"/>
      <c r="P612" s="1"/>
    </row>
    <row r="613" spans="3:16">
      <c r="C613" s="1"/>
      <c r="D613" s="1"/>
      <c r="E613" s="1"/>
      <c r="F613" s="17"/>
      <c r="G613" s="1"/>
      <c r="H613" s="1"/>
      <c r="I613" s="1"/>
      <c r="J613" s="1"/>
      <c r="K613" s="1"/>
      <c r="L613" s="1"/>
      <c r="M613" s="1"/>
      <c r="N613" s="1"/>
      <c r="O613" s="1"/>
      <c r="P613" s="1"/>
    </row>
    <row r="614" spans="3:16">
      <c r="C614" s="1"/>
      <c r="D614" s="1"/>
      <c r="E614" s="1"/>
      <c r="F614" s="17"/>
      <c r="G614" s="1"/>
      <c r="H614" s="1"/>
      <c r="I614" s="1"/>
      <c r="J614" s="1"/>
      <c r="K614" s="1"/>
      <c r="L614" s="1"/>
      <c r="M614" s="1"/>
      <c r="N614" s="1"/>
      <c r="O614" s="1"/>
      <c r="P614" s="1"/>
    </row>
    <row r="615" spans="3:16">
      <c r="C615" s="1"/>
      <c r="D615" s="1"/>
      <c r="E615" s="1"/>
      <c r="F615" s="17"/>
      <c r="G615" s="1"/>
      <c r="H615" s="1"/>
      <c r="I615" s="1"/>
      <c r="J615" s="1"/>
      <c r="K615" s="1"/>
      <c r="L615" s="1"/>
      <c r="M615" s="1"/>
      <c r="N615" s="1"/>
      <c r="O615" s="1"/>
      <c r="P615" s="1"/>
    </row>
    <row r="616" spans="3:16">
      <c r="C616" s="1"/>
      <c r="D616" s="1"/>
      <c r="E616" s="1"/>
      <c r="F616" s="17"/>
      <c r="G616" s="1"/>
      <c r="H616" s="1"/>
      <c r="I616" s="1"/>
      <c r="J616" s="1"/>
      <c r="K616" s="1"/>
      <c r="L616" s="1"/>
      <c r="M616" s="1"/>
      <c r="N616" s="1"/>
      <c r="O616" s="1"/>
      <c r="P616" s="1"/>
    </row>
    <row r="617" spans="3:16">
      <c r="C617" s="1"/>
      <c r="D617" s="1"/>
      <c r="E617" s="1"/>
      <c r="F617" s="17"/>
      <c r="G617" s="1"/>
      <c r="H617" s="1"/>
      <c r="I617" s="1"/>
      <c r="J617" s="1"/>
      <c r="K617" s="1"/>
      <c r="L617" s="1"/>
      <c r="M617" s="1"/>
      <c r="N617" s="1"/>
      <c r="O617" s="1"/>
      <c r="P617" s="1"/>
    </row>
    <row r="618" spans="3:16">
      <c r="C618" s="1"/>
      <c r="D618" s="1"/>
      <c r="E618" s="1"/>
      <c r="F618" s="17"/>
      <c r="G618" s="1"/>
      <c r="H618" s="1"/>
      <c r="I618" s="1"/>
      <c r="J618" s="1"/>
      <c r="K618" s="1"/>
      <c r="L618" s="1"/>
      <c r="M618" s="1"/>
      <c r="N618" s="1"/>
      <c r="O618" s="1"/>
      <c r="P618" s="1"/>
    </row>
    <row r="619" spans="3:16">
      <c r="C619" s="1"/>
      <c r="D619" s="1"/>
      <c r="E619" s="1"/>
      <c r="F619" s="17"/>
      <c r="G619" s="1"/>
      <c r="H619" s="1"/>
      <c r="I619" s="1"/>
      <c r="J619" s="1"/>
      <c r="K619" s="1"/>
      <c r="L619" s="1"/>
      <c r="M619" s="1"/>
      <c r="N619" s="1"/>
      <c r="O619" s="1"/>
      <c r="P619" s="1"/>
    </row>
    <row r="620" spans="3:16">
      <c r="C620" s="1"/>
      <c r="D620" s="1"/>
      <c r="E620" s="1"/>
      <c r="F620" s="17"/>
      <c r="G620" s="1"/>
      <c r="H620" s="1"/>
      <c r="I620" s="1"/>
      <c r="J620" s="1"/>
      <c r="K620" s="1"/>
      <c r="L620" s="1"/>
      <c r="M620" s="1"/>
      <c r="N620" s="1"/>
      <c r="O620" s="1"/>
      <c r="P620" s="1"/>
    </row>
    <row r="621" spans="3:16">
      <c r="C621" s="1"/>
      <c r="D621" s="1"/>
      <c r="E621" s="1"/>
      <c r="F621" s="17"/>
      <c r="G621" s="1"/>
      <c r="H621" s="1"/>
      <c r="I621" s="1"/>
      <c r="J621" s="1"/>
      <c r="K621" s="1"/>
      <c r="L621" s="1"/>
      <c r="M621" s="1"/>
      <c r="N621" s="1"/>
      <c r="O621" s="1"/>
      <c r="P621" s="1"/>
    </row>
    <row r="622" spans="3:16">
      <c r="C622" s="1"/>
      <c r="D622" s="1"/>
      <c r="E622" s="1"/>
      <c r="F622" s="17"/>
      <c r="G622" s="1"/>
      <c r="H622" s="1"/>
      <c r="I622" s="1"/>
      <c r="J622" s="1"/>
      <c r="K622" s="1"/>
      <c r="L622" s="1"/>
      <c r="M622" s="1"/>
      <c r="N622" s="1"/>
      <c r="O622" s="1"/>
      <c r="P622" s="1"/>
    </row>
    <row r="623" spans="3:16">
      <c r="C623" s="1"/>
      <c r="D623" s="1"/>
      <c r="E623" s="1"/>
      <c r="F623" s="17"/>
      <c r="G623" s="1"/>
      <c r="H623" s="1"/>
      <c r="I623" s="1"/>
      <c r="J623" s="1"/>
      <c r="K623" s="1"/>
      <c r="L623" s="1"/>
      <c r="M623" s="1"/>
      <c r="N623" s="1"/>
      <c r="O623" s="1"/>
      <c r="P623" s="1"/>
    </row>
    <row r="624" spans="3:16">
      <c r="C624" s="1"/>
      <c r="D624" s="1"/>
      <c r="E624" s="1"/>
      <c r="F624" s="17"/>
      <c r="G624" s="1"/>
      <c r="H624" s="1"/>
      <c r="I624" s="1"/>
      <c r="J624" s="1"/>
      <c r="K624" s="1"/>
      <c r="L624" s="1"/>
      <c r="M624" s="1"/>
      <c r="N624" s="1"/>
      <c r="O624" s="1"/>
      <c r="P624" s="1"/>
    </row>
    <row r="625" spans="3:16">
      <c r="C625" s="1"/>
      <c r="D625" s="1"/>
      <c r="E625" s="1"/>
      <c r="F625" s="17"/>
      <c r="G625" s="1"/>
      <c r="H625" s="1"/>
      <c r="I625" s="1"/>
      <c r="J625" s="1"/>
      <c r="K625" s="1"/>
      <c r="L625" s="1"/>
      <c r="M625" s="1"/>
      <c r="N625" s="1"/>
      <c r="O625" s="1"/>
      <c r="P625" s="1"/>
    </row>
    <row r="626" spans="3:16">
      <c r="C626" s="1"/>
      <c r="D626" s="1"/>
      <c r="E626" s="1"/>
      <c r="F626" s="17"/>
      <c r="G626" s="1"/>
      <c r="H626" s="1"/>
      <c r="I626" s="1"/>
      <c r="J626" s="1"/>
      <c r="K626" s="1"/>
      <c r="L626" s="1"/>
      <c r="M626" s="1"/>
      <c r="N626" s="1"/>
      <c r="O626" s="1"/>
      <c r="P626" s="1"/>
    </row>
    <row r="627" spans="3:16">
      <c r="C627" s="1"/>
      <c r="D627" s="1"/>
      <c r="E627" s="1"/>
      <c r="F627" s="17"/>
      <c r="G627" s="1"/>
      <c r="H627" s="1"/>
      <c r="I627" s="1"/>
      <c r="J627" s="1"/>
      <c r="K627" s="1"/>
      <c r="L627" s="1"/>
      <c r="M627" s="1"/>
      <c r="N627" s="1"/>
      <c r="O627" s="1"/>
      <c r="P627" s="1"/>
    </row>
    <row r="628" spans="3:16">
      <c r="C628" s="1"/>
      <c r="D628" s="1"/>
      <c r="E628" s="1"/>
      <c r="F628" s="17"/>
      <c r="G628" s="1"/>
      <c r="H628" s="1"/>
      <c r="I628" s="1"/>
      <c r="J628" s="1"/>
      <c r="K628" s="1"/>
      <c r="L628" s="1"/>
      <c r="M628" s="1"/>
      <c r="N628" s="1"/>
      <c r="O628" s="1"/>
      <c r="P628" s="1"/>
    </row>
    <row r="629" spans="3:16">
      <c r="C629" s="1"/>
      <c r="D629" s="1"/>
      <c r="E629" s="1"/>
      <c r="F629" s="17"/>
      <c r="G629" s="1"/>
      <c r="H629" s="1"/>
      <c r="I629" s="1"/>
      <c r="J629" s="1"/>
      <c r="K629" s="1"/>
      <c r="L629" s="1"/>
      <c r="M629" s="1"/>
      <c r="N629" s="1"/>
      <c r="O629" s="1"/>
      <c r="P629" s="1"/>
    </row>
    <row r="630" spans="3:16">
      <c r="C630" s="1"/>
      <c r="D630" s="1"/>
      <c r="E630" s="1"/>
      <c r="F630" s="17"/>
      <c r="G630" s="1"/>
      <c r="H630" s="1"/>
      <c r="I630" s="1"/>
      <c r="J630" s="1"/>
      <c r="K630" s="1"/>
      <c r="L630" s="1"/>
      <c r="M630" s="1"/>
      <c r="N630" s="1"/>
      <c r="O630" s="1"/>
      <c r="P630" s="1"/>
    </row>
    <row r="631" spans="3:16">
      <c r="C631" s="1"/>
      <c r="D631" s="1"/>
      <c r="E631" s="1"/>
      <c r="F631" s="17"/>
      <c r="G631" s="1"/>
      <c r="H631" s="1"/>
      <c r="I631" s="1"/>
      <c r="J631" s="1"/>
      <c r="K631" s="1"/>
      <c r="L631" s="1"/>
      <c r="M631" s="1"/>
      <c r="N631" s="1"/>
      <c r="O631" s="1"/>
      <c r="P631" s="1"/>
    </row>
    <row r="632" spans="3:16">
      <c r="C632" s="1"/>
      <c r="D632" s="1"/>
      <c r="E632" s="1"/>
      <c r="F632" s="17"/>
      <c r="G632" s="1"/>
      <c r="H632" s="1"/>
      <c r="I632" s="1"/>
      <c r="J632" s="1"/>
      <c r="K632" s="1"/>
      <c r="L632" s="1"/>
      <c r="M632" s="1"/>
      <c r="N632" s="1"/>
      <c r="O632" s="1"/>
      <c r="P632" s="1"/>
    </row>
    <row r="633" spans="3:16">
      <c r="C633" s="1"/>
      <c r="D633" s="1"/>
      <c r="E633" s="1"/>
      <c r="F633" s="17"/>
      <c r="G633" s="1"/>
      <c r="H633" s="1"/>
      <c r="I633" s="1"/>
      <c r="J633" s="1"/>
      <c r="K633" s="1"/>
      <c r="L633" s="1"/>
      <c r="M633" s="1"/>
      <c r="N633" s="1"/>
      <c r="O633" s="1"/>
      <c r="P633" s="1"/>
    </row>
    <row r="634" spans="3:16">
      <c r="C634" s="1"/>
      <c r="D634" s="1"/>
      <c r="E634" s="1"/>
      <c r="F634" s="17"/>
      <c r="G634" s="1"/>
      <c r="H634" s="1"/>
      <c r="I634" s="1"/>
      <c r="J634" s="1"/>
      <c r="K634" s="1"/>
      <c r="L634" s="1"/>
      <c r="M634" s="1"/>
      <c r="N634" s="1"/>
      <c r="O634" s="1"/>
      <c r="P634" s="1"/>
    </row>
    <row r="635" spans="3:16">
      <c r="C635" s="1"/>
      <c r="D635" s="1"/>
      <c r="E635" s="1"/>
      <c r="F635" s="17"/>
      <c r="G635" s="1"/>
      <c r="H635" s="1"/>
      <c r="I635" s="1"/>
      <c r="J635" s="1"/>
      <c r="K635" s="1"/>
      <c r="L635" s="1"/>
      <c r="M635" s="1"/>
      <c r="N635" s="1"/>
      <c r="O635" s="1"/>
      <c r="P635" s="1"/>
    </row>
    <row r="636" spans="3:16">
      <c r="C636" s="1"/>
      <c r="D636" s="1"/>
      <c r="E636" s="1"/>
      <c r="F636" s="17"/>
      <c r="G636" s="1"/>
      <c r="H636" s="1"/>
      <c r="I636" s="1"/>
      <c r="J636" s="1"/>
      <c r="K636" s="1"/>
      <c r="L636" s="1"/>
      <c r="M636" s="1"/>
      <c r="N636" s="1"/>
      <c r="O636" s="1"/>
      <c r="P636" s="1"/>
    </row>
    <row r="637" spans="3:16">
      <c r="C637" s="1"/>
      <c r="D637" s="1"/>
      <c r="E637" s="1"/>
      <c r="F637" s="17"/>
      <c r="G637" s="1"/>
      <c r="H637" s="1"/>
      <c r="I637" s="1"/>
      <c r="J637" s="1"/>
      <c r="K637" s="1"/>
      <c r="L637" s="1"/>
      <c r="M637" s="1"/>
      <c r="N637" s="1"/>
      <c r="O637" s="1"/>
      <c r="P637" s="1"/>
    </row>
    <row r="638" spans="3:16">
      <c r="C638" s="1"/>
      <c r="D638" s="1"/>
      <c r="E638" s="1"/>
      <c r="F638" s="17"/>
      <c r="G638" s="1"/>
      <c r="H638" s="1"/>
      <c r="I638" s="1"/>
      <c r="J638" s="1"/>
      <c r="K638" s="1"/>
      <c r="L638" s="1"/>
      <c r="M638" s="1"/>
      <c r="N638" s="1"/>
      <c r="O638" s="1"/>
      <c r="P638" s="1"/>
    </row>
    <row r="639" spans="3:16">
      <c r="C639" s="1"/>
      <c r="D639" s="1"/>
      <c r="E639" s="1"/>
      <c r="F639" s="17"/>
      <c r="G639" s="1"/>
      <c r="H639" s="1"/>
      <c r="I639" s="1"/>
      <c r="J639" s="1"/>
      <c r="K639" s="1"/>
      <c r="L639" s="1"/>
      <c r="M639" s="1"/>
      <c r="N639" s="1"/>
      <c r="O639" s="1"/>
      <c r="P639" s="1"/>
    </row>
    <row r="640" spans="3:16">
      <c r="C640" s="1"/>
      <c r="D640" s="1"/>
      <c r="E640" s="1"/>
      <c r="F640" s="17"/>
      <c r="G640" s="1"/>
      <c r="H640" s="1"/>
      <c r="I640" s="1"/>
      <c r="J640" s="1"/>
      <c r="K640" s="1"/>
      <c r="L640" s="1"/>
      <c r="M640" s="1"/>
      <c r="N640" s="1"/>
      <c r="O640" s="1"/>
      <c r="P640" s="1"/>
    </row>
    <row r="641" spans="3:16">
      <c r="C641" s="1"/>
      <c r="D641" s="1"/>
      <c r="E641" s="1"/>
      <c r="F641" s="17"/>
      <c r="G641" s="1"/>
      <c r="H641" s="1"/>
      <c r="I641" s="1"/>
      <c r="J641" s="1"/>
      <c r="K641" s="1"/>
      <c r="L641" s="1"/>
      <c r="M641" s="1"/>
      <c r="N641" s="1"/>
      <c r="O641" s="1"/>
      <c r="P641" s="1"/>
    </row>
    <row r="642" spans="3:16">
      <c r="C642" s="1"/>
      <c r="D642" s="1"/>
      <c r="E642" s="1"/>
      <c r="F642" s="17"/>
      <c r="G642" s="1"/>
      <c r="H642" s="1"/>
      <c r="I642" s="1"/>
      <c r="J642" s="1"/>
      <c r="K642" s="1"/>
      <c r="L642" s="1"/>
      <c r="M642" s="1"/>
      <c r="N642" s="1"/>
      <c r="O642" s="1"/>
      <c r="P642" s="1"/>
    </row>
    <row r="643" spans="3:16">
      <c r="C643" s="1"/>
      <c r="D643" s="1"/>
      <c r="E643" s="1"/>
      <c r="F643" s="17"/>
      <c r="G643" s="1"/>
      <c r="H643" s="1"/>
      <c r="I643" s="1"/>
      <c r="J643" s="1"/>
      <c r="K643" s="1"/>
      <c r="L643" s="1"/>
      <c r="M643" s="1"/>
      <c r="N643" s="1"/>
      <c r="O643" s="1"/>
      <c r="P643" s="1"/>
    </row>
    <row r="644" spans="3:16">
      <c r="C644" s="1"/>
      <c r="D644" s="1"/>
      <c r="E644" s="1"/>
      <c r="F644" s="17"/>
      <c r="G644" s="1"/>
      <c r="H644" s="1"/>
      <c r="I644" s="1"/>
      <c r="J644" s="1"/>
      <c r="K644" s="1"/>
      <c r="L644" s="1"/>
      <c r="M644" s="1"/>
      <c r="N644" s="1"/>
      <c r="O644" s="1"/>
      <c r="P644" s="1"/>
    </row>
    <row r="645" spans="3:16">
      <c r="C645" s="1"/>
      <c r="D645" s="1"/>
      <c r="E645" s="1"/>
      <c r="F645" s="17"/>
      <c r="G645" s="1"/>
      <c r="H645" s="1"/>
      <c r="I645" s="1"/>
      <c r="J645" s="1"/>
      <c r="K645" s="1"/>
      <c r="L645" s="1"/>
      <c r="M645" s="1"/>
      <c r="N645" s="1"/>
      <c r="O645" s="1"/>
      <c r="P645" s="1"/>
    </row>
    <row r="646" spans="3:16">
      <c r="C646" s="1"/>
      <c r="D646" s="1"/>
      <c r="E646" s="1"/>
      <c r="F646" s="17"/>
      <c r="G646" s="1"/>
      <c r="H646" s="1"/>
      <c r="I646" s="1"/>
      <c r="J646" s="1"/>
      <c r="K646" s="1"/>
      <c r="L646" s="1"/>
      <c r="M646" s="1"/>
      <c r="N646" s="1"/>
      <c r="O646" s="1"/>
      <c r="P646" s="1"/>
    </row>
    <row r="647" spans="3:16">
      <c r="C647" s="1"/>
      <c r="D647" s="1"/>
      <c r="E647" s="1"/>
      <c r="F647" s="17"/>
      <c r="G647" s="1"/>
      <c r="H647" s="1"/>
      <c r="I647" s="1"/>
      <c r="J647" s="1"/>
      <c r="K647" s="1"/>
      <c r="L647" s="1"/>
      <c r="M647" s="1"/>
      <c r="N647" s="1"/>
      <c r="O647" s="1"/>
      <c r="P647" s="1"/>
    </row>
    <row r="648" spans="3:16">
      <c r="C648" s="1"/>
      <c r="D648" s="1"/>
      <c r="E648" s="1"/>
      <c r="F648" s="17"/>
      <c r="G648" s="1"/>
      <c r="H648" s="1"/>
      <c r="I648" s="1"/>
      <c r="J648" s="1"/>
      <c r="K648" s="1"/>
      <c r="L648" s="1"/>
      <c r="M648" s="1"/>
      <c r="N648" s="1"/>
      <c r="O648" s="1"/>
      <c r="P648" s="1"/>
    </row>
    <row r="649" spans="3:16">
      <c r="C649" s="1"/>
      <c r="D649" s="1"/>
      <c r="E649" s="1"/>
      <c r="F649" s="17"/>
      <c r="G649" s="1"/>
      <c r="H649" s="1"/>
      <c r="I649" s="1"/>
      <c r="J649" s="1"/>
      <c r="K649" s="1"/>
      <c r="L649" s="1"/>
      <c r="M649" s="1"/>
      <c r="N649" s="1"/>
      <c r="O649" s="1"/>
      <c r="P649" s="1"/>
    </row>
    <row r="650" spans="3:16">
      <c r="C650" s="1"/>
      <c r="D650" s="1"/>
      <c r="E650" s="1"/>
      <c r="F650" s="17"/>
      <c r="G650" s="1"/>
      <c r="H650" s="1"/>
      <c r="I650" s="1"/>
      <c r="J650" s="1"/>
      <c r="K650" s="1"/>
      <c r="L650" s="1"/>
      <c r="M650" s="1"/>
      <c r="N650" s="1"/>
      <c r="O650" s="1"/>
      <c r="P650" s="1"/>
    </row>
    <row r="651" spans="3:16">
      <c r="C651" s="1"/>
      <c r="D651" s="1"/>
      <c r="E651" s="1"/>
      <c r="F651" s="17"/>
      <c r="G651" s="1"/>
      <c r="H651" s="1"/>
      <c r="I651" s="1"/>
      <c r="J651" s="1"/>
      <c r="K651" s="1"/>
      <c r="L651" s="1"/>
      <c r="M651" s="1"/>
      <c r="N651" s="1"/>
      <c r="O651" s="1"/>
      <c r="P651" s="1"/>
    </row>
    <row r="652" spans="3:16">
      <c r="C652" s="1"/>
      <c r="D652" s="1"/>
      <c r="E652" s="1"/>
      <c r="F652" s="17"/>
      <c r="G652" s="1"/>
      <c r="H652" s="1"/>
      <c r="I652" s="1"/>
      <c r="J652" s="1"/>
      <c r="K652" s="1"/>
      <c r="L652" s="1"/>
      <c r="M652" s="1"/>
      <c r="N652" s="1"/>
      <c r="O652" s="1"/>
      <c r="P652" s="1"/>
    </row>
    <row r="653" spans="3:16">
      <c r="C653" s="1"/>
      <c r="D653" s="1"/>
      <c r="E653" s="1"/>
      <c r="F653" s="17"/>
      <c r="G653" s="1"/>
      <c r="H653" s="1"/>
      <c r="I653" s="1"/>
      <c r="J653" s="1"/>
      <c r="K653" s="1"/>
      <c r="L653" s="1"/>
      <c r="M653" s="1"/>
      <c r="N653" s="1"/>
      <c r="O653" s="1"/>
      <c r="P653" s="1"/>
    </row>
    <row r="654" spans="3:16">
      <c r="C654" s="1"/>
      <c r="D654" s="1"/>
      <c r="E654" s="1"/>
      <c r="F654" s="17"/>
      <c r="G654" s="1"/>
      <c r="H654" s="1"/>
      <c r="I654" s="1"/>
      <c r="J654" s="1"/>
      <c r="K654" s="1"/>
      <c r="L654" s="1"/>
      <c r="M654" s="1"/>
      <c r="N654" s="1"/>
      <c r="O654" s="1"/>
      <c r="P654" s="1"/>
    </row>
    <row r="655" spans="3:16">
      <c r="C655" s="1"/>
      <c r="D655" s="1"/>
      <c r="E655" s="1"/>
      <c r="F655" s="17"/>
      <c r="G655" s="1"/>
      <c r="H655" s="1"/>
      <c r="I655" s="1"/>
      <c r="J655" s="1"/>
      <c r="K655" s="1"/>
      <c r="L655" s="1"/>
      <c r="M655" s="1"/>
      <c r="N655" s="1"/>
      <c r="O655" s="1"/>
      <c r="P655" s="1"/>
    </row>
    <row r="656" spans="3:16">
      <c r="C656" s="1"/>
      <c r="D656" s="1"/>
      <c r="E656" s="1"/>
      <c r="F656" s="17"/>
      <c r="G656" s="1"/>
      <c r="H656" s="1"/>
      <c r="I656" s="1"/>
      <c r="J656" s="1"/>
      <c r="K656" s="1"/>
      <c r="L656" s="1"/>
      <c r="M656" s="1"/>
      <c r="N656" s="1"/>
      <c r="O656" s="1"/>
      <c r="P656" s="1"/>
    </row>
    <row r="657" spans="3:16">
      <c r="C657" s="1"/>
      <c r="D657" s="1"/>
      <c r="E657" s="1"/>
      <c r="F657" s="17"/>
      <c r="G657" s="1"/>
      <c r="H657" s="1"/>
      <c r="I657" s="1"/>
      <c r="J657" s="1"/>
      <c r="K657" s="1"/>
      <c r="L657" s="1"/>
      <c r="M657" s="1"/>
      <c r="N657" s="1"/>
      <c r="O657" s="1"/>
      <c r="P657" s="1"/>
    </row>
    <row r="658" spans="3:16">
      <c r="C658" s="1"/>
      <c r="D658" s="1"/>
      <c r="E658" s="1"/>
      <c r="F658" s="17"/>
      <c r="G658" s="1"/>
      <c r="H658" s="1"/>
      <c r="I658" s="1"/>
      <c r="J658" s="1"/>
      <c r="K658" s="1"/>
      <c r="L658" s="1"/>
      <c r="M658" s="1"/>
      <c r="N658" s="1"/>
      <c r="O658" s="1"/>
      <c r="P658" s="1"/>
    </row>
    <row r="659" spans="3:16">
      <c r="C659" s="1"/>
      <c r="D659" s="1"/>
      <c r="E659" s="1"/>
      <c r="F659" s="17"/>
      <c r="G659" s="1"/>
      <c r="H659" s="1"/>
      <c r="I659" s="1"/>
      <c r="J659" s="1"/>
      <c r="K659" s="1"/>
      <c r="L659" s="1"/>
      <c r="M659" s="1"/>
      <c r="N659" s="1"/>
      <c r="O659" s="1"/>
      <c r="P659" s="1"/>
    </row>
    <row r="660" spans="3:16">
      <c r="C660" s="1"/>
      <c r="D660" s="1"/>
      <c r="E660" s="1"/>
      <c r="F660" s="17"/>
      <c r="G660" s="1"/>
      <c r="H660" s="1"/>
      <c r="I660" s="1"/>
      <c r="J660" s="1"/>
      <c r="K660" s="1"/>
      <c r="L660" s="1"/>
      <c r="M660" s="1"/>
      <c r="N660" s="1"/>
      <c r="O660" s="1"/>
      <c r="P660" s="1"/>
    </row>
    <row r="661" spans="3:16">
      <c r="C661" s="1"/>
      <c r="D661" s="1"/>
      <c r="E661" s="1"/>
      <c r="F661" s="17"/>
      <c r="G661" s="1"/>
      <c r="H661" s="1"/>
      <c r="I661" s="1"/>
      <c r="J661" s="1"/>
      <c r="K661" s="1"/>
      <c r="L661" s="1"/>
      <c r="M661" s="1"/>
      <c r="N661" s="1"/>
      <c r="O661" s="1"/>
      <c r="P661" s="1"/>
    </row>
    <row r="662" spans="3:16">
      <c r="C662" s="1"/>
      <c r="D662" s="1"/>
      <c r="E662" s="1"/>
      <c r="F662" s="17"/>
      <c r="G662" s="1"/>
      <c r="H662" s="1"/>
      <c r="I662" s="1"/>
      <c r="J662" s="1"/>
      <c r="K662" s="1"/>
      <c r="L662" s="1"/>
      <c r="M662" s="1"/>
      <c r="N662" s="1"/>
      <c r="O662" s="1"/>
      <c r="P662" s="1"/>
    </row>
    <row r="663" spans="3:16">
      <c r="C663" s="1"/>
      <c r="D663" s="1"/>
      <c r="E663" s="1"/>
      <c r="F663" s="17"/>
      <c r="G663" s="1"/>
      <c r="H663" s="1"/>
      <c r="I663" s="1"/>
      <c r="J663" s="1"/>
      <c r="K663" s="1"/>
      <c r="L663" s="1"/>
      <c r="M663" s="1"/>
      <c r="N663" s="1"/>
      <c r="O663" s="1"/>
      <c r="P663" s="1"/>
    </row>
    <row r="664" spans="3:16">
      <c r="C664" s="1"/>
      <c r="D664" s="1"/>
      <c r="E664" s="1"/>
      <c r="F664" s="17"/>
      <c r="G664" s="1"/>
      <c r="H664" s="1"/>
      <c r="I664" s="1"/>
      <c r="J664" s="1"/>
      <c r="K664" s="1"/>
      <c r="L664" s="1"/>
      <c r="M664" s="1"/>
      <c r="N664" s="1"/>
      <c r="O664" s="1"/>
      <c r="P664" s="1"/>
    </row>
    <row r="665" spans="3:16">
      <c r="C665" s="1"/>
      <c r="D665" s="1"/>
      <c r="E665" s="1"/>
      <c r="F665" s="17"/>
      <c r="G665" s="1"/>
      <c r="H665" s="1"/>
      <c r="I665" s="1"/>
      <c r="J665" s="1"/>
      <c r="K665" s="1"/>
      <c r="L665" s="1"/>
      <c r="M665" s="1"/>
      <c r="N665" s="1"/>
      <c r="O665" s="1"/>
      <c r="P665" s="1"/>
    </row>
    <row r="666" spans="3:16">
      <c r="C666" s="1"/>
      <c r="D666" s="1"/>
      <c r="E666" s="1"/>
      <c r="F666" s="17"/>
      <c r="G666" s="1"/>
      <c r="H666" s="1"/>
      <c r="I666" s="1"/>
      <c r="J666" s="1"/>
      <c r="K666" s="1"/>
      <c r="L666" s="1"/>
      <c r="M666" s="1"/>
      <c r="N666" s="1"/>
      <c r="O666" s="1"/>
      <c r="P666" s="1"/>
    </row>
    <row r="667" spans="3:16">
      <c r="C667" s="1"/>
      <c r="D667" s="1"/>
      <c r="E667" s="1"/>
      <c r="F667" s="17"/>
      <c r="G667" s="1"/>
      <c r="H667" s="1"/>
      <c r="I667" s="1"/>
      <c r="J667" s="1"/>
      <c r="K667" s="1"/>
      <c r="L667" s="1"/>
      <c r="M667" s="1"/>
      <c r="N667" s="1"/>
      <c r="O667" s="1"/>
      <c r="P667" s="1"/>
    </row>
    <row r="668" spans="3:16">
      <c r="C668" s="1"/>
      <c r="D668" s="1"/>
      <c r="E668" s="1"/>
      <c r="F668" s="17"/>
      <c r="G668" s="1"/>
      <c r="H668" s="1"/>
      <c r="I668" s="1"/>
      <c r="J668" s="1"/>
      <c r="K668" s="1"/>
      <c r="L668" s="1"/>
      <c r="M668" s="1"/>
      <c r="N668" s="1"/>
      <c r="O668" s="1"/>
      <c r="P668" s="1"/>
    </row>
    <row r="669" spans="3:16">
      <c r="C669" s="1"/>
      <c r="D669" s="1"/>
      <c r="E669" s="1"/>
      <c r="F669" s="17"/>
      <c r="G669" s="1"/>
      <c r="H669" s="1"/>
      <c r="I669" s="1"/>
      <c r="J669" s="1"/>
      <c r="K669" s="1"/>
      <c r="L669" s="1"/>
      <c r="M669" s="1"/>
      <c r="N669" s="1"/>
      <c r="O669" s="1"/>
      <c r="P669" s="1"/>
    </row>
    <row r="670" spans="3:16">
      <c r="C670" s="1"/>
      <c r="D670" s="1"/>
      <c r="E670" s="1"/>
      <c r="F670" s="17"/>
      <c r="G670" s="1"/>
      <c r="H670" s="1"/>
      <c r="I670" s="1"/>
      <c r="J670" s="1"/>
      <c r="K670" s="1"/>
      <c r="L670" s="1"/>
      <c r="M670" s="1"/>
      <c r="N670" s="1"/>
      <c r="O670" s="1"/>
      <c r="P670" s="1"/>
    </row>
    <row r="671" spans="3:16">
      <c r="C671" s="1"/>
      <c r="D671" s="1"/>
      <c r="E671" s="1"/>
      <c r="F671" s="17"/>
      <c r="G671" s="1"/>
      <c r="H671" s="1"/>
      <c r="I671" s="1"/>
      <c r="J671" s="1"/>
      <c r="K671" s="1"/>
      <c r="L671" s="1"/>
      <c r="M671" s="1"/>
      <c r="N671" s="1"/>
      <c r="O671" s="1"/>
      <c r="P671" s="1"/>
    </row>
    <row r="672" spans="3:16">
      <c r="C672" s="1"/>
      <c r="D672" s="1"/>
      <c r="E672" s="1"/>
      <c r="F672" s="17"/>
      <c r="G672" s="1"/>
      <c r="H672" s="1"/>
      <c r="I672" s="1"/>
      <c r="J672" s="1"/>
      <c r="K672" s="1"/>
      <c r="L672" s="1"/>
      <c r="M672" s="1"/>
      <c r="N672" s="1"/>
      <c r="O672" s="1"/>
      <c r="P672" s="1"/>
    </row>
    <row r="673" spans="3:16">
      <c r="C673" s="1"/>
      <c r="D673" s="1"/>
      <c r="E673" s="1"/>
      <c r="F673" s="17"/>
      <c r="G673" s="1"/>
      <c r="H673" s="1"/>
      <c r="I673" s="1"/>
      <c r="J673" s="1"/>
      <c r="K673" s="1"/>
      <c r="L673" s="1"/>
      <c r="M673" s="1"/>
      <c r="N673" s="1"/>
      <c r="O673" s="1"/>
      <c r="P673" s="1"/>
    </row>
    <row r="674" spans="3:16">
      <c r="C674" s="1"/>
      <c r="D674" s="1"/>
      <c r="E674" s="1"/>
      <c r="F674" s="17"/>
      <c r="G674" s="1"/>
      <c r="H674" s="1"/>
      <c r="I674" s="1"/>
      <c r="J674" s="1"/>
      <c r="K674" s="1"/>
      <c r="L674" s="1"/>
      <c r="M674" s="1"/>
      <c r="N674" s="1"/>
      <c r="O674" s="1"/>
      <c r="P674" s="1"/>
    </row>
    <row r="675" spans="3:16">
      <c r="C675" s="1"/>
      <c r="D675" s="1"/>
      <c r="E675" s="1"/>
      <c r="F675" s="17"/>
      <c r="G675" s="1"/>
      <c r="H675" s="1"/>
      <c r="I675" s="1"/>
      <c r="J675" s="1"/>
      <c r="K675" s="1"/>
      <c r="L675" s="1"/>
      <c r="M675" s="1"/>
      <c r="N675" s="1"/>
      <c r="O675" s="1"/>
      <c r="P675" s="1"/>
    </row>
    <row r="676" spans="3:16">
      <c r="C676" s="1"/>
      <c r="D676" s="1"/>
      <c r="E676" s="1"/>
      <c r="F676" s="17"/>
      <c r="G676" s="1"/>
      <c r="H676" s="1"/>
      <c r="I676" s="1"/>
      <c r="J676" s="1"/>
      <c r="K676" s="1"/>
      <c r="L676" s="1"/>
      <c r="M676" s="1"/>
      <c r="N676" s="1"/>
      <c r="O676" s="1"/>
      <c r="P676" s="1"/>
    </row>
    <row r="677" spans="3:16">
      <c r="C677" s="1"/>
      <c r="D677" s="1"/>
      <c r="E677" s="1"/>
      <c r="F677" s="17"/>
      <c r="G677" s="1"/>
      <c r="H677" s="1"/>
      <c r="I677" s="1"/>
      <c r="J677" s="1"/>
      <c r="K677" s="1"/>
      <c r="L677" s="1"/>
      <c r="M677" s="1"/>
      <c r="N677" s="1"/>
      <c r="O677" s="1"/>
      <c r="P677" s="1"/>
    </row>
    <row r="678" spans="3:16">
      <c r="C678" s="1"/>
      <c r="D678" s="1"/>
      <c r="E678" s="1"/>
      <c r="F678" s="17"/>
      <c r="G678" s="1"/>
      <c r="H678" s="1"/>
      <c r="I678" s="1"/>
      <c r="J678" s="1"/>
      <c r="K678" s="1"/>
      <c r="L678" s="1"/>
      <c r="M678" s="1"/>
      <c r="N678" s="1"/>
      <c r="O678" s="1"/>
      <c r="P678" s="1"/>
    </row>
    <row r="679" spans="3:16">
      <c r="C679" s="1"/>
      <c r="D679" s="1"/>
      <c r="E679" s="1"/>
      <c r="F679" s="17"/>
      <c r="G679" s="1"/>
      <c r="H679" s="1"/>
      <c r="I679" s="1"/>
      <c r="J679" s="1"/>
      <c r="K679" s="1"/>
      <c r="L679" s="1"/>
      <c r="M679" s="1"/>
      <c r="N679" s="1"/>
      <c r="O679" s="1"/>
      <c r="P679" s="1"/>
    </row>
    <row r="680" spans="3:16">
      <c r="C680" s="1"/>
      <c r="D680" s="1"/>
      <c r="E680" s="1"/>
      <c r="F680" s="17"/>
      <c r="G680" s="1"/>
      <c r="H680" s="1"/>
      <c r="I680" s="1"/>
      <c r="J680" s="1"/>
      <c r="K680" s="1"/>
      <c r="L680" s="1"/>
      <c r="M680" s="1"/>
      <c r="N680" s="1"/>
      <c r="O680" s="1"/>
      <c r="P680" s="1"/>
    </row>
    <row r="681" spans="3:16">
      <c r="C681" s="1"/>
      <c r="D681" s="1"/>
      <c r="E681" s="1"/>
      <c r="F681" s="17"/>
      <c r="G681" s="1"/>
      <c r="H681" s="1"/>
      <c r="I681" s="1"/>
      <c r="J681" s="1"/>
      <c r="K681" s="1"/>
      <c r="L681" s="1"/>
      <c r="M681" s="1"/>
      <c r="N681" s="1"/>
      <c r="O681" s="1"/>
      <c r="P681" s="1"/>
    </row>
    <row r="682" spans="3:16">
      <c r="C682" s="1"/>
      <c r="D682" s="1"/>
      <c r="E682" s="1"/>
      <c r="F682" s="17"/>
      <c r="G682" s="1"/>
      <c r="H682" s="1"/>
      <c r="I682" s="1"/>
      <c r="J682" s="1"/>
      <c r="K682" s="1"/>
      <c r="L682" s="1"/>
      <c r="M682" s="1"/>
      <c r="N682" s="1"/>
      <c r="O682" s="1"/>
      <c r="P682" s="1"/>
    </row>
    <row r="683" spans="3:16">
      <c r="C683" s="1"/>
      <c r="D683" s="1"/>
      <c r="E683" s="1"/>
      <c r="F683" s="17"/>
      <c r="G683" s="1"/>
      <c r="H683" s="1"/>
      <c r="I683" s="1"/>
      <c r="J683" s="1"/>
      <c r="K683" s="1"/>
      <c r="L683" s="1"/>
      <c r="M683" s="1"/>
      <c r="N683" s="1"/>
      <c r="O683" s="1"/>
      <c r="P683" s="1"/>
    </row>
    <row r="684" spans="3:16">
      <c r="C684" s="1"/>
      <c r="D684" s="1"/>
      <c r="E684" s="1"/>
      <c r="F684" s="17"/>
      <c r="G684" s="1"/>
      <c r="H684" s="1"/>
      <c r="I684" s="1"/>
      <c r="J684" s="1"/>
      <c r="K684" s="1"/>
      <c r="L684" s="1"/>
      <c r="M684" s="1"/>
      <c r="N684" s="1"/>
      <c r="O684" s="1"/>
      <c r="P684" s="1"/>
    </row>
    <row r="685" spans="3:16">
      <c r="C685" s="1"/>
      <c r="D685" s="1"/>
      <c r="E685" s="1"/>
      <c r="F685" s="17"/>
      <c r="G685" s="1"/>
      <c r="H685" s="1"/>
      <c r="I685" s="1"/>
      <c r="J685" s="1"/>
      <c r="K685" s="1"/>
      <c r="L685" s="1"/>
      <c r="M685" s="1"/>
      <c r="N685" s="1"/>
      <c r="O685" s="1"/>
      <c r="P685" s="1"/>
    </row>
    <row r="686" spans="3:16">
      <c r="C686" s="1"/>
      <c r="D686" s="1"/>
      <c r="E686" s="1"/>
      <c r="F686" s="17"/>
      <c r="G686" s="1"/>
      <c r="H686" s="1"/>
      <c r="I686" s="1"/>
      <c r="J686" s="1"/>
      <c r="K686" s="1"/>
      <c r="L686" s="1"/>
      <c r="M686" s="1"/>
      <c r="N686" s="1"/>
      <c r="O686" s="1"/>
      <c r="P686" s="1"/>
    </row>
    <row r="687" spans="3:16">
      <c r="C687" s="1"/>
      <c r="D687" s="1"/>
      <c r="E687" s="1"/>
      <c r="F687" s="17"/>
      <c r="G687" s="1"/>
      <c r="H687" s="1"/>
      <c r="I687" s="1"/>
      <c r="J687" s="1"/>
      <c r="K687" s="1"/>
      <c r="L687" s="1"/>
      <c r="M687" s="1"/>
      <c r="N687" s="1"/>
      <c r="O687" s="1"/>
      <c r="P687" s="1"/>
    </row>
    <row r="688" spans="3:16">
      <c r="C688" s="1"/>
      <c r="D688" s="1"/>
      <c r="E688" s="1"/>
      <c r="F688" s="17"/>
      <c r="G688" s="1"/>
      <c r="H688" s="1"/>
      <c r="I688" s="1"/>
      <c r="J688" s="1"/>
      <c r="K688" s="1"/>
      <c r="L688" s="1"/>
      <c r="M688" s="1"/>
      <c r="N688" s="1"/>
      <c r="O688" s="1"/>
      <c r="P688" s="1"/>
    </row>
    <row r="689" spans="3:16">
      <c r="C689" s="1"/>
      <c r="D689" s="1"/>
      <c r="E689" s="1"/>
      <c r="F689" s="17"/>
      <c r="G689" s="1"/>
      <c r="H689" s="1"/>
      <c r="I689" s="1"/>
      <c r="J689" s="1"/>
      <c r="K689" s="1"/>
      <c r="L689" s="1"/>
      <c r="M689" s="1"/>
      <c r="N689" s="1"/>
      <c r="O689" s="1"/>
      <c r="P689" s="1"/>
    </row>
    <row r="690" spans="3:16">
      <c r="C690" s="1"/>
      <c r="D690" s="1"/>
      <c r="E690" s="1"/>
      <c r="F690" s="17"/>
      <c r="G690" s="1"/>
      <c r="H690" s="1"/>
      <c r="I690" s="1"/>
      <c r="J690" s="1"/>
      <c r="K690" s="1"/>
      <c r="L690" s="1"/>
      <c r="M690" s="1"/>
      <c r="N690" s="1"/>
      <c r="O690" s="1"/>
      <c r="P690" s="1"/>
    </row>
    <row r="691" spans="3:16">
      <c r="C691" s="1"/>
      <c r="D691" s="1"/>
      <c r="E691" s="1"/>
      <c r="F691" s="17"/>
      <c r="G691" s="1"/>
      <c r="H691" s="1"/>
      <c r="I691" s="1"/>
      <c r="J691" s="1"/>
      <c r="K691" s="1"/>
      <c r="L691" s="1"/>
      <c r="M691" s="1"/>
      <c r="N691" s="1"/>
      <c r="O691" s="1"/>
      <c r="P691" s="1"/>
    </row>
    <row r="692" spans="3:16">
      <c r="C692" s="1"/>
      <c r="D692" s="1"/>
      <c r="E692" s="1"/>
      <c r="F692" s="17"/>
      <c r="G692" s="1"/>
      <c r="H692" s="1"/>
      <c r="I692" s="1"/>
      <c r="J692" s="1"/>
      <c r="K692" s="1"/>
      <c r="L692" s="1"/>
      <c r="M692" s="1"/>
      <c r="N692" s="1"/>
      <c r="O692" s="1"/>
      <c r="P692" s="1"/>
    </row>
    <row r="693" spans="3:16">
      <c r="C693" s="1"/>
      <c r="D693" s="1"/>
      <c r="E693" s="1"/>
      <c r="F693" s="17"/>
      <c r="G693" s="1"/>
      <c r="H693" s="1"/>
      <c r="I693" s="1"/>
      <c r="J693" s="1"/>
      <c r="K693" s="1"/>
      <c r="L693" s="1"/>
      <c r="M693" s="1"/>
      <c r="N693" s="1"/>
      <c r="O693" s="1"/>
      <c r="P693" s="1"/>
    </row>
    <row r="694" spans="3:16">
      <c r="C694" s="1"/>
      <c r="D694" s="1"/>
      <c r="E694" s="1"/>
      <c r="F694" s="17"/>
      <c r="G694" s="1"/>
      <c r="H694" s="1"/>
      <c r="I694" s="1"/>
      <c r="J694" s="1"/>
      <c r="K694" s="1"/>
      <c r="L694" s="1"/>
      <c r="M694" s="1"/>
      <c r="N694" s="1"/>
      <c r="O694" s="1"/>
      <c r="P694" s="1"/>
    </row>
    <row r="695" spans="3:16">
      <c r="C695" s="1"/>
      <c r="D695" s="1"/>
      <c r="E695" s="1"/>
      <c r="F695" s="17"/>
      <c r="G695" s="1"/>
      <c r="H695" s="1"/>
      <c r="I695" s="1"/>
      <c r="J695" s="1"/>
      <c r="K695" s="1"/>
      <c r="L695" s="1"/>
      <c r="M695" s="1"/>
      <c r="N695" s="1"/>
      <c r="O695" s="1"/>
      <c r="P695" s="1"/>
    </row>
    <row r="696" spans="3:16">
      <c r="C696" s="1"/>
      <c r="D696" s="1"/>
      <c r="E696" s="1"/>
      <c r="F696" s="17"/>
      <c r="G696" s="1"/>
      <c r="H696" s="1"/>
      <c r="I696" s="1"/>
      <c r="J696" s="1"/>
      <c r="K696" s="1"/>
      <c r="L696" s="1"/>
      <c r="M696" s="1"/>
      <c r="N696" s="1"/>
      <c r="O696" s="1"/>
      <c r="P696" s="1"/>
    </row>
    <row r="697" spans="3:16">
      <c r="C697" s="1"/>
      <c r="D697" s="1"/>
      <c r="E697" s="1"/>
      <c r="F697" s="17"/>
      <c r="G697" s="1"/>
      <c r="H697" s="1"/>
      <c r="I697" s="1"/>
      <c r="J697" s="1"/>
      <c r="K697" s="1"/>
      <c r="L697" s="1"/>
      <c r="M697" s="1"/>
      <c r="N697" s="1"/>
      <c r="O697" s="1"/>
      <c r="P697" s="1"/>
    </row>
    <row r="698" spans="3:16">
      <c r="C698" s="1"/>
      <c r="D698" s="1"/>
      <c r="E698" s="1"/>
      <c r="F698" s="17"/>
      <c r="G698" s="1"/>
      <c r="H698" s="1"/>
      <c r="I698" s="1"/>
      <c r="J698" s="1"/>
      <c r="K698" s="1"/>
      <c r="L698" s="1"/>
      <c r="M698" s="1"/>
      <c r="N698" s="1"/>
      <c r="O698" s="1"/>
      <c r="P698" s="1"/>
    </row>
    <row r="699" spans="3:16">
      <c r="C699" s="1"/>
      <c r="D699" s="1"/>
      <c r="E699" s="1"/>
      <c r="F699" s="17"/>
      <c r="G699" s="1"/>
      <c r="H699" s="1"/>
      <c r="I699" s="1"/>
      <c r="J699" s="1"/>
      <c r="K699" s="1"/>
      <c r="L699" s="1"/>
      <c r="M699" s="1"/>
      <c r="N699" s="1"/>
      <c r="O699" s="1"/>
      <c r="P699" s="1"/>
    </row>
    <row r="700" spans="3:16">
      <c r="C700" s="1"/>
      <c r="D700" s="1"/>
      <c r="E700" s="1"/>
      <c r="F700" s="17"/>
      <c r="G700" s="1"/>
      <c r="H700" s="1"/>
      <c r="I700" s="1"/>
      <c r="J700" s="1"/>
      <c r="K700" s="1"/>
      <c r="L700" s="1"/>
      <c r="M700" s="1"/>
      <c r="N700" s="1"/>
      <c r="O700" s="1"/>
      <c r="P700" s="1"/>
    </row>
    <row r="701" spans="3:16">
      <c r="C701" s="1"/>
      <c r="D701" s="1"/>
      <c r="E701" s="1"/>
      <c r="F701" s="17"/>
      <c r="G701" s="1"/>
      <c r="H701" s="1"/>
      <c r="I701" s="1"/>
      <c r="J701" s="1"/>
      <c r="K701" s="1"/>
      <c r="L701" s="1"/>
      <c r="M701" s="1"/>
      <c r="N701" s="1"/>
      <c r="O701" s="1"/>
      <c r="P701" s="1"/>
    </row>
    <row r="702" spans="3:16">
      <c r="C702" s="1"/>
      <c r="D702" s="1"/>
      <c r="E702" s="1"/>
      <c r="F702" s="17"/>
      <c r="G702" s="1"/>
      <c r="H702" s="1"/>
      <c r="I702" s="1"/>
      <c r="J702" s="1"/>
      <c r="K702" s="1"/>
      <c r="L702" s="1"/>
      <c r="M702" s="1"/>
      <c r="N702" s="1"/>
      <c r="O702" s="1"/>
      <c r="P702" s="1"/>
    </row>
    <row r="703" spans="3:16">
      <c r="C703" s="1"/>
      <c r="D703" s="1"/>
      <c r="E703" s="1"/>
      <c r="F703" s="17"/>
      <c r="G703" s="1"/>
      <c r="H703" s="1"/>
      <c r="I703" s="1"/>
      <c r="J703" s="1"/>
      <c r="K703" s="1"/>
      <c r="L703" s="1"/>
      <c r="M703" s="1"/>
      <c r="N703" s="1"/>
      <c r="O703" s="1"/>
      <c r="P703" s="1"/>
    </row>
    <row r="704" spans="3:16">
      <c r="C704" s="1"/>
      <c r="D704" s="1"/>
      <c r="E704" s="1"/>
      <c r="F704" s="17"/>
      <c r="G704" s="1"/>
      <c r="H704" s="1"/>
      <c r="I704" s="1"/>
      <c r="J704" s="1"/>
      <c r="K704" s="1"/>
      <c r="L704" s="1"/>
      <c r="M704" s="1"/>
      <c r="N704" s="1"/>
      <c r="O704" s="1"/>
      <c r="P704" s="1"/>
    </row>
    <row r="705" spans="3:16">
      <c r="C705" s="1"/>
      <c r="D705" s="1"/>
      <c r="E705" s="1"/>
      <c r="F705" s="17"/>
      <c r="G705" s="1"/>
      <c r="H705" s="1"/>
      <c r="I705" s="1"/>
      <c r="J705" s="1"/>
      <c r="K705" s="1"/>
      <c r="L705" s="1"/>
      <c r="M705" s="1"/>
      <c r="N705" s="1"/>
      <c r="O705" s="1"/>
      <c r="P705" s="1"/>
    </row>
    <row r="706" spans="3:16">
      <c r="C706" s="1"/>
      <c r="D706" s="1"/>
      <c r="E706" s="1"/>
      <c r="F706" s="17"/>
      <c r="G706" s="1"/>
      <c r="H706" s="1"/>
      <c r="I706" s="1"/>
      <c r="J706" s="1"/>
      <c r="K706" s="1"/>
      <c r="L706" s="1"/>
      <c r="M706" s="1"/>
      <c r="N706" s="1"/>
      <c r="O706" s="1"/>
      <c r="P706" s="1"/>
    </row>
    <row r="707" spans="3:16">
      <c r="C707" s="1"/>
      <c r="D707" s="1"/>
      <c r="E707" s="1"/>
      <c r="F707" s="17"/>
      <c r="G707" s="1"/>
      <c r="H707" s="1"/>
      <c r="I707" s="1"/>
      <c r="J707" s="1"/>
      <c r="K707" s="1"/>
      <c r="L707" s="1"/>
      <c r="M707" s="1"/>
      <c r="N707" s="1"/>
      <c r="O707" s="1"/>
      <c r="P707" s="1"/>
    </row>
    <row r="708" spans="3:16">
      <c r="C708" s="1"/>
      <c r="D708" s="1"/>
      <c r="E708" s="1"/>
      <c r="F708" s="17"/>
      <c r="G708" s="1"/>
      <c r="H708" s="1"/>
      <c r="I708" s="1"/>
      <c r="J708" s="1"/>
      <c r="K708" s="1"/>
      <c r="L708" s="1"/>
      <c r="M708" s="1"/>
      <c r="N708" s="1"/>
      <c r="O708" s="1"/>
      <c r="P708" s="1"/>
    </row>
    <row r="709" spans="3:16">
      <c r="C709" s="1"/>
      <c r="D709" s="1"/>
      <c r="E709" s="1"/>
      <c r="F709" s="17"/>
      <c r="G709" s="1"/>
      <c r="H709" s="1"/>
      <c r="I709" s="1"/>
      <c r="J709" s="1"/>
      <c r="K709" s="1"/>
      <c r="L709" s="1"/>
      <c r="M709" s="1"/>
      <c r="N709" s="1"/>
      <c r="O709" s="1"/>
      <c r="P709" s="1"/>
    </row>
    <row r="710" spans="3:16">
      <c r="C710" s="1"/>
      <c r="D710" s="1"/>
      <c r="E710" s="1"/>
      <c r="F710" s="17"/>
      <c r="G710" s="1"/>
      <c r="H710" s="1"/>
      <c r="I710" s="1"/>
      <c r="J710" s="1"/>
      <c r="K710" s="1"/>
      <c r="L710" s="1"/>
      <c r="M710" s="1"/>
      <c r="N710" s="1"/>
      <c r="O710" s="1"/>
      <c r="P710" s="1"/>
    </row>
    <row r="711" spans="3:16">
      <c r="C711" s="1"/>
      <c r="D711" s="1"/>
      <c r="E711" s="1"/>
      <c r="F711" s="17"/>
      <c r="G711" s="1"/>
      <c r="H711" s="1"/>
      <c r="I711" s="1"/>
      <c r="J711" s="1"/>
      <c r="K711" s="1"/>
      <c r="L711" s="1"/>
      <c r="M711" s="1"/>
      <c r="N711" s="1"/>
      <c r="O711" s="1"/>
      <c r="P711" s="1"/>
    </row>
    <row r="712" spans="3:16">
      <c r="C712" s="1"/>
      <c r="D712" s="1"/>
      <c r="E712" s="1"/>
      <c r="F712" s="17"/>
      <c r="G712" s="1"/>
      <c r="H712" s="1"/>
      <c r="I712" s="1"/>
      <c r="J712" s="1"/>
      <c r="K712" s="1"/>
      <c r="L712" s="1"/>
      <c r="M712" s="1"/>
      <c r="N712" s="1"/>
      <c r="O712" s="1"/>
      <c r="P712" s="1"/>
    </row>
    <row r="713" spans="3:16">
      <c r="C713" s="1"/>
      <c r="D713" s="1"/>
      <c r="E713" s="1"/>
      <c r="F713" s="17"/>
      <c r="G713" s="1"/>
      <c r="H713" s="1"/>
      <c r="I713" s="1"/>
      <c r="J713" s="1"/>
      <c r="K713" s="1"/>
      <c r="L713" s="1"/>
      <c r="M713" s="1"/>
      <c r="N713" s="1"/>
      <c r="O713" s="1"/>
      <c r="P713" s="1"/>
    </row>
    <row r="714" spans="3:16">
      <c r="C714" s="1"/>
      <c r="D714" s="1"/>
      <c r="E714" s="1"/>
      <c r="F714" s="17"/>
      <c r="G714" s="1"/>
      <c r="H714" s="1"/>
      <c r="I714" s="1"/>
      <c r="J714" s="1"/>
      <c r="K714" s="1"/>
      <c r="L714" s="1"/>
      <c r="M714" s="1"/>
      <c r="N714" s="1"/>
      <c r="O714" s="1"/>
      <c r="P714" s="1"/>
    </row>
    <row r="715" spans="3:16">
      <c r="C715" s="1"/>
      <c r="D715" s="1"/>
      <c r="E715" s="1"/>
      <c r="F715" s="17"/>
      <c r="G715" s="1"/>
      <c r="H715" s="1"/>
      <c r="I715" s="1"/>
      <c r="J715" s="1"/>
      <c r="K715" s="1"/>
      <c r="L715" s="1"/>
      <c r="M715" s="1"/>
      <c r="N715" s="1"/>
      <c r="O715" s="1"/>
      <c r="P715" s="1"/>
    </row>
    <row r="716" spans="3:16">
      <c r="C716" s="1"/>
      <c r="D716" s="1"/>
      <c r="E716" s="1"/>
      <c r="F716" s="17"/>
      <c r="G716" s="1"/>
      <c r="H716" s="1"/>
      <c r="I716" s="1"/>
      <c r="J716" s="1"/>
      <c r="K716" s="1"/>
      <c r="L716" s="1"/>
      <c r="M716" s="1"/>
      <c r="N716" s="1"/>
      <c r="O716" s="1"/>
      <c r="P716" s="1"/>
    </row>
    <row r="717" spans="3:16">
      <c r="C717" s="1"/>
      <c r="D717" s="1"/>
      <c r="E717" s="1"/>
      <c r="F717" s="17"/>
      <c r="G717" s="1"/>
      <c r="H717" s="1"/>
      <c r="I717" s="1"/>
      <c r="J717" s="1"/>
      <c r="K717" s="1"/>
      <c r="L717" s="1"/>
      <c r="M717" s="1"/>
      <c r="N717" s="1"/>
      <c r="O717" s="1"/>
      <c r="P717" s="1"/>
    </row>
    <row r="718" spans="3:16">
      <c r="C718" s="1"/>
      <c r="D718" s="1"/>
      <c r="E718" s="1"/>
      <c r="F718" s="17"/>
      <c r="G718" s="1"/>
      <c r="H718" s="1"/>
      <c r="I718" s="1"/>
      <c r="J718" s="1"/>
      <c r="K718" s="1"/>
      <c r="L718" s="1"/>
      <c r="M718" s="1"/>
      <c r="N718" s="1"/>
      <c r="O718" s="1"/>
      <c r="P718" s="1"/>
    </row>
    <row r="719" spans="3:16">
      <c r="C719" s="1"/>
      <c r="D719" s="1"/>
      <c r="E719" s="1"/>
      <c r="F719" s="17"/>
      <c r="G719" s="1"/>
      <c r="H719" s="1"/>
      <c r="I719" s="1"/>
      <c r="J719" s="1"/>
      <c r="K719" s="1"/>
      <c r="L719" s="1"/>
      <c r="M719" s="1"/>
      <c r="N719" s="1"/>
      <c r="O719" s="1"/>
      <c r="P719" s="1"/>
    </row>
    <row r="720" spans="3:16">
      <c r="C720" s="1"/>
      <c r="D720" s="1"/>
      <c r="E720" s="1"/>
      <c r="F720" s="17"/>
      <c r="G720" s="1"/>
      <c r="H720" s="1"/>
      <c r="I720" s="1"/>
      <c r="J720" s="1"/>
      <c r="K720" s="1"/>
      <c r="L720" s="1"/>
      <c r="M720" s="1"/>
      <c r="N720" s="1"/>
      <c r="O720" s="1"/>
      <c r="P720" s="1"/>
    </row>
    <row r="721" spans="3:16">
      <c r="C721" s="1"/>
      <c r="D721" s="1"/>
      <c r="E721" s="1"/>
      <c r="F721" s="17"/>
      <c r="G721" s="1"/>
      <c r="H721" s="1"/>
      <c r="I721" s="1"/>
      <c r="J721" s="1"/>
      <c r="K721" s="1"/>
      <c r="L721" s="1"/>
      <c r="M721" s="1"/>
      <c r="N721" s="1"/>
      <c r="O721" s="1"/>
      <c r="P721" s="1"/>
    </row>
    <row r="722" spans="3:16">
      <c r="C722" s="1"/>
      <c r="D722" s="1"/>
      <c r="E722" s="1"/>
      <c r="F722" s="17"/>
      <c r="G722" s="1"/>
      <c r="H722" s="1"/>
      <c r="I722" s="1"/>
      <c r="J722" s="1"/>
      <c r="K722" s="1"/>
      <c r="L722" s="1"/>
      <c r="M722" s="1"/>
      <c r="N722" s="1"/>
      <c r="O722" s="1"/>
      <c r="P722" s="1"/>
    </row>
    <row r="723" spans="3:16">
      <c r="C723" s="1"/>
      <c r="D723" s="1"/>
      <c r="E723" s="1"/>
      <c r="F723" s="17"/>
      <c r="G723" s="1"/>
      <c r="H723" s="1"/>
      <c r="I723" s="1"/>
      <c r="J723" s="1"/>
      <c r="K723" s="1"/>
      <c r="L723" s="1"/>
      <c r="M723" s="1"/>
      <c r="N723" s="1"/>
      <c r="O723" s="1"/>
      <c r="P723" s="1"/>
    </row>
    <row r="724" spans="3:16">
      <c r="C724" s="1"/>
      <c r="D724" s="1"/>
      <c r="E724" s="1"/>
      <c r="F724" s="17"/>
      <c r="G724" s="1"/>
      <c r="H724" s="1"/>
      <c r="I724" s="1"/>
      <c r="J724" s="1"/>
      <c r="K724" s="1"/>
      <c r="L724" s="1"/>
      <c r="M724" s="1"/>
      <c r="N724" s="1"/>
      <c r="O724" s="1"/>
      <c r="P724" s="1"/>
    </row>
    <row r="725" spans="3:16">
      <c r="C725" s="1"/>
      <c r="D725" s="1"/>
      <c r="E725" s="1"/>
      <c r="F725" s="17"/>
      <c r="G725" s="1"/>
      <c r="H725" s="1"/>
      <c r="I725" s="1"/>
      <c r="J725" s="1"/>
      <c r="K725" s="1"/>
      <c r="L725" s="1"/>
      <c r="M725" s="1"/>
      <c r="N725" s="1"/>
      <c r="O725" s="1"/>
      <c r="P725" s="1"/>
    </row>
    <row r="726" spans="3:16">
      <c r="C726" s="1"/>
      <c r="D726" s="1"/>
      <c r="E726" s="1"/>
      <c r="F726" s="17"/>
      <c r="G726" s="1"/>
      <c r="H726" s="1"/>
      <c r="I726" s="1"/>
      <c r="J726" s="1"/>
      <c r="K726" s="1"/>
      <c r="L726" s="1"/>
      <c r="M726" s="1"/>
      <c r="N726" s="1"/>
      <c r="O726" s="1"/>
      <c r="P726" s="1"/>
    </row>
    <row r="727" spans="3:16">
      <c r="C727" s="1"/>
      <c r="D727" s="1"/>
      <c r="E727" s="1"/>
      <c r="F727" s="17"/>
      <c r="G727" s="1"/>
      <c r="H727" s="1"/>
      <c r="I727" s="1"/>
      <c r="J727" s="1"/>
      <c r="K727" s="1"/>
      <c r="L727" s="1"/>
      <c r="M727" s="1"/>
      <c r="N727" s="1"/>
      <c r="O727" s="1"/>
      <c r="P727" s="1"/>
    </row>
    <row r="728" spans="3:16">
      <c r="C728" s="1"/>
      <c r="D728" s="1"/>
      <c r="E728" s="1"/>
      <c r="F728" s="17"/>
      <c r="G728" s="1"/>
      <c r="H728" s="1"/>
      <c r="I728" s="1"/>
      <c r="J728" s="1"/>
      <c r="K728" s="1"/>
      <c r="L728" s="1"/>
      <c r="M728" s="1"/>
      <c r="N728" s="1"/>
      <c r="O728" s="1"/>
      <c r="P728" s="1"/>
    </row>
    <row r="729" spans="3:16">
      <c r="C729" s="1"/>
      <c r="D729" s="1"/>
      <c r="E729" s="1"/>
      <c r="F729" s="17"/>
      <c r="G729" s="1"/>
      <c r="H729" s="1"/>
      <c r="I729" s="1"/>
      <c r="J729" s="1"/>
      <c r="K729" s="1"/>
      <c r="L729" s="1"/>
      <c r="M729" s="1"/>
      <c r="N729" s="1"/>
      <c r="O729" s="1"/>
      <c r="P729" s="1"/>
    </row>
    <row r="730" spans="3:16">
      <c r="C730" s="1"/>
      <c r="D730" s="1"/>
      <c r="E730" s="1"/>
      <c r="F730" s="17"/>
      <c r="G730" s="1"/>
      <c r="H730" s="1"/>
      <c r="I730" s="1"/>
      <c r="J730" s="1"/>
      <c r="K730" s="1"/>
      <c r="L730" s="1"/>
      <c r="M730" s="1"/>
      <c r="N730" s="1"/>
      <c r="O730" s="1"/>
      <c r="P730" s="1"/>
    </row>
    <row r="731" spans="3:16">
      <c r="C731" s="1"/>
      <c r="D731" s="1"/>
      <c r="E731" s="1"/>
      <c r="F731" s="17"/>
      <c r="G731" s="1"/>
      <c r="H731" s="1"/>
      <c r="I731" s="1"/>
      <c r="J731" s="1"/>
      <c r="K731" s="1"/>
      <c r="L731" s="1"/>
      <c r="M731" s="1"/>
      <c r="N731" s="1"/>
      <c r="O731" s="1"/>
      <c r="P731" s="1"/>
    </row>
    <row r="732" spans="3:16">
      <c r="C732" s="1"/>
      <c r="D732" s="1"/>
      <c r="E732" s="1"/>
      <c r="F732" s="17"/>
      <c r="G732" s="1"/>
      <c r="H732" s="1"/>
      <c r="I732" s="1"/>
      <c r="J732" s="1"/>
      <c r="K732" s="1"/>
      <c r="L732" s="1"/>
      <c r="M732" s="1"/>
      <c r="N732" s="1"/>
      <c r="O732" s="1"/>
      <c r="P732" s="1"/>
    </row>
    <row r="733" spans="3:16">
      <c r="C733" s="1"/>
      <c r="D733" s="1"/>
      <c r="E733" s="1"/>
      <c r="F733" s="17"/>
      <c r="G733" s="1"/>
      <c r="H733" s="1"/>
      <c r="I733" s="1"/>
      <c r="J733" s="1"/>
      <c r="K733" s="1"/>
      <c r="L733" s="1"/>
      <c r="M733" s="1"/>
      <c r="N733" s="1"/>
      <c r="O733" s="1"/>
      <c r="P733" s="1"/>
    </row>
    <row r="734" spans="3:16">
      <c r="C734" s="1"/>
      <c r="D734" s="1"/>
      <c r="E734" s="1"/>
      <c r="F734" s="17"/>
      <c r="G734" s="1"/>
      <c r="H734" s="1"/>
      <c r="I734" s="1"/>
      <c r="J734" s="1"/>
      <c r="K734" s="1"/>
      <c r="L734" s="1"/>
      <c r="M734" s="1"/>
      <c r="N734" s="1"/>
      <c r="O734" s="1"/>
      <c r="P734" s="1"/>
    </row>
    <row r="735" spans="3:16">
      <c r="C735" s="1"/>
      <c r="D735" s="1"/>
      <c r="E735" s="1"/>
      <c r="F735" s="17"/>
      <c r="G735" s="1"/>
      <c r="H735" s="1"/>
      <c r="I735" s="1"/>
      <c r="J735" s="1"/>
      <c r="K735" s="1"/>
      <c r="L735" s="1"/>
      <c r="M735" s="1"/>
      <c r="N735" s="1"/>
      <c r="O735" s="1"/>
      <c r="P735" s="1"/>
    </row>
    <row r="736" spans="3:16">
      <c r="C736" s="1"/>
      <c r="D736" s="1"/>
      <c r="E736" s="1"/>
      <c r="F736" s="17"/>
      <c r="G736" s="1"/>
      <c r="H736" s="1"/>
      <c r="I736" s="1"/>
      <c r="J736" s="1"/>
      <c r="K736" s="1"/>
      <c r="L736" s="1"/>
      <c r="M736" s="1"/>
      <c r="N736" s="1"/>
      <c r="O736" s="1"/>
      <c r="P736" s="1"/>
    </row>
    <row r="737" spans="3:16">
      <c r="C737" s="1"/>
      <c r="D737" s="1"/>
      <c r="E737" s="1"/>
      <c r="F737" s="17"/>
      <c r="G737" s="1"/>
      <c r="H737" s="1"/>
      <c r="I737" s="1"/>
      <c r="J737" s="1"/>
      <c r="K737" s="1"/>
      <c r="L737" s="1"/>
      <c r="M737" s="1"/>
      <c r="N737" s="1"/>
      <c r="O737" s="1"/>
      <c r="P737" s="1"/>
    </row>
    <row r="738" spans="3:16">
      <c r="C738" s="1"/>
      <c r="D738" s="1"/>
      <c r="E738" s="1"/>
      <c r="F738" s="17"/>
      <c r="G738" s="1"/>
      <c r="H738" s="1"/>
      <c r="I738" s="1"/>
      <c r="J738" s="1"/>
      <c r="K738" s="1"/>
      <c r="L738" s="1"/>
      <c r="M738" s="1"/>
      <c r="N738" s="1"/>
      <c r="O738" s="1"/>
      <c r="P738" s="1"/>
    </row>
    <row r="739" spans="3:16">
      <c r="C739" s="1"/>
      <c r="D739" s="1"/>
      <c r="E739" s="1"/>
      <c r="F739" s="17"/>
      <c r="G739" s="1"/>
      <c r="H739" s="1"/>
      <c r="I739" s="1"/>
      <c r="J739" s="1"/>
      <c r="K739" s="1"/>
      <c r="L739" s="1"/>
      <c r="M739" s="1"/>
      <c r="N739" s="1"/>
      <c r="O739" s="1"/>
      <c r="P739" s="1"/>
    </row>
    <row r="740" spans="3:16">
      <c r="C740" s="1"/>
      <c r="D740" s="1"/>
      <c r="E740" s="1"/>
      <c r="F740" s="17"/>
      <c r="G740" s="1"/>
      <c r="H740" s="1"/>
      <c r="I740" s="1"/>
      <c r="J740" s="1"/>
      <c r="K740" s="1"/>
      <c r="L740" s="1"/>
      <c r="M740" s="1"/>
      <c r="N740" s="1"/>
      <c r="O740" s="1"/>
      <c r="P740" s="1"/>
    </row>
    <row r="741" spans="3:16">
      <c r="C741" s="1"/>
      <c r="D741" s="1"/>
      <c r="E741" s="1"/>
      <c r="F741" s="17"/>
      <c r="G741" s="1"/>
      <c r="H741" s="1"/>
      <c r="I741" s="1"/>
      <c r="J741" s="1"/>
      <c r="K741" s="1"/>
      <c r="L741" s="1"/>
      <c r="M741" s="1"/>
      <c r="N741" s="1"/>
      <c r="O741" s="1"/>
      <c r="P741" s="1"/>
    </row>
    <row r="742" spans="3:16">
      <c r="C742" s="1"/>
      <c r="D742" s="1"/>
      <c r="E742" s="1"/>
      <c r="F742" s="17"/>
      <c r="G742" s="1"/>
      <c r="H742" s="1"/>
      <c r="I742" s="1"/>
      <c r="J742" s="1"/>
      <c r="K742" s="1"/>
      <c r="L742" s="1"/>
      <c r="M742" s="1"/>
      <c r="N742" s="1"/>
      <c r="O742" s="1"/>
      <c r="P742" s="1"/>
    </row>
    <row r="743" spans="3:16">
      <c r="C743" s="1"/>
      <c r="D743" s="1"/>
      <c r="E743" s="1"/>
      <c r="F743" s="17"/>
      <c r="G743" s="1"/>
      <c r="H743" s="1"/>
      <c r="I743" s="1"/>
      <c r="J743" s="1"/>
      <c r="K743" s="1"/>
      <c r="L743" s="1"/>
      <c r="M743" s="1"/>
      <c r="N743" s="1"/>
      <c r="O743" s="1"/>
      <c r="P743" s="1"/>
    </row>
    <row r="744" spans="3:16">
      <c r="C744" s="1"/>
      <c r="D744" s="1"/>
      <c r="E744" s="1"/>
      <c r="F744" s="17"/>
      <c r="G744" s="1"/>
      <c r="H744" s="1"/>
      <c r="I744" s="1"/>
      <c r="J744" s="1"/>
      <c r="K744" s="1"/>
      <c r="L744" s="1"/>
      <c r="M744" s="1"/>
      <c r="N744" s="1"/>
      <c r="O744" s="1"/>
      <c r="P744" s="1"/>
    </row>
    <row r="745" spans="3:16">
      <c r="C745" s="1"/>
      <c r="D745" s="1"/>
      <c r="E745" s="1"/>
      <c r="F745" s="17"/>
      <c r="G745" s="1"/>
      <c r="H745" s="1"/>
      <c r="I745" s="1"/>
      <c r="J745" s="1"/>
      <c r="K745" s="1"/>
      <c r="L745" s="1"/>
      <c r="M745" s="1"/>
      <c r="N745" s="1"/>
      <c r="O745" s="1"/>
      <c r="P745" s="1"/>
    </row>
    <row r="746" spans="3:16">
      <c r="C746" s="1"/>
      <c r="D746" s="1"/>
      <c r="E746" s="1"/>
      <c r="F746" s="17"/>
      <c r="G746" s="1"/>
      <c r="H746" s="1"/>
      <c r="I746" s="1"/>
      <c r="J746" s="1"/>
      <c r="K746" s="1"/>
      <c r="L746" s="1"/>
      <c r="M746" s="1"/>
      <c r="N746" s="1"/>
      <c r="O746" s="1"/>
      <c r="P746" s="1"/>
    </row>
    <row r="747" spans="3:16">
      <c r="C747" s="1"/>
      <c r="D747" s="1"/>
      <c r="E747" s="1"/>
      <c r="F747" s="17"/>
      <c r="G747" s="1"/>
      <c r="H747" s="1"/>
      <c r="I747" s="1"/>
      <c r="J747" s="1"/>
      <c r="K747" s="1"/>
      <c r="L747" s="1"/>
      <c r="M747" s="1"/>
      <c r="N747" s="1"/>
      <c r="O747" s="1"/>
      <c r="P747" s="1"/>
    </row>
    <row r="748" spans="3:16">
      <c r="C748" s="1"/>
      <c r="D748" s="1"/>
      <c r="E748" s="1"/>
      <c r="F748" s="17"/>
      <c r="G748" s="1"/>
      <c r="H748" s="1"/>
      <c r="I748" s="1"/>
      <c r="J748" s="1"/>
      <c r="K748" s="1"/>
      <c r="L748" s="1"/>
      <c r="M748" s="1"/>
      <c r="N748" s="1"/>
      <c r="O748" s="1"/>
      <c r="P748" s="1"/>
    </row>
    <row r="749" spans="3:16">
      <c r="C749" s="1"/>
      <c r="D749" s="1"/>
      <c r="E749" s="1"/>
      <c r="F749" s="17"/>
      <c r="G749" s="1"/>
      <c r="H749" s="1"/>
      <c r="I749" s="1"/>
      <c r="J749" s="1"/>
      <c r="K749" s="1"/>
      <c r="L749" s="1"/>
      <c r="M749" s="1"/>
      <c r="N749" s="1"/>
      <c r="O749" s="1"/>
      <c r="P749" s="1"/>
    </row>
    <row r="750" spans="3:16">
      <c r="C750" s="1"/>
      <c r="D750" s="1"/>
      <c r="E750" s="1"/>
      <c r="F750" s="17"/>
      <c r="G750" s="1"/>
      <c r="H750" s="1"/>
      <c r="I750" s="1"/>
      <c r="J750" s="1"/>
      <c r="K750" s="1"/>
      <c r="L750" s="1"/>
      <c r="M750" s="1"/>
      <c r="N750" s="1"/>
      <c r="O750" s="1"/>
      <c r="P750" s="1"/>
    </row>
    <row r="751" spans="3:16">
      <c r="C751" s="1"/>
      <c r="D751" s="1"/>
      <c r="E751" s="1"/>
      <c r="F751" s="17"/>
      <c r="G751" s="1"/>
      <c r="H751" s="1"/>
      <c r="I751" s="1"/>
      <c r="J751" s="1"/>
      <c r="K751" s="1"/>
      <c r="L751" s="1"/>
      <c r="M751" s="1"/>
      <c r="N751" s="1"/>
      <c r="O751" s="1"/>
      <c r="P751" s="1"/>
    </row>
    <row r="752" spans="3:16">
      <c r="C752" s="1"/>
      <c r="D752" s="1"/>
      <c r="E752" s="1"/>
      <c r="F752" s="17"/>
      <c r="G752" s="1"/>
      <c r="H752" s="1"/>
      <c r="I752" s="1"/>
      <c r="J752" s="1"/>
      <c r="K752" s="1"/>
      <c r="L752" s="1"/>
      <c r="M752" s="1"/>
      <c r="N752" s="1"/>
      <c r="O752" s="1"/>
      <c r="P752" s="1"/>
    </row>
    <row r="753" spans="3:16">
      <c r="C753" s="1"/>
      <c r="D753" s="1"/>
      <c r="E753" s="1"/>
      <c r="F753" s="17"/>
      <c r="G753" s="1"/>
      <c r="H753" s="1"/>
      <c r="I753" s="1"/>
      <c r="J753" s="1"/>
      <c r="K753" s="1"/>
      <c r="L753" s="1"/>
      <c r="M753" s="1"/>
      <c r="N753" s="1"/>
      <c r="O753" s="1"/>
      <c r="P753" s="1"/>
    </row>
    <row r="754" spans="3:16">
      <c r="C754" s="1"/>
      <c r="D754" s="1"/>
      <c r="E754" s="1"/>
      <c r="F754" s="17"/>
      <c r="G754" s="1"/>
      <c r="H754" s="1"/>
      <c r="I754" s="1"/>
      <c r="J754" s="1"/>
      <c r="K754" s="1"/>
      <c r="L754" s="1"/>
      <c r="M754" s="1"/>
      <c r="N754" s="1"/>
      <c r="O754" s="1"/>
      <c r="P754" s="1"/>
    </row>
    <row r="755" spans="3:16">
      <c r="C755" s="1"/>
      <c r="D755" s="1"/>
      <c r="E755" s="1"/>
      <c r="F755" s="17"/>
      <c r="G755" s="1"/>
      <c r="H755" s="1"/>
      <c r="I755" s="1"/>
      <c r="J755" s="1"/>
      <c r="K755" s="1"/>
      <c r="L755" s="1"/>
      <c r="M755" s="1"/>
      <c r="N755" s="1"/>
      <c r="O755" s="1"/>
      <c r="P755" s="1"/>
    </row>
    <row r="756" spans="3:16">
      <c r="C756" s="1"/>
      <c r="D756" s="1"/>
      <c r="E756" s="1"/>
      <c r="F756" s="17"/>
      <c r="G756" s="1"/>
      <c r="H756" s="1"/>
      <c r="I756" s="1"/>
      <c r="J756" s="1"/>
      <c r="K756" s="1"/>
      <c r="L756" s="1"/>
      <c r="M756" s="1"/>
      <c r="N756" s="1"/>
      <c r="O756" s="1"/>
      <c r="P756" s="1"/>
    </row>
    <row r="757" spans="3:16">
      <c r="C757" s="1"/>
      <c r="D757" s="1"/>
      <c r="E757" s="1"/>
      <c r="F757" s="17"/>
      <c r="G757" s="1"/>
      <c r="H757" s="1"/>
      <c r="I757" s="1"/>
      <c r="J757" s="1"/>
      <c r="K757" s="1"/>
      <c r="L757" s="1"/>
      <c r="M757" s="1"/>
      <c r="N757" s="1"/>
      <c r="O757" s="1"/>
      <c r="P757" s="1"/>
    </row>
    <row r="758" spans="3:16">
      <c r="C758" s="1"/>
      <c r="D758" s="1"/>
      <c r="E758" s="1"/>
      <c r="F758" s="17"/>
      <c r="G758" s="1"/>
      <c r="H758" s="1"/>
      <c r="I758" s="1"/>
      <c r="J758" s="1"/>
      <c r="K758" s="1"/>
      <c r="L758" s="1"/>
      <c r="M758" s="1"/>
      <c r="N758" s="1"/>
      <c r="O758" s="1"/>
      <c r="P758" s="1"/>
    </row>
    <row r="759" spans="3:16">
      <c r="C759" s="1"/>
      <c r="D759" s="1"/>
      <c r="E759" s="1"/>
      <c r="F759" s="17"/>
      <c r="G759" s="1"/>
      <c r="H759" s="1"/>
      <c r="I759" s="1"/>
      <c r="J759" s="1"/>
      <c r="K759" s="1"/>
      <c r="L759" s="1"/>
      <c r="M759" s="1"/>
      <c r="N759" s="1"/>
      <c r="O759" s="1"/>
      <c r="P759" s="1"/>
    </row>
    <row r="760" spans="3:16">
      <c r="C760" s="1"/>
      <c r="D760" s="1"/>
      <c r="E760" s="1"/>
      <c r="F760" s="17"/>
      <c r="G760" s="1"/>
      <c r="H760" s="1"/>
      <c r="I760" s="1"/>
      <c r="J760" s="1"/>
      <c r="K760" s="1"/>
      <c r="L760" s="1"/>
      <c r="M760" s="1"/>
      <c r="N760" s="1"/>
      <c r="O760" s="1"/>
      <c r="P760" s="1"/>
    </row>
    <row r="761" spans="3:16">
      <c r="C761" s="1"/>
      <c r="D761" s="1"/>
      <c r="E761" s="1"/>
      <c r="F761" s="17"/>
      <c r="G761" s="1"/>
      <c r="H761" s="1"/>
      <c r="I761" s="1"/>
      <c r="J761" s="1"/>
      <c r="K761" s="1"/>
      <c r="L761" s="1"/>
      <c r="M761" s="1"/>
      <c r="N761" s="1"/>
      <c r="O761" s="1"/>
      <c r="P761" s="1"/>
    </row>
    <row r="762" spans="3:16">
      <c r="C762" s="1"/>
      <c r="D762" s="1"/>
      <c r="E762" s="1"/>
      <c r="F762" s="17"/>
      <c r="G762" s="1"/>
      <c r="H762" s="1"/>
      <c r="I762" s="1"/>
      <c r="J762" s="1"/>
      <c r="K762" s="1"/>
      <c r="L762" s="1"/>
      <c r="M762" s="1"/>
      <c r="N762" s="1"/>
      <c r="O762" s="1"/>
      <c r="P762" s="1"/>
    </row>
    <row r="763" spans="3:16">
      <c r="C763" s="1"/>
      <c r="D763" s="1"/>
      <c r="E763" s="1"/>
      <c r="F763" s="17"/>
      <c r="G763" s="1"/>
      <c r="H763" s="1"/>
      <c r="I763" s="1"/>
      <c r="J763" s="1"/>
      <c r="K763" s="1"/>
      <c r="L763" s="1"/>
      <c r="M763" s="1"/>
      <c r="N763" s="1"/>
      <c r="O763" s="1"/>
      <c r="P763" s="1"/>
    </row>
    <row r="764" spans="3:16">
      <c r="C764" s="1"/>
      <c r="D764" s="1"/>
      <c r="E764" s="1"/>
      <c r="F764" s="17"/>
      <c r="G764" s="1"/>
      <c r="H764" s="1"/>
      <c r="I764" s="1"/>
      <c r="J764" s="1"/>
      <c r="K764" s="1"/>
      <c r="L764" s="1"/>
      <c r="M764" s="1"/>
      <c r="N764" s="1"/>
      <c r="O764" s="1"/>
      <c r="P764" s="1"/>
    </row>
    <row r="765" spans="3:16">
      <c r="C765" s="1"/>
      <c r="D765" s="1"/>
      <c r="E765" s="1"/>
      <c r="F765" s="17"/>
      <c r="G765" s="1"/>
      <c r="H765" s="1"/>
      <c r="I765" s="1"/>
      <c r="J765" s="1"/>
      <c r="K765" s="1"/>
      <c r="L765" s="1"/>
      <c r="M765" s="1"/>
      <c r="N765" s="1"/>
      <c r="O765" s="1"/>
      <c r="P765" s="1"/>
    </row>
    <row r="766" spans="3:16">
      <c r="C766" s="1"/>
      <c r="D766" s="1"/>
      <c r="E766" s="1"/>
      <c r="F766" s="17"/>
      <c r="G766" s="1"/>
      <c r="H766" s="1"/>
      <c r="I766" s="1"/>
      <c r="J766" s="1"/>
      <c r="K766" s="1"/>
      <c r="L766" s="1"/>
      <c r="M766" s="1"/>
      <c r="N766" s="1"/>
      <c r="O766" s="1"/>
      <c r="P766" s="1"/>
    </row>
    <row r="767" spans="3:16">
      <c r="C767" s="1"/>
      <c r="D767" s="1"/>
      <c r="E767" s="1"/>
      <c r="F767" s="17"/>
      <c r="G767" s="1"/>
      <c r="H767" s="1"/>
      <c r="I767" s="1"/>
      <c r="J767" s="1"/>
      <c r="K767" s="1"/>
      <c r="L767" s="1"/>
      <c r="M767" s="1"/>
      <c r="N767" s="1"/>
      <c r="O767" s="1"/>
      <c r="P767" s="1"/>
    </row>
    <row r="768" spans="3:16">
      <c r="C768" s="1"/>
      <c r="D768" s="1"/>
      <c r="E768" s="1"/>
      <c r="F768" s="17"/>
      <c r="G768" s="1"/>
      <c r="H768" s="1"/>
      <c r="I768" s="1"/>
      <c r="J768" s="1"/>
      <c r="K768" s="1"/>
      <c r="L768" s="1"/>
      <c r="M768" s="1"/>
      <c r="N768" s="1"/>
      <c r="O768" s="1"/>
      <c r="P768" s="1"/>
    </row>
    <row r="769" spans="3:16">
      <c r="C769" s="1"/>
      <c r="D769" s="1"/>
      <c r="E769" s="1"/>
      <c r="F769" s="17"/>
      <c r="G769" s="1"/>
      <c r="H769" s="1"/>
      <c r="I769" s="1"/>
      <c r="J769" s="1"/>
      <c r="K769" s="1"/>
      <c r="L769" s="1"/>
      <c r="M769" s="1"/>
      <c r="N769" s="1"/>
      <c r="O769" s="1"/>
      <c r="P769" s="1"/>
    </row>
    <row r="770" spans="3:16">
      <c r="C770" s="1"/>
      <c r="D770" s="1"/>
      <c r="E770" s="1"/>
      <c r="F770" s="17"/>
      <c r="G770" s="1"/>
      <c r="H770" s="1"/>
      <c r="I770" s="1"/>
      <c r="J770" s="1"/>
      <c r="K770" s="1"/>
      <c r="L770" s="1"/>
      <c r="M770" s="1"/>
      <c r="N770" s="1"/>
      <c r="O770" s="1"/>
      <c r="P770" s="1"/>
    </row>
    <row r="771" spans="3:16">
      <c r="C771" s="1"/>
      <c r="D771" s="1"/>
      <c r="E771" s="1"/>
      <c r="F771" s="17"/>
      <c r="G771" s="1"/>
      <c r="H771" s="1"/>
      <c r="I771" s="1"/>
      <c r="J771" s="1"/>
      <c r="K771" s="1"/>
      <c r="L771" s="1"/>
      <c r="M771" s="1"/>
      <c r="N771" s="1"/>
      <c r="O771" s="1"/>
      <c r="P771" s="1"/>
    </row>
    <row r="772" spans="3:16">
      <c r="C772" s="1"/>
      <c r="D772" s="1"/>
      <c r="E772" s="1"/>
      <c r="F772" s="17"/>
      <c r="G772" s="1"/>
      <c r="H772" s="1"/>
      <c r="I772" s="1"/>
      <c r="J772" s="1"/>
      <c r="K772" s="1"/>
      <c r="L772" s="1"/>
      <c r="M772" s="1"/>
      <c r="N772" s="1"/>
      <c r="O772" s="1"/>
      <c r="P772" s="1"/>
    </row>
    <row r="773" spans="3:16">
      <c r="C773" s="1"/>
      <c r="D773" s="1"/>
      <c r="E773" s="1"/>
      <c r="F773" s="17"/>
      <c r="G773" s="1"/>
      <c r="H773" s="1"/>
      <c r="I773" s="1"/>
      <c r="J773" s="1"/>
      <c r="K773" s="1"/>
      <c r="L773" s="1"/>
      <c r="M773" s="1"/>
      <c r="N773" s="1"/>
      <c r="O773" s="1"/>
      <c r="P773" s="1"/>
    </row>
    <row r="774" spans="3:16">
      <c r="C774" s="1"/>
      <c r="D774" s="1"/>
      <c r="E774" s="1"/>
      <c r="F774" s="17"/>
      <c r="G774" s="1"/>
      <c r="H774" s="1"/>
      <c r="I774" s="1"/>
      <c r="J774" s="1"/>
      <c r="K774" s="1"/>
      <c r="L774" s="1"/>
      <c r="M774" s="1"/>
      <c r="N774" s="1"/>
      <c r="O774" s="1"/>
      <c r="P774" s="1"/>
    </row>
    <row r="775" spans="3:16">
      <c r="C775" s="1"/>
      <c r="D775" s="1"/>
      <c r="E775" s="1"/>
      <c r="F775" s="17"/>
      <c r="G775" s="1"/>
      <c r="H775" s="1"/>
      <c r="I775" s="1"/>
      <c r="J775" s="1"/>
      <c r="K775" s="1"/>
      <c r="L775" s="1"/>
      <c r="M775" s="1"/>
      <c r="N775" s="1"/>
      <c r="O775" s="1"/>
      <c r="P775" s="1"/>
    </row>
    <row r="776" spans="3:16">
      <c r="C776" s="1"/>
      <c r="D776" s="1"/>
      <c r="E776" s="1"/>
      <c r="F776" s="17"/>
      <c r="G776" s="1"/>
      <c r="H776" s="1"/>
      <c r="I776" s="1"/>
      <c r="J776" s="1"/>
      <c r="K776" s="1"/>
      <c r="L776" s="1"/>
      <c r="M776" s="1"/>
      <c r="N776" s="1"/>
      <c r="O776" s="1"/>
      <c r="P776" s="1"/>
    </row>
    <row r="777" spans="3:16">
      <c r="C777" s="1"/>
      <c r="D777" s="1"/>
      <c r="E777" s="1"/>
      <c r="F777" s="17"/>
      <c r="G777" s="1"/>
      <c r="H777" s="1"/>
      <c r="I777" s="1"/>
      <c r="J777" s="1"/>
      <c r="K777" s="1"/>
      <c r="L777" s="1"/>
      <c r="M777" s="1"/>
      <c r="N777" s="1"/>
      <c r="O777" s="1"/>
      <c r="P777" s="1"/>
    </row>
    <row r="778" spans="3:16">
      <c r="C778" s="1"/>
      <c r="D778" s="1"/>
      <c r="E778" s="1"/>
      <c r="F778" s="17"/>
      <c r="G778" s="1"/>
      <c r="H778" s="1"/>
      <c r="I778" s="1"/>
      <c r="J778" s="1"/>
      <c r="K778" s="1"/>
      <c r="L778" s="1"/>
      <c r="M778" s="1"/>
      <c r="N778" s="1"/>
      <c r="O778" s="1"/>
      <c r="P778" s="1"/>
    </row>
    <row r="779" spans="3:16">
      <c r="C779" s="1"/>
      <c r="D779" s="1"/>
      <c r="E779" s="1"/>
      <c r="F779" s="17"/>
      <c r="G779" s="1"/>
      <c r="H779" s="1"/>
      <c r="I779" s="1"/>
      <c r="J779" s="1"/>
      <c r="K779" s="1"/>
      <c r="L779" s="1"/>
      <c r="M779" s="1"/>
      <c r="N779" s="1"/>
      <c r="O779" s="1"/>
      <c r="P779" s="1"/>
    </row>
    <row r="780" spans="3:16">
      <c r="C780" s="1"/>
      <c r="D780" s="1"/>
      <c r="E780" s="1"/>
      <c r="F780" s="17"/>
      <c r="G780" s="1"/>
      <c r="H780" s="1"/>
      <c r="I780" s="1"/>
      <c r="J780" s="1"/>
      <c r="K780" s="1"/>
      <c r="L780" s="1"/>
      <c r="M780" s="1"/>
      <c r="N780" s="1"/>
      <c r="O780" s="1"/>
      <c r="P780" s="1"/>
    </row>
    <row r="781" spans="3:16">
      <c r="C781" s="1"/>
      <c r="D781" s="1"/>
      <c r="E781" s="1"/>
      <c r="F781" s="17"/>
      <c r="G781" s="1"/>
      <c r="H781" s="1"/>
      <c r="I781" s="1"/>
      <c r="J781" s="1"/>
      <c r="K781" s="1"/>
      <c r="L781" s="1"/>
      <c r="M781" s="1"/>
      <c r="N781" s="1"/>
      <c r="O781" s="1"/>
      <c r="P781" s="1"/>
    </row>
    <row r="782" spans="3:16">
      <c r="C782" s="1"/>
      <c r="D782" s="1"/>
      <c r="E782" s="1"/>
      <c r="F782" s="17"/>
      <c r="G782" s="1"/>
      <c r="H782" s="1"/>
      <c r="I782" s="1"/>
      <c r="J782" s="1"/>
      <c r="K782" s="1"/>
      <c r="L782" s="1"/>
      <c r="M782" s="1"/>
      <c r="N782" s="1"/>
      <c r="O782" s="1"/>
      <c r="P782" s="1"/>
    </row>
    <row r="783" spans="3:16">
      <c r="C783" s="1"/>
      <c r="D783" s="1"/>
      <c r="E783" s="1"/>
      <c r="F783" s="17"/>
      <c r="G783" s="1"/>
      <c r="H783" s="1"/>
      <c r="I783" s="1"/>
      <c r="J783" s="1"/>
      <c r="K783" s="1"/>
      <c r="L783" s="1"/>
      <c r="M783" s="1"/>
      <c r="N783" s="1"/>
      <c r="O783" s="1"/>
      <c r="P783" s="1"/>
    </row>
    <row r="784" spans="3:16">
      <c r="C784" s="1"/>
      <c r="D784" s="1"/>
      <c r="E784" s="1"/>
      <c r="F784" s="17"/>
      <c r="G784" s="1"/>
      <c r="H784" s="1"/>
      <c r="I784" s="1"/>
      <c r="J784" s="1"/>
      <c r="K784" s="1"/>
      <c r="L784" s="1"/>
      <c r="M784" s="1"/>
      <c r="N784" s="1"/>
      <c r="O784" s="1"/>
      <c r="P784" s="1"/>
    </row>
    <row r="785" spans="3:16">
      <c r="C785" s="1"/>
      <c r="D785" s="1"/>
      <c r="E785" s="1"/>
      <c r="F785" s="17"/>
      <c r="G785" s="1"/>
      <c r="H785" s="1"/>
      <c r="I785" s="1"/>
      <c r="J785" s="1"/>
      <c r="K785" s="1"/>
      <c r="L785" s="1"/>
      <c r="M785" s="1"/>
      <c r="N785" s="1"/>
      <c r="O785" s="1"/>
      <c r="P785" s="1"/>
    </row>
    <row r="786" spans="3:16">
      <c r="C786" s="1"/>
      <c r="D786" s="1"/>
      <c r="E786" s="1"/>
      <c r="F786" s="17"/>
      <c r="G786" s="1"/>
      <c r="H786" s="1"/>
      <c r="I786" s="1"/>
      <c r="J786" s="1"/>
      <c r="K786" s="1"/>
      <c r="L786" s="1"/>
      <c r="M786" s="1"/>
      <c r="N786" s="1"/>
      <c r="O786" s="1"/>
      <c r="P786" s="1"/>
    </row>
    <row r="787" spans="3:16">
      <c r="C787" s="1"/>
      <c r="D787" s="1"/>
      <c r="E787" s="1"/>
      <c r="F787" s="17"/>
      <c r="G787" s="1"/>
      <c r="H787" s="1"/>
      <c r="I787" s="1"/>
      <c r="J787" s="1"/>
      <c r="K787" s="1"/>
      <c r="L787" s="1"/>
      <c r="M787" s="1"/>
      <c r="N787" s="1"/>
      <c r="O787" s="1"/>
      <c r="P787" s="1"/>
    </row>
    <row r="788" spans="3:16">
      <c r="C788" s="1"/>
      <c r="D788" s="1"/>
      <c r="E788" s="1"/>
      <c r="F788" s="17"/>
      <c r="G788" s="1"/>
      <c r="H788" s="1"/>
      <c r="I788" s="1"/>
      <c r="J788" s="1"/>
      <c r="K788" s="1"/>
      <c r="L788" s="1"/>
      <c r="M788" s="1"/>
      <c r="N788" s="1"/>
      <c r="O788" s="1"/>
      <c r="P788" s="1"/>
    </row>
    <row r="789" spans="3:16">
      <c r="C789" s="1"/>
      <c r="D789" s="1"/>
      <c r="E789" s="1"/>
      <c r="F789" s="17"/>
      <c r="G789" s="1"/>
      <c r="H789" s="1"/>
      <c r="I789" s="1"/>
      <c r="J789" s="1"/>
      <c r="K789" s="1"/>
      <c r="L789" s="1"/>
      <c r="M789" s="1"/>
      <c r="N789" s="1"/>
      <c r="O789" s="1"/>
      <c r="P789" s="1"/>
    </row>
    <row r="790" spans="3:16">
      <c r="C790" s="1"/>
      <c r="D790" s="1"/>
      <c r="E790" s="1"/>
      <c r="F790" s="17"/>
      <c r="G790" s="1"/>
      <c r="H790" s="1"/>
      <c r="I790" s="1"/>
      <c r="J790" s="1"/>
      <c r="K790" s="1"/>
      <c r="L790" s="1"/>
      <c r="M790" s="1"/>
      <c r="N790" s="1"/>
      <c r="O790" s="1"/>
      <c r="P790" s="1"/>
    </row>
    <row r="791" spans="3:16">
      <c r="C791" s="1"/>
      <c r="D791" s="1"/>
      <c r="E791" s="1"/>
      <c r="F791" s="17"/>
      <c r="G791" s="1"/>
      <c r="H791" s="1"/>
      <c r="I791" s="1"/>
      <c r="J791" s="1"/>
      <c r="K791" s="1"/>
      <c r="L791" s="1"/>
      <c r="M791" s="1"/>
      <c r="N791" s="1"/>
      <c r="O791" s="1"/>
      <c r="P791" s="1"/>
    </row>
    <row r="792" spans="3:16">
      <c r="C792" s="1"/>
      <c r="D792" s="1"/>
      <c r="E792" s="1"/>
      <c r="F792" s="17"/>
      <c r="G792" s="1"/>
      <c r="H792" s="1"/>
      <c r="I792" s="1"/>
      <c r="J792" s="1"/>
      <c r="K792" s="1"/>
      <c r="L792" s="1"/>
      <c r="M792" s="1"/>
      <c r="N792" s="1"/>
      <c r="O792" s="1"/>
      <c r="P792" s="1"/>
    </row>
    <row r="793" spans="3:16">
      <c r="C793" s="1"/>
      <c r="D793" s="1"/>
      <c r="E793" s="1"/>
      <c r="F793" s="17"/>
      <c r="G793" s="1"/>
      <c r="H793" s="1"/>
      <c r="I793" s="1"/>
      <c r="J793" s="1"/>
      <c r="K793" s="1"/>
      <c r="L793" s="1"/>
      <c r="M793" s="1"/>
      <c r="N793" s="1"/>
      <c r="O793" s="1"/>
      <c r="P793" s="1"/>
    </row>
    <row r="794" spans="3:16">
      <c r="C794" s="1"/>
      <c r="D794" s="1"/>
      <c r="E794" s="1"/>
      <c r="F794" s="17"/>
      <c r="G794" s="1"/>
      <c r="H794" s="1"/>
      <c r="I794" s="1"/>
      <c r="J794" s="1"/>
      <c r="K794" s="1"/>
      <c r="L794" s="1"/>
      <c r="M794" s="1"/>
      <c r="N794" s="1"/>
      <c r="O794" s="1"/>
      <c r="P794" s="1"/>
    </row>
    <row r="795" spans="3:16">
      <c r="C795" s="1"/>
      <c r="D795" s="1"/>
      <c r="E795" s="1"/>
      <c r="F795" s="17"/>
      <c r="G795" s="1"/>
      <c r="H795" s="1"/>
      <c r="I795" s="1"/>
      <c r="J795" s="1"/>
      <c r="K795" s="1"/>
      <c r="L795" s="1"/>
      <c r="M795" s="1"/>
      <c r="N795" s="1"/>
      <c r="O795" s="1"/>
      <c r="P795" s="1"/>
    </row>
    <row r="796" spans="3:16">
      <c r="C796" s="1"/>
      <c r="D796" s="1"/>
      <c r="E796" s="1"/>
      <c r="F796" s="17"/>
      <c r="G796" s="1"/>
      <c r="H796" s="1"/>
      <c r="I796" s="1"/>
      <c r="J796" s="1"/>
      <c r="K796" s="1"/>
      <c r="L796" s="1"/>
      <c r="M796" s="1"/>
      <c r="N796" s="1"/>
      <c r="O796" s="1"/>
      <c r="P796" s="1"/>
    </row>
    <row r="797" spans="3:16">
      <c r="C797" s="1"/>
      <c r="D797" s="1"/>
      <c r="E797" s="1"/>
      <c r="F797" s="17"/>
      <c r="G797" s="1"/>
      <c r="H797" s="1"/>
      <c r="I797" s="1"/>
      <c r="J797" s="1"/>
      <c r="K797" s="1"/>
      <c r="L797" s="1"/>
      <c r="M797" s="1"/>
      <c r="N797" s="1"/>
      <c r="O797" s="1"/>
      <c r="P797" s="1"/>
    </row>
    <row r="798" spans="3:16">
      <c r="C798" s="1"/>
      <c r="D798" s="1"/>
      <c r="E798" s="1"/>
      <c r="F798" s="17"/>
      <c r="G798" s="1"/>
      <c r="H798" s="1"/>
      <c r="I798" s="1"/>
      <c r="J798" s="1"/>
      <c r="K798" s="1"/>
      <c r="L798" s="1"/>
      <c r="M798" s="1"/>
      <c r="N798" s="1"/>
      <c r="O798" s="1"/>
      <c r="P798" s="1"/>
    </row>
    <row r="799" spans="3:16">
      <c r="C799" s="1"/>
      <c r="D799" s="1"/>
      <c r="E799" s="1"/>
      <c r="F799" s="17"/>
      <c r="G799" s="1"/>
      <c r="H799" s="1"/>
      <c r="I799" s="1"/>
      <c r="J799" s="1"/>
      <c r="K799" s="1"/>
      <c r="L799" s="1"/>
      <c r="M799" s="1"/>
      <c r="N799" s="1"/>
      <c r="O799" s="1"/>
      <c r="P799" s="1"/>
    </row>
    <row r="800" spans="3:16">
      <c r="C800" s="1"/>
      <c r="D800" s="1"/>
      <c r="E800" s="1"/>
      <c r="F800" s="17"/>
      <c r="G800" s="1"/>
      <c r="H800" s="1"/>
      <c r="I800" s="1"/>
      <c r="J800" s="1"/>
      <c r="K800" s="1"/>
      <c r="L800" s="1"/>
      <c r="M800" s="1"/>
      <c r="N800" s="1"/>
      <c r="O800" s="1"/>
      <c r="P800" s="1"/>
    </row>
    <row r="801" spans="3:16">
      <c r="C801" s="1"/>
      <c r="D801" s="1"/>
      <c r="E801" s="1"/>
      <c r="F801" s="17"/>
      <c r="G801" s="1"/>
      <c r="H801" s="1"/>
      <c r="I801" s="1"/>
      <c r="J801" s="1"/>
      <c r="K801" s="1"/>
      <c r="L801" s="1"/>
      <c r="M801" s="1"/>
      <c r="N801" s="1"/>
      <c r="O801" s="1"/>
      <c r="P801" s="1"/>
    </row>
    <row r="802" spans="3:16">
      <c r="C802" s="1"/>
      <c r="D802" s="1"/>
      <c r="E802" s="1"/>
      <c r="F802" s="17"/>
      <c r="G802" s="1"/>
      <c r="H802" s="1"/>
      <c r="I802" s="1"/>
      <c r="J802" s="1"/>
      <c r="K802" s="1"/>
      <c r="L802" s="1"/>
      <c r="M802" s="1"/>
      <c r="N802" s="1"/>
      <c r="O802" s="1"/>
      <c r="P802" s="1"/>
    </row>
    <row r="803" spans="3:16">
      <c r="C803" s="1"/>
      <c r="D803" s="1"/>
      <c r="E803" s="1"/>
      <c r="F803" s="17"/>
      <c r="G803" s="1"/>
      <c r="H803" s="1"/>
      <c r="I803" s="1"/>
      <c r="J803" s="1"/>
      <c r="K803" s="1"/>
      <c r="L803" s="1"/>
      <c r="M803" s="1"/>
      <c r="N803" s="1"/>
      <c r="O803" s="1"/>
      <c r="P803" s="1"/>
    </row>
    <row r="804" spans="3:16">
      <c r="C804" s="1"/>
      <c r="D804" s="1"/>
      <c r="E804" s="1"/>
      <c r="F804" s="17"/>
      <c r="G804" s="1"/>
      <c r="H804" s="1"/>
      <c r="I804" s="1"/>
      <c r="J804" s="1"/>
      <c r="K804" s="1"/>
      <c r="L804" s="1"/>
      <c r="M804" s="1"/>
      <c r="N804" s="1"/>
      <c r="O804" s="1"/>
      <c r="P804" s="1"/>
    </row>
    <row r="805" spans="3:16">
      <c r="C805" s="1"/>
      <c r="D805" s="1"/>
      <c r="E805" s="1"/>
      <c r="F805" s="17"/>
      <c r="G805" s="1"/>
      <c r="H805" s="1"/>
      <c r="I805" s="1"/>
      <c r="J805" s="1"/>
      <c r="K805" s="1"/>
      <c r="L805" s="1"/>
      <c r="M805" s="1"/>
      <c r="N805" s="1"/>
      <c r="O805" s="1"/>
      <c r="P805" s="1"/>
    </row>
    <row r="806" spans="3:16">
      <c r="C806" s="1"/>
      <c r="D806" s="1"/>
      <c r="E806" s="1"/>
      <c r="F806" s="17"/>
      <c r="G806" s="1"/>
      <c r="H806" s="1"/>
      <c r="I806" s="1"/>
      <c r="J806" s="1"/>
      <c r="K806" s="1"/>
      <c r="L806" s="1"/>
      <c r="M806" s="1"/>
      <c r="N806" s="1"/>
      <c r="O806" s="1"/>
      <c r="P806" s="1"/>
    </row>
    <row r="807" spans="3:16">
      <c r="C807" s="1"/>
      <c r="D807" s="1"/>
      <c r="E807" s="1"/>
      <c r="F807" s="17"/>
      <c r="G807" s="1"/>
      <c r="H807" s="1"/>
      <c r="I807" s="1"/>
      <c r="J807" s="1"/>
      <c r="K807" s="1"/>
      <c r="L807" s="1"/>
      <c r="M807" s="1"/>
      <c r="N807" s="1"/>
      <c r="O807" s="1"/>
      <c r="P807" s="1"/>
    </row>
    <row r="808" spans="3:16">
      <c r="C808" s="1"/>
      <c r="D808" s="1"/>
      <c r="E808" s="1"/>
      <c r="F808" s="17"/>
      <c r="G808" s="1"/>
      <c r="H808" s="1"/>
      <c r="I808" s="1"/>
      <c r="J808" s="1"/>
      <c r="K808" s="1"/>
      <c r="L808" s="1"/>
      <c r="M808" s="1"/>
      <c r="N808" s="1"/>
      <c r="O808" s="1"/>
      <c r="P808" s="1"/>
    </row>
    <row r="809" spans="3:16">
      <c r="C809" s="1"/>
      <c r="D809" s="1"/>
      <c r="E809" s="1"/>
      <c r="F809" s="17"/>
      <c r="G809" s="1"/>
      <c r="H809" s="1"/>
      <c r="I809" s="1"/>
      <c r="J809" s="1"/>
      <c r="K809" s="1"/>
      <c r="L809" s="1"/>
      <c r="M809" s="1"/>
      <c r="N809" s="1"/>
      <c r="O809" s="1"/>
      <c r="P809" s="1"/>
    </row>
    <row r="810" spans="3:16">
      <c r="C810" s="1"/>
      <c r="D810" s="1"/>
      <c r="E810" s="1"/>
      <c r="F810" s="17"/>
      <c r="G810" s="1"/>
      <c r="H810" s="1"/>
      <c r="I810" s="1"/>
      <c r="J810" s="1"/>
      <c r="K810" s="1"/>
      <c r="L810" s="1"/>
      <c r="M810" s="1"/>
      <c r="N810" s="1"/>
      <c r="O810" s="1"/>
      <c r="P810" s="1"/>
    </row>
    <row r="811" spans="3:16">
      <c r="C811" s="1"/>
      <c r="D811" s="1"/>
      <c r="E811" s="1"/>
      <c r="F811" s="17"/>
      <c r="G811" s="1"/>
      <c r="H811" s="1"/>
      <c r="I811" s="1"/>
      <c r="J811" s="1"/>
      <c r="K811" s="1"/>
      <c r="L811" s="1"/>
      <c r="M811" s="1"/>
      <c r="N811" s="1"/>
      <c r="O811" s="1"/>
      <c r="P811" s="1"/>
    </row>
    <row r="812" spans="3:16">
      <c r="C812" s="1"/>
      <c r="D812" s="1"/>
      <c r="E812" s="1"/>
      <c r="F812" s="17"/>
      <c r="G812" s="1"/>
      <c r="H812" s="1"/>
      <c r="I812" s="1"/>
      <c r="J812" s="1"/>
      <c r="K812" s="1"/>
      <c r="L812" s="1"/>
      <c r="M812" s="1"/>
      <c r="N812" s="1"/>
      <c r="O812" s="1"/>
      <c r="P812" s="1"/>
    </row>
    <row r="813" spans="3:16">
      <c r="C813" s="1"/>
      <c r="D813" s="1"/>
      <c r="E813" s="1"/>
      <c r="F813" s="17"/>
      <c r="G813" s="1"/>
      <c r="H813" s="1"/>
      <c r="I813" s="1"/>
      <c r="J813" s="1"/>
      <c r="K813" s="1"/>
      <c r="L813" s="1"/>
      <c r="M813" s="1"/>
      <c r="N813" s="1"/>
      <c r="O813" s="1"/>
      <c r="P813" s="1"/>
    </row>
    <row r="814" spans="3:16">
      <c r="C814" s="1"/>
      <c r="D814" s="1"/>
      <c r="E814" s="1"/>
      <c r="F814" s="17"/>
      <c r="G814" s="1"/>
      <c r="H814" s="1"/>
      <c r="I814" s="1"/>
      <c r="J814" s="1"/>
      <c r="K814" s="1"/>
      <c r="L814" s="1"/>
      <c r="M814" s="1"/>
      <c r="N814" s="1"/>
      <c r="O814" s="1"/>
      <c r="P814" s="1"/>
    </row>
    <row r="815" spans="3:16">
      <c r="C815" s="1"/>
      <c r="D815" s="1"/>
      <c r="E815" s="1"/>
      <c r="F815" s="17"/>
      <c r="G815" s="1"/>
      <c r="H815" s="1"/>
      <c r="I815" s="1"/>
      <c r="J815" s="1"/>
      <c r="K815" s="1"/>
      <c r="L815" s="1"/>
      <c r="M815" s="1"/>
      <c r="N815" s="1"/>
      <c r="O815" s="1"/>
      <c r="P815" s="1"/>
    </row>
    <row r="816" spans="3:16">
      <c r="C816" s="1"/>
      <c r="D816" s="1"/>
      <c r="E816" s="1"/>
      <c r="F816" s="17"/>
      <c r="G816" s="1"/>
      <c r="H816" s="1"/>
      <c r="I816" s="1"/>
      <c r="J816" s="1"/>
      <c r="K816" s="1"/>
      <c r="L816" s="1"/>
      <c r="M816" s="1"/>
      <c r="N816" s="1"/>
      <c r="O816" s="1"/>
      <c r="P816" s="1"/>
    </row>
    <row r="817" spans="3:16">
      <c r="C817" s="1"/>
      <c r="D817" s="1"/>
      <c r="E817" s="1"/>
      <c r="F817" s="17"/>
      <c r="G817" s="1"/>
      <c r="H817" s="1"/>
      <c r="I817" s="1"/>
      <c r="J817" s="1"/>
      <c r="K817" s="1"/>
      <c r="L817" s="1"/>
      <c r="M817" s="1"/>
      <c r="N817" s="1"/>
      <c r="O817" s="1"/>
      <c r="P817" s="1"/>
    </row>
    <row r="818" spans="3:16">
      <c r="C818" s="1"/>
      <c r="D818" s="1"/>
      <c r="E818" s="1"/>
      <c r="F818" s="17"/>
      <c r="G818" s="1"/>
      <c r="H818" s="1"/>
      <c r="I818" s="1"/>
      <c r="J818" s="1"/>
      <c r="K818" s="1"/>
      <c r="L818" s="1"/>
      <c r="M818" s="1"/>
      <c r="N818" s="1"/>
      <c r="O818" s="1"/>
      <c r="P818" s="1"/>
    </row>
    <row r="819" spans="3:16">
      <c r="C819" s="1"/>
      <c r="D819" s="1"/>
      <c r="E819" s="1"/>
      <c r="F819" s="17"/>
      <c r="G819" s="1"/>
      <c r="H819" s="1"/>
      <c r="I819" s="1"/>
      <c r="J819" s="1"/>
      <c r="K819" s="1"/>
      <c r="L819" s="1"/>
      <c r="M819" s="1"/>
      <c r="N819" s="1"/>
      <c r="O819" s="1"/>
      <c r="P819" s="1"/>
    </row>
    <row r="820" spans="3:16">
      <c r="C820" s="1"/>
      <c r="D820" s="1"/>
      <c r="E820" s="1"/>
      <c r="F820" s="17"/>
      <c r="G820" s="1"/>
      <c r="H820" s="1"/>
      <c r="I820" s="1"/>
      <c r="J820" s="1"/>
      <c r="K820" s="1"/>
      <c r="L820" s="1"/>
      <c r="M820" s="1"/>
      <c r="N820" s="1"/>
      <c r="O820" s="1"/>
      <c r="P820" s="1"/>
    </row>
    <row r="821" spans="3:16">
      <c r="C821" s="1"/>
      <c r="D821" s="1"/>
      <c r="E821" s="1"/>
      <c r="F821" s="17"/>
      <c r="G821" s="1"/>
      <c r="H821" s="1"/>
      <c r="I821" s="1"/>
      <c r="J821" s="1"/>
      <c r="K821" s="1"/>
      <c r="L821" s="1"/>
      <c r="M821" s="1"/>
      <c r="N821" s="1"/>
      <c r="O821" s="1"/>
      <c r="P821" s="1"/>
    </row>
    <row r="822" spans="3:16">
      <c r="C822" s="1"/>
      <c r="D822" s="1"/>
      <c r="E822" s="1"/>
      <c r="F822" s="17"/>
      <c r="G822" s="1"/>
      <c r="H822" s="1"/>
      <c r="I822" s="1"/>
      <c r="J822" s="1"/>
      <c r="K822" s="1"/>
      <c r="L822" s="1"/>
      <c r="M822" s="1"/>
      <c r="N822" s="1"/>
      <c r="O822" s="1"/>
      <c r="P822" s="1"/>
    </row>
    <row r="823" spans="3:16">
      <c r="C823" s="1"/>
      <c r="D823" s="1"/>
      <c r="E823" s="1"/>
      <c r="F823" s="17"/>
      <c r="G823" s="1"/>
      <c r="H823" s="1"/>
      <c r="I823" s="1"/>
      <c r="J823" s="1"/>
      <c r="K823" s="1"/>
      <c r="L823" s="1"/>
      <c r="M823" s="1"/>
      <c r="N823" s="1"/>
      <c r="O823" s="1"/>
      <c r="P823" s="1"/>
    </row>
    <row r="824" spans="3:16">
      <c r="C824" s="1"/>
      <c r="D824" s="1"/>
      <c r="E824" s="1"/>
      <c r="F824" s="17"/>
      <c r="G824" s="1"/>
      <c r="H824" s="1"/>
      <c r="I824" s="1"/>
      <c r="J824" s="1"/>
      <c r="K824" s="1"/>
      <c r="L824" s="1"/>
      <c r="M824" s="1"/>
      <c r="N824" s="1"/>
      <c r="O824" s="1"/>
      <c r="P824" s="1"/>
    </row>
    <row r="825" spans="3:16">
      <c r="C825" s="1"/>
      <c r="D825" s="1"/>
      <c r="E825" s="1"/>
      <c r="F825" s="17"/>
      <c r="G825" s="1"/>
      <c r="H825" s="1"/>
      <c r="I825" s="1"/>
      <c r="J825" s="1"/>
      <c r="K825" s="1"/>
      <c r="L825" s="1"/>
      <c r="M825" s="1"/>
      <c r="N825" s="1"/>
      <c r="O825" s="1"/>
      <c r="P825" s="1"/>
    </row>
    <row r="826" spans="3:16">
      <c r="C826" s="1"/>
      <c r="D826" s="1"/>
      <c r="E826" s="1"/>
      <c r="F826" s="17"/>
      <c r="G826" s="1"/>
      <c r="H826" s="1"/>
      <c r="I826" s="1"/>
      <c r="J826" s="1"/>
      <c r="K826" s="1"/>
      <c r="L826" s="1"/>
      <c r="M826" s="1"/>
      <c r="N826" s="1"/>
      <c r="O826" s="1"/>
      <c r="P826" s="1"/>
    </row>
    <row r="827" spans="3:16">
      <c r="C827" s="1"/>
      <c r="D827" s="1"/>
      <c r="E827" s="1"/>
      <c r="F827" s="17"/>
      <c r="G827" s="1"/>
      <c r="H827" s="1"/>
      <c r="I827" s="1"/>
      <c r="J827" s="1"/>
      <c r="K827" s="1"/>
      <c r="L827" s="1"/>
      <c r="M827" s="1"/>
      <c r="N827" s="1"/>
      <c r="O827" s="1"/>
      <c r="P827" s="1"/>
    </row>
    <row r="828" spans="3:16">
      <c r="C828" s="1"/>
      <c r="D828" s="1"/>
      <c r="E828" s="1"/>
      <c r="F828" s="17"/>
      <c r="G828" s="1"/>
      <c r="H828" s="1"/>
      <c r="I828" s="1"/>
      <c r="J828" s="1"/>
      <c r="K828" s="1"/>
      <c r="L828" s="1"/>
      <c r="M828" s="1"/>
      <c r="N828" s="1"/>
      <c r="O828" s="1"/>
      <c r="P828" s="1"/>
    </row>
    <row r="829" spans="3:16">
      <c r="C829" s="1"/>
      <c r="D829" s="1"/>
      <c r="E829" s="1"/>
      <c r="F829" s="17"/>
      <c r="G829" s="1"/>
      <c r="H829" s="1"/>
      <c r="I829" s="1"/>
      <c r="J829" s="1"/>
      <c r="K829" s="1"/>
      <c r="L829" s="1"/>
      <c r="M829" s="1"/>
      <c r="N829" s="1"/>
      <c r="O829" s="1"/>
      <c r="P829" s="1"/>
    </row>
    <row r="830" spans="3:16">
      <c r="C830" s="1"/>
      <c r="D830" s="1"/>
      <c r="E830" s="1"/>
      <c r="F830" s="17"/>
      <c r="G830" s="1"/>
      <c r="H830" s="1"/>
      <c r="I830" s="1"/>
      <c r="J830" s="1"/>
      <c r="K830" s="1"/>
      <c r="L830" s="1"/>
      <c r="M830" s="1"/>
      <c r="N830" s="1"/>
      <c r="O830" s="1"/>
      <c r="P830" s="1"/>
    </row>
    <row r="831" spans="3:16">
      <c r="C831" s="1"/>
      <c r="D831" s="1"/>
      <c r="E831" s="1"/>
      <c r="F831" s="17"/>
      <c r="G831" s="1"/>
      <c r="H831" s="1"/>
      <c r="I831" s="1"/>
      <c r="J831" s="1"/>
      <c r="K831" s="1"/>
      <c r="L831" s="1"/>
      <c r="M831" s="1"/>
      <c r="N831" s="1"/>
      <c r="O831" s="1"/>
      <c r="P831" s="1"/>
    </row>
    <row r="832" spans="3:16">
      <c r="C832" s="1"/>
      <c r="D832" s="1"/>
      <c r="E832" s="1"/>
      <c r="F832" s="17"/>
      <c r="G832" s="1"/>
      <c r="H832" s="1"/>
      <c r="I832" s="1"/>
      <c r="J832" s="1"/>
      <c r="K832" s="1"/>
      <c r="L832" s="1"/>
      <c r="M832" s="1"/>
      <c r="N832" s="1"/>
      <c r="O832" s="1"/>
      <c r="P832" s="1"/>
    </row>
    <row r="833" spans="3:16">
      <c r="C833" s="1"/>
      <c r="D833" s="1"/>
      <c r="E833" s="1"/>
      <c r="F833" s="17"/>
      <c r="G833" s="1"/>
      <c r="H833" s="1"/>
      <c r="I833" s="1"/>
      <c r="J833" s="1"/>
      <c r="K833" s="1"/>
      <c r="L833" s="1"/>
      <c r="M833" s="1"/>
      <c r="N833" s="1"/>
      <c r="O833" s="1"/>
      <c r="P833" s="1"/>
    </row>
    <row r="834" spans="3:16">
      <c r="C834" s="1"/>
      <c r="D834" s="1"/>
      <c r="E834" s="1"/>
      <c r="F834" s="17"/>
      <c r="G834" s="1"/>
      <c r="H834" s="1"/>
      <c r="I834" s="1"/>
      <c r="J834" s="1"/>
      <c r="K834" s="1"/>
      <c r="L834" s="1"/>
      <c r="M834" s="1"/>
      <c r="N834" s="1"/>
      <c r="O834" s="1"/>
      <c r="P834" s="1"/>
    </row>
    <row r="835" spans="3:16">
      <c r="C835" s="1"/>
      <c r="D835" s="1"/>
      <c r="E835" s="1"/>
      <c r="F835" s="17"/>
      <c r="G835" s="1"/>
      <c r="H835" s="1"/>
      <c r="I835" s="1"/>
      <c r="J835" s="1"/>
      <c r="K835" s="1"/>
      <c r="L835" s="1"/>
      <c r="M835" s="1"/>
      <c r="N835" s="1"/>
      <c r="O835" s="1"/>
      <c r="P835" s="1"/>
    </row>
    <row r="836" spans="3:16">
      <c r="C836" s="1"/>
      <c r="D836" s="1"/>
      <c r="E836" s="1"/>
      <c r="F836" s="17"/>
      <c r="G836" s="1"/>
      <c r="H836" s="1"/>
      <c r="I836" s="1"/>
      <c r="J836" s="1"/>
      <c r="K836" s="1"/>
      <c r="L836" s="1"/>
      <c r="M836" s="1"/>
      <c r="N836" s="1"/>
      <c r="O836" s="1"/>
      <c r="P836" s="1"/>
    </row>
    <row r="837" spans="3:16">
      <c r="C837" s="1"/>
      <c r="D837" s="1"/>
      <c r="E837" s="1"/>
      <c r="F837" s="17"/>
      <c r="G837" s="1"/>
      <c r="H837" s="1"/>
      <c r="I837" s="1"/>
      <c r="J837" s="1"/>
      <c r="K837" s="1"/>
      <c r="L837" s="1"/>
      <c r="M837" s="1"/>
      <c r="N837" s="1"/>
      <c r="O837" s="1"/>
      <c r="P837" s="1"/>
    </row>
    <row r="838" spans="3:16">
      <c r="C838" s="1"/>
      <c r="D838" s="1"/>
      <c r="E838" s="1"/>
      <c r="F838" s="17"/>
      <c r="G838" s="1"/>
      <c r="H838" s="1"/>
      <c r="I838" s="1"/>
      <c r="J838" s="1"/>
      <c r="K838" s="1"/>
      <c r="L838" s="1"/>
      <c r="M838" s="1"/>
      <c r="N838" s="1"/>
      <c r="O838" s="1"/>
      <c r="P838" s="1"/>
    </row>
    <row r="839" spans="3:16">
      <c r="C839" s="1"/>
      <c r="D839" s="1"/>
      <c r="E839" s="1"/>
      <c r="F839" s="17"/>
      <c r="G839" s="1"/>
      <c r="H839" s="1"/>
      <c r="I839" s="1"/>
      <c r="J839" s="1"/>
      <c r="K839" s="1"/>
      <c r="L839" s="1"/>
      <c r="M839" s="1"/>
      <c r="N839" s="1"/>
      <c r="O839" s="1"/>
      <c r="P839" s="1"/>
    </row>
    <row r="840" spans="3:16">
      <c r="C840" s="1"/>
      <c r="D840" s="1"/>
      <c r="E840" s="1"/>
      <c r="F840" s="17"/>
      <c r="G840" s="1"/>
      <c r="H840" s="1"/>
      <c r="I840" s="1"/>
      <c r="J840" s="1"/>
      <c r="K840" s="1"/>
      <c r="L840" s="1"/>
      <c r="M840" s="1"/>
      <c r="N840" s="1"/>
      <c r="O840" s="1"/>
      <c r="P840" s="1"/>
    </row>
    <row r="841" spans="3:16">
      <c r="C841" s="1"/>
      <c r="D841" s="1"/>
      <c r="E841" s="1"/>
      <c r="F841" s="17"/>
      <c r="G841" s="1"/>
      <c r="H841" s="1"/>
      <c r="I841" s="1"/>
      <c r="J841" s="1"/>
      <c r="K841" s="1"/>
      <c r="L841" s="1"/>
      <c r="M841" s="1"/>
      <c r="N841" s="1"/>
      <c r="O841" s="1"/>
      <c r="P841" s="1"/>
    </row>
    <row r="842" spans="3:16">
      <c r="C842" s="1"/>
      <c r="D842" s="1"/>
      <c r="E842" s="1"/>
      <c r="F842" s="17"/>
      <c r="G842" s="1"/>
      <c r="H842" s="1"/>
      <c r="I842" s="1"/>
      <c r="J842" s="1"/>
      <c r="K842" s="1"/>
      <c r="L842" s="1"/>
      <c r="M842" s="1"/>
      <c r="N842" s="1"/>
      <c r="O842" s="1"/>
      <c r="P842" s="1"/>
    </row>
    <row r="843" spans="3:16">
      <c r="C843" s="1"/>
      <c r="D843" s="1"/>
      <c r="E843" s="1"/>
      <c r="F843" s="17"/>
      <c r="G843" s="1"/>
      <c r="H843" s="1"/>
      <c r="I843" s="1"/>
      <c r="J843" s="1"/>
      <c r="K843" s="1"/>
      <c r="L843" s="1"/>
      <c r="M843" s="1"/>
      <c r="N843" s="1"/>
      <c r="O843" s="1"/>
      <c r="P843" s="1"/>
    </row>
    <row r="844" spans="3:16">
      <c r="C844" s="1"/>
      <c r="D844" s="1"/>
      <c r="E844" s="1"/>
      <c r="F844" s="17"/>
      <c r="G844" s="1"/>
      <c r="H844" s="1"/>
      <c r="I844" s="1"/>
      <c r="J844" s="1"/>
      <c r="K844" s="1"/>
      <c r="L844" s="1"/>
      <c r="M844" s="1"/>
      <c r="N844" s="1"/>
      <c r="O844" s="1"/>
      <c r="P844" s="1"/>
    </row>
    <row r="845" spans="3:16">
      <c r="C845" s="1"/>
      <c r="D845" s="1"/>
      <c r="E845" s="1"/>
      <c r="F845" s="17"/>
      <c r="G845" s="1"/>
      <c r="H845" s="1"/>
      <c r="I845" s="1"/>
      <c r="J845" s="1"/>
      <c r="K845" s="1"/>
      <c r="L845" s="1"/>
      <c r="M845" s="1"/>
      <c r="N845" s="1"/>
      <c r="O845" s="1"/>
      <c r="P845" s="1"/>
    </row>
    <row r="846" spans="3:16">
      <c r="C846" s="1"/>
      <c r="D846" s="1"/>
      <c r="E846" s="1"/>
      <c r="F846" s="17"/>
      <c r="G846" s="1"/>
      <c r="H846" s="1"/>
      <c r="I846" s="1"/>
      <c r="J846" s="1"/>
      <c r="K846" s="1"/>
      <c r="L846" s="1"/>
      <c r="M846" s="1"/>
      <c r="N846" s="1"/>
      <c r="O846" s="1"/>
      <c r="P846" s="1"/>
    </row>
    <row r="847" spans="3:16">
      <c r="C847" s="1"/>
      <c r="D847" s="1"/>
      <c r="E847" s="1"/>
      <c r="F847" s="17"/>
      <c r="G847" s="1"/>
      <c r="H847" s="1"/>
      <c r="I847" s="1"/>
      <c r="J847" s="1"/>
      <c r="K847" s="1"/>
      <c r="L847" s="1"/>
      <c r="M847" s="1"/>
      <c r="N847" s="1"/>
      <c r="O847" s="1"/>
      <c r="P847" s="1"/>
    </row>
    <row r="848" spans="3:16">
      <c r="C848" s="1"/>
      <c r="D848" s="1"/>
      <c r="E848" s="1"/>
      <c r="F848" s="17"/>
      <c r="G848" s="1"/>
      <c r="H848" s="1"/>
      <c r="I848" s="1"/>
      <c r="J848" s="1"/>
      <c r="K848" s="1"/>
      <c r="L848" s="1"/>
      <c r="M848" s="1"/>
      <c r="N848" s="1"/>
      <c r="O848" s="1"/>
      <c r="P848" s="1"/>
    </row>
    <row r="849" spans="3:16">
      <c r="C849" s="1"/>
      <c r="D849" s="1"/>
      <c r="E849" s="1"/>
      <c r="F849" s="17"/>
      <c r="G849" s="1"/>
      <c r="H849" s="1"/>
      <c r="I849" s="1"/>
      <c r="J849" s="1"/>
      <c r="K849" s="1"/>
      <c r="L849" s="1"/>
      <c r="M849" s="1"/>
      <c r="N849" s="1"/>
      <c r="O849" s="1"/>
      <c r="P849" s="1"/>
    </row>
    <row r="850" spans="3:16">
      <c r="C850" s="1"/>
      <c r="D850" s="1"/>
      <c r="E850" s="1"/>
      <c r="F850" s="17"/>
      <c r="G850" s="1"/>
      <c r="H850" s="1"/>
      <c r="I850" s="1"/>
      <c r="J850" s="1"/>
      <c r="K850" s="1"/>
      <c r="L850" s="1"/>
      <c r="M850" s="1"/>
      <c r="N850" s="1"/>
      <c r="O850" s="1"/>
      <c r="P850" s="1"/>
    </row>
    <row r="851" spans="3:16">
      <c r="C851" s="1"/>
      <c r="D851" s="1"/>
      <c r="E851" s="1"/>
      <c r="F851" s="17"/>
      <c r="G851" s="1"/>
      <c r="H851" s="1"/>
      <c r="I851" s="1"/>
      <c r="J851" s="1"/>
      <c r="K851" s="1"/>
      <c r="L851" s="1"/>
      <c r="M851" s="1"/>
      <c r="N851" s="1"/>
      <c r="O851" s="1"/>
      <c r="P851" s="1"/>
    </row>
    <row r="852" spans="3:16">
      <c r="C852" s="1"/>
      <c r="D852" s="1"/>
      <c r="E852" s="1"/>
      <c r="F852" s="17"/>
      <c r="G852" s="1"/>
      <c r="H852" s="1"/>
      <c r="I852" s="1"/>
      <c r="J852" s="1"/>
      <c r="K852" s="1"/>
      <c r="L852" s="1"/>
      <c r="M852" s="1"/>
      <c r="N852" s="1"/>
      <c r="O852" s="1"/>
      <c r="P852" s="1"/>
    </row>
    <row r="853" spans="3:16">
      <c r="C853" s="1"/>
      <c r="D853" s="1"/>
      <c r="E853" s="1"/>
      <c r="F853" s="17"/>
      <c r="G853" s="1"/>
      <c r="H853" s="1"/>
      <c r="I853" s="1"/>
      <c r="J853" s="1"/>
      <c r="K853" s="1"/>
      <c r="L853" s="1"/>
      <c r="M853" s="1"/>
      <c r="N853" s="1"/>
      <c r="O853" s="1"/>
      <c r="P853" s="1"/>
    </row>
    <row r="854" spans="3:16">
      <c r="C854" s="1"/>
      <c r="D854" s="1"/>
      <c r="E854" s="1"/>
      <c r="F854" s="17"/>
      <c r="G854" s="1"/>
      <c r="H854" s="1"/>
      <c r="I854" s="1"/>
      <c r="J854" s="1"/>
      <c r="K854" s="1"/>
      <c r="L854" s="1"/>
      <c r="M854" s="1"/>
      <c r="N854" s="1"/>
      <c r="O854" s="1"/>
      <c r="P854" s="1"/>
    </row>
    <row r="855" spans="3:16">
      <c r="C855" s="1"/>
      <c r="D855" s="1"/>
      <c r="E855" s="1"/>
      <c r="F855" s="17"/>
      <c r="G855" s="1"/>
      <c r="H855" s="1"/>
      <c r="I855" s="1"/>
      <c r="J855" s="1"/>
      <c r="K855" s="1"/>
      <c r="L855" s="1"/>
      <c r="M855" s="1"/>
      <c r="N855" s="1"/>
      <c r="O855" s="1"/>
      <c r="P855" s="1"/>
    </row>
    <row r="856" spans="3:16">
      <c r="C856" s="1"/>
      <c r="D856" s="1"/>
      <c r="E856" s="1"/>
      <c r="F856" s="17"/>
      <c r="G856" s="1"/>
      <c r="H856" s="1"/>
      <c r="I856" s="1"/>
      <c r="J856" s="1"/>
      <c r="K856" s="1"/>
      <c r="L856" s="1"/>
      <c r="M856" s="1"/>
      <c r="N856" s="1"/>
      <c r="O856" s="1"/>
      <c r="P856" s="1"/>
    </row>
    <row r="857" spans="3:16">
      <c r="C857" s="1"/>
      <c r="D857" s="1"/>
      <c r="E857" s="1"/>
      <c r="F857" s="17"/>
      <c r="G857" s="1"/>
      <c r="H857" s="1"/>
      <c r="I857" s="1"/>
      <c r="J857" s="1"/>
      <c r="K857" s="1"/>
      <c r="L857" s="1"/>
      <c r="M857" s="1"/>
      <c r="N857" s="1"/>
      <c r="O857" s="1"/>
      <c r="P857" s="1"/>
    </row>
    <row r="858" spans="3:16">
      <c r="C858" s="1"/>
      <c r="D858" s="1"/>
      <c r="E858" s="1"/>
      <c r="F858" s="17"/>
      <c r="G858" s="1"/>
      <c r="H858" s="1"/>
      <c r="I858" s="1"/>
      <c r="J858" s="1"/>
      <c r="K858" s="1"/>
      <c r="L858" s="1"/>
      <c r="M858" s="1"/>
      <c r="N858" s="1"/>
      <c r="O858" s="1"/>
      <c r="P858" s="1"/>
    </row>
    <row r="859" spans="3:16">
      <c r="C859" s="1"/>
      <c r="D859" s="1"/>
      <c r="E859" s="1"/>
      <c r="F859" s="17"/>
      <c r="G859" s="1"/>
      <c r="H859" s="1"/>
      <c r="I859" s="1"/>
      <c r="J859" s="1"/>
      <c r="K859" s="1"/>
      <c r="L859" s="1"/>
      <c r="M859" s="1"/>
      <c r="N859" s="1"/>
      <c r="O859" s="1"/>
      <c r="P859" s="1"/>
    </row>
    <row r="860" spans="3:16">
      <c r="C860" s="1"/>
      <c r="D860" s="1"/>
      <c r="E860" s="1"/>
      <c r="F860" s="17"/>
      <c r="G860" s="1"/>
      <c r="H860" s="1"/>
      <c r="I860" s="1"/>
      <c r="J860" s="1"/>
      <c r="K860" s="1"/>
      <c r="L860" s="1"/>
      <c r="M860" s="1"/>
      <c r="N860" s="1"/>
      <c r="O860" s="1"/>
      <c r="P860" s="1"/>
    </row>
    <row r="861" spans="3:16">
      <c r="C861" s="1"/>
      <c r="D861" s="1"/>
      <c r="E861" s="1"/>
      <c r="F861" s="17"/>
      <c r="G861" s="1"/>
      <c r="H861" s="1"/>
      <c r="I861" s="1"/>
      <c r="J861" s="1"/>
      <c r="K861" s="1"/>
      <c r="L861" s="1"/>
      <c r="M861" s="1"/>
      <c r="N861" s="1"/>
      <c r="O861" s="1"/>
      <c r="P861" s="1"/>
    </row>
    <row r="862" spans="3:16">
      <c r="C862" s="1"/>
      <c r="D862" s="1"/>
      <c r="E862" s="1"/>
      <c r="F862" s="17"/>
      <c r="G862" s="1"/>
      <c r="H862" s="1"/>
      <c r="I862" s="1"/>
      <c r="J862" s="1"/>
      <c r="K862" s="1"/>
      <c r="L862" s="1"/>
      <c r="M862" s="1"/>
      <c r="N862" s="1"/>
      <c r="O862" s="1"/>
      <c r="P862" s="1"/>
    </row>
    <row r="863" spans="3:16">
      <c r="C863" s="1"/>
      <c r="D863" s="1"/>
      <c r="E863" s="1"/>
      <c r="F863" s="17"/>
      <c r="G863" s="1"/>
      <c r="H863" s="1"/>
      <c r="I863" s="1"/>
      <c r="J863" s="1"/>
      <c r="K863" s="1"/>
      <c r="L863" s="1"/>
      <c r="M863" s="1"/>
      <c r="N863" s="1"/>
      <c r="O863" s="1"/>
      <c r="P863" s="1"/>
    </row>
    <row r="864" spans="3:16">
      <c r="C864" s="1"/>
      <c r="D864" s="1"/>
      <c r="E864" s="1"/>
      <c r="F864" s="17"/>
      <c r="G864" s="1"/>
      <c r="H864" s="1"/>
      <c r="I864" s="1"/>
      <c r="J864" s="1"/>
      <c r="K864" s="1"/>
      <c r="L864" s="1"/>
      <c r="M864" s="1"/>
      <c r="N864" s="1"/>
      <c r="O864" s="1"/>
      <c r="P864" s="1"/>
    </row>
    <row r="865" spans="3:16">
      <c r="C865" s="1"/>
      <c r="D865" s="1"/>
      <c r="E865" s="1"/>
      <c r="F865" s="17"/>
      <c r="G865" s="1"/>
      <c r="H865" s="1"/>
      <c r="I865" s="1"/>
      <c r="J865" s="1"/>
      <c r="K865" s="1"/>
      <c r="L865" s="1"/>
      <c r="M865" s="1"/>
      <c r="N865" s="1"/>
      <c r="O865" s="1"/>
      <c r="P865" s="1"/>
    </row>
    <row r="866" spans="3:16">
      <c r="C866" s="1"/>
      <c r="D866" s="1"/>
      <c r="E866" s="1"/>
      <c r="F866" s="17"/>
      <c r="G866" s="1"/>
      <c r="H866" s="1"/>
      <c r="I866" s="1"/>
      <c r="J866" s="1"/>
      <c r="K866" s="1"/>
      <c r="L866" s="1"/>
      <c r="M866" s="1"/>
      <c r="N866" s="1"/>
      <c r="O866" s="1"/>
      <c r="P866" s="1"/>
    </row>
    <row r="867" spans="3:16">
      <c r="C867" s="1"/>
      <c r="D867" s="1"/>
      <c r="E867" s="1"/>
      <c r="F867" s="17"/>
      <c r="G867" s="1"/>
      <c r="H867" s="1"/>
      <c r="I867" s="1"/>
      <c r="J867" s="1"/>
      <c r="K867" s="1"/>
      <c r="L867" s="1"/>
      <c r="M867" s="1"/>
      <c r="N867" s="1"/>
      <c r="O867" s="1"/>
      <c r="P867" s="1"/>
    </row>
    <row r="868" spans="3:16">
      <c r="C868" s="1"/>
      <c r="D868" s="1"/>
      <c r="E868" s="1"/>
      <c r="F868" s="17"/>
      <c r="G868" s="1"/>
      <c r="H868" s="1"/>
      <c r="I868" s="1"/>
      <c r="J868" s="1"/>
      <c r="K868" s="1"/>
      <c r="L868" s="1"/>
      <c r="M868" s="1"/>
      <c r="N868" s="1"/>
      <c r="O868" s="1"/>
      <c r="P868" s="1"/>
    </row>
    <row r="869" spans="3:16">
      <c r="C869" s="1"/>
      <c r="D869" s="1"/>
      <c r="E869" s="1"/>
      <c r="F869" s="17"/>
      <c r="G869" s="1"/>
      <c r="H869" s="1"/>
      <c r="I869" s="1"/>
      <c r="J869" s="1"/>
      <c r="K869" s="1"/>
      <c r="L869" s="1"/>
      <c r="M869" s="1"/>
      <c r="N869" s="1"/>
      <c r="O869" s="1"/>
      <c r="P869" s="1"/>
    </row>
    <row r="870" spans="3:16">
      <c r="C870" s="1"/>
      <c r="D870" s="1"/>
      <c r="E870" s="1"/>
      <c r="F870" s="17"/>
      <c r="G870" s="1"/>
      <c r="H870" s="1"/>
      <c r="I870" s="1"/>
      <c r="J870" s="1"/>
      <c r="K870" s="1"/>
      <c r="L870" s="1"/>
      <c r="M870" s="1"/>
      <c r="N870" s="1"/>
      <c r="O870" s="1"/>
      <c r="P870" s="1"/>
    </row>
    <row r="871" spans="3:16">
      <c r="C871" s="1"/>
      <c r="D871" s="1"/>
      <c r="E871" s="1"/>
      <c r="F871" s="17"/>
      <c r="G871" s="1"/>
      <c r="H871" s="1"/>
      <c r="I871" s="1"/>
      <c r="J871" s="1"/>
      <c r="K871" s="1"/>
      <c r="L871" s="1"/>
      <c r="M871" s="1"/>
      <c r="N871" s="1"/>
      <c r="O871" s="1"/>
      <c r="P871" s="1"/>
    </row>
    <row r="872" spans="3:16">
      <c r="C872" s="1"/>
      <c r="D872" s="1"/>
      <c r="E872" s="1"/>
      <c r="F872" s="17"/>
      <c r="G872" s="1"/>
      <c r="H872" s="1"/>
      <c r="I872" s="1"/>
      <c r="J872" s="1"/>
      <c r="K872" s="1"/>
      <c r="L872" s="1"/>
      <c r="M872" s="1"/>
      <c r="N872" s="1"/>
      <c r="O872" s="1"/>
      <c r="P872" s="1"/>
    </row>
    <row r="873" spans="3:16">
      <c r="C873" s="1"/>
      <c r="D873" s="1"/>
      <c r="E873" s="1"/>
      <c r="F873" s="17"/>
      <c r="G873" s="1"/>
      <c r="H873" s="1"/>
      <c r="I873" s="1"/>
      <c r="J873" s="1"/>
      <c r="K873" s="1"/>
      <c r="L873" s="1"/>
      <c r="M873" s="1"/>
      <c r="N873" s="1"/>
      <c r="O873" s="1"/>
      <c r="P873" s="1"/>
    </row>
    <row r="874" spans="3:16">
      <c r="C874" s="1"/>
      <c r="D874" s="1"/>
      <c r="E874" s="1"/>
      <c r="F874" s="17"/>
      <c r="G874" s="1"/>
      <c r="H874" s="1"/>
      <c r="I874" s="1"/>
      <c r="J874" s="1"/>
      <c r="K874" s="1"/>
      <c r="L874" s="1"/>
      <c r="M874" s="1"/>
      <c r="N874" s="1"/>
      <c r="O874" s="1"/>
      <c r="P874" s="1"/>
    </row>
    <row r="875" spans="3:16">
      <c r="C875" s="1"/>
      <c r="D875" s="1"/>
      <c r="E875" s="1"/>
      <c r="F875" s="17"/>
      <c r="G875" s="1"/>
      <c r="H875" s="1"/>
      <c r="I875" s="1"/>
      <c r="J875" s="1"/>
      <c r="K875" s="1"/>
      <c r="L875" s="1"/>
      <c r="M875" s="1"/>
      <c r="N875" s="1"/>
      <c r="O875" s="1"/>
      <c r="P875" s="1"/>
    </row>
    <row r="876" spans="3:16">
      <c r="C876" s="1"/>
      <c r="D876" s="1"/>
      <c r="E876" s="1"/>
      <c r="F876" s="17"/>
      <c r="G876" s="1"/>
      <c r="H876" s="1"/>
      <c r="I876" s="1"/>
      <c r="J876" s="1"/>
      <c r="K876" s="1"/>
      <c r="L876" s="1"/>
      <c r="M876" s="1"/>
      <c r="N876" s="1"/>
      <c r="O876" s="1"/>
      <c r="P876" s="1"/>
    </row>
    <row r="877" spans="3:16">
      <c r="C877" s="1"/>
      <c r="D877" s="1"/>
      <c r="E877" s="1"/>
      <c r="F877" s="17"/>
      <c r="G877" s="1"/>
      <c r="H877" s="1"/>
      <c r="I877" s="1"/>
      <c r="J877" s="1"/>
      <c r="K877" s="1"/>
      <c r="L877" s="1"/>
      <c r="M877" s="1"/>
      <c r="N877" s="1"/>
      <c r="O877" s="1"/>
      <c r="P877" s="1"/>
    </row>
    <row r="878" spans="3:16">
      <c r="C878" s="1"/>
      <c r="D878" s="1"/>
      <c r="E878" s="1"/>
      <c r="F878" s="17"/>
      <c r="G878" s="1"/>
      <c r="H878" s="1"/>
      <c r="I878" s="1"/>
      <c r="J878" s="1"/>
      <c r="K878" s="1"/>
      <c r="L878" s="1"/>
      <c r="M878" s="1"/>
      <c r="N878" s="1"/>
      <c r="O878" s="1"/>
      <c r="P878" s="1"/>
    </row>
    <row r="879" spans="3:16">
      <c r="C879" s="1"/>
      <c r="D879" s="1"/>
      <c r="E879" s="1"/>
      <c r="F879" s="17"/>
      <c r="G879" s="1"/>
      <c r="H879" s="1"/>
      <c r="I879" s="1"/>
      <c r="J879" s="1"/>
      <c r="K879" s="1"/>
      <c r="L879" s="1"/>
      <c r="M879" s="1"/>
      <c r="N879" s="1"/>
      <c r="O879" s="1"/>
      <c r="P879" s="1"/>
    </row>
    <row r="880" spans="3:16">
      <c r="C880" s="1"/>
      <c r="D880" s="1"/>
      <c r="E880" s="1"/>
      <c r="F880" s="17"/>
      <c r="G880" s="1"/>
      <c r="H880" s="1"/>
      <c r="I880" s="1"/>
      <c r="J880" s="1"/>
      <c r="K880" s="1"/>
      <c r="L880" s="1"/>
      <c r="M880" s="1"/>
      <c r="N880" s="1"/>
      <c r="O880" s="1"/>
      <c r="P880" s="1"/>
    </row>
    <row r="881" spans="3:16">
      <c r="C881" s="1"/>
      <c r="D881" s="1"/>
      <c r="E881" s="1"/>
      <c r="F881" s="17"/>
      <c r="G881" s="1"/>
      <c r="H881" s="1"/>
      <c r="I881" s="1"/>
      <c r="J881" s="1"/>
      <c r="K881" s="1"/>
      <c r="L881" s="1"/>
      <c r="M881" s="1"/>
      <c r="N881" s="1"/>
      <c r="O881" s="1"/>
      <c r="P881" s="1"/>
    </row>
    <row r="882" spans="3:16">
      <c r="C882" s="1"/>
      <c r="D882" s="1"/>
      <c r="E882" s="1"/>
      <c r="F882" s="17"/>
      <c r="G882" s="1"/>
      <c r="H882" s="1"/>
      <c r="I882" s="1"/>
      <c r="J882" s="1"/>
      <c r="K882" s="1"/>
      <c r="L882" s="1"/>
      <c r="M882" s="1"/>
      <c r="N882" s="1"/>
      <c r="O882" s="1"/>
      <c r="P882" s="1"/>
    </row>
    <row r="883" spans="3:16">
      <c r="C883" s="1"/>
      <c r="D883" s="1"/>
      <c r="E883" s="1"/>
      <c r="F883" s="17"/>
      <c r="G883" s="1"/>
      <c r="H883" s="1"/>
      <c r="I883" s="1"/>
      <c r="J883" s="1"/>
      <c r="K883" s="1"/>
      <c r="L883" s="1"/>
      <c r="M883" s="1"/>
      <c r="N883" s="1"/>
      <c r="O883" s="1"/>
      <c r="P883" s="1"/>
    </row>
    <row r="884" spans="3:16">
      <c r="C884" s="1"/>
      <c r="D884" s="1"/>
      <c r="E884" s="1"/>
      <c r="F884" s="17"/>
      <c r="G884" s="1"/>
      <c r="H884" s="1"/>
      <c r="I884" s="1"/>
      <c r="J884" s="1"/>
      <c r="K884" s="1"/>
      <c r="L884" s="1"/>
      <c r="M884" s="1"/>
      <c r="N884" s="1"/>
      <c r="O884" s="1"/>
      <c r="P884" s="1"/>
    </row>
    <row r="885" spans="3:16">
      <c r="C885" s="1"/>
      <c r="D885" s="1"/>
      <c r="E885" s="1"/>
      <c r="F885" s="17"/>
      <c r="G885" s="1"/>
      <c r="H885" s="1"/>
      <c r="I885" s="1"/>
      <c r="J885" s="1"/>
      <c r="K885" s="1"/>
      <c r="L885" s="1"/>
      <c r="M885" s="1"/>
      <c r="N885" s="1"/>
      <c r="O885" s="1"/>
      <c r="P885" s="1"/>
    </row>
    <row r="886" spans="3:16">
      <c r="C886" s="1"/>
      <c r="D886" s="1"/>
      <c r="E886" s="1"/>
      <c r="F886" s="17"/>
      <c r="G886" s="1"/>
      <c r="H886" s="1"/>
      <c r="I886" s="1"/>
      <c r="J886" s="1"/>
      <c r="K886" s="1"/>
      <c r="L886" s="1"/>
      <c r="M886" s="1"/>
      <c r="N886" s="1"/>
      <c r="O886" s="1"/>
      <c r="P886" s="1"/>
    </row>
    <row r="887" spans="3:16">
      <c r="C887" s="1"/>
      <c r="D887" s="1"/>
      <c r="E887" s="1"/>
      <c r="F887" s="17"/>
      <c r="G887" s="1"/>
      <c r="H887" s="1"/>
      <c r="I887" s="1"/>
      <c r="J887" s="1"/>
      <c r="K887" s="1"/>
      <c r="L887" s="1"/>
      <c r="M887" s="1"/>
      <c r="N887" s="1"/>
      <c r="O887" s="1"/>
      <c r="P887" s="1"/>
    </row>
    <row r="888" spans="3:16">
      <c r="C888" s="1"/>
      <c r="D888" s="1"/>
      <c r="E888" s="1"/>
      <c r="F888" s="17"/>
      <c r="G888" s="1"/>
      <c r="H888" s="1"/>
      <c r="I888" s="1"/>
      <c r="J888" s="1"/>
      <c r="K888" s="1"/>
      <c r="L888" s="1"/>
      <c r="M888" s="1"/>
      <c r="N888" s="1"/>
      <c r="O888" s="1"/>
      <c r="P888" s="1"/>
    </row>
    <row r="889" spans="3:16">
      <c r="C889" s="1"/>
      <c r="D889" s="1"/>
      <c r="E889" s="1"/>
      <c r="F889" s="17"/>
      <c r="G889" s="1"/>
      <c r="H889" s="1"/>
      <c r="I889" s="1"/>
      <c r="J889" s="1"/>
      <c r="K889" s="1"/>
      <c r="L889" s="1"/>
      <c r="M889" s="1"/>
      <c r="N889" s="1"/>
      <c r="O889" s="1"/>
      <c r="P889" s="1"/>
    </row>
    <row r="890" spans="3:16">
      <c r="C890" s="1"/>
      <c r="D890" s="1"/>
      <c r="E890" s="1"/>
      <c r="F890" s="17"/>
      <c r="G890" s="1"/>
      <c r="H890" s="1"/>
      <c r="I890" s="1"/>
      <c r="J890" s="1"/>
      <c r="K890" s="1"/>
      <c r="L890" s="1"/>
      <c r="M890" s="1"/>
      <c r="N890" s="1"/>
      <c r="O890" s="1"/>
      <c r="P890" s="1"/>
    </row>
    <row r="891" spans="3:16">
      <c r="C891" s="1"/>
      <c r="D891" s="1"/>
      <c r="E891" s="1"/>
      <c r="F891" s="17"/>
      <c r="G891" s="1"/>
      <c r="H891" s="1"/>
      <c r="I891" s="1"/>
      <c r="J891" s="1"/>
      <c r="K891" s="1"/>
      <c r="L891" s="1"/>
      <c r="M891" s="1"/>
      <c r="N891" s="1"/>
      <c r="O891" s="1"/>
      <c r="P891" s="1"/>
    </row>
    <row r="892" spans="3:16">
      <c r="C892" s="1"/>
      <c r="D892" s="1"/>
      <c r="E892" s="1"/>
      <c r="F892" s="17"/>
      <c r="G892" s="1"/>
      <c r="H892" s="1"/>
      <c r="I892" s="1"/>
      <c r="J892" s="1"/>
      <c r="K892" s="1"/>
      <c r="L892" s="1"/>
      <c r="M892" s="1"/>
      <c r="N892" s="1"/>
      <c r="O892" s="1"/>
      <c r="P892" s="1"/>
    </row>
    <row r="893" spans="3:16">
      <c r="C893" s="1"/>
      <c r="D893" s="1"/>
      <c r="E893" s="1"/>
      <c r="F893" s="17"/>
      <c r="G893" s="1"/>
      <c r="H893" s="1"/>
      <c r="I893" s="1"/>
      <c r="J893" s="1"/>
      <c r="K893" s="1"/>
      <c r="L893" s="1"/>
      <c r="M893" s="1"/>
      <c r="N893" s="1"/>
      <c r="O893" s="1"/>
      <c r="P893" s="1"/>
    </row>
    <row r="894" spans="3:16">
      <c r="C894" s="1"/>
      <c r="D894" s="1"/>
      <c r="E894" s="1"/>
      <c r="F894" s="17"/>
      <c r="G894" s="1"/>
      <c r="H894" s="1"/>
      <c r="I894" s="1"/>
      <c r="J894" s="1"/>
      <c r="K894" s="1"/>
      <c r="L894" s="1"/>
      <c r="M894" s="1"/>
      <c r="N894" s="1"/>
      <c r="O894" s="1"/>
      <c r="P894" s="1"/>
    </row>
    <row r="895" spans="3:16">
      <c r="C895" s="1"/>
      <c r="D895" s="1"/>
      <c r="E895" s="1"/>
      <c r="F895" s="17"/>
      <c r="G895" s="1"/>
      <c r="H895" s="1"/>
      <c r="I895" s="1"/>
      <c r="J895" s="1"/>
      <c r="K895" s="1"/>
      <c r="L895" s="1"/>
      <c r="M895" s="1"/>
      <c r="N895" s="1"/>
      <c r="O895" s="1"/>
      <c r="P895" s="1"/>
    </row>
    <row r="896" spans="3:16">
      <c r="C896" s="1"/>
      <c r="D896" s="1"/>
      <c r="E896" s="1"/>
      <c r="F896" s="17"/>
      <c r="G896" s="1"/>
      <c r="H896" s="1"/>
      <c r="I896" s="1"/>
      <c r="J896" s="1"/>
      <c r="K896" s="1"/>
      <c r="L896" s="1"/>
      <c r="M896" s="1"/>
      <c r="N896" s="1"/>
      <c r="O896" s="1"/>
      <c r="P896" s="1"/>
    </row>
    <row r="897" spans="3:16">
      <c r="C897" s="1"/>
      <c r="D897" s="1"/>
      <c r="E897" s="1"/>
      <c r="F897" s="17"/>
      <c r="G897" s="1"/>
      <c r="H897" s="1"/>
      <c r="I897" s="1"/>
      <c r="J897" s="1"/>
      <c r="K897" s="1"/>
      <c r="L897" s="1"/>
      <c r="M897" s="1"/>
      <c r="N897" s="1"/>
      <c r="O897" s="1"/>
      <c r="P897" s="1"/>
    </row>
    <row r="898" spans="3:16">
      <c r="C898" s="1"/>
      <c r="D898" s="1"/>
      <c r="E898" s="1"/>
      <c r="F898" s="17"/>
      <c r="G898" s="1"/>
      <c r="H898" s="1"/>
      <c r="I898" s="1"/>
      <c r="J898" s="1"/>
      <c r="K898" s="1"/>
      <c r="L898" s="1"/>
      <c r="M898" s="1"/>
      <c r="N898" s="1"/>
      <c r="O898" s="1"/>
      <c r="P898" s="1"/>
    </row>
    <row r="899" spans="3:16">
      <c r="C899" s="1"/>
      <c r="D899" s="1"/>
      <c r="E899" s="1"/>
      <c r="F899" s="17"/>
      <c r="G899" s="1"/>
      <c r="H899" s="1"/>
      <c r="I899" s="1"/>
      <c r="J899" s="1"/>
      <c r="K899" s="1"/>
      <c r="L899" s="1"/>
      <c r="M899" s="1"/>
      <c r="N899" s="1"/>
      <c r="O899" s="1"/>
      <c r="P899" s="1"/>
    </row>
    <row r="900" spans="3:16">
      <c r="C900" s="1"/>
      <c r="D900" s="1"/>
      <c r="E900" s="1"/>
      <c r="F900" s="17"/>
      <c r="G900" s="1"/>
      <c r="H900" s="1"/>
      <c r="I900" s="1"/>
      <c r="J900" s="1"/>
      <c r="K900" s="1"/>
      <c r="L900" s="1"/>
      <c r="M900" s="1"/>
      <c r="N900" s="1"/>
      <c r="O900" s="1"/>
      <c r="P900" s="1"/>
    </row>
    <row r="901" spans="3:16">
      <c r="C901" s="1"/>
      <c r="D901" s="1"/>
      <c r="E901" s="1"/>
      <c r="F901" s="17"/>
      <c r="G901" s="1"/>
      <c r="H901" s="1"/>
      <c r="I901" s="1"/>
      <c r="J901" s="1"/>
      <c r="K901" s="1"/>
      <c r="L901" s="1"/>
      <c r="M901" s="1"/>
      <c r="N901" s="1"/>
      <c r="O901" s="1"/>
      <c r="P901" s="1"/>
    </row>
    <row r="902" spans="3:16">
      <c r="C902" s="1"/>
      <c r="D902" s="1"/>
      <c r="E902" s="1"/>
      <c r="F902" s="17"/>
      <c r="G902" s="1"/>
      <c r="H902" s="1"/>
      <c r="I902" s="1"/>
      <c r="J902" s="1"/>
      <c r="K902" s="1"/>
      <c r="L902" s="1"/>
      <c r="M902" s="1"/>
      <c r="N902" s="1"/>
      <c r="O902" s="1"/>
      <c r="P902" s="1"/>
    </row>
    <row r="903" spans="3:16">
      <c r="C903" s="1"/>
      <c r="D903" s="1"/>
      <c r="E903" s="1"/>
      <c r="F903" s="17"/>
      <c r="G903" s="1"/>
      <c r="H903" s="1"/>
      <c r="I903" s="1"/>
      <c r="J903" s="1"/>
      <c r="K903" s="1"/>
      <c r="L903" s="1"/>
      <c r="M903" s="1"/>
      <c r="N903" s="1"/>
      <c r="O903" s="1"/>
      <c r="P903" s="1"/>
    </row>
    <row r="904" spans="3:16">
      <c r="C904" s="1"/>
      <c r="D904" s="1"/>
      <c r="E904" s="1"/>
      <c r="F904" s="17"/>
      <c r="G904" s="1"/>
      <c r="H904" s="1"/>
      <c r="I904" s="1"/>
      <c r="J904" s="1"/>
      <c r="K904" s="1"/>
      <c r="L904" s="1"/>
      <c r="M904" s="1"/>
      <c r="N904" s="1"/>
      <c r="O904" s="1"/>
      <c r="P904" s="1"/>
    </row>
    <row r="905" spans="3:16">
      <c r="C905" s="1"/>
      <c r="D905" s="1"/>
      <c r="E905" s="1"/>
      <c r="F905" s="17"/>
      <c r="G905" s="1"/>
      <c r="H905" s="1"/>
      <c r="I905" s="1"/>
      <c r="J905" s="1"/>
      <c r="K905" s="1"/>
      <c r="L905" s="1"/>
      <c r="M905" s="1"/>
      <c r="N905" s="1"/>
      <c r="O905" s="1"/>
      <c r="P905" s="1"/>
    </row>
    <row r="906" spans="3:16">
      <c r="C906" s="1"/>
      <c r="D906" s="1"/>
      <c r="E906" s="1"/>
      <c r="F906" s="17"/>
      <c r="G906" s="1"/>
      <c r="H906" s="1"/>
      <c r="I906" s="1"/>
      <c r="J906" s="1"/>
      <c r="K906" s="1"/>
      <c r="L906" s="1"/>
      <c r="M906" s="1"/>
      <c r="N906" s="1"/>
      <c r="O906" s="1"/>
      <c r="P906" s="1"/>
    </row>
    <row r="907" spans="3:16">
      <c r="C907" s="1"/>
      <c r="D907" s="1"/>
      <c r="E907" s="1"/>
      <c r="F907" s="17"/>
      <c r="G907" s="1"/>
      <c r="H907" s="1"/>
      <c r="I907" s="1"/>
      <c r="J907" s="1"/>
      <c r="K907" s="1"/>
      <c r="L907" s="1"/>
      <c r="M907" s="1"/>
      <c r="N907" s="1"/>
      <c r="O907" s="1"/>
      <c r="P907" s="1"/>
    </row>
    <row r="908" spans="3:16">
      <c r="C908" s="1"/>
      <c r="D908" s="1"/>
      <c r="E908" s="1"/>
      <c r="F908" s="17"/>
      <c r="G908" s="1"/>
      <c r="H908" s="1"/>
      <c r="I908" s="1"/>
      <c r="J908" s="1"/>
      <c r="K908" s="1"/>
      <c r="L908" s="1"/>
      <c r="M908" s="1"/>
      <c r="N908" s="1"/>
      <c r="O908" s="1"/>
      <c r="P908" s="1"/>
    </row>
    <row r="909" spans="3:16">
      <c r="C909" s="1"/>
      <c r="D909" s="1"/>
      <c r="E909" s="1"/>
      <c r="F909" s="17"/>
      <c r="G909" s="1"/>
      <c r="H909" s="1"/>
      <c r="I909" s="1"/>
      <c r="J909" s="1"/>
      <c r="K909" s="1"/>
      <c r="L909" s="1"/>
      <c r="M909" s="1"/>
      <c r="N909" s="1"/>
      <c r="O909" s="1"/>
      <c r="P909" s="1"/>
    </row>
    <row r="910" spans="3:16">
      <c r="C910" s="1"/>
      <c r="D910" s="1"/>
      <c r="E910" s="1"/>
      <c r="F910" s="17"/>
      <c r="G910" s="1"/>
      <c r="H910" s="1"/>
      <c r="I910" s="1"/>
      <c r="J910" s="1"/>
      <c r="K910" s="1"/>
      <c r="L910" s="1"/>
      <c r="M910" s="1"/>
      <c r="N910" s="1"/>
      <c r="O910" s="1"/>
      <c r="P910" s="1"/>
    </row>
    <row r="911" spans="3:16">
      <c r="C911" s="1"/>
      <c r="D911" s="1"/>
      <c r="E911" s="1"/>
      <c r="F911" s="17"/>
      <c r="G911" s="1"/>
      <c r="H911" s="1"/>
      <c r="I911" s="1"/>
      <c r="J911" s="1"/>
      <c r="K911" s="1"/>
      <c r="L911" s="1"/>
      <c r="M911" s="1"/>
      <c r="N911" s="1"/>
      <c r="O911" s="1"/>
      <c r="P911" s="1"/>
    </row>
    <row r="912" spans="3:16">
      <c r="C912" s="1"/>
      <c r="D912" s="1"/>
      <c r="E912" s="1"/>
      <c r="F912" s="17"/>
      <c r="G912" s="1"/>
      <c r="H912" s="1"/>
      <c r="I912" s="1"/>
      <c r="J912" s="1"/>
      <c r="K912" s="1"/>
      <c r="L912" s="1"/>
      <c r="M912" s="1"/>
      <c r="N912" s="1"/>
      <c r="O912" s="1"/>
      <c r="P912" s="1"/>
    </row>
    <row r="913" spans="3:16">
      <c r="C913" s="1"/>
      <c r="D913" s="1"/>
      <c r="E913" s="1"/>
      <c r="F913" s="17"/>
      <c r="G913" s="1"/>
      <c r="H913" s="1"/>
      <c r="I913" s="1"/>
      <c r="J913" s="1"/>
      <c r="K913" s="1"/>
      <c r="L913" s="1"/>
      <c r="M913" s="1"/>
      <c r="N913" s="1"/>
      <c r="O913" s="1"/>
      <c r="P913" s="1"/>
    </row>
    <row r="914" spans="3:16">
      <c r="C914" s="1"/>
      <c r="D914" s="1"/>
      <c r="E914" s="1"/>
      <c r="F914" s="17"/>
      <c r="G914" s="1"/>
      <c r="H914" s="1"/>
      <c r="I914" s="1"/>
      <c r="J914" s="1"/>
      <c r="K914" s="1"/>
      <c r="L914" s="1"/>
      <c r="M914" s="1"/>
      <c r="N914" s="1"/>
      <c r="O914" s="1"/>
      <c r="P914" s="1"/>
    </row>
    <row r="915" spans="3:16">
      <c r="C915" s="1"/>
      <c r="D915" s="1"/>
      <c r="E915" s="1"/>
      <c r="F915" s="17"/>
      <c r="G915" s="1"/>
      <c r="H915" s="1"/>
      <c r="I915" s="1"/>
      <c r="J915" s="1"/>
      <c r="K915" s="1"/>
      <c r="L915" s="1"/>
      <c r="M915" s="1"/>
      <c r="N915" s="1"/>
      <c r="O915" s="1"/>
      <c r="P915" s="1"/>
    </row>
    <row r="916" spans="3:16">
      <c r="C916" s="1"/>
      <c r="D916" s="1"/>
      <c r="E916" s="1"/>
      <c r="F916" s="17"/>
      <c r="G916" s="1"/>
      <c r="H916" s="1"/>
      <c r="I916" s="1"/>
      <c r="J916" s="1"/>
      <c r="K916" s="1"/>
      <c r="L916" s="1"/>
      <c r="M916" s="1"/>
      <c r="N916" s="1"/>
      <c r="O916" s="1"/>
      <c r="P916" s="1"/>
    </row>
    <row r="917" spans="3:16">
      <c r="C917" s="1"/>
      <c r="D917" s="1"/>
      <c r="E917" s="1"/>
      <c r="F917" s="17"/>
      <c r="G917" s="1"/>
      <c r="H917" s="1"/>
      <c r="I917" s="1"/>
      <c r="J917" s="1"/>
      <c r="K917" s="1"/>
      <c r="L917" s="1"/>
      <c r="M917" s="1"/>
      <c r="N917" s="1"/>
      <c r="O917" s="1"/>
      <c r="P917" s="1"/>
    </row>
    <row r="918" spans="3:16">
      <c r="C918" s="1"/>
      <c r="D918" s="1"/>
      <c r="E918" s="1"/>
      <c r="F918" s="17"/>
      <c r="G918" s="1"/>
      <c r="H918" s="1"/>
      <c r="I918" s="1"/>
      <c r="J918" s="1"/>
      <c r="K918" s="1"/>
      <c r="L918" s="1"/>
      <c r="M918" s="1"/>
      <c r="N918" s="1"/>
      <c r="O918" s="1"/>
      <c r="P918" s="1"/>
    </row>
    <row r="919" spans="3:16">
      <c r="C919" s="1"/>
      <c r="D919" s="1"/>
      <c r="E919" s="1"/>
      <c r="F919" s="17"/>
      <c r="G919" s="1"/>
      <c r="H919" s="1"/>
      <c r="I919" s="1"/>
      <c r="J919" s="1"/>
      <c r="K919" s="1"/>
      <c r="L919" s="1"/>
      <c r="M919" s="1"/>
      <c r="N919" s="1"/>
      <c r="O919" s="1"/>
      <c r="P919" s="1"/>
    </row>
    <row r="920" spans="3:16">
      <c r="C920" s="1"/>
      <c r="D920" s="1"/>
      <c r="E920" s="1"/>
      <c r="F920" s="17"/>
      <c r="G920" s="1"/>
      <c r="H920" s="1"/>
      <c r="I920" s="1"/>
      <c r="J920" s="1"/>
      <c r="K920" s="1"/>
      <c r="L920" s="1"/>
      <c r="M920" s="1"/>
      <c r="N920" s="1"/>
      <c r="O920" s="1"/>
      <c r="P920" s="1"/>
    </row>
    <row r="921" spans="3:16">
      <c r="C921" s="1"/>
      <c r="D921" s="1"/>
      <c r="E921" s="1"/>
      <c r="F921" s="17"/>
      <c r="G921" s="1"/>
      <c r="H921" s="1"/>
      <c r="I921" s="1"/>
      <c r="J921" s="1"/>
      <c r="K921" s="1"/>
      <c r="L921" s="1"/>
      <c r="M921" s="1"/>
      <c r="N921" s="1"/>
      <c r="O921" s="1"/>
      <c r="P921" s="1"/>
    </row>
    <row r="922" spans="3:16">
      <c r="C922" s="1"/>
      <c r="D922" s="1"/>
      <c r="E922" s="1"/>
      <c r="F922" s="17"/>
      <c r="G922" s="1"/>
      <c r="H922" s="1"/>
      <c r="I922" s="1"/>
      <c r="J922" s="1"/>
      <c r="K922" s="1"/>
      <c r="L922" s="1"/>
      <c r="M922" s="1"/>
      <c r="N922" s="1"/>
      <c r="O922" s="1"/>
      <c r="P922" s="1"/>
    </row>
    <row r="923" spans="3:16">
      <c r="C923" s="1"/>
      <c r="D923" s="1"/>
      <c r="E923" s="1"/>
      <c r="F923" s="17"/>
      <c r="G923" s="1"/>
      <c r="H923" s="1"/>
      <c r="I923" s="1"/>
      <c r="J923" s="1"/>
      <c r="K923" s="1"/>
      <c r="L923" s="1"/>
      <c r="M923" s="1"/>
      <c r="N923" s="1"/>
      <c r="O923" s="1"/>
      <c r="P923" s="1"/>
    </row>
    <row r="924" spans="3:16">
      <c r="C924" s="1"/>
      <c r="D924" s="1"/>
      <c r="E924" s="1"/>
      <c r="F924" s="17"/>
      <c r="G924" s="1"/>
      <c r="H924" s="1"/>
      <c r="I924" s="1"/>
      <c r="J924" s="1"/>
      <c r="K924" s="1"/>
      <c r="L924" s="1"/>
      <c r="M924" s="1"/>
      <c r="N924" s="1"/>
      <c r="O924" s="1"/>
      <c r="P924" s="1"/>
    </row>
    <row r="925" spans="3:16">
      <c r="C925" s="1"/>
      <c r="D925" s="1"/>
      <c r="E925" s="1"/>
      <c r="F925" s="17"/>
      <c r="G925" s="1"/>
      <c r="H925" s="1"/>
      <c r="I925" s="1"/>
      <c r="J925" s="1"/>
      <c r="K925" s="1"/>
      <c r="L925" s="1"/>
      <c r="M925" s="1"/>
      <c r="N925" s="1"/>
      <c r="O925" s="1"/>
      <c r="P925" s="1"/>
    </row>
    <row r="926" spans="3:16">
      <c r="C926" s="1"/>
      <c r="D926" s="1"/>
      <c r="E926" s="1"/>
      <c r="F926" s="17"/>
      <c r="G926" s="1"/>
      <c r="H926" s="1"/>
      <c r="I926" s="1"/>
      <c r="J926" s="1"/>
      <c r="K926" s="1"/>
      <c r="L926" s="1"/>
      <c r="M926" s="1"/>
      <c r="N926" s="1"/>
      <c r="O926" s="1"/>
      <c r="P926" s="1"/>
    </row>
    <row r="927" spans="3:16">
      <c r="C927" s="1"/>
      <c r="D927" s="1"/>
      <c r="E927" s="1"/>
      <c r="F927" s="17"/>
      <c r="G927" s="1"/>
      <c r="H927" s="1"/>
      <c r="I927" s="1"/>
      <c r="J927" s="1"/>
      <c r="K927" s="1"/>
      <c r="L927" s="1"/>
      <c r="M927" s="1"/>
      <c r="N927" s="1"/>
      <c r="O927" s="1"/>
      <c r="P927" s="1"/>
    </row>
    <row r="928" spans="3:16">
      <c r="C928" s="1"/>
      <c r="D928" s="1"/>
      <c r="E928" s="1"/>
      <c r="F928" s="17"/>
      <c r="G928" s="1"/>
      <c r="H928" s="1"/>
      <c r="I928" s="1"/>
      <c r="J928" s="1"/>
      <c r="K928" s="1"/>
      <c r="L928" s="1"/>
      <c r="M928" s="1"/>
      <c r="N928" s="1"/>
      <c r="O928" s="1"/>
      <c r="P928" s="1"/>
    </row>
    <row r="929" spans="3:16">
      <c r="C929" s="1"/>
      <c r="D929" s="1"/>
      <c r="E929" s="1"/>
      <c r="F929" s="17"/>
      <c r="G929" s="1"/>
      <c r="H929" s="1"/>
      <c r="I929" s="1"/>
      <c r="J929" s="1"/>
      <c r="K929" s="1"/>
      <c r="L929" s="1"/>
      <c r="M929" s="1"/>
      <c r="N929" s="1"/>
      <c r="O929" s="1"/>
      <c r="P929" s="1"/>
    </row>
    <row r="930" spans="3:16">
      <c r="C930" s="1"/>
      <c r="D930" s="1"/>
      <c r="E930" s="1"/>
      <c r="F930" s="17"/>
      <c r="G930" s="1"/>
      <c r="H930" s="1"/>
      <c r="I930" s="1"/>
      <c r="J930" s="1"/>
      <c r="K930" s="1"/>
      <c r="L930" s="1"/>
      <c r="M930" s="1"/>
      <c r="N930" s="1"/>
      <c r="O930" s="1"/>
      <c r="P930" s="1"/>
    </row>
    <row r="931" spans="3:16">
      <c r="C931" s="1"/>
      <c r="D931" s="1"/>
      <c r="E931" s="1"/>
      <c r="F931" s="17"/>
      <c r="G931" s="1"/>
      <c r="H931" s="1"/>
      <c r="I931" s="1"/>
      <c r="J931" s="1"/>
      <c r="K931" s="1"/>
      <c r="L931" s="1"/>
      <c r="M931" s="1"/>
      <c r="N931" s="1"/>
      <c r="O931" s="1"/>
      <c r="P931" s="1"/>
    </row>
    <row r="932" spans="3:16">
      <c r="C932" s="1"/>
      <c r="D932" s="1"/>
      <c r="E932" s="1"/>
      <c r="F932" s="17"/>
      <c r="G932" s="1"/>
      <c r="H932" s="1"/>
      <c r="I932" s="1"/>
      <c r="J932" s="1"/>
      <c r="K932" s="1"/>
      <c r="L932" s="1"/>
      <c r="M932" s="1"/>
      <c r="N932" s="1"/>
      <c r="O932" s="1"/>
      <c r="P932" s="1"/>
    </row>
    <row r="933" spans="3:16">
      <c r="C933" s="1"/>
      <c r="D933" s="1"/>
      <c r="E933" s="1"/>
      <c r="F933" s="17"/>
      <c r="G933" s="1"/>
      <c r="H933" s="1"/>
      <c r="I933" s="1"/>
      <c r="J933" s="1"/>
      <c r="K933" s="1"/>
      <c r="L933" s="1"/>
      <c r="M933" s="1"/>
      <c r="N933" s="1"/>
      <c r="O933" s="1"/>
      <c r="P933" s="1"/>
    </row>
    <row r="934" spans="3:16">
      <c r="C934" s="1"/>
      <c r="D934" s="1"/>
      <c r="E934" s="1"/>
      <c r="F934" s="17"/>
      <c r="G934" s="1"/>
      <c r="H934" s="1"/>
      <c r="I934" s="1"/>
      <c r="J934" s="1"/>
      <c r="K934" s="1"/>
      <c r="L934" s="1"/>
      <c r="M934" s="1"/>
      <c r="N934" s="1"/>
      <c r="O934" s="1"/>
      <c r="P934" s="1"/>
    </row>
    <row r="935" spans="3:16">
      <c r="C935" s="1"/>
      <c r="D935" s="1"/>
      <c r="E935" s="1"/>
      <c r="F935" s="17"/>
      <c r="G935" s="1"/>
      <c r="H935" s="1"/>
      <c r="I935" s="1"/>
      <c r="J935" s="1"/>
      <c r="K935" s="1"/>
      <c r="L935" s="1"/>
      <c r="M935" s="1"/>
      <c r="N935" s="1"/>
      <c r="O935" s="1"/>
      <c r="P935" s="1"/>
    </row>
    <row r="936" spans="3:16">
      <c r="C936" s="1"/>
      <c r="D936" s="1"/>
      <c r="E936" s="1"/>
      <c r="F936" s="17"/>
      <c r="G936" s="1"/>
      <c r="H936" s="1"/>
      <c r="I936" s="1"/>
      <c r="J936" s="1"/>
      <c r="K936" s="1"/>
      <c r="L936" s="1"/>
      <c r="M936" s="1"/>
      <c r="N936" s="1"/>
      <c r="O936" s="1"/>
      <c r="P936" s="1"/>
    </row>
    <row r="937" spans="3:16">
      <c r="C937" s="1"/>
      <c r="D937" s="1"/>
      <c r="E937" s="1"/>
      <c r="F937" s="17"/>
      <c r="G937" s="1"/>
      <c r="H937" s="1"/>
      <c r="I937" s="1"/>
      <c r="J937" s="1"/>
      <c r="K937" s="1"/>
      <c r="L937" s="1"/>
      <c r="M937" s="1"/>
      <c r="N937" s="1"/>
      <c r="O937" s="1"/>
      <c r="P937" s="1"/>
    </row>
    <row r="938" spans="3:16">
      <c r="C938" s="1"/>
      <c r="D938" s="1"/>
      <c r="E938" s="1"/>
      <c r="F938" s="17"/>
      <c r="G938" s="1"/>
      <c r="H938" s="1"/>
      <c r="I938" s="1"/>
      <c r="J938" s="1"/>
      <c r="K938" s="1"/>
      <c r="L938" s="1"/>
      <c r="M938" s="1"/>
      <c r="N938" s="1"/>
      <c r="O938" s="1"/>
      <c r="P938" s="1"/>
    </row>
    <row r="939" spans="3:16">
      <c r="C939" s="1"/>
      <c r="D939" s="1"/>
      <c r="E939" s="1"/>
      <c r="F939" s="17"/>
      <c r="G939" s="1"/>
      <c r="H939" s="1"/>
      <c r="I939" s="1"/>
      <c r="J939" s="1"/>
      <c r="K939" s="1"/>
      <c r="L939" s="1"/>
      <c r="M939" s="1"/>
      <c r="N939" s="1"/>
      <c r="O939" s="1"/>
      <c r="P939" s="1"/>
    </row>
    <row r="940" spans="3:16">
      <c r="C940" s="1"/>
      <c r="D940" s="1"/>
      <c r="E940" s="1"/>
      <c r="F940" s="17"/>
      <c r="G940" s="1"/>
      <c r="H940" s="1"/>
      <c r="I940" s="1"/>
      <c r="J940" s="1"/>
      <c r="K940" s="1"/>
      <c r="L940" s="1"/>
      <c r="M940" s="1"/>
      <c r="N940" s="1"/>
      <c r="O940" s="1"/>
      <c r="P940" s="1"/>
    </row>
    <row r="941" spans="3:16">
      <c r="C941" s="1"/>
      <c r="D941" s="1"/>
      <c r="E941" s="1"/>
      <c r="F941" s="17"/>
      <c r="G941" s="1"/>
      <c r="H941" s="1"/>
      <c r="I941" s="1"/>
      <c r="J941" s="1"/>
      <c r="K941" s="1"/>
      <c r="L941" s="1"/>
      <c r="M941" s="1"/>
      <c r="N941" s="1"/>
      <c r="O941" s="1"/>
      <c r="P941" s="1"/>
    </row>
    <row r="942" spans="3:16">
      <c r="C942" s="1"/>
      <c r="D942" s="1"/>
      <c r="E942" s="1"/>
      <c r="F942" s="17"/>
      <c r="G942" s="1"/>
      <c r="H942" s="1"/>
      <c r="I942" s="1"/>
      <c r="J942" s="1"/>
      <c r="K942" s="1"/>
      <c r="L942" s="1"/>
      <c r="M942" s="1"/>
      <c r="N942" s="1"/>
      <c r="O942" s="1"/>
      <c r="P942" s="1"/>
    </row>
    <row r="943" spans="3:16">
      <c r="C943" s="1"/>
      <c r="D943" s="1"/>
      <c r="E943" s="1"/>
      <c r="F943" s="17"/>
      <c r="G943" s="1"/>
      <c r="H943" s="1"/>
      <c r="I943" s="1"/>
      <c r="J943" s="1"/>
      <c r="K943" s="1"/>
      <c r="L943" s="1"/>
      <c r="M943" s="1"/>
      <c r="N943" s="1"/>
      <c r="O943" s="1"/>
      <c r="P943" s="1"/>
    </row>
    <row r="944" spans="3:16">
      <c r="C944" s="1"/>
      <c r="D944" s="1"/>
      <c r="E944" s="1"/>
      <c r="F944" s="17"/>
      <c r="G944" s="1"/>
      <c r="H944" s="1"/>
      <c r="I944" s="1"/>
      <c r="J944" s="1"/>
      <c r="K944" s="1"/>
      <c r="L944" s="1"/>
      <c r="M944" s="1"/>
      <c r="N944" s="1"/>
      <c r="O944" s="1"/>
      <c r="P944" s="1"/>
    </row>
    <row r="945" spans="3:16">
      <c r="C945" s="1"/>
      <c r="D945" s="1"/>
      <c r="E945" s="1"/>
      <c r="F945" s="17"/>
      <c r="G945" s="1"/>
      <c r="H945" s="1"/>
      <c r="I945" s="1"/>
      <c r="J945" s="1"/>
      <c r="K945" s="1"/>
      <c r="L945" s="1"/>
      <c r="M945" s="1"/>
      <c r="N945" s="1"/>
      <c r="O945" s="1"/>
      <c r="P945" s="1"/>
    </row>
    <row r="946" spans="3:16">
      <c r="C946" s="1"/>
      <c r="D946" s="1"/>
      <c r="E946" s="1"/>
      <c r="F946" s="17"/>
      <c r="G946" s="1"/>
      <c r="H946" s="1"/>
      <c r="I946" s="1"/>
      <c r="J946" s="1"/>
      <c r="K946" s="1"/>
      <c r="L946" s="1"/>
      <c r="M946" s="1"/>
      <c r="N946" s="1"/>
      <c r="O946" s="1"/>
      <c r="P946" s="1"/>
    </row>
    <row r="947" spans="3:16">
      <c r="C947" s="1"/>
      <c r="D947" s="1"/>
      <c r="E947" s="1"/>
      <c r="F947" s="17"/>
      <c r="G947" s="1"/>
      <c r="H947" s="1"/>
      <c r="I947" s="1"/>
      <c r="J947" s="1"/>
      <c r="K947" s="1"/>
      <c r="L947" s="1"/>
      <c r="M947" s="1"/>
      <c r="N947" s="1"/>
      <c r="O947" s="1"/>
      <c r="P947" s="1"/>
    </row>
    <row r="948" spans="3:16">
      <c r="C948" s="1"/>
      <c r="D948" s="1"/>
      <c r="E948" s="1"/>
      <c r="F948" s="17"/>
      <c r="G948" s="1"/>
      <c r="H948" s="1"/>
      <c r="I948" s="1"/>
      <c r="J948" s="1"/>
      <c r="K948" s="1"/>
      <c r="L948" s="1"/>
      <c r="M948" s="1"/>
      <c r="N948" s="1"/>
      <c r="O948" s="1"/>
      <c r="P948" s="1"/>
    </row>
    <row r="949" spans="3:16">
      <c r="C949" s="1"/>
      <c r="D949" s="1"/>
      <c r="E949" s="1"/>
      <c r="F949" s="17"/>
      <c r="G949" s="1"/>
      <c r="H949" s="1"/>
      <c r="I949" s="1"/>
      <c r="J949" s="1"/>
      <c r="K949" s="1"/>
      <c r="L949" s="1"/>
      <c r="M949" s="1"/>
      <c r="N949" s="1"/>
      <c r="O949" s="1"/>
      <c r="P949" s="1"/>
    </row>
    <row r="950" spans="3:16">
      <c r="C950" s="1"/>
      <c r="D950" s="1"/>
      <c r="E950" s="1"/>
      <c r="F950" s="17"/>
      <c r="G950" s="1"/>
      <c r="H950" s="1"/>
      <c r="I950" s="1"/>
      <c r="J950" s="1"/>
      <c r="K950" s="1"/>
      <c r="L950" s="1"/>
      <c r="M950" s="1"/>
      <c r="N950" s="1"/>
      <c r="O950" s="1"/>
      <c r="P950" s="1"/>
    </row>
    <row r="951" spans="3:16">
      <c r="C951" s="1"/>
      <c r="D951" s="1"/>
      <c r="E951" s="1"/>
      <c r="F951" s="17"/>
      <c r="G951" s="1"/>
      <c r="H951" s="1"/>
      <c r="I951" s="1"/>
      <c r="J951" s="1"/>
      <c r="K951" s="1"/>
      <c r="L951" s="1"/>
      <c r="M951" s="1"/>
      <c r="N951" s="1"/>
      <c r="O951" s="1"/>
      <c r="P951" s="1"/>
    </row>
    <row r="952" spans="3:16">
      <c r="C952" s="1"/>
      <c r="D952" s="1"/>
      <c r="E952" s="1"/>
      <c r="F952" s="17"/>
      <c r="G952" s="1"/>
      <c r="H952" s="1"/>
      <c r="I952" s="1"/>
      <c r="J952" s="1"/>
      <c r="K952" s="1"/>
      <c r="L952" s="1"/>
      <c r="M952" s="1"/>
      <c r="N952" s="1"/>
      <c r="O952" s="1"/>
      <c r="P952" s="1"/>
    </row>
    <row r="953" spans="3:16">
      <c r="C953" s="1"/>
      <c r="D953" s="1"/>
      <c r="E953" s="1"/>
      <c r="F953" s="17"/>
      <c r="G953" s="1"/>
      <c r="H953" s="1"/>
      <c r="I953" s="1"/>
      <c r="J953" s="1"/>
      <c r="K953" s="1"/>
      <c r="L953" s="1"/>
      <c r="M953" s="1"/>
      <c r="N953" s="1"/>
      <c r="O953" s="1"/>
      <c r="P953" s="1"/>
    </row>
    <row r="954" spans="3:16">
      <c r="C954" s="1"/>
      <c r="D954" s="1"/>
      <c r="E954" s="1"/>
      <c r="F954" s="17"/>
      <c r="G954" s="1"/>
      <c r="H954" s="1"/>
      <c r="I954" s="1"/>
      <c r="J954" s="1"/>
      <c r="K954" s="1"/>
      <c r="L954" s="1"/>
      <c r="M954" s="1"/>
      <c r="N954" s="1"/>
      <c r="O954" s="1"/>
      <c r="P954" s="1"/>
    </row>
    <row r="955" spans="3:16">
      <c r="C955" s="1"/>
      <c r="D955" s="1"/>
      <c r="E955" s="1"/>
      <c r="F955" s="17"/>
      <c r="G955" s="1"/>
      <c r="H955" s="1"/>
      <c r="I955" s="1"/>
      <c r="J955" s="1"/>
      <c r="K955" s="1"/>
      <c r="L955" s="1"/>
      <c r="M955" s="1"/>
      <c r="N955" s="1"/>
      <c r="O955" s="1"/>
      <c r="P955" s="1"/>
    </row>
    <row r="956" spans="3:16">
      <c r="C956" s="1"/>
      <c r="D956" s="1"/>
      <c r="E956" s="1"/>
      <c r="F956" s="17"/>
      <c r="G956" s="1"/>
      <c r="H956" s="1"/>
      <c r="I956" s="1"/>
      <c r="J956" s="1"/>
      <c r="K956" s="1"/>
      <c r="L956" s="1"/>
      <c r="M956" s="1"/>
      <c r="N956" s="1"/>
      <c r="O956" s="1"/>
      <c r="P956" s="1"/>
    </row>
    <row r="957" spans="3:16">
      <c r="C957" s="1"/>
      <c r="D957" s="1"/>
      <c r="E957" s="1"/>
      <c r="F957" s="17"/>
      <c r="G957" s="1"/>
      <c r="H957" s="1"/>
      <c r="I957" s="1"/>
      <c r="J957" s="1"/>
      <c r="K957" s="1"/>
      <c r="L957" s="1"/>
      <c r="M957" s="1"/>
      <c r="N957" s="1"/>
      <c r="O957" s="1"/>
      <c r="P957" s="1"/>
    </row>
    <row r="958" spans="3:16">
      <c r="C958" s="1"/>
      <c r="D958" s="1"/>
      <c r="E958" s="1"/>
      <c r="F958" s="17"/>
      <c r="G958" s="1"/>
      <c r="H958" s="1"/>
      <c r="I958" s="1"/>
      <c r="J958" s="1"/>
      <c r="K958" s="1"/>
      <c r="L958" s="1"/>
      <c r="M958" s="1"/>
      <c r="N958" s="1"/>
      <c r="O958" s="1"/>
      <c r="P958" s="1"/>
    </row>
    <row r="959" spans="3:16">
      <c r="C959" s="1"/>
      <c r="D959" s="1"/>
      <c r="E959" s="1"/>
      <c r="F959" s="17"/>
      <c r="G959" s="1"/>
      <c r="H959" s="1"/>
      <c r="I959" s="1"/>
      <c r="J959" s="1"/>
      <c r="K959" s="1"/>
      <c r="L959" s="1"/>
      <c r="M959" s="1"/>
      <c r="N959" s="1"/>
      <c r="O959" s="1"/>
      <c r="P959" s="1"/>
    </row>
    <row r="960" spans="3:16">
      <c r="C960" s="1"/>
      <c r="D960" s="1"/>
      <c r="E960" s="1"/>
      <c r="F960" s="17"/>
      <c r="G960" s="1"/>
      <c r="H960" s="1"/>
      <c r="I960" s="1"/>
      <c r="J960" s="1"/>
      <c r="K960" s="1"/>
      <c r="L960" s="1"/>
      <c r="M960" s="1"/>
      <c r="N960" s="1"/>
      <c r="O960" s="1"/>
      <c r="P960" s="1"/>
    </row>
    <row r="961" spans="3:16">
      <c r="C961" s="1"/>
      <c r="D961" s="1"/>
      <c r="E961" s="1"/>
      <c r="F961" s="17"/>
      <c r="G961" s="1"/>
      <c r="H961" s="1"/>
      <c r="I961" s="1"/>
      <c r="J961" s="1"/>
      <c r="K961" s="1"/>
      <c r="L961" s="1"/>
      <c r="M961" s="1"/>
      <c r="N961" s="1"/>
      <c r="O961" s="1"/>
      <c r="P961" s="1"/>
    </row>
    <row r="962" spans="3:16">
      <c r="C962" s="1"/>
      <c r="D962" s="1"/>
      <c r="E962" s="1"/>
      <c r="F962" s="17"/>
      <c r="G962" s="1"/>
      <c r="H962" s="1"/>
      <c r="I962" s="1"/>
      <c r="J962" s="1"/>
      <c r="K962" s="1"/>
      <c r="L962" s="1"/>
      <c r="M962" s="1"/>
      <c r="N962" s="1"/>
      <c r="O962" s="1"/>
      <c r="P962" s="1"/>
    </row>
    <row r="963" spans="3:16">
      <c r="C963" s="1"/>
      <c r="D963" s="1"/>
      <c r="E963" s="1"/>
      <c r="F963" s="17"/>
      <c r="G963" s="1"/>
      <c r="H963" s="1"/>
      <c r="I963" s="1"/>
      <c r="J963" s="1"/>
      <c r="K963" s="1"/>
      <c r="L963" s="1"/>
      <c r="M963" s="1"/>
      <c r="N963" s="1"/>
      <c r="O963" s="1"/>
      <c r="P963" s="1"/>
    </row>
    <row r="964" spans="3:16">
      <c r="C964" s="1"/>
      <c r="D964" s="1"/>
      <c r="E964" s="1"/>
      <c r="F964" s="17"/>
      <c r="G964" s="1"/>
      <c r="H964" s="1"/>
      <c r="I964" s="1"/>
      <c r="J964" s="1"/>
      <c r="K964" s="1"/>
      <c r="L964" s="1"/>
      <c r="M964" s="1"/>
      <c r="N964" s="1"/>
      <c r="O964" s="1"/>
      <c r="P964" s="1"/>
    </row>
    <row r="965" spans="3:16">
      <c r="C965" s="1"/>
      <c r="D965" s="1"/>
      <c r="E965" s="1"/>
      <c r="F965" s="17"/>
      <c r="G965" s="1"/>
      <c r="H965" s="1"/>
      <c r="I965" s="1"/>
      <c r="J965" s="1"/>
      <c r="K965" s="1"/>
      <c r="L965" s="1"/>
      <c r="M965" s="1"/>
      <c r="N965" s="1"/>
      <c r="O965" s="1"/>
      <c r="P965" s="1"/>
    </row>
    <row r="966" spans="3:16">
      <c r="C966" s="1"/>
      <c r="D966" s="1"/>
      <c r="E966" s="1"/>
      <c r="F966" s="17"/>
      <c r="G966" s="1"/>
      <c r="H966" s="1"/>
      <c r="I966" s="1"/>
      <c r="J966" s="1"/>
      <c r="K966" s="1"/>
      <c r="L966" s="1"/>
      <c r="M966" s="1"/>
      <c r="N966" s="1"/>
      <c r="O966" s="1"/>
      <c r="P966" s="1"/>
    </row>
    <row r="967" spans="3:16">
      <c r="C967" s="1"/>
      <c r="D967" s="1"/>
      <c r="E967" s="1"/>
      <c r="F967" s="17"/>
      <c r="G967" s="1"/>
      <c r="H967" s="1"/>
      <c r="I967" s="1"/>
      <c r="J967" s="1"/>
      <c r="K967" s="1"/>
      <c r="L967" s="1"/>
      <c r="M967" s="1"/>
      <c r="N967" s="1"/>
      <c r="O967" s="1"/>
      <c r="P967" s="1"/>
    </row>
    <row r="968" spans="3:16">
      <c r="C968" s="1"/>
      <c r="D968" s="1"/>
      <c r="E968" s="1"/>
      <c r="F968" s="17"/>
      <c r="G968" s="1"/>
      <c r="H968" s="1"/>
      <c r="I968" s="1"/>
      <c r="J968" s="1"/>
      <c r="K968" s="1"/>
      <c r="L968" s="1"/>
      <c r="M968" s="1"/>
      <c r="N968" s="1"/>
      <c r="O968" s="1"/>
      <c r="P968" s="1"/>
    </row>
    <row r="969" spans="3:16">
      <c r="C969" s="1"/>
      <c r="D969" s="1"/>
      <c r="E969" s="1"/>
      <c r="F969" s="17"/>
      <c r="G969" s="1"/>
      <c r="H969" s="1"/>
      <c r="I969" s="1"/>
      <c r="J969" s="1"/>
      <c r="K969" s="1"/>
      <c r="L969" s="1"/>
      <c r="M969" s="1"/>
      <c r="N969" s="1"/>
      <c r="O969" s="1"/>
      <c r="P969" s="1"/>
    </row>
    <row r="970" spans="3:16">
      <c r="C970" s="1"/>
      <c r="D970" s="1"/>
      <c r="E970" s="1"/>
      <c r="F970" s="17"/>
      <c r="G970" s="1"/>
      <c r="H970" s="1"/>
      <c r="I970" s="1"/>
      <c r="J970" s="1"/>
      <c r="K970" s="1"/>
      <c r="L970" s="1"/>
      <c r="M970" s="1"/>
      <c r="N970" s="1"/>
      <c r="O970" s="1"/>
      <c r="P970" s="1"/>
    </row>
    <row r="971" spans="3:16">
      <c r="C971" s="1"/>
      <c r="D971" s="1"/>
      <c r="E971" s="1"/>
      <c r="F971" s="17"/>
      <c r="G971" s="1"/>
      <c r="H971" s="1"/>
      <c r="I971" s="1"/>
      <c r="J971" s="1"/>
      <c r="K971" s="1"/>
      <c r="L971" s="1"/>
      <c r="M971" s="1"/>
      <c r="N971" s="1"/>
      <c r="O971" s="1"/>
      <c r="P971" s="1"/>
    </row>
    <row r="972" spans="3:16">
      <c r="C972" s="1"/>
      <c r="D972" s="1"/>
      <c r="E972" s="1"/>
      <c r="F972" s="17"/>
      <c r="G972" s="1"/>
      <c r="H972" s="1"/>
      <c r="I972" s="1"/>
      <c r="J972" s="1"/>
      <c r="K972" s="1"/>
      <c r="L972" s="1"/>
      <c r="M972" s="1"/>
      <c r="N972" s="1"/>
      <c r="O972" s="1"/>
      <c r="P972" s="1"/>
    </row>
    <row r="973" spans="3:16">
      <c r="C973" s="1"/>
      <c r="D973" s="1"/>
      <c r="E973" s="1"/>
      <c r="F973" s="17"/>
      <c r="G973" s="1"/>
      <c r="H973" s="1"/>
      <c r="I973" s="1"/>
      <c r="J973" s="1"/>
      <c r="K973" s="1"/>
      <c r="L973" s="1"/>
      <c r="M973" s="1"/>
      <c r="N973" s="1"/>
      <c r="O973" s="1"/>
      <c r="P973" s="1"/>
    </row>
    <row r="974" spans="3:16">
      <c r="C974" s="1"/>
      <c r="D974" s="1"/>
      <c r="E974" s="1"/>
      <c r="F974" s="17"/>
      <c r="G974" s="1"/>
      <c r="H974" s="1"/>
      <c r="I974" s="1"/>
      <c r="J974" s="1"/>
      <c r="K974" s="1"/>
      <c r="L974" s="1"/>
      <c r="M974" s="1"/>
      <c r="N974" s="1"/>
      <c r="O974" s="1"/>
      <c r="P974" s="1"/>
    </row>
    <row r="975" spans="3:16">
      <c r="C975" s="1"/>
      <c r="D975" s="1"/>
      <c r="E975" s="1"/>
      <c r="F975" s="17"/>
      <c r="G975" s="1"/>
      <c r="H975" s="1"/>
      <c r="I975" s="1"/>
      <c r="J975" s="1"/>
      <c r="K975" s="1"/>
      <c r="L975" s="1"/>
      <c r="M975" s="1"/>
      <c r="N975" s="1"/>
      <c r="O975" s="1"/>
      <c r="P975" s="1"/>
    </row>
    <row r="976" spans="3:16">
      <c r="C976" s="1"/>
      <c r="D976" s="1"/>
      <c r="E976" s="1"/>
      <c r="F976" s="17"/>
      <c r="G976" s="1"/>
      <c r="H976" s="1"/>
      <c r="I976" s="1"/>
      <c r="J976" s="1"/>
      <c r="K976" s="1"/>
      <c r="L976" s="1"/>
      <c r="M976" s="1"/>
      <c r="N976" s="1"/>
      <c r="O976" s="1"/>
      <c r="P976" s="1"/>
    </row>
    <row r="977" spans="3:16">
      <c r="C977" s="1"/>
      <c r="D977" s="1"/>
      <c r="E977" s="1"/>
      <c r="F977" s="17"/>
      <c r="G977" s="1"/>
      <c r="H977" s="1"/>
      <c r="I977" s="1"/>
      <c r="J977" s="1"/>
      <c r="K977" s="1"/>
      <c r="L977" s="1"/>
      <c r="M977" s="1"/>
      <c r="N977" s="1"/>
      <c r="O977" s="1"/>
      <c r="P977" s="1"/>
    </row>
    <row r="978" spans="3:16">
      <c r="C978" s="1"/>
      <c r="D978" s="1"/>
      <c r="E978" s="1"/>
      <c r="F978" s="17"/>
      <c r="G978" s="1"/>
      <c r="H978" s="1"/>
      <c r="I978" s="1"/>
      <c r="J978" s="1"/>
      <c r="K978" s="1"/>
      <c r="L978" s="1"/>
      <c r="M978" s="1"/>
      <c r="N978" s="1"/>
      <c r="O978" s="1"/>
      <c r="P978" s="1"/>
    </row>
    <row r="979" spans="3:16">
      <c r="C979" s="1"/>
      <c r="D979" s="1"/>
      <c r="E979" s="1"/>
      <c r="F979" s="17"/>
      <c r="G979" s="1"/>
      <c r="H979" s="1"/>
      <c r="I979" s="1"/>
      <c r="J979" s="1"/>
      <c r="K979" s="1"/>
      <c r="L979" s="1"/>
      <c r="M979" s="1"/>
      <c r="N979" s="1"/>
      <c r="O979" s="1"/>
      <c r="P979" s="1"/>
    </row>
    <row r="980" spans="3:16">
      <c r="C980" s="1"/>
      <c r="D980" s="1"/>
      <c r="E980" s="1"/>
      <c r="F980" s="17"/>
      <c r="G980" s="1"/>
      <c r="H980" s="1"/>
      <c r="I980" s="1"/>
      <c r="J980" s="1"/>
      <c r="K980" s="1"/>
      <c r="L980" s="1"/>
      <c r="M980" s="1"/>
      <c r="N980" s="1"/>
      <c r="O980" s="1"/>
      <c r="P980" s="1"/>
    </row>
    <row r="981" spans="3:16">
      <c r="C981" s="1"/>
      <c r="D981" s="1"/>
      <c r="E981" s="1"/>
      <c r="F981" s="17"/>
      <c r="G981" s="1"/>
      <c r="H981" s="1"/>
      <c r="I981" s="1"/>
      <c r="J981" s="1"/>
      <c r="K981" s="1"/>
      <c r="L981" s="1"/>
      <c r="M981" s="1"/>
      <c r="N981" s="1"/>
      <c r="O981" s="1"/>
      <c r="P981" s="1"/>
    </row>
    <row r="982" spans="3:16">
      <c r="C982" s="1"/>
      <c r="D982" s="1"/>
      <c r="E982" s="1"/>
      <c r="F982" s="17"/>
      <c r="G982" s="1"/>
      <c r="H982" s="1"/>
      <c r="I982" s="1"/>
      <c r="J982" s="1"/>
      <c r="K982" s="1"/>
      <c r="L982" s="1"/>
      <c r="M982" s="1"/>
      <c r="N982" s="1"/>
      <c r="O982" s="1"/>
      <c r="P982" s="1"/>
    </row>
    <row r="983" spans="3:16">
      <c r="C983" s="1"/>
      <c r="D983" s="1"/>
      <c r="E983" s="1"/>
      <c r="F983" s="17"/>
      <c r="G983" s="1"/>
      <c r="H983" s="1"/>
      <c r="I983" s="1"/>
      <c r="J983" s="1"/>
      <c r="K983" s="1"/>
      <c r="L983" s="1"/>
      <c r="M983" s="1"/>
      <c r="N983" s="1"/>
      <c r="O983" s="1"/>
      <c r="P983" s="1"/>
    </row>
    <row r="984" spans="3:16">
      <c r="C984" s="1"/>
      <c r="D984" s="1"/>
      <c r="E984" s="1"/>
      <c r="F984" s="17"/>
      <c r="G984" s="1"/>
      <c r="H984" s="1"/>
      <c r="I984" s="1"/>
      <c r="J984" s="1"/>
      <c r="K984" s="1"/>
      <c r="L984" s="1"/>
      <c r="M984" s="1"/>
      <c r="N984" s="1"/>
      <c r="O984" s="1"/>
      <c r="P984" s="1"/>
    </row>
    <row r="985" spans="3:16">
      <c r="C985" s="1"/>
      <c r="D985" s="1"/>
      <c r="E985" s="1"/>
      <c r="F985" s="17"/>
      <c r="G985" s="1"/>
      <c r="H985" s="1"/>
      <c r="I985" s="1"/>
      <c r="J985" s="1"/>
      <c r="K985" s="1"/>
      <c r="L985" s="1"/>
      <c r="M985" s="1"/>
      <c r="N985" s="1"/>
      <c r="O985" s="1"/>
      <c r="P985" s="1"/>
    </row>
    <row r="986" spans="3:16">
      <c r="C986" s="1"/>
      <c r="D986" s="1"/>
      <c r="E986" s="1"/>
      <c r="F986" s="17"/>
      <c r="G986" s="1"/>
      <c r="H986" s="1"/>
      <c r="I986" s="1"/>
      <c r="J986" s="1"/>
      <c r="K986" s="1"/>
      <c r="L986" s="1"/>
      <c r="M986" s="1"/>
      <c r="N986" s="1"/>
      <c r="O986" s="1"/>
      <c r="P986" s="1"/>
    </row>
    <row r="987" spans="3:16">
      <c r="C987" s="1"/>
      <c r="D987" s="1"/>
      <c r="E987" s="1"/>
      <c r="F987" s="17"/>
      <c r="G987" s="1"/>
      <c r="H987" s="1"/>
      <c r="I987" s="1"/>
      <c r="J987" s="1"/>
      <c r="K987" s="1"/>
      <c r="L987" s="1"/>
      <c r="M987" s="1"/>
      <c r="N987" s="1"/>
      <c r="O987" s="1"/>
      <c r="P987" s="1"/>
    </row>
    <row r="988" spans="3:16">
      <c r="C988" s="1"/>
      <c r="D988" s="1"/>
      <c r="E988" s="1"/>
      <c r="F988" s="17"/>
      <c r="G988" s="1"/>
      <c r="H988" s="1"/>
      <c r="I988" s="1"/>
      <c r="J988" s="1"/>
      <c r="K988" s="1"/>
      <c r="L988" s="1"/>
      <c r="M988" s="1"/>
      <c r="N988" s="1"/>
      <c r="O988" s="1"/>
      <c r="P988" s="1"/>
    </row>
    <row r="989" spans="3:16">
      <c r="C989" s="1"/>
      <c r="D989" s="1"/>
      <c r="E989" s="1"/>
      <c r="F989" s="17"/>
      <c r="G989" s="1"/>
      <c r="H989" s="1"/>
      <c r="I989" s="1"/>
      <c r="J989" s="1"/>
      <c r="K989" s="1"/>
      <c r="L989" s="1"/>
      <c r="M989" s="1"/>
      <c r="N989" s="1"/>
      <c r="O989" s="1"/>
      <c r="P989" s="1"/>
    </row>
    <row r="990" spans="3:16">
      <c r="C990" s="1"/>
      <c r="D990" s="1"/>
      <c r="E990" s="1"/>
      <c r="F990" s="17"/>
      <c r="G990" s="1"/>
      <c r="H990" s="1"/>
      <c r="I990" s="1"/>
      <c r="J990" s="1"/>
      <c r="K990" s="1"/>
      <c r="L990" s="1"/>
      <c r="M990" s="1"/>
      <c r="N990" s="1"/>
      <c r="O990" s="1"/>
      <c r="P990" s="1"/>
    </row>
    <row r="991" spans="3:16">
      <c r="C991" s="1"/>
      <c r="D991" s="1"/>
      <c r="E991" s="1"/>
      <c r="F991" s="17"/>
      <c r="G991" s="1"/>
      <c r="H991" s="1"/>
      <c r="I991" s="1"/>
      <c r="J991" s="1"/>
      <c r="K991" s="1"/>
      <c r="L991" s="1"/>
      <c r="M991" s="1"/>
      <c r="N991" s="1"/>
      <c r="O991" s="1"/>
      <c r="P991" s="1"/>
    </row>
    <row r="992" spans="3:16">
      <c r="C992" s="1"/>
      <c r="D992" s="1"/>
      <c r="E992" s="1"/>
      <c r="F992" s="17"/>
      <c r="G992" s="1"/>
      <c r="H992" s="1"/>
      <c r="I992" s="1"/>
      <c r="J992" s="1"/>
      <c r="K992" s="1"/>
      <c r="L992" s="1"/>
      <c r="M992" s="1"/>
      <c r="N992" s="1"/>
      <c r="O992" s="1"/>
      <c r="P992" s="1"/>
    </row>
    <row r="993" spans="3:16">
      <c r="C993" s="1"/>
      <c r="D993" s="1"/>
      <c r="E993" s="1"/>
      <c r="F993" s="17"/>
      <c r="G993" s="1"/>
      <c r="H993" s="1"/>
      <c r="I993" s="1"/>
      <c r="J993" s="1"/>
      <c r="K993" s="1"/>
      <c r="L993" s="1"/>
      <c r="M993" s="1"/>
      <c r="N993" s="1"/>
      <c r="O993" s="1"/>
      <c r="P993" s="1"/>
    </row>
    <row r="994" spans="3:16">
      <c r="C994" s="1"/>
      <c r="D994" s="1"/>
      <c r="E994" s="1"/>
      <c r="F994" s="17"/>
      <c r="G994" s="1"/>
      <c r="H994" s="1"/>
      <c r="I994" s="1"/>
      <c r="J994" s="1"/>
      <c r="K994" s="1"/>
      <c r="L994" s="1"/>
      <c r="M994" s="1"/>
      <c r="N994" s="1"/>
      <c r="O994" s="1"/>
      <c r="P994" s="1"/>
    </row>
    <row r="995" spans="3:16">
      <c r="C995" s="1"/>
      <c r="D995" s="1"/>
      <c r="E995" s="1"/>
      <c r="F995" s="17"/>
      <c r="G995" s="1"/>
      <c r="H995" s="1"/>
      <c r="I995" s="1"/>
      <c r="J995" s="1"/>
      <c r="K995" s="1"/>
      <c r="L995" s="1"/>
      <c r="M995" s="1"/>
      <c r="N995" s="1"/>
      <c r="O995" s="1"/>
      <c r="P995" s="1"/>
    </row>
    <row r="996" spans="3:16">
      <c r="C996" s="1"/>
      <c r="D996" s="1"/>
      <c r="E996" s="1"/>
      <c r="F996" s="17"/>
      <c r="G996" s="1"/>
      <c r="H996" s="1"/>
      <c r="I996" s="1"/>
      <c r="J996" s="1"/>
      <c r="K996" s="1"/>
      <c r="L996" s="1"/>
      <c r="M996" s="1"/>
      <c r="N996" s="1"/>
      <c r="O996" s="1"/>
      <c r="P996" s="1"/>
    </row>
    <row r="997" spans="3:16">
      <c r="C997" s="1"/>
      <c r="D997" s="1"/>
      <c r="E997" s="1"/>
      <c r="F997" s="17"/>
      <c r="G997" s="1"/>
      <c r="H997" s="1"/>
      <c r="I997" s="1"/>
      <c r="J997" s="1"/>
      <c r="K997" s="1"/>
      <c r="L997" s="1"/>
      <c r="M997" s="1"/>
      <c r="N997" s="1"/>
      <c r="O997" s="1"/>
      <c r="P997" s="1"/>
    </row>
    <row r="998" spans="3:16">
      <c r="C998" s="1"/>
      <c r="D998" s="1"/>
      <c r="E998" s="1"/>
      <c r="F998" s="17"/>
      <c r="G998" s="1"/>
      <c r="H998" s="1"/>
      <c r="I998" s="1"/>
      <c r="J998" s="1"/>
      <c r="K998" s="1"/>
      <c r="L998" s="1"/>
      <c r="M998" s="1"/>
      <c r="N998" s="1"/>
      <c r="O998" s="1"/>
      <c r="P998" s="1"/>
    </row>
    <row r="999" spans="3:16">
      <c r="C999" s="1"/>
      <c r="D999" s="1"/>
      <c r="E999" s="1"/>
      <c r="F999" s="17"/>
      <c r="G999" s="1"/>
      <c r="H999" s="1"/>
      <c r="I999" s="1"/>
      <c r="J999" s="1"/>
      <c r="K999" s="1"/>
      <c r="L999" s="1"/>
      <c r="M999" s="1"/>
      <c r="N999" s="1"/>
      <c r="O999" s="1"/>
      <c r="P999" s="1"/>
    </row>
    <row r="1000" spans="3:16">
      <c r="C1000" s="1"/>
      <c r="D1000" s="1"/>
      <c r="E1000" s="1"/>
      <c r="F1000" s="17"/>
      <c r="G1000" s="1"/>
      <c r="H1000" s="1"/>
      <c r="I1000" s="1"/>
      <c r="J1000" s="1"/>
      <c r="K1000" s="1"/>
      <c r="L1000" s="1"/>
      <c r="M1000" s="1"/>
      <c r="N1000" s="1"/>
      <c r="O1000" s="1"/>
      <c r="P1000" s="1"/>
    </row>
    <row r="1001" spans="3:16">
      <c r="C1001" s="1"/>
      <c r="D1001" s="1"/>
      <c r="E1001" s="1"/>
      <c r="F1001" s="17"/>
      <c r="G1001" s="1"/>
      <c r="H1001" s="1"/>
      <c r="I1001" s="1"/>
      <c r="J1001" s="1"/>
      <c r="K1001" s="1"/>
      <c r="L1001" s="1"/>
      <c r="M1001" s="1"/>
      <c r="N1001" s="1"/>
      <c r="O1001" s="1"/>
      <c r="P1001" s="1"/>
    </row>
    <row r="1002" spans="3:16">
      <c r="C1002" s="1"/>
      <c r="D1002" s="1"/>
      <c r="E1002" s="1"/>
      <c r="F1002" s="17"/>
      <c r="G1002" s="1"/>
      <c r="H1002" s="1"/>
      <c r="I1002" s="1"/>
      <c r="J1002" s="1"/>
      <c r="K1002" s="1"/>
      <c r="L1002" s="1"/>
      <c r="M1002" s="1"/>
      <c r="N1002" s="1"/>
      <c r="O1002" s="1"/>
      <c r="P1002" s="1"/>
    </row>
    <row r="1003" spans="3:16">
      <c r="C1003" s="1"/>
      <c r="D1003" s="1"/>
      <c r="E1003" s="1"/>
      <c r="F1003" s="17"/>
      <c r="G1003" s="1"/>
      <c r="H1003" s="1"/>
      <c r="I1003" s="1"/>
      <c r="J1003" s="1"/>
      <c r="K1003" s="1"/>
      <c r="L1003" s="1"/>
      <c r="M1003" s="1"/>
      <c r="N1003" s="1"/>
      <c r="O1003" s="1"/>
      <c r="P1003" s="1"/>
    </row>
    <row r="1004" spans="3:16">
      <c r="C1004" s="1"/>
      <c r="D1004" s="1"/>
      <c r="E1004" s="1"/>
      <c r="F1004" s="17"/>
      <c r="G1004" s="1"/>
      <c r="H1004" s="1"/>
      <c r="I1004" s="1"/>
      <c r="J1004" s="1"/>
      <c r="K1004" s="1"/>
      <c r="L1004" s="1"/>
      <c r="M1004" s="1"/>
      <c r="N1004" s="1"/>
      <c r="O1004" s="1"/>
      <c r="P1004" s="1"/>
    </row>
    <row r="1005" spans="3:16">
      <c r="C1005" s="1"/>
      <c r="D1005" s="1"/>
      <c r="E1005" s="1"/>
      <c r="F1005" s="17"/>
      <c r="G1005" s="1"/>
      <c r="H1005" s="1"/>
      <c r="I1005" s="1"/>
      <c r="J1005" s="1"/>
      <c r="K1005" s="1"/>
      <c r="L1005" s="1"/>
      <c r="M1005" s="1"/>
      <c r="N1005" s="1"/>
      <c r="O1005" s="1"/>
      <c r="P1005" s="1"/>
    </row>
    <row r="1006" spans="3:16">
      <c r="C1006" s="1"/>
      <c r="D1006" s="1"/>
      <c r="E1006" s="1"/>
      <c r="F1006" s="17"/>
      <c r="G1006" s="1"/>
      <c r="H1006" s="1"/>
      <c r="I1006" s="1"/>
      <c r="J1006" s="1"/>
      <c r="K1006" s="1"/>
      <c r="L1006" s="1"/>
      <c r="M1006" s="1"/>
      <c r="N1006" s="1"/>
      <c r="O1006" s="1"/>
      <c r="P1006" s="1"/>
    </row>
    <row r="1007" spans="3:16">
      <c r="C1007" s="1"/>
      <c r="D1007" s="1"/>
      <c r="E1007" s="1"/>
      <c r="F1007" s="17"/>
      <c r="G1007" s="1"/>
      <c r="H1007" s="1"/>
      <c r="I1007" s="1"/>
      <c r="J1007" s="1"/>
      <c r="K1007" s="1"/>
      <c r="L1007" s="1"/>
      <c r="M1007" s="1"/>
      <c r="N1007" s="1"/>
      <c r="O1007" s="1"/>
      <c r="P1007" s="1"/>
    </row>
    <row r="1008" spans="3:16">
      <c r="C1008" s="1"/>
      <c r="D1008" s="1"/>
      <c r="E1008" s="1"/>
      <c r="F1008" s="17"/>
      <c r="G1008" s="1"/>
      <c r="H1008" s="1"/>
      <c r="I1008" s="1"/>
      <c r="J1008" s="1"/>
      <c r="K1008" s="1"/>
      <c r="L1008" s="1"/>
      <c r="M1008" s="1"/>
      <c r="N1008" s="1"/>
      <c r="O1008" s="1"/>
      <c r="P1008" s="1"/>
    </row>
    <row r="1009" spans="3:16">
      <c r="C1009" s="1"/>
      <c r="D1009" s="1"/>
      <c r="E1009" s="1"/>
      <c r="F1009" s="17"/>
      <c r="G1009" s="1"/>
      <c r="H1009" s="1"/>
      <c r="I1009" s="1"/>
      <c r="J1009" s="1"/>
      <c r="K1009" s="1"/>
      <c r="L1009" s="1"/>
      <c r="M1009" s="1"/>
      <c r="N1009" s="1"/>
      <c r="O1009" s="1"/>
      <c r="P1009" s="1"/>
    </row>
    <row r="1010" spans="3:16">
      <c r="C1010" s="1"/>
      <c r="D1010" s="1"/>
      <c r="E1010" s="1"/>
      <c r="F1010" s="17"/>
      <c r="G1010" s="1"/>
      <c r="H1010" s="1"/>
      <c r="I1010" s="1"/>
      <c r="J1010" s="1"/>
      <c r="K1010" s="1"/>
      <c r="L1010" s="1"/>
      <c r="M1010" s="1"/>
      <c r="N1010" s="1"/>
      <c r="O1010" s="1"/>
      <c r="P1010" s="1"/>
    </row>
    <row r="1011" spans="3:16">
      <c r="C1011" s="1"/>
      <c r="D1011" s="1"/>
      <c r="E1011" s="1"/>
      <c r="F1011" s="17"/>
      <c r="G1011" s="1"/>
      <c r="H1011" s="1"/>
      <c r="I1011" s="1"/>
      <c r="J1011" s="1"/>
      <c r="K1011" s="1"/>
      <c r="L1011" s="1"/>
      <c r="M1011" s="1"/>
      <c r="N1011" s="1"/>
      <c r="O1011" s="1"/>
      <c r="P1011" s="1"/>
    </row>
    <row r="1012" spans="3:16">
      <c r="C1012" s="1"/>
      <c r="D1012" s="1"/>
      <c r="E1012" s="1"/>
      <c r="F1012" s="17"/>
      <c r="G1012" s="1"/>
      <c r="H1012" s="1"/>
      <c r="I1012" s="1"/>
      <c r="J1012" s="1"/>
      <c r="K1012" s="1"/>
      <c r="L1012" s="1"/>
      <c r="M1012" s="1"/>
      <c r="N1012" s="1"/>
      <c r="O1012" s="1"/>
      <c r="P1012" s="1"/>
    </row>
    <row r="1013" spans="3:16">
      <c r="C1013" s="1"/>
      <c r="D1013" s="1"/>
      <c r="E1013" s="1"/>
      <c r="F1013" s="17"/>
      <c r="G1013" s="1"/>
      <c r="H1013" s="1"/>
      <c r="I1013" s="1"/>
      <c r="J1013" s="1"/>
      <c r="K1013" s="1"/>
      <c r="L1013" s="1"/>
      <c r="M1013" s="1"/>
      <c r="N1013" s="1"/>
      <c r="O1013" s="1"/>
      <c r="P1013" s="1"/>
    </row>
    <row r="1014" spans="3:16">
      <c r="C1014" s="1"/>
      <c r="D1014" s="1"/>
      <c r="E1014" s="1"/>
      <c r="F1014" s="17"/>
      <c r="G1014" s="1"/>
      <c r="H1014" s="1"/>
      <c r="I1014" s="1"/>
      <c r="J1014" s="1"/>
      <c r="K1014" s="1"/>
      <c r="L1014" s="1"/>
      <c r="M1014" s="1"/>
      <c r="N1014" s="1"/>
      <c r="O1014" s="1"/>
      <c r="P1014" s="1"/>
    </row>
    <row r="1015" spans="3:16">
      <c r="C1015" s="1"/>
      <c r="D1015" s="1"/>
      <c r="E1015" s="1"/>
      <c r="F1015" s="17"/>
      <c r="G1015" s="1"/>
      <c r="H1015" s="1"/>
      <c r="I1015" s="1"/>
      <c r="J1015" s="1"/>
      <c r="K1015" s="1"/>
      <c r="L1015" s="1"/>
      <c r="M1015" s="1"/>
      <c r="N1015" s="1"/>
      <c r="O1015" s="1"/>
      <c r="P1015" s="1"/>
    </row>
    <row r="1016" spans="3:16">
      <c r="C1016" s="1"/>
      <c r="D1016" s="1"/>
      <c r="E1016" s="1"/>
      <c r="F1016" s="17"/>
      <c r="G1016" s="1"/>
      <c r="H1016" s="1"/>
      <c r="I1016" s="1"/>
      <c r="J1016" s="1"/>
      <c r="K1016" s="1"/>
      <c r="L1016" s="1"/>
      <c r="M1016" s="1"/>
      <c r="N1016" s="1"/>
      <c r="O1016" s="1"/>
      <c r="P1016" s="1"/>
    </row>
    <row r="1017" spans="3:16">
      <c r="C1017" s="1"/>
      <c r="D1017" s="1"/>
      <c r="E1017" s="1"/>
      <c r="F1017" s="17"/>
      <c r="G1017" s="1"/>
      <c r="H1017" s="1"/>
      <c r="I1017" s="1"/>
      <c r="J1017" s="1"/>
      <c r="K1017" s="1"/>
      <c r="L1017" s="1"/>
      <c r="M1017" s="1"/>
      <c r="N1017" s="1"/>
      <c r="O1017" s="1"/>
      <c r="P1017" s="1"/>
    </row>
    <row r="1018" spans="3:16">
      <c r="C1018" s="1"/>
      <c r="D1018" s="1"/>
      <c r="E1018" s="1"/>
      <c r="F1018" s="17"/>
      <c r="G1018" s="1"/>
      <c r="H1018" s="1"/>
      <c r="I1018" s="1"/>
      <c r="J1018" s="1"/>
      <c r="K1018" s="1"/>
      <c r="L1018" s="1"/>
      <c r="M1018" s="1"/>
      <c r="N1018" s="1"/>
      <c r="O1018" s="1"/>
      <c r="P1018" s="1"/>
    </row>
    <row r="1019" spans="3:16">
      <c r="C1019" s="1"/>
      <c r="D1019" s="1"/>
      <c r="E1019" s="1"/>
      <c r="F1019" s="17"/>
      <c r="G1019" s="1"/>
      <c r="H1019" s="1"/>
      <c r="I1019" s="1"/>
      <c r="J1019" s="1"/>
      <c r="K1019" s="1"/>
      <c r="L1019" s="1"/>
      <c r="M1019" s="1"/>
      <c r="N1019" s="1"/>
      <c r="O1019" s="1"/>
      <c r="P1019" s="1"/>
    </row>
    <row r="1020" spans="3:16">
      <c r="C1020" s="1"/>
      <c r="D1020" s="1"/>
      <c r="E1020" s="1"/>
      <c r="F1020" s="17"/>
      <c r="G1020" s="1"/>
      <c r="H1020" s="1"/>
      <c r="I1020" s="1"/>
      <c r="J1020" s="1"/>
      <c r="K1020" s="1"/>
      <c r="L1020" s="1"/>
      <c r="M1020" s="1"/>
      <c r="N1020" s="1"/>
      <c r="O1020" s="1"/>
      <c r="P1020" s="1"/>
    </row>
    <row r="1021" spans="3:16">
      <c r="C1021" s="1"/>
      <c r="D1021" s="1"/>
      <c r="E1021" s="1"/>
      <c r="F1021" s="17"/>
      <c r="G1021" s="1"/>
      <c r="H1021" s="1"/>
      <c r="I1021" s="1"/>
      <c r="J1021" s="1"/>
      <c r="K1021" s="1"/>
      <c r="L1021" s="1"/>
      <c r="M1021" s="1"/>
      <c r="N1021" s="1"/>
      <c r="O1021" s="1"/>
      <c r="P1021" s="1"/>
    </row>
    <row r="1022" spans="3:16">
      <c r="C1022" s="1"/>
      <c r="D1022" s="1"/>
      <c r="E1022" s="1"/>
      <c r="F1022" s="17"/>
      <c r="G1022" s="1"/>
      <c r="H1022" s="1"/>
      <c r="I1022" s="1"/>
      <c r="J1022" s="1"/>
      <c r="K1022" s="1"/>
      <c r="L1022" s="1"/>
      <c r="M1022" s="1"/>
      <c r="N1022" s="1"/>
      <c r="O1022" s="1"/>
      <c r="P1022" s="1"/>
    </row>
    <row r="1023" spans="3:16">
      <c r="C1023" s="1"/>
      <c r="D1023" s="1"/>
      <c r="E1023" s="1"/>
      <c r="F1023" s="17"/>
      <c r="G1023" s="1"/>
      <c r="H1023" s="1"/>
      <c r="I1023" s="1"/>
      <c r="J1023" s="1"/>
      <c r="K1023" s="1"/>
      <c r="L1023" s="1"/>
      <c r="M1023" s="1"/>
      <c r="N1023" s="1"/>
      <c r="O1023" s="1"/>
      <c r="P1023" s="1"/>
    </row>
    <row r="1024" spans="3:16">
      <c r="C1024" s="1"/>
      <c r="D1024" s="1"/>
      <c r="E1024" s="1"/>
      <c r="F1024" s="17"/>
      <c r="G1024" s="1"/>
      <c r="H1024" s="1"/>
      <c r="I1024" s="1"/>
      <c r="J1024" s="1"/>
      <c r="K1024" s="1"/>
      <c r="L1024" s="1"/>
      <c r="M1024" s="1"/>
      <c r="N1024" s="1"/>
      <c r="O1024" s="1"/>
      <c r="P1024" s="1"/>
    </row>
    <row r="1025" spans="3:16">
      <c r="C1025" s="1"/>
      <c r="D1025" s="1"/>
      <c r="E1025" s="1"/>
      <c r="F1025" s="17"/>
      <c r="G1025" s="1"/>
      <c r="H1025" s="1"/>
      <c r="I1025" s="1"/>
      <c r="J1025" s="1"/>
      <c r="K1025" s="1"/>
      <c r="L1025" s="1"/>
      <c r="M1025" s="1"/>
      <c r="N1025" s="1"/>
      <c r="O1025" s="1"/>
      <c r="P1025" s="1"/>
    </row>
    <row r="1026" spans="3:16">
      <c r="C1026" s="1"/>
      <c r="D1026" s="1"/>
      <c r="E1026" s="1"/>
      <c r="F1026" s="17"/>
      <c r="G1026" s="1"/>
      <c r="H1026" s="1"/>
      <c r="I1026" s="1"/>
      <c r="J1026" s="1"/>
      <c r="K1026" s="1"/>
      <c r="L1026" s="1"/>
      <c r="M1026" s="1"/>
      <c r="N1026" s="1"/>
      <c r="O1026" s="1"/>
      <c r="P1026" s="1"/>
    </row>
    <row r="1027" spans="3:16">
      <c r="C1027" s="1"/>
      <c r="D1027" s="1"/>
      <c r="E1027" s="1"/>
      <c r="F1027" s="17"/>
      <c r="G1027" s="1"/>
      <c r="H1027" s="1"/>
      <c r="I1027" s="1"/>
      <c r="J1027" s="1"/>
      <c r="K1027" s="1"/>
      <c r="L1027" s="1"/>
      <c r="M1027" s="1"/>
      <c r="N1027" s="1"/>
      <c r="O1027" s="1"/>
      <c r="P1027" s="1"/>
    </row>
    <row r="1028" spans="3:16">
      <c r="C1028" s="1"/>
      <c r="D1028" s="1"/>
      <c r="E1028" s="1"/>
      <c r="F1028" s="17"/>
      <c r="G1028" s="1"/>
      <c r="H1028" s="1"/>
      <c r="I1028" s="1"/>
      <c r="J1028" s="1"/>
      <c r="K1028" s="1"/>
      <c r="L1028" s="1"/>
      <c r="M1028" s="1"/>
      <c r="N1028" s="1"/>
      <c r="O1028" s="1"/>
      <c r="P1028" s="1"/>
    </row>
    <row r="1029" spans="3:16">
      <c r="C1029" s="1"/>
      <c r="D1029" s="1"/>
      <c r="E1029" s="1"/>
      <c r="F1029" s="17"/>
      <c r="G1029" s="1"/>
      <c r="H1029" s="1"/>
      <c r="I1029" s="1"/>
      <c r="J1029" s="1"/>
      <c r="K1029" s="1"/>
      <c r="L1029" s="1"/>
      <c r="M1029" s="1"/>
      <c r="N1029" s="1"/>
      <c r="O1029" s="1"/>
      <c r="P1029" s="1"/>
    </row>
    <row r="1030" spans="3:16">
      <c r="C1030" s="1"/>
      <c r="D1030" s="1"/>
      <c r="E1030" s="1"/>
      <c r="F1030" s="17"/>
      <c r="G1030" s="1"/>
      <c r="H1030" s="1"/>
      <c r="I1030" s="1"/>
      <c r="J1030" s="1"/>
      <c r="K1030" s="1"/>
      <c r="L1030" s="1"/>
      <c r="M1030" s="1"/>
      <c r="N1030" s="1"/>
      <c r="O1030" s="1"/>
      <c r="P1030" s="1"/>
    </row>
    <row r="1031" spans="3:16">
      <c r="C1031" s="1"/>
      <c r="D1031" s="1"/>
      <c r="E1031" s="1"/>
      <c r="F1031" s="17"/>
      <c r="G1031" s="1"/>
      <c r="H1031" s="1"/>
      <c r="I1031" s="1"/>
      <c r="J1031" s="1"/>
      <c r="K1031" s="1"/>
      <c r="L1031" s="1"/>
      <c r="M1031" s="1"/>
      <c r="N1031" s="1"/>
      <c r="O1031" s="1"/>
      <c r="P1031" s="1"/>
    </row>
    <row r="1032" spans="3:16">
      <c r="C1032" s="1"/>
      <c r="D1032" s="1"/>
      <c r="E1032" s="1"/>
      <c r="F1032" s="17"/>
      <c r="G1032" s="1"/>
      <c r="H1032" s="1"/>
      <c r="I1032" s="1"/>
      <c r="J1032" s="1"/>
      <c r="K1032" s="1"/>
      <c r="L1032" s="1"/>
      <c r="M1032" s="1"/>
      <c r="N1032" s="1"/>
      <c r="O1032" s="1"/>
      <c r="P1032" s="1"/>
    </row>
    <row r="1033" spans="3:16">
      <c r="C1033" s="1"/>
      <c r="D1033" s="1"/>
      <c r="E1033" s="1"/>
      <c r="F1033" s="17"/>
      <c r="G1033" s="1"/>
      <c r="H1033" s="1"/>
      <c r="I1033" s="1"/>
      <c r="J1033" s="1"/>
      <c r="K1033" s="1"/>
      <c r="L1033" s="1"/>
      <c r="M1033" s="1"/>
      <c r="N1033" s="1"/>
      <c r="O1033" s="1"/>
      <c r="P1033" s="1"/>
    </row>
    <row r="1034" spans="3:16">
      <c r="C1034" s="1"/>
      <c r="D1034" s="1"/>
      <c r="E1034" s="1"/>
      <c r="F1034" s="17"/>
      <c r="G1034" s="1"/>
      <c r="H1034" s="1"/>
      <c r="I1034" s="1"/>
      <c r="J1034" s="1"/>
      <c r="K1034" s="1"/>
      <c r="L1034" s="1"/>
      <c r="M1034" s="1"/>
      <c r="N1034" s="1"/>
      <c r="O1034" s="1"/>
      <c r="P1034" s="1"/>
    </row>
    <row r="1035" spans="3:16">
      <c r="C1035" s="1"/>
      <c r="D1035" s="1"/>
      <c r="E1035" s="1"/>
      <c r="F1035" s="17"/>
      <c r="G1035" s="1"/>
      <c r="H1035" s="1"/>
      <c r="I1035" s="1"/>
      <c r="J1035" s="1"/>
      <c r="K1035" s="1"/>
      <c r="L1035" s="1"/>
      <c r="M1035" s="1"/>
      <c r="N1035" s="1"/>
      <c r="O1035" s="1"/>
      <c r="P1035" s="1"/>
    </row>
    <row r="1036" spans="3:16">
      <c r="C1036" s="1"/>
      <c r="D1036" s="1"/>
      <c r="E1036" s="1"/>
      <c r="F1036" s="17"/>
      <c r="G1036" s="1"/>
      <c r="H1036" s="1"/>
      <c r="I1036" s="1"/>
      <c r="J1036" s="1"/>
      <c r="K1036" s="1"/>
      <c r="L1036" s="1"/>
      <c r="M1036" s="1"/>
      <c r="N1036" s="1"/>
      <c r="O1036" s="1"/>
      <c r="P1036" s="1"/>
    </row>
    <row r="1037" spans="3:16">
      <c r="C1037" s="1"/>
      <c r="D1037" s="1"/>
      <c r="E1037" s="1"/>
      <c r="F1037" s="17"/>
      <c r="G1037" s="1"/>
      <c r="H1037" s="1"/>
      <c r="I1037" s="1"/>
      <c r="J1037" s="1"/>
      <c r="K1037" s="1"/>
      <c r="L1037" s="1"/>
      <c r="M1037" s="1"/>
      <c r="N1037" s="1"/>
      <c r="O1037" s="1"/>
      <c r="P1037" s="1"/>
    </row>
    <row r="1038" spans="3:16">
      <c r="C1038" s="1"/>
      <c r="D1038" s="1"/>
      <c r="E1038" s="1"/>
      <c r="F1038" s="17"/>
      <c r="G1038" s="1"/>
      <c r="H1038" s="1"/>
      <c r="I1038" s="1"/>
      <c r="J1038" s="1"/>
      <c r="K1038" s="1"/>
      <c r="L1038" s="1"/>
      <c r="M1038" s="1"/>
      <c r="N1038" s="1"/>
      <c r="O1038" s="1"/>
      <c r="P1038" s="1"/>
    </row>
    <row r="1039" spans="3:16">
      <c r="C1039" s="1"/>
      <c r="D1039" s="1"/>
      <c r="E1039" s="1"/>
      <c r="F1039" s="17"/>
      <c r="G1039" s="1"/>
      <c r="H1039" s="1"/>
      <c r="I1039" s="1"/>
      <c r="J1039" s="1"/>
      <c r="K1039" s="1"/>
      <c r="L1039" s="1"/>
      <c r="M1039" s="1"/>
      <c r="N1039" s="1"/>
      <c r="O1039" s="1"/>
      <c r="P1039" s="1"/>
    </row>
    <row r="1040" spans="3:16">
      <c r="C1040" s="1"/>
      <c r="D1040" s="1"/>
      <c r="E1040" s="1"/>
      <c r="F1040" s="17"/>
      <c r="G1040" s="1"/>
      <c r="H1040" s="1"/>
      <c r="I1040" s="1"/>
      <c r="J1040" s="1"/>
      <c r="K1040" s="1"/>
      <c r="L1040" s="1"/>
      <c r="M1040" s="1"/>
      <c r="N1040" s="1"/>
      <c r="O1040" s="1"/>
      <c r="P1040" s="1"/>
    </row>
    <row r="1041" spans="3:16">
      <c r="C1041" s="1"/>
      <c r="D1041" s="1"/>
      <c r="E1041" s="1"/>
      <c r="F1041" s="17"/>
      <c r="G1041" s="1"/>
      <c r="H1041" s="1"/>
      <c r="I1041" s="1"/>
      <c r="J1041" s="1"/>
      <c r="K1041" s="1"/>
      <c r="L1041" s="1"/>
      <c r="M1041" s="1"/>
      <c r="N1041" s="1"/>
      <c r="O1041" s="1"/>
      <c r="P1041" s="1"/>
    </row>
    <row r="1042" spans="3:16">
      <c r="C1042" s="1"/>
      <c r="D1042" s="1"/>
      <c r="E1042" s="1"/>
      <c r="F1042" s="17"/>
      <c r="G1042" s="1"/>
      <c r="H1042" s="1"/>
      <c r="I1042" s="1"/>
      <c r="J1042" s="1"/>
      <c r="K1042" s="1"/>
      <c r="L1042" s="1"/>
      <c r="M1042" s="1"/>
      <c r="N1042" s="1"/>
      <c r="O1042" s="1"/>
      <c r="P1042" s="1"/>
    </row>
    <row r="1043" spans="3:16">
      <c r="C1043" s="1"/>
      <c r="D1043" s="1"/>
      <c r="E1043" s="1"/>
      <c r="F1043" s="17"/>
      <c r="G1043" s="1"/>
      <c r="H1043" s="1"/>
      <c r="I1043" s="1"/>
      <c r="J1043" s="1"/>
      <c r="K1043" s="1"/>
      <c r="L1043" s="1"/>
      <c r="M1043" s="1"/>
      <c r="N1043" s="1"/>
      <c r="O1043" s="1"/>
      <c r="P1043" s="1"/>
    </row>
    <row r="1044" spans="3:16">
      <c r="C1044" s="1"/>
      <c r="D1044" s="1"/>
      <c r="E1044" s="1"/>
      <c r="F1044" s="17"/>
      <c r="G1044" s="1"/>
      <c r="H1044" s="1"/>
      <c r="I1044" s="1"/>
      <c r="J1044" s="1"/>
      <c r="K1044" s="1"/>
      <c r="L1044" s="1"/>
      <c r="M1044" s="1"/>
      <c r="N1044" s="1"/>
      <c r="O1044" s="1"/>
      <c r="P1044" s="1"/>
    </row>
    <row r="1045" spans="3:16">
      <c r="C1045" s="1"/>
      <c r="D1045" s="1"/>
      <c r="E1045" s="1"/>
      <c r="F1045" s="17"/>
      <c r="G1045" s="1"/>
      <c r="H1045" s="1"/>
      <c r="I1045" s="1"/>
      <c r="J1045" s="1"/>
      <c r="K1045" s="1"/>
      <c r="L1045" s="1"/>
      <c r="M1045" s="1"/>
      <c r="N1045" s="1"/>
      <c r="O1045" s="1"/>
      <c r="P1045" s="1"/>
    </row>
    <row r="1046" spans="3:16">
      <c r="C1046" s="1"/>
      <c r="D1046" s="1"/>
      <c r="E1046" s="1"/>
      <c r="F1046" s="17"/>
      <c r="G1046" s="1"/>
      <c r="H1046" s="1"/>
      <c r="I1046" s="1"/>
      <c r="J1046" s="1"/>
      <c r="K1046" s="1"/>
      <c r="L1046" s="1"/>
      <c r="M1046" s="1"/>
      <c r="N1046" s="1"/>
      <c r="O1046" s="1"/>
      <c r="P1046" s="1"/>
    </row>
    <row r="1047" spans="3:16">
      <c r="C1047" s="1"/>
      <c r="D1047" s="1"/>
      <c r="E1047" s="1"/>
      <c r="F1047" s="17"/>
      <c r="G1047" s="1"/>
      <c r="H1047" s="1"/>
      <c r="I1047" s="1"/>
      <c r="J1047" s="1"/>
      <c r="K1047" s="1"/>
      <c r="L1047" s="1"/>
      <c r="M1047" s="1"/>
      <c r="N1047" s="1"/>
      <c r="O1047" s="1"/>
      <c r="P1047" s="1"/>
    </row>
    <row r="1048" spans="3:16">
      <c r="C1048" s="1"/>
      <c r="D1048" s="1"/>
      <c r="E1048" s="1"/>
      <c r="F1048" s="17"/>
      <c r="G1048" s="1"/>
      <c r="H1048" s="1"/>
      <c r="I1048" s="1"/>
      <c r="J1048" s="1"/>
      <c r="K1048" s="1"/>
      <c r="L1048" s="1"/>
      <c r="M1048" s="1"/>
      <c r="N1048" s="1"/>
      <c r="O1048" s="1"/>
      <c r="P1048" s="1"/>
    </row>
    <row r="1049" spans="3:16">
      <c r="C1049" s="1"/>
      <c r="D1049" s="1"/>
      <c r="E1049" s="1"/>
      <c r="F1049" s="17"/>
      <c r="G1049" s="1"/>
      <c r="H1049" s="1"/>
      <c r="I1049" s="1"/>
      <c r="J1049" s="1"/>
      <c r="K1049" s="1"/>
      <c r="L1049" s="1"/>
      <c r="M1049" s="1"/>
      <c r="N1049" s="1"/>
      <c r="O1049" s="1"/>
      <c r="P1049" s="1"/>
    </row>
    <row r="1050" spans="3:16">
      <c r="C1050" s="1"/>
      <c r="D1050" s="1"/>
      <c r="E1050" s="1"/>
      <c r="F1050" s="17"/>
      <c r="G1050" s="1"/>
      <c r="H1050" s="1"/>
      <c r="I1050" s="1"/>
      <c r="J1050" s="1"/>
      <c r="K1050" s="1"/>
      <c r="L1050" s="1"/>
      <c r="M1050" s="1"/>
      <c r="N1050" s="1"/>
      <c r="O1050" s="1"/>
      <c r="P1050" s="1"/>
    </row>
    <row r="1051" spans="3:16">
      <c r="C1051" s="1"/>
      <c r="D1051" s="1"/>
      <c r="E1051" s="1"/>
      <c r="F1051" s="17"/>
      <c r="G1051" s="1"/>
      <c r="H1051" s="1"/>
      <c r="I1051" s="1"/>
      <c r="J1051" s="1"/>
      <c r="K1051" s="1"/>
      <c r="L1051" s="1"/>
      <c r="M1051" s="1"/>
      <c r="N1051" s="1"/>
      <c r="O1051" s="1"/>
      <c r="P1051" s="1"/>
    </row>
    <row r="1052" spans="3:16">
      <c r="C1052" s="1"/>
      <c r="D1052" s="1"/>
      <c r="E1052" s="1"/>
      <c r="F1052" s="17"/>
      <c r="G1052" s="1"/>
      <c r="H1052" s="1"/>
      <c r="I1052" s="1"/>
      <c r="J1052" s="1"/>
      <c r="K1052" s="1"/>
      <c r="L1052" s="1"/>
      <c r="M1052" s="1"/>
      <c r="N1052" s="1"/>
      <c r="O1052" s="1"/>
      <c r="P1052" s="1"/>
    </row>
    <row r="1053" spans="3:16">
      <c r="C1053" s="1"/>
      <c r="D1053" s="1"/>
      <c r="E1053" s="1"/>
      <c r="F1053" s="17"/>
      <c r="G1053" s="1"/>
      <c r="H1053" s="1"/>
      <c r="I1053" s="1"/>
      <c r="J1053" s="1"/>
      <c r="K1053" s="1"/>
      <c r="L1053" s="1"/>
      <c r="M1053" s="1"/>
      <c r="N1053" s="1"/>
      <c r="O1053" s="1"/>
      <c r="P1053" s="1"/>
    </row>
    <row r="1054" spans="3:16">
      <c r="C1054" s="1"/>
      <c r="D1054" s="1"/>
      <c r="E1054" s="1"/>
      <c r="F1054" s="17"/>
      <c r="G1054" s="1"/>
      <c r="H1054" s="1"/>
      <c r="I1054" s="1"/>
      <c r="J1054" s="1"/>
      <c r="K1054" s="1"/>
      <c r="L1054" s="1"/>
      <c r="M1054" s="1"/>
      <c r="N1054" s="1"/>
      <c r="O1054" s="1"/>
      <c r="P1054" s="1"/>
    </row>
    <row r="1055" spans="3:16">
      <c r="C1055" s="1"/>
      <c r="D1055" s="1"/>
      <c r="E1055" s="1"/>
      <c r="F1055" s="17"/>
      <c r="G1055" s="1"/>
      <c r="H1055" s="1"/>
      <c r="I1055" s="1"/>
      <c r="J1055" s="1"/>
      <c r="K1055" s="1"/>
      <c r="L1055" s="1"/>
      <c r="M1055" s="1"/>
      <c r="N1055" s="1"/>
      <c r="O1055" s="1"/>
      <c r="P1055" s="1"/>
    </row>
    <row r="1056" spans="3:16">
      <c r="C1056" s="1"/>
      <c r="D1056" s="1"/>
      <c r="E1056" s="1"/>
      <c r="F1056" s="17"/>
      <c r="G1056" s="1"/>
      <c r="H1056" s="1"/>
      <c r="I1056" s="1"/>
      <c r="J1056" s="1"/>
      <c r="K1056" s="1"/>
      <c r="L1056" s="1"/>
      <c r="M1056" s="1"/>
      <c r="N1056" s="1"/>
      <c r="O1056" s="1"/>
      <c r="P1056" s="1"/>
    </row>
    <row r="1057" spans="3:16">
      <c r="C1057" s="1"/>
      <c r="D1057" s="1"/>
      <c r="E1057" s="1"/>
      <c r="F1057" s="17"/>
      <c r="G1057" s="1"/>
      <c r="H1057" s="1"/>
      <c r="I1057" s="1"/>
      <c r="J1057" s="1"/>
      <c r="K1057" s="1"/>
      <c r="L1057" s="1"/>
      <c r="M1057" s="1"/>
      <c r="N1057" s="1"/>
      <c r="O1057" s="1"/>
      <c r="P1057" s="1"/>
    </row>
    <row r="1058" spans="3:16">
      <c r="C1058" s="1"/>
      <c r="D1058" s="1"/>
      <c r="E1058" s="1"/>
      <c r="F1058" s="17"/>
      <c r="G1058" s="1"/>
      <c r="H1058" s="1"/>
      <c r="I1058" s="1"/>
      <c r="J1058" s="1"/>
      <c r="K1058" s="1"/>
      <c r="L1058" s="1"/>
      <c r="M1058" s="1"/>
      <c r="N1058" s="1"/>
      <c r="O1058" s="1"/>
      <c r="P1058" s="1"/>
    </row>
    <row r="1059" spans="3:16">
      <c r="C1059" s="1"/>
      <c r="D1059" s="1"/>
      <c r="E1059" s="1"/>
      <c r="F1059" s="17"/>
      <c r="G1059" s="1"/>
      <c r="H1059" s="1"/>
      <c r="I1059" s="1"/>
      <c r="J1059" s="1"/>
      <c r="K1059" s="1"/>
      <c r="L1059" s="1"/>
      <c r="M1059" s="1"/>
      <c r="N1059" s="1"/>
      <c r="O1059" s="1"/>
      <c r="P1059" s="1"/>
    </row>
    <row r="1060" spans="3:16">
      <c r="C1060" s="1"/>
      <c r="D1060" s="1"/>
      <c r="E1060" s="1"/>
      <c r="F1060" s="17"/>
      <c r="G1060" s="1"/>
      <c r="H1060" s="1"/>
      <c r="I1060" s="1"/>
      <c r="J1060" s="1"/>
      <c r="K1060" s="1"/>
      <c r="L1060" s="1"/>
      <c r="M1060" s="1"/>
      <c r="N1060" s="1"/>
      <c r="O1060" s="1"/>
      <c r="P1060" s="1"/>
    </row>
    <row r="1061" spans="3:16">
      <c r="C1061" s="1"/>
      <c r="D1061" s="1"/>
      <c r="E1061" s="1"/>
      <c r="F1061" s="17"/>
      <c r="G1061" s="1"/>
      <c r="H1061" s="1"/>
      <c r="I1061" s="1"/>
      <c r="J1061" s="1"/>
      <c r="K1061" s="1"/>
      <c r="L1061" s="1"/>
      <c r="M1061" s="1"/>
      <c r="N1061" s="1"/>
      <c r="O1061" s="1"/>
      <c r="P1061" s="1"/>
    </row>
    <row r="1062" spans="3:16">
      <c r="C1062" s="1"/>
      <c r="D1062" s="1"/>
      <c r="E1062" s="1"/>
      <c r="F1062" s="17"/>
      <c r="G1062" s="1"/>
      <c r="H1062" s="1"/>
      <c r="I1062" s="1"/>
      <c r="J1062" s="1"/>
      <c r="K1062" s="1"/>
      <c r="L1062" s="1"/>
      <c r="M1062" s="1"/>
      <c r="N1062" s="1"/>
      <c r="O1062" s="1"/>
      <c r="P1062" s="1"/>
    </row>
    <row r="1063" spans="3:16">
      <c r="C1063" s="1"/>
      <c r="D1063" s="1"/>
      <c r="E1063" s="1"/>
      <c r="F1063" s="17"/>
      <c r="G1063" s="1"/>
      <c r="H1063" s="1"/>
      <c r="I1063" s="1"/>
      <c r="J1063" s="1"/>
      <c r="K1063" s="1"/>
      <c r="L1063" s="1"/>
      <c r="M1063" s="1"/>
      <c r="N1063" s="1"/>
      <c r="O1063" s="1"/>
      <c r="P1063" s="1"/>
    </row>
    <row r="1064" spans="3:16">
      <c r="C1064" s="1"/>
      <c r="D1064" s="1"/>
      <c r="E1064" s="1"/>
      <c r="F1064" s="17"/>
      <c r="G1064" s="1"/>
      <c r="H1064" s="1"/>
      <c r="I1064" s="1"/>
      <c r="J1064" s="1"/>
      <c r="K1064" s="1"/>
      <c r="L1064" s="1"/>
      <c r="M1064" s="1"/>
      <c r="N1064" s="1"/>
      <c r="O1064" s="1"/>
      <c r="P1064" s="1"/>
    </row>
    <row r="1065" spans="3:16">
      <c r="C1065" s="1"/>
      <c r="D1065" s="1"/>
      <c r="E1065" s="1"/>
      <c r="F1065" s="17"/>
      <c r="G1065" s="1"/>
      <c r="H1065" s="1"/>
      <c r="I1065" s="1"/>
      <c r="J1065" s="1"/>
      <c r="K1065" s="1"/>
      <c r="L1065" s="1"/>
      <c r="M1065" s="1"/>
      <c r="N1065" s="1"/>
      <c r="O1065" s="1"/>
      <c r="P1065" s="1"/>
    </row>
    <row r="1066" spans="3:16">
      <c r="C1066" s="1"/>
      <c r="D1066" s="1"/>
      <c r="E1066" s="1"/>
      <c r="F1066" s="17"/>
      <c r="G1066" s="1"/>
      <c r="H1066" s="1"/>
      <c r="I1066" s="1"/>
      <c r="J1066" s="1"/>
      <c r="K1066" s="1"/>
      <c r="L1066" s="1"/>
      <c r="M1066" s="1"/>
      <c r="N1066" s="1"/>
      <c r="O1066" s="1"/>
      <c r="P1066" s="1"/>
    </row>
    <row r="1067" spans="3:16">
      <c r="C1067" s="1"/>
      <c r="D1067" s="1"/>
      <c r="E1067" s="1"/>
      <c r="F1067" s="17"/>
      <c r="G1067" s="1"/>
      <c r="H1067" s="1"/>
      <c r="I1067" s="1"/>
      <c r="J1067" s="1"/>
      <c r="K1067" s="1"/>
      <c r="L1067" s="1"/>
      <c r="M1067" s="1"/>
      <c r="N1067" s="1"/>
      <c r="O1067" s="1"/>
      <c r="P1067" s="1"/>
    </row>
    <row r="1068" spans="3:16">
      <c r="C1068" s="1"/>
      <c r="D1068" s="1"/>
      <c r="E1068" s="1"/>
      <c r="F1068" s="17"/>
      <c r="G1068" s="1"/>
      <c r="H1068" s="1"/>
      <c r="I1068" s="1"/>
      <c r="J1068" s="1"/>
      <c r="K1068" s="1"/>
      <c r="L1068" s="1"/>
      <c r="M1068" s="1"/>
      <c r="N1068" s="1"/>
      <c r="O1068" s="1"/>
      <c r="P1068" s="1"/>
    </row>
    <row r="1069" spans="3:16">
      <c r="C1069" s="1"/>
      <c r="D1069" s="1"/>
      <c r="E1069" s="1"/>
      <c r="F1069" s="17"/>
      <c r="G1069" s="1"/>
      <c r="H1069" s="1"/>
      <c r="I1069" s="1"/>
      <c r="J1069" s="1"/>
      <c r="K1069" s="1"/>
      <c r="L1069" s="1"/>
      <c r="M1069" s="1"/>
      <c r="N1069" s="1"/>
      <c r="O1069" s="1"/>
      <c r="P1069" s="1"/>
    </row>
    <row r="1070" spans="3:16">
      <c r="C1070" s="1"/>
      <c r="D1070" s="1"/>
      <c r="E1070" s="1"/>
      <c r="F1070" s="17"/>
      <c r="G1070" s="1"/>
      <c r="H1070" s="1"/>
      <c r="I1070" s="1"/>
      <c r="J1070" s="1"/>
      <c r="K1070" s="1"/>
      <c r="L1070" s="1"/>
      <c r="M1070" s="1"/>
      <c r="N1070" s="1"/>
      <c r="O1070" s="1"/>
      <c r="P1070" s="1"/>
    </row>
    <row r="1071" spans="3:16">
      <c r="C1071" s="1"/>
      <c r="D1071" s="1"/>
      <c r="E1071" s="1"/>
      <c r="F1071" s="17"/>
      <c r="G1071" s="1"/>
      <c r="H1071" s="1"/>
      <c r="I1071" s="1"/>
      <c r="J1071" s="1"/>
      <c r="K1071" s="1"/>
      <c r="L1071" s="1"/>
      <c r="M1071" s="1"/>
      <c r="N1071" s="1"/>
      <c r="O1071" s="1"/>
      <c r="P1071" s="1"/>
    </row>
    <row r="1072" spans="3:16">
      <c r="C1072" s="1"/>
      <c r="D1072" s="1"/>
      <c r="E1072" s="1"/>
      <c r="F1072" s="17"/>
      <c r="G1072" s="1"/>
      <c r="H1072" s="1"/>
      <c r="I1072" s="1"/>
      <c r="J1072" s="1"/>
      <c r="K1072" s="1"/>
      <c r="L1072" s="1"/>
      <c r="M1072" s="1"/>
      <c r="N1072" s="1"/>
      <c r="O1072" s="1"/>
      <c r="P1072" s="1"/>
    </row>
    <row r="1073" spans="3:16">
      <c r="C1073" s="1"/>
      <c r="D1073" s="1"/>
      <c r="E1073" s="1"/>
      <c r="F1073" s="17"/>
      <c r="G1073" s="1"/>
      <c r="H1073" s="1"/>
      <c r="I1073" s="1"/>
      <c r="J1073" s="1"/>
      <c r="K1073" s="1"/>
      <c r="L1073" s="1"/>
      <c r="M1073" s="1"/>
      <c r="N1073" s="1"/>
      <c r="O1073" s="1"/>
      <c r="P1073" s="1"/>
    </row>
    <row r="1074" spans="3:16">
      <c r="C1074" s="1"/>
      <c r="D1074" s="1"/>
      <c r="E1074" s="1"/>
      <c r="F1074" s="17"/>
      <c r="G1074" s="1"/>
      <c r="H1074" s="1"/>
      <c r="I1074" s="1"/>
      <c r="J1074" s="1"/>
      <c r="K1074" s="1"/>
      <c r="L1074" s="1"/>
      <c r="M1074" s="1"/>
      <c r="N1074" s="1"/>
      <c r="O1074" s="1"/>
      <c r="P1074" s="1"/>
    </row>
    <row r="1075" spans="3:16">
      <c r="C1075" s="1"/>
      <c r="D1075" s="1"/>
      <c r="E1075" s="1"/>
      <c r="F1075" s="17"/>
      <c r="G1075" s="1"/>
      <c r="H1075" s="1"/>
      <c r="I1075" s="1"/>
      <c r="J1075" s="1"/>
      <c r="K1075" s="1"/>
      <c r="L1075" s="1"/>
      <c r="M1075" s="1"/>
      <c r="N1075" s="1"/>
      <c r="O1075" s="1"/>
      <c r="P1075" s="1"/>
    </row>
    <row r="1076" spans="3:16">
      <c r="C1076" s="1"/>
      <c r="D1076" s="1"/>
      <c r="E1076" s="1"/>
      <c r="F1076" s="17"/>
      <c r="G1076" s="1"/>
      <c r="H1076" s="1"/>
      <c r="I1076" s="1"/>
      <c r="J1076" s="1"/>
      <c r="K1076" s="1"/>
      <c r="L1076" s="1"/>
      <c r="M1076" s="1"/>
      <c r="N1076" s="1"/>
      <c r="O1076" s="1"/>
      <c r="P1076" s="1"/>
    </row>
    <row r="1077" spans="3:16">
      <c r="C1077" s="1"/>
      <c r="D1077" s="1"/>
      <c r="E1077" s="1"/>
      <c r="F1077" s="17"/>
      <c r="G1077" s="1"/>
      <c r="H1077" s="1"/>
      <c r="I1077" s="1"/>
      <c r="J1077" s="1"/>
      <c r="K1077" s="1"/>
      <c r="L1077" s="1"/>
      <c r="M1077" s="1"/>
      <c r="N1077" s="1"/>
      <c r="O1077" s="1"/>
      <c r="P1077" s="1"/>
    </row>
    <row r="1078" spans="3:16">
      <c r="C1078" s="1"/>
      <c r="D1078" s="1"/>
      <c r="E1078" s="1"/>
      <c r="F1078" s="17"/>
      <c r="G1078" s="1"/>
      <c r="H1078" s="1"/>
      <c r="I1078" s="1"/>
      <c r="J1078" s="1"/>
      <c r="K1078" s="1"/>
      <c r="L1078" s="1"/>
      <c r="M1078" s="1"/>
      <c r="N1078" s="1"/>
      <c r="O1078" s="1"/>
      <c r="P1078" s="1"/>
    </row>
    <row r="1079" spans="3:16">
      <c r="C1079" s="1"/>
      <c r="D1079" s="1"/>
      <c r="E1079" s="1"/>
      <c r="F1079" s="17"/>
      <c r="G1079" s="1"/>
      <c r="H1079" s="1"/>
      <c r="I1079" s="1"/>
      <c r="J1079" s="1"/>
      <c r="K1079" s="1"/>
      <c r="L1079" s="1"/>
      <c r="M1079" s="1"/>
      <c r="N1079" s="1"/>
      <c r="O1079" s="1"/>
      <c r="P1079" s="1"/>
    </row>
    <row r="1080" spans="3:16">
      <c r="C1080" s="1"/>
      <c r="D1080" s="1"/>
      <c r="E1080" s="1"/>
      <c r="F1080" s="17"/>
      <c r="G1080" s="1"/>
      <c r="H1080" s="1"/>
      <c r="I1080" s="1"/>
      <c r="J1080" s="1"/>
      <c r="K1080" s="1"/>
      <c r="L1080" s="1"/>
      <c r="M1080" s="1"/>
      <c r="N1080" s="1"/>
      <c r="O1080" s="1"/>
      <c r="P1080" s="1"/>
    </row>
    <row r="1081" spans="3:16">
      <c r="C1081" s="1"/>
      <c r="D1081" s="1"/>
      <c r="E1081" s="1"/>
      <c r="F1081" s="17"/>
      <c r="G1081" s="1"/>
      <c r="H1081" s="1"/>
      <c r="I1081" s="1"/>
      <c r="J1081" s="1"/>
      <c r="K1081" s="1"/>
      <c r="L1081" s="1"/>
      <c r="M1081" s="1"/>
      <c r="N1081" s="1"/>
      <c r="O1081" s="1"/>
      <c r="P1081" s="1"/>
    </row>
    <row r="1082" spans="3:16">
      <c r="C1082" s="1"/>
      <c r="D1082" s="1"/>
      <c r="E1082" s="1"/>
      <c r="F1082" s="17"/>
      <c r="G1082" s="1"/>
      <c r="H1082" s="1"/>
      <c r="I1082" s="1"/>
      <c r="J1082" s="1"/>
      <c r="K1082" s="1"/>
      <c r="L1082" s="1"/>
      <c r="M1082" s="1"/>
      <c r="N1082" s="1"/>
      <c r="O1082" s="1"/>
      <c r="P1082" s="1"/>
    </row>
    <row r="1083" spans="3:16">
      <c r="C1083" s="1"/>
      <c r="D1083" s="1"/>
      <c r="E1083" s="1"/>
      <c r="F1083" s="17"/>
      <c r="G1083" s="1"/>
      <c r="H1083" s="1"/>
      <c r="I1083" s="1"/>
      <c r="J1083" s="1"/>
      <c r="K1083" s="1"/>
      <c r="L1083" s="1"/>
      <c r="M1083" s="1"/>
      <c r="N1083" s="1"/>
      <c r="O1083" s="1"/>
      <c r="P1083" s="1"/>
    </row>
    <row r="1084" spans="3:16">
      <c r="C1084" s="1"/>
      <c r="D1084" s="1"/>
      <c r="E1084" s="1"/>
      <c r="F1084" s="17"/>
      <c r="G1084" s="1"/>
      <c r="H1084" s="1"/>
      <c r="I1084" s="1"/>
      <c r="J1084" s="1"/>
      <c r="K1084" s="1"/>
      <c r="L1084" s="1"/>
      <c r="M1084" s="1"/>
      <c r="N1084" s="1"/>
      <c r="O1084" s="1"/>
      <c r="P1084" s="1"/>
    </row>
    <row r="1085" spans="3:16">
      <c r="C1085" s="1"/>
      <c r="D1085" s="1"/>
      <c r="E1085" s="1"/>
      <c r="F1085" s="17"/>
      <c r="G1085" s="1"/>
      <c r="H1085" s="1"/>
      <c r="I1085" s="1"/>
      <c r="J1085" s="1"/>
      <c r="K1085" s="1"/>
      <c r="L1085" s="1"/>
      <c r="M1085" s="1"/>
      <c r="N1085" s="1"/>
      <c r="O1085" s="1"/>
      <c r="P1085" s="1"/>
    </row>
    <row r="1086" spans="3:16">
      <c r="C1086" s="1"/>
      <c r="D1086" s="1"/>
      <c r="E1086" s="1"/>
      <c r="F1086" s="17"/>
      <c r="G1086" s="1"/>
      <c r="H1086" s="1"/>
      <c r="I1086" s="1"/>
      <c r="J1086" s="1"/>
      <c r="K1086" s="1"/>
      <c r="L1086" s="1"/>
      <c r="M1086" s="1"/>
      <c r="N1086" s="1"/>
      <c r="O1086" s="1"/>
      <c r="P1086" s="1"/>
    </row>
    <row r="1087" spans="3:16">
      <c r="C1087" s="1"/>
      <c r="D1087" s="1"/>
      <c r="E1087" s="1"/>
      <c r="F1087" s="17"/>
      <c r="G1087" s="1"/>
      <c r="H1087" s="1"/>
      <c r="I1087" s="1"/>
      <c r="J1087" s="1"/>
      <c r="K1087" s="1"/>
      <c r="L1087" s="1"/>
      <c r="M1087" s="1"/>
      <c r="N1087" s="1"/>
      <c r="O1087" s="1"/>
      <c r="P1087" s="1"/>
    </row>
    <row r="1088" spans="3:16">
      <c r="C1088" s="1"/>
      <c r="D1088" s="1"/>
      <c r="E1088" s="1"/>
      <c r="F1088" s="17"/>
      <c r="G1088" s="1"/>
      <c r="H1088" s="1"/>
      <c r="I1088" s="1"/>
      <c r="J1088" s="1"/>
      <c r="K1088" s="1"/>
      <c r="L1088" s="1"/>
      <c r="M1088" s="1"/>
      <c r="N1088" s="1"/>
      <c r="O1088" s="1"/>
      <c r="P1088" s="1"/>
    </row>
    <row r="1089" spans="3:16">
      <c r="C1089" s="1"/>
      <c r="D1089" s="1"/>
      <c r="E1089" s="1"/>
      <c r="F1089" s="17"/>
      <c r="G1089" s="1"/>
      <c r="H1089" s="1"/>
      <c r="I1089" s="1"/>
      <c r="J1089" s="1"/>
      <c r="K1089" s="1"/>
      <c r="L1089" s="1"/>
      <c r="M1089" s="1"/>
      <c r="N1089" s="1"/>
      <c r="O1089" s="1"/>
      <c r="P1089" s="1"/>
    </row>
    <row r="1090" spans="3:16">
      <c r="C1090" s="1"/>
      <c r="D1090" s="1"/>
      <c r="E1090" s="1"/>
      <c r="F1090" s="17"/>
      <c r="G1090" s="1"/>
      <c r="H1090" s="1"/>
      <c r="I1090" s="1"/>
      <c r="J1090" s="1"/>
      <c r="K1090" s="1"/>
      <c r="L1090" s="1"/>
      <c r="M1090" s="1"/>
      <c r="N1090" s="1"/>
      <c r="O1090" s="1"/>
      <c r="P1090" s="1"/>
    </row>
    <row r="1091" spans="3:16">
      <c r="C1091" s="1"/>
      <c r="D1091" s="1"/>
      <c r="E1091" s="1"/>
      <c r="F1091" s="17"/>
      <c r="G1091" s="1"/>
      <c r="H1091" s="1"/>
      <c r="I1091" s="1"/>
      <c r="J1091" s="1"/>
      <c r="K1091" s="1"/>
      <c r="L1091" s="1"/>
      <c r="M1091" s="1"/>
      <c r="N1091" s="1"/>
      <c r="O1091" s="1"/>
      <c r="P1091" s="1"/>
    </row>
    <row r="1092" spans="3:16">
      <c r="C1092" s="1"/>
      <c r="D1092" s="1"/>
      <c r="E1092" s="1"/>
      <c r="F1092" s="17"/>
      <c r="G1092" s="1"/>
      <c r="H1092" s="1"/>
      <c r="I1092" s="1"/>
      <c r="J1092" s="1"/>
      <c r="K1092" s="1"/>
      <c r="L1092" s="1"/>
      <c r="M1092" s="1"/>
      <c r="N1092" s="1"/>
      <c r="O1092" s="1"/>
      <c r="P1092" s="1"/>
    </row>
    <row r="1093" spans="3:16">
      <c r="C1093" s="1"/>
      <c r="D1093" s="1"/>
      <c r="E1093" s="1"/>
      <c r="F1093" s="17"/>
      <c r="G1093" s="1"/>
      <c r="H1093" s="1"/>
      <c r="I1093" s="1"/>
      <c r="J1093" s="1"/>
      <c r="K1093" s="1"/>
      <c r="L1093" s="1"/>
      <c r="M1093" s="1"/>
      <c r="N1093" s="1"/>
      <c r="O1093" s="1"/>
      <c r="P1093" s="1"/>
    </row>
    <row r="1094" spans="3:16">
      <c r="C1094" s="1"/>
      <c r="D1094" s="1"/>
      <c r="E1094" s="1"/>
      <c r="F1094" s="17"/>
      <c r="G1094" s="1"/>
      <c r="H1094" s="1"/>
      <c r="I1094" s="1"/>
      <c r="J1094" s="1"/>
      <c r="K1094" s="1"/>
      <c r="L1094" s="1"/>
      <c r="M1094" s="1"/>
      <c r="N1094" s="1"/>
      <c r="O1094" s="1"/>
      <c r="P1094" s="1"/>
    </row>
    <row r="1095" spans="3:16">
      <c r="C1095" s="1"/>
      <c r="D1095" s="1"/>
      <c r="E1095" s="1"/>
      <c r="F1095" s="17"/>
      <c r="G1095" s="1"/>
      <c r="H1095" s="1"/>
      <c r="I1095" s="1"/>
      <c r="J1095" s="1"/>
      <c r="K1095" s="1"/>
      <c r="L1095" s="1"/>
      <c r="M1095" s="1"/>
      <c r="N1095" s="1"/>
      <c r="O1095" s="1"/>
      <c r="P1095" s="1"/>
    </row>
    <row r="1096" spans="3:16">
      <c r="C1096" s="1"/>
      <c r="D1096" s="1"/>
      <c r="E1096" s="1"/>
      <c r="F1096" s="17"/>
      <c r="G1096" s="1"/>
      <c r="H1096" s="1"/>
      <c r="I1096" s="1"/>
      <c r="J1096" s="1"/>
      <c r="K1096" s="1"/>
      <c r="L1096" s="1"/>
      <c r="M1096" s="1"/>
      <c r="N1096" s="1"/>
      <c r="O1096" s="1"/>
      <c r="P1096" s="1"/>
    </row>
    <row r="1097" spans="3:16">
      <c r="C1097" s="1"/>
      <c r="D1097" s="1"/>
      <c r="E1097" s="1"/>
      <c r="F1097" s="17"/>
      <c r="G1097" s="1"/>
      <c r="H1097" s="1"/>
      <c r="I1097" s="1"/>
      <c r="J1097" s="1"/>
      <c r="K1097" s="1"/>
      <c r="L1097" s="1"/>
      <c r="M1097" s="1"/>
      <c r="N1097" s="1"/>
      <c r="O1097" s="1"/>
      <c r="P1097" s="1"/>
    </row>
    <row r="1098" spans="3:16">
      <c r="C1098" s="1"/>
      <c r="D1098" s="1"/>
      <c r="E1098" s="1"/>
      <c r="F1098" s="17"/>
      <c r="G1098" s="1"/>
      <c r="H1098" s="1"/>
      <c r="I1098" s="1"/>
      <c r="J1098" s="1"/>
      <c r="K1098" s="1"/>
      <c r="L1098" s="1"/>
      <c r="M1098" s="1"/>
      <c r="N1098" s="1"/>
      <c r="O1098" s="1"/>
      <c r="P1098" s="1"/>
    </row>
    <row r="1099" spans="3:16">
      <c r="C1099" s="1"/>
      <c r="D1099" s="1"/>
      <c r="E1099" s="1"/>
      <c r="F1099" s="17"/>
      <c r="G1099" s="1"/>
      <c r="H1099" s="1"/>
      <c r="I1099" s="1"/>
      <c r="J1099" s="1"/>
      <c r="K1099" s="1"/>
      <c r="L1099" s="1"/>
      <c r="M1099" s="1"/>
      <c r="N1099" s="1"/>
      <c r="O1099" s="1"/>
      <c r="P1099" s="1"/>
    </row>
    <row r="1100" spans="3:16">
      <c r="C1100" s="1"/>
      <c r="D1100" s="1"/>
      <c r="E1100" s="1"/>
      <c r="F1100" s="17"/>
      <c r="G1100" s="1"/>
      <c r="H1100" s="1"/>
      <c r="I1100" s="1"/>
      <c r="J1100" s="1"/>
      <c r="K1100" s="1"/>
      <c r="L1100" s="1"/>
      <c r="M1100" s="1"/>
      <c r="N1100" s="1"/>
      <c r="O1100" s="1"/>
      <c r="P1100" s="1"/>
    </row>
    <row r="1101" spans="3:16">
      <c r="C1101" s="1"/>
      <c r="D1101" s="1"/>
      <c r="E1101" s="1"/>
      <c r="F1101" s="17"/>
      <c r="G1101" s="1"/>
      <c r="H1101" s="1"/>
      <c r="I1101" s="1"/>
      <c r="J1101" s="1"/>
      <c r="K1101" s="1"/>
      <c r="L1101" s="1"/>
      <c r="M1101" s="1"/>
      <c r="N1101" s="1"/>
      <c r="O1101" s="1"/>
      <c r="P1101" s="1"/>
    </row>
    <row r="1102" spans="3:16">
      <c r="C1102" s="1"/>
      <c r="D1102" s="1"/>
      <c r="E1102" s="1"/>
      <c r="F1102" s="17"/>
      <c r="G1102" s="1"/>
      <c r="H1102" s="1"/>
      <c r="I1102" s="1"/>
      <c r="J1102" s="1"/>
      <c r="K1102" s="1"/>
      <c r="L1102" s="1"/>
      <c r="M1102" s="1"/>
      <c r="N1102" s="1"/>
      <c r="O1102" s="1"/>
      <c r="P1102" s="1"/>
    </row>
    <row r="1103" spans="3:16">
      <c r="C1103" s="1"/>
      <c r="D1103" s="1"/>
      <c r="E1103" s="1"/>
      <c r="F1103" s="17"/>
      <c r="G1103" s="1"/>
      <c r="H1103" s="1"/>
      <c r="I1103" s="1"/>
      <c r="J1103" s="1"/>
      <c r="K1103" s="1"/>
      <c r="L1103" s="1"/>
      <c r="M1103" s="1"/>
      <c r="N1103" s="1"/>
      <c r="O1103" s="1"/>
      <c r="P1103" s="1"/>
    </row>
    <row r="1104" spans="3:16">
      <c r="C1104" s="1"/>
      <c r="D1104" s="1"/>
      <c r="E1104" s="1"/>
      <c r="F1104" s="17"/>
      <c r="G1104" s="1"/>
      <c r="H1104" s="1"/>
      <c r="I1104" s="1"/>
      <c r="J1104" s="1"/>
      <c r="K1104" s="1"/>
      <c r="L1104" s="1"/>
      <c r="M1104" s="1"/>
      <c r="N1104" s="1"/>
      <c r="O1104" s="1"/>
      <c r="P1104" s="1"/>
    </row>
    <row r="1105" spans="3:16">
      <c r="C1105" s="1"/>
      <c r="D1105" s="1"/>
      <c r="E1105" s="1"/>
      <c r="F1105" s="17"/>
      <c r="G1105" s="1"/>
      <c r="H1105" s="1"/>
      <c r="I1105" s="1"/>
      <c r="J1105" s="1"/>
      <c r="K1105" s="1"/>
      <c r="L1105" s="1"/>
      <c r="M1105" s="1"/>
      <c r="N1105" s="1"/>
      <c r="O1105" s="1"/>
      <c r="P1105" s="1"/>
    </row>
    <row r="1106" spans="3:16">
      <c r="C1106" s="1"/>
      <c r="D1106" s="1"/>
      <c r="E1106" s="1"/>
      <c r="F1106" s="17"/>
      <c r="G1106" s="1"/>
      <c r="H1106" s="1"/>
      <c r="I1106" s="1"/>
      <c r="J1106" s="1"/>
      <c r="K1106" s="1"/>
      <c r="L1106" s="1"/>
      <c r="M1106" s="1"/>
      <c r="N1106" s="1"/>
      <c r="O1106" s="1"/>
      <c r="P1106" s="1"/>
    </row>
    <row r="1107" spans="3:16">
      <c r="C1107" s="1"/>
      <c r="D1107" s="1"/>
      <c r="E1107" s="1"/>
      <c r="F1107" s="17"/>
      <c r="G1107" s="1"/>
      <c r="H1107" s="1"/>
      <c r="I1107" s="1"/>
      <c r="J1107" s="1"/>
      <c r="K1107" s="1"/>
      <c r="L1107" s="1"/>
      <c r="M1107" s="1"/>
      <c r="N1107" s="1"/>
      <c r="O1107" s="1"/>
      <c r="P1107" s="1"/>
    </row>
    <row r="1108" spans="3:16">
      <c r="C1108" s="1"/>
      <c r="D1108" s="1"/>
      <c r="E1108" s="1"/>
      <c r="F1108" s="17"/>
      <c r="G1108" s="1"/>
      <c r="H1108" s="1"/>
      <c r="I1108" s="1"/>
      <c r="J1108" s="1"/>
      <c r="K1108" s="1"/>
      <c r="L1108" s="1"/>
      <c r="M1108" s="1"/>
      <c r="N1108" s="1"/>
      <c r="O1108" s="1"/>
      <c r="P1108" s="1"/>
    </row>
    <row r="1109" spans="3:16">
      <c r="C1109" s="1"/>
      <c r="D1109" s="1"/>
      <c r="E1109" s="1"/>
      <c r="F1109" s="17"/>
      <c r="G1109" s="1"/>
      <c r="H1109" s="1"/>
      <c r="I1109" s="1"/>
      <c r="J1109" s="1"/>
      <c r="K1109" s="1"/>
      <c r="L1109" s="1"/>
      <c r="M1109" s="1"/>
      <c r="N1109" s="1"/>
      <c r="O1109" s="1"/>
      <c r="P1109" s="1"/>
    </row>
    <row r="1110" spans="3:16">
      <c r="C1110" s="1"/>
      <c r="D1110" s="1"/>
      <c r="E1110" s="1"/>
      <c r="F1110" s="17"/>
      <c r="G1110" s="1"/>
      <c r="H1110" s="1"/>
      <c r="I1110" s="1"/>
      <c r="J1110" s="1"/>
      <c r="K1110" s="1"/>
      <c r="L1110" s="1"/>
      <c r="M1110" s="1"/>
      <c r="N1110" s="1"/>
      <c r="O1110" s="1"/>
      <c r="P1110" s="1"/>
    </row>
    <row r="1111" spans="3:16">
      <c r="C1111" s="1"/>
      <c r="D1111" s="1"/>
      <c r="E1111" s="1"/>
      <c r="F1111" s="17"/>
      <c r="G1111" s="1"/>
      <c r="H1111" s="1"/>
      <c r="I1111" s="1"/>
      <c r="J1111" s="1"/>
      <c r="K1111" s="1"/>
      <c r="L1111" s="1"/>
      <c r="M1111" s="1"/>
      <c r="N1111" s="1"/>
      <c r="O1111" s="1"/>
      <c r="P1111" s="1"/>
    </row>
    <row r="1112" spans="3:16">
      <c r="C1112" s="1"/>
      <c r="D1112" s="1"/>
      <c r="E1112" s="1"/>
      <c r="F1112" s="17"/>
      <c r="G1112" s="1"/>
      <c r="H1112" s="1"/>
      <c r="I1112" s="1"/>
      <c r="J1112" s="1"/>
      <c r="K1112" s="1"/>
      <c r="L1112" s="1"/>
      <c r="M1112" s="1"/>
      <c r="N1112" s="1"/>
      <c r="O1112" s="1"/>
      <c r="P1112" s="1"/>
    </row>
    <row r="1113" spans="3:16">
      <c r="C1113" s="1"/>
      <c r="D1113" s="1"/>
      <c r="E1113" s="1"/>
      <c r="F1113" s="17"/>
      <c r="G1113" s="1"/>
      <c r="H1113" s="1"/>
      <c r="I1113" s="1"/>
      <c r="J1113" s="1"/>
      <c r="K1113" s="1"/>
      <c r="L1113" s="1"/>
      <c r="M1113" s="1"/>
      <c r="N1113" s="1"/>
      <c r="O1113" s="1"/>
      <c r="P1113" s="1"/>
    </row>
    <row r="1114" spans="3:16">
      <c r="C1114" s="1"/>
      <c r="D1114" s="1"/>
      <c r="E1114" s="1"/>
      <c r="F1114" s="17"/>
      <c r="G1114" s="1"/>
      <c r="H1114" s="1"/>
      <c r="I1114" s="1"/>
      <c r="J1114" s="1"/>
      <c r="K1114" s="1"/>
      <c r="L1114" s="1"/>
      <c r="M1114" s="1"/>
      <c r="N1114" s="1"/>
      <c r="O1114" s="1"/>
      <c r="P1114" s="1"/>
    </row>
    <row r="1115" spans="3:16">
      <c r="C1115" s="1"/>
      <c r="D1115" s="1"/>
      <c r="E1115" s="1"/>
      <c r="F1115" s="17"/>
      <c r="G1115" s="1"/>
      <c r="H1115" s="1"/>
      <c r="I1115" s="1"/>
      <c r="J1115" s="1"/>
      <c r="K1115" s="1"/>
      <c r="L1115" s="1"/>
      <c r="M1115" s="1"/>
      <c r="N1115" s="1"/>
      <c r="O1115" s="1"/>
      <c r="P1115" s="1"/>
    </row>
    <row r="1116" spans="3:16">
      <c r="C1116" s="1"/>
      <c r="D1116" s="1"/>
      <c r="E1116" s="1"/>
      <c r="F1116" s="17"/>
      <c r="G1116" s="1"/>
      <c r="H1116" s="1"/>
      <c r="I1116" s="1"/>
      <c r="J1116" s="1"/>
      <c r="K1116" s="1"/>
      <c r="L1116" s="1"/>
      <c r="M1116" s="1"/>
      <c r="N1116" s="1"/>
      <c r="O1116" s="1"/>
      <c r="P1116" s="1"/>
    </row>
    <row r="1117" spans="3:16">
      <c r="C1117" s="1"/>
      <c r="D1117" s="1"/>
      <c r="E1117" s="1"/>
      <c r="F1117" s="17"/>
      <c r="G1117" s="1"/>
      <c r="H1117" s="1"/>
      <c r="I1117" s="1"/>
      <c r="J1117" s="1"/>
      <c r="K1117" s="1"/>
      <c r="L1117" s="1"/>
      <c r="M1117" s="1"/>
      <c r="N1117" s="1"/>
      <c r="O1117" s="1"/>
      <c r="P1117" s="1"/>
    </row>
    <row r="1118" spans="3:16">
      <c r="C1118" s="1"/>
      <c r="D1118" s="1"/>
      <c r="E1118" s="1"/>
      <c r="F1118" s="17"/>
      <c r="G1118" s="1"/>
      <c r="H1118" s="1"/>
      <c r="I1118" s="1"/>
      <c r="J1118" s="1"/>
      <c r="K1118" s="1"/>
      <c r="L1118" s="1"/>
      <c r="M1118" s="1"/>
      <c r="N1118" s="1"/>
      <c r="O1118" s="1"/>
      <c r="P1118" s="1"/>
    </row>
    <row r="1119" spans="3:16">
      <c r="C1119" s="1"/>
      <c r="D1119" s="1"/>
      <c r="E1119" s="1"/>
      <c r="F1119" s="17"/>
      <c r="G1119" s="1"/>
      <c r="H1119" s="1"/>
      <c r="I1119" s="1"/>
      <c r="J1119" s="1"/>
      <c r="K1119" s="1"/>
      <c r="L1119" s="1"/>
      <c r="M1119" s="1"/>
      <c r="N1119" s="1"/>
      <c r="O1119" s="1"/>
      <c r="P1119" s="1"/>
    </row>
    <row r="1120" spans="3:16">
      <c r="C1120" s="1"/>
      <c r="D1120" s="1"/>
      <c r="E1120" s="1"/>
      <c r="F1120" s="17"/>
      <c r="G1120" s="1"/>
      <c r="H1120" s="1"/>
      <c r="I1120" s="1"/>
      <c r="J1120" s="1"/>
      <c r="K1120" s="1"/>
      <c r="L1120" s="1"/>
      <c r="M1120" s="1"/>
      <c r="N1120" s="1"/>
      <c r="O1120" s="1"/>
      <c r="P1120" s="1"/>
    </row>
    <row r="1121" spans="3:16">
      <c r="C1121" s="1"/>
      <c r="D1121" s="1"/>
      <c r="E1121" s="1"/>
      <c r="F1121" s="17"/>
      <c r="G1121" s="1"/>
      <c r="H1121" s="1"/>
      <c r="I1121" s="1"/>
      <c r="J1121" s="1"/>
      <c r="K1121" s="1"/>
      <c r="L1121" s="1"/>
      <c r="M1121" s="1"/>
      <c r="N1121" s="1"/>
      <c r="O1121" s="1"/>
      <c r="P1121" s="1"/>
    </row>
    <row r="1122" spans="3:16">
      <c r="C1122" s="1"/>
      <c r="D1122" s="1"/>
      <c r="E1122" s="1"/>
      <c r="F1122" s="17"/>
      <c r="G1122" s="1"/>
      <c r="H1122" s="1"/>
      <c r="I1122" s="1"/>
      <c r="J1122" s="1"/>
      <c r="K1122" s="1"/>
      <c r="L1122" s="1"/>
      <c r="M1122" s="1"/>
      <c r="N1122" s="1"/>
      <c r="O1122" s="1"/>
      <c r="P1122" s="1"/>
    </row>
    <row r="1123" spans="3:16">
      <c r="C1123" s="1"/>
      <c r="D1123" s="1"/>
      <c r="E1123" s="1"/>
      <c r="F1123" s="17"/>
      <c r="G1123" s="1"/>
      <c r="H1123" s="1"/>
      <c r="I1123" s="1"/>
      <c r="J1123" s="1"/>
      <c r="K1123" s="1"/>
      <c r="L1123" s="1"/>
      <c r="M1123" s="1"/>
      <c r="N1123" s="1"/>
      <c r="O1123" s="1"/>
      <c r="P1123" s="1"/>
    </row>
    <row r="1124" spans="3:16">
      <c r="C1124" s="1"/>
      <c r="D1124" s="1"/>
      <c r="E1124" s="1"/>
      <c r="F1124" s="17"/>
      <c r="G1124" s="1"/>
      <c r="H1124" s="1"/>
      <c r="I1124" s="1"/>
      <c r="J1124" s="1"/>
      <c r="K1124" s="1"/>
      <c r="L1124" s="1"/>
      <c r="M1124" s="1"/>
      <c r="N1124" s="1"/>
      <c r="O1124" s="1"/>
      <c r="P1124" s="1"/>
    </row>
    <row r="1125" spans="3:16">
      <c r="C1125" s="1"/>
      <c r="D1125" s="1"/>
      <c r="E1125" s="1"/>
      <c r="F1125" s="17"/>
      <c r="G1125" s="1"/>
      <c r="H1125" s="1"/>
      <c r="I1125" s="1"/>
      <c r="J1125" s="1"/>
      <c r="K1125" s="1"/>
      <c r="L1125" s="1"/>
      <c r="M1125" s="1"/>
      <c r="N1125" s="1"/>
      <c r="O1125" s="1"/>
      <c r="P1125" s="1"/>
    </row>
    <row r="1126" spans="3:16">
      <c r="C1126" s="1"/>
      <c r="D1126" s="1"/>
      <c r="E1126" s="1"/>
      <c r="F1126" s="17"/>
      <c r="G1126" s="1"/>
      <c r="H1126" s="1"/>
      <c r="I1126" s="1"/>
      <c r="J1126" s="1"/>
      <c r="K1126" s="1"/>
      <c r="L1126" s="1"/>
      <c r="M1126" s="1"/>
      <c r="N1126" s="1"/>
      <c r="O1126" s="1"/>
      <c r="P1126" s="1"/>
    </row>
    <row r="1127" spans="3:16">
      <c r="C1127" s="1"/>
      <c r="D1127" s="1"/>
      <c r="E1127" s="1"/>
      <c r="F1127" s="17"/>
      <c r="G1127" s="1"/>
      <c r="H1127" s="1"/>
      <c r="I1127" s="1"/>
      <c r="J1127" s="1"/>
      <c r="K1127" s="1"/>
      <c r="L1127" s="1"/>
      <c r="M1127" s="1"/>
      <c r="N1127" s="1"/>
      <c r="O1127" s="1"/>
      <c r="P1127" s="1"/>
    </row>
    <row r="1128" spans="3:16">
      <c r="C1128" s="1"/>
      <c r="D1128" s="1"/>
      <c r="E1128" s="1"/>
      <c r="F1128" s="17"/>
      <c r="G1128" s="1"/>
      <c r="H1128" s="1"/>
      <c r="I1128" s="1"/>
      <c r="J1128" s="1"/>
      <c r="K1128" s="1"/>
      <c r="L1128" s="1"/>
      <c r="M1128" s="1"/>
      <c r="N1128" s="1"/>
      <c r="O1128" s="1"/>
      <c r="P1128" s="1"/>
    </row>
    <row r="1129" spans="3:16">
      <c r="C1129" s="1"/>
      <c r="D1129" s="1"/>
      <c r="E1129" s="1"/>
      <c r="F1129" s="17"/>
      <c r="G1129" s="1"/>
      <c r="H1129" s="1"/>
      <c r="I1129" s="1"/>
      <c r="J1129" s="1"/>
      <c r="K1129" s="1"/>
      <c r="L1129" s="1"/>
      <c r="M1129" s="1"/>
      <c r="N1129" s="1"/>
      <c r="O1129" s="1"/>
      <c r="P1129" s="1"/>
    </row>
    <row r="1130" spans="3:16">
      <c r="C1130" s="1"/>
      <c r="D1130" s="1"/>
      <c r="E1130" s="1"/>
      <c r="F1130" s="17"/>
      <c r="G1130" s="1"/>
      <c r="H1130" s="1"/>
      <c r="I1130" s="1"/>
      <c r="J1130" s="1"/>
      <c r="K1130" s="1"/>
      <c r="L1130" s="1"/>
      <c r="M1130" s="1"/>
      <c r="N1130" s="1"/>
      <c r="O1130" s="1"/>
      <c r="P1130" s="1"/>
    </row>
    <row r="1131" spans="3:16">
      <c r="C1131" s="1"/>
      <c r="D1131" s="1"/>
      <c r="E1131" s="1"/>
      <c r="F1131" s="17"/>
      <c r="G1131" s="1"/>
      <c r="H1131" s="1"/>
      <c r="I1131" s="1"/>
      <c r="J1131" s="1"/>
      <c r="K1131" s="1"/>
      <c r="L1131" s="1"/>
      <c r="M1131" s="1"/>
      <c r="N1131" s="1"/>
      <c r="O1131" s="1"/>
      <c r="P1131" s="1"/>
    </row>
    <row r="1132" spans="3:16">
      <c r="C1132" s="1"/>
      <c r="D1132" s="1"/>
      <c r="E1132" s="1"/>
      <c r="F1132" s="17"/>
      <c r="G1132" s="1"/>
      <c r="H1132" s="1"/>
      <c r="I1132" s="1"/>
      <c r="J1132" s="1"/>
      <c r="K1132" s="1"/>
      <c r="L1132" s="1"/>
      <c r="M1132" s="1"/>
      <c r="N1132" s="1"/>
      <c r="O1132" s="1"/>
      <c r="P1132" s="1"/>
    </row>
    <row r="1133" spans="3:16">
      <c r="C1133" s="1"/>
      <c r="D1133" s="1"/>
      <c r="E1133" s="1"/>
      <c r="F1133" s="17"/>
      <c r="G1133" s="1"/>
      <c r="H1133" s="1"/>
      <c r="I1133" s="1"/>
      <c r="J1133" s="1"/>
      <c r="K1133" s="1"/>
      <c r="L1133" s="1"/>
      <c r="M1133" s="1"/>
      <c r="N1133" s="1"/>
      <c r="O1133" s="1"/>
      <c r="P1133" s="1"/>
    </row>
    <row r="1134" spans="3:16">
      <c r="C1134" s="1"/>
      <c r="D1134" s="1"/>
      <c r="E1134" s="1"/>
      <c r="F1134" s="17"/>
      <c r="G1134" s="1"/>
      <c r="H1134" s="1"/>
      <c r="I1134" s="1"/>
      <c r="J1134" s="1"/>
      <c r="K1134" s="1"/>
      <c r="L1134" s="1"/>
      <c r="M1134" s="1"/>
      <c r="N1134" s="1"/>
      <c r="O1134" s="1"/>
      <c r="P1134" s="1"/>
    </row>
    <row r="1135" spans="3:16">
      <c r="C1135" s="1"/>
      <c r="D1135" s="1"/>
      <c r="E1135" s="1"/>
      <c r="F1135" s="17"/>
      <c r="G1135" s="1"/>
      <c r="H1135" s="1"/>
      <c r="I1135" s="1"/>
      <c r="J1135" s="1"/>
      <c r="K1135" s="1"/>
      <c r="L1135" s="1"/>
      <c r="M1135" s="1"/>
      <c r="N1135" s="1"/>
      <c r="O1135" s="1"/>
      <c r="P1135" s="1"/>
    </row>
    <row r="1136" spans="3:16">
      <c r="C1136" s="1"/>
      <c r="D1136" s="1"/>
      <c r="E1136" s="1"/>
      <c r="F1136" s="17"/>
      <c r="G1136" s="1"/>
      <c r="H1136" s="1"/>
      <c r="I1136" s="1"/>
      <c r="J1136" s="1"/>
      <c r="K1136" s="1"/>
      <c r="L1136" s="1"/>
      <c r="M1136" s="1"/>
      <c r="N1136" s="1"/>
      <c r="O1136" s="1"/>
      <c r="P1136" s="1"/>
    </row>
    <row r="1137" spans="3:16">
      <c r="C1137" s="1"/>
      <c r="D1137" s="1"/>
      <c r="E1137" s="1"/>
      <c r="F1137" s="17"/>
      <c r="G1137" s="1"/>
      <c r="H1137" s="1"/>
      <c r="I1137" s="1"/>
      <c r="J1137" s="1"/>
      <c r="K1137" s="1"/>
      <c r="L1137" s="1"/>
      <c r="M1137" s="1"/>
      <c r="N1137" s="1"/>
      <c r="O1137" s="1"/>
      <c r="P1137" s="1"/>
    </row>
    <row r="1138" spans="3:16">
      <c r="C1138" s="1"/>
      <c r="D1138" s="1"/>
      <c r="E1138" s="1"/>
      <c r="F1138" s="17"/>
      <c r="G1138" s="1"/>
      <c r="H1138" s="1"/>
      <c r="I1138" s="1"/>
      <c r="J1138" s="1"/>
      <c r="K1138" s="1"/>
      <c r="L1138" s="1"/>
      <c r="M1138" s="1"/>
      <c r="N1138" s="1"/>
      <c r="O1138" s="1"/>
      <c r="P1138" s="1"/>
    </row>
    <row r="1139" spans="3:16">
      <c r="C1139" s="1"/>
      <c r="D1139" s="1"/>
      <c r="E1139" s="1"/>
      <c r="F1139" s="17"/>
      <c r="G1139" s="1"/>
      <c r="H1139" s="1"/>
      <c r="I1139" s="1"/>
      <c r="J1139" s="1"/>
      <c r="K1139" s="1"/>
      <c r="L1139" s="1"/>
      <c r="M1139" s="1"/>
      <c r="N1139" s="1"/>
      <c r="O1139" s="1"/>
      <c r="P1139" s="1"/>
    </row>
    <row r="1140" spans="3:16">
      <c r="C1140" s="1"/>
      <c r="D1140" s="1"/>
      <c r="E1140" s="1"/>
      <c r="F1140" s="17"/>
      <c r="G1140" s="1"/>
      <c r="H1140" s="1"/>
      <c r="I1140" s="1"/>
      <c r="J1140" s="1"/>
      <c r="K1140" s="1"/>
      <c r="L1140" s="1"/>
      <c r="M1140" s="1"/>
      <c r="N1140" s="1"/>
      <c r="O1140" s="1"/>
      <c r="P1140" s="1"/>
    </row>
    <row r="1141" spans="3:16">
      <c r="C1141" s="1"/>
      <c r="D1141" s="1"/>
      <c r="E1141" s="1"/>
      <c r="F1141" s="17"/>
      <c r="G1141" s="1"/>
      <c r="H1141" s="1"/>
      <c r="I1141" s="1"/>
      <c r="J1141" s="1"/>
      <c r="K1141" s="1"/>
      <c r="L1141" s="1"/>
      <c r="M1141" s="1"/>
      <c r="N1141" s="1"/>
      <c r="O1141" s="1"/>
      <c r="P1141" s="1"/>
    </row>
    <row r="1142" spans="3:16">
      <c r="C1142" s="1"/>
      <c r="D1142" s="1"/>
      <c r="E1142" s="1"/>
      <c r="F1142" s="17"/>
      <c r="G1142" s="1"/>
      <c r="H1142" s="1"/>
      <c r="I1142" s="1"/>
      <c r="J1142" s="1"/>
      <c r="K1142" s="1"/>
      <c r="L1142" s="1"/>
      <c r="M1142" s="1"/>
      <c r="N1142" s="1"/>
      <c r="O1142" s="1"/>
      <c r="P1142" s="1"/>
    </row>
    <row r="1143" spans="3:16">
      <c r="C1143" s="1"/>
      <c r="D1143" s="1"/>
      <c r="E1143" s="1"/>
      <c r="F1143" s="17"/>
      <c r="G1143" s="1"/>
      <c r="H1143" s="1"/>
      <c r="I1143" s="1"/>
      <c r="J1143" s="1"/>
      <c r="K1143" s="1"/>
      <c r="L1143" s="1"/>
      <c r="M1143" s="1"/>
      <c r="N1143" s="1"/>
      <c r="O1143" s="1"/>
      <c r="P1143" s="1"/>
    </row>
    <row r="1144" spans="3:16">
      <c r="C1144" s="1"/>
      <c r="D1144" s="1"/>
      <c r="E1144" s="1"/>
      <c r="F1144" s="17"/>
      <c r="G1144" s="1"/>
      <c r="H1144" s="1"/>
      <c r="I1144" s="1"/>
      <c r="J1144" s="1"/>
      <c r="K1144" s="1"/>
      <c r="L1144" s="1"/>
      <c r="M1144" s="1"/>
      <c r="N1144" s="1"/>
      <c r="O1144" s="1"/>
      <c r="P1144" s="1"/>
    </row>
    <row r="1145" spans="3:16">
      <c r="C1145" s="1"/>
      <c r="D1145" s="1"/>
      <c r="E1145" s="1"/>
      <c r="F1145" s="17"/>
      <c r="G1145" s="1"/>
      <c r="H1145" s="1"/>
      <c r="I1145" s="1"/>
      <c r="J1145" s="1"/>
      <c r="K1145" s="1"/>
      <c r="L1145" s="1"/>
      <c r="M1145" s="1"/>
      <c r="N1145" s="1"/>
      <c r="O1145" s="1"/>
      <c r="P1145" s="1"/>
    </row>
    <row r="1146" spans="3:16">
      <c r="C1146" s="1"/>
      <c r="D1146" s="1"/>
      <c r="E1146" s="1"/>
      <c r="F1146" s="17"/>
      <c r="G1146" s="1"/>
      <c r="H1146" s="1"/>
      <c r="I1146" s="1"/>
      <c r="J1146" s="1"/>
      <c r="K1146" s="1"/>
      <c r="L1146" s="1"/>
      <c r="M1146" s="1"/>
      <c r="N1146" s="1"/>
      <c r="O1146" s="1"/>
      <c r="P1146" s="1"/>
    </row>
    <row r="1147" spans="3:16">
      <c r="C1147" s="1"/>
      <c r="D1147" s="1"/>
      <c r="E1147" s="1"/>
      <c r="F1147" s="17"/>
      <c r="G1147" s="1"/>
      <c r="H1147" s="1"/>
      <c r="I1147" s="1"/>
      <c r="J1147" s="1"/>
      <c r="K1147" s="1"/>
      <c r="L1147" s="1"/>
      <c r="M1147" s="1"/>
      <c r="N1147" s="1"/>
      <c r="O1147" s="1"/>
      <c r="P1147" s="1"/>
    </row>
    <row r="1148" spans="3:16">
      <c r="C1148" s="1"/>
      <c r="D1148" s="1"/>
      <c r="E1148" s="1"/>
      <c r="F1148" s="17"/>
      <c r="G1148" s="1"/>
      <c r="H1148" s="1"/>
      <c r="I1148" s="1"/>
      <c r="J1148" s="1"/>
      <c r="K1148" s="1"/>
      <c r="L1148" s="1"/>
      <c r="M1148" s="1"/>
      <c r="N1148" s="1"/>
      <c r="O1148" s="1"/>
      <c r="P1148" s="1"/>
    </row>
    <row r="1149" spans="3:16">
      <c r="C1149" s="1"/>
      <c r="D1149" s="1"/>
      <c r="E1149" s="1"/>
      <c r="F1149" s="17"/>
      <c r="G1149" s="1"/>
      <c r="H1149" s="1"/>
      <c r="I1149" s="1"/>
      <c r="J1149" s="1"/>
      <c r="K1149" s="1"/>
      <c r="L1149" s="1"/>
      <c r="M1149" s="1"/>
      <c r="N1149" s="1"/>
      <c r="O1149" s="1"/>
      <c r="P1149" s="1"/>
    </row>
    <row r="1150" spans="3:16">
      <c r="C1150" s="1"/>
      <c r="D1150" s="1"/>
      <c r="E1150" s="1"/>
      <c r="F1150" s="17"/>
      <c r="G1150" s="1"/>
      <c r="H1150" s="1"/>
      <c r="I1150" s="1"/>
      <c r="J1150" s="1"/>
      <c r="K1150" s="1"/>
      <c r="L1150" s="1"/>
      <c r="M1150" s="1"/>
      <c r="N1150" s="1"/>
      <c r="O1150" s="1"/>
      <c r="P1150" s="1"/>
    </row>
    <row r="1151" spans="3:16">
      <c r="C1151" s="1"/>
      <c r="D1151" s="1"/>
      <c r="E1151" s="1"/>
      <c r="F1151" s="17"/>
      <c r="G1151" s="1"/>
      <c r="H1151" s="1"/>
      <c r="I1151" s="1"/>
      <c r="J1151" s="1"/>
      <c r="K1151" s="1"/>
      <c r="L1151" s="1"/>
      <c r="M1151" s="1"/>
      <c r="N1151" s="1"/>
      <c r="O1151" s="1"/>
      <c r="P1151" s="1"/>
    </row>
    <row r="1152" spans="3:16">
      <c r="C1152" s="1"/>
      <c r="D1152" s="1"/>
      <c r="E1152" s="1"/>
      <c r="F1152" s="17"/>
      <c r="G1152" s="1"/>
      <c r="H1152" s="1"/>
      <c r="I1152" s="1"/>
      <c r="J1152" s="1"/>
      <c r="K1152" s="1"/>
      <c r="L1152" s="1"/>
      <c r="M1152" s="1"/>
      <c r="N1152" s="1"/>
      <c r="O1152" s="1"/>
      <c r="P1152" s="1"/>
    </row>
    <row r="1153" spans="3:16">
      <c r="C1153" s="1"/>
      <c r="D1153" s="1"/>
      <c r="E1153" s="1"/>
      <c r="F1153" s="17"/>
      <c r="G1153" s="1"/>
      <c r="H1153" s="1"/>
      <c r="I1153" s="1"/>
      <c r="J1153" s="1"/>
      <c r="K1153" s="1"/>
      <c r="L1153" s="1"/>
      <c r="M1153" s="1"/>
      <c r="N1153" s="1"/>
      <c r="O1153" s="1"/>
      <c r="P1153" s="1"/>
    </row>
    <row r="1154" spans="3:16">
      <c r="C1154" s="1"/>
      <c r="D1154" s="1"/>
      <c r="E1154" s="1"/>
      <c r="F1154" s="17"/>
      <c r="G1154" s="1"/>
      <c r="H1154" s="1"/>
      <c r="I1154" s="1"/>
      <c r="J1154" s="1"/>
      <c r="K1154" s="1"/>
      <c r="L1154" s="1"/>
      <c r="M1154" s="1"/>
      <c r="N1154" s="1"/>
      <c r="O1154" s="1"/>
      <c r="P1154" s="1"/>
    </row>
    <row r="1155" spans="3:16">
      <c r="C1155" s="1"/>
      <c r="D1155" s="1"/>
      <c r="E1155" s="1"/>
      <c r="F1155" s="17"/>
      <c r="G1155" s="1"/>
      <c r="H1155" s="1"/>
      <c r="I1155" s="1"/>
      <c r="J1155" s="1"/>
      <c r="K1155" s="1"/>
      <c r="L1155" s="1"/>
      <c r="M1155" s="1"/>
      <c r="N1155" s="1"/>
      <c r="O1155" s="1"/>
      <c r="P1155" s="1"/>
    </row>
    <row r="1156" spans="3:16">
      <c r="C1156" s="1"/>
      <c r="D1156" s="1"/>
      <c r="E1156" s="1"/>
      <c r="F1156" s="17"/>
      <c r="G1156" s="1"/>
      <c r="H1156" s="1"/>
      <c r="I1156" s="1"/>
      <c r="J1156" s="1"/>
      <c r="K1156" s="1"/>
      <c r="L1156" s="1"/>
      <c r="M1156" s="1"/>
      <c r="N1156" s="1"/>
      <c r="O1156" s="1"/>
      <c r="P1156" s="1"/>
    </row>
    <row r="1157" spans="3:16">
      <c r="C1157" s="1"/>
      <c r="D1157" s="1"/>
      <c r="E1157" s="1"/>
      <c r="F1157" s="17"/>
      <c r="G1157" s="1"/>
      <c r="H1157" s="1"/>
      <c r="I1157" s="1"/>
      <c r="J1157" s="1"/>
      <c r="K1157" s="1"/>
      <c r="L1157" s="1"/>
      <c r="M1157" s="1"/>
      <c r="N1157" s="1"/>
      <c r="O1157" s="1"/>
      <c r="P1157" s="1"/>
    </row>
    <row r="1158" spans="3:16">
      <c r="C1158" s="1"/>
      <c r="D1158" s="1"/>
      <c r="E1158" s="1"/>
      <c r="F1158" s="17"/>
      <c r="G1158" s="1"/>
      <c r="H1158" s="1"/>
      <c r="I1158" s="1"/>
      <c r="J1158" s="1"/>
      <c r="K1158" s="1"/>
      <c r="L1158" s="1"/>
      <c r="M1158" s="1"/>
      <c r="N1158" s="1"/>
      <c r="O1158" s="1"/>
      <c r="P1158" s="1"/>
    </row>
    <row r="1159" spans="3:16">
      <c r="C1159" s="1"/>
      <c r="D1159" s="1"/>
      <c r="E1159" s="1"/>
      <c r="F1159" s="17"/>
      <c r="G1159" s="1"/>
      <c r="H1159" s="1"/>
      <c r="I1159" s="1"/>
      <c r="J1159" s="1"/>
      <c r="K1159" s="1"/>
      <c r="L1159" s="1"/>
      <c r="M1159" s="1"/>
      <c r="N1159" s="1"/>
      <c r="O1159" s="1"/>
      <c r="P1159" s="1"/>
    </row>
    <row r="1160" spans="3:16">
      <c r="C1160" s="1"/>
      <c r="D1160" s="1"/>
      <c r="E1160" s="1"/>
      <c r="F1160" s="17"/>
      <c r="G1160" s="1"/>
      <c r="H1160" s="1"/>
      <c r="I1160" s="1"/>
      <c r="J1160" s="1"/>
      <c r="K1160" s="1"/>
      <c r="L1160" s="1"/>
      <c r="M1160" s="1"/>
      <c r="N1160" s="1"/>
      <c r="O1160" s="1"/>
      <c r="P1160" s="1"/>
    </row>
    <row r="1161" spans="3:16">
      <c r="C1161" s="1"/>
      <c r="D1161" s="1"/>
      <c r="E1161" s="1"/>
      <c r="F1161" s="17"/>
      <c r="G1161" s="1"/>
      <c r="H1161" s="1"/>
      <c r="I1161" s="1"/>
      <c r="J1161" s="1"/>
      <c r="K1161" s="1"/>
      <c r="L1161" s="1"/>
      <c r="M1161" s="1"/>
      <c r="N1161" s="1"/>
      <c r="O1161" s="1"/>
      <c r="P1161" s="1"/>
    </row>
    <row r="1162" spans="3:16">
      <c r="C1162" s="1"/>
      <c r="D1162" s="1"/>
      <c r="E1162" s="1"/>
      <c r="F1162" s="17"/>
      <c r="G1162" s="1"/>
      <c r="H1162" s="1"/>
      <c r="I1162" s="1"/>
      <c r="J1162" s="1"/>
      <c r="K1162" s="1"/>
      <c r="L1162" s="1"/>
      <c r="M1162" s="1"/>
      <c r="N1162" s="1"/>
      <c r="O1162" s="1"/>
      <c r="P1162" s="1"/>
    </row>
    <row r="1163" spans="3:16">
      <c r="C1163" s="1"/>
      <c r="D1163" s="1"/>
      <c r="E1163" s="1"/>
      <c r="F1163" s="17"/>
      <c r="G1163" s="1"/>
      <c r="H1163" s="1"/>
      <c r="I1163" s="1"/>
      <c r="J1163" s="1"/>
      <c r="K1163" s="1"/>
      <c r="L1163" s="1"/>
      <c r="M1163" s="1"/>
      <c r="N1163" s="1"/>
      <c r="O1163" s="1"/>
      <c r="P1163" s="1"/>
    </row>
    <row r="1164" spans="3:16">
      <c r="C1164" s="1"/>
      <c r="D1164" s="1"/>
      <c r="E1164" s="1"/>
      <c r="F1164" s="17"/>
      <c r="G1164" s="1"/>
      <c r="H1164" s="1"/>
      <c r="I1164" s="1"/>
      <c r="J1164" s="1"/>
      <c r="K1164" s="1"/>
      <c r="L1164" s="1"/>
      <c r="M1164" s="1"/>
      <c r="N1164" s="1"/>
      <c r="O1164" s="1"/>
      <c r="P1164" s="1"/>
    </row>
    <row r="1165" spans="3:16">
      <c r="C1165" s="1"/>
      <c r="D1165" s="1"/>
      <c r="E1165" s="1"/>
      <c r="F1165" s="17"/>
      <c r="G1165" s="1"/>
      <c r="H1165" s="1"/>
      <c r="I1165" s="1"/>
      <c r="J1165" s="1"/>
      <c r="K1165" s="1"/>
      <c r="L1165" s="1"/>
      <c r="M1165" s="1"/>
      <c r="N1165" s="1"/>
      <c r="O1165" s="1"/>
      <c r="P1165" s="1"/>
    </row>
    <row r="1166" spans="3:16">
      <c r="C1166" s="1"/>
      <c r="D1166" s="1"/>
      <c r="E1166" s="1"/>
      <c r="F1166" s="17"/>
      <c r="G1166" s="1"/>
      <c r="H1166" s="1"/>
      <c r="I1166" s="1"/>
      <c r="J1166" s="1"/>
      <c r="K1166" s="1"/>
      <c r="L1166" s="1"/>
      <c r="M1166" s="1"/>
      <c r="N1166" s="1"/>
      <c r="O1166" s="1"/>
      <c r="P1166" s="1"/>
    </row>
    <row r="1167" spans="3:16">
      <c r="C1167" s="1"/>
      <c r="D1167" s="1"/>
      <c r="E1167" s="1"/>
      <c r="F1167" s="17"/>
      <c r="G1167" s="1"/>
      <c r="H1167" s="1"/>
      <c r="I1167" s="1"/>
      <c r="J1167" s="1"/>
      <c r="K1167" s="1"/>
      <c r="L1167" s="1"/>
      <c r="M1167" s="1"/>
      <c r="N1167" s="1"/>
      <c r="O1167" s="1"/>
      <c r="P1167" s="1"/>
    </row>
    <row r="1168" spans="3:16">
      <c r="C1168" s="1"/>
      <c r="D1168" s="1"/>
      <c r="E1168" s="1"/>
      <c r="F1168" s="17"/>
      <c r="G1168" s="1"/>
      <c r="H1168" s="1"/>
      <c r="I1168" s="1"/>
      <c r="J1168" s="1"/>
      <c r="K1168" s="1"/>
      <c r="L1168" s="1"/>
      <c r="M1168" s="1"/>
      <c r="N1168" s="1"/>
      <c r="O1168" s="1"/>
      <c r="P1168" s="1"/>
    </row>
    <row r="1169" spans="3:16">
      <c r="C1169" s="1"/>
      <c r="D1169" s="1"/>
      <c r="E1169" s="1"/>
      <c r="F1169" s="17"/>
      <c r="G1169" s="1"/>
      <c r="H1169" s="1"/>
      <c r="I1169" s="1"/>
      <c r="J1169" s="1"/>
      <c r="K1169" s="1"/>
      <c r="L1169" s="1"/>
      <c r="M1169" s="1"/>
      <c r="N1169" s="1"/>
      <c r="O1169" s="1"/>
      <c r="P1169" s="1"/>
    </row>
    <row r="1170" spans="3:16">
      <c r="C1170" s="1"/>
      <c r="D1170" s="1"/>
      <c r="E1170" s="1"/>
      <c r="F1170" s="17"/>
      <c r="G1170" s="1"/>
      <c r="H1170" s="1"/>
      <c r="I1170" s="1"/>
      <c r="J1170" s="1"/>
      <c r="K1170" s="1"/>
      <c r="L1170" s="1"/>
      <c r="M1170" s="1"/>
      <c r="N1170" s="1"/>
      <c r="O1170" s="1"/>
      <c r="P1170" s="1"/>
    </row>
    <row r="1171" spans="3:16">
      <c r="C1171" s="1"/>
      <c r="D1171" s="1"/>
      <c r="E1171" s="1"/>
      <c r="F1171" s="17"/>
      <c r="G1171" s="1"/>
      <c r="H1171" s="1"/>
      <c r="I1171" s="1"/>
      <c r="J1171" s="1"/>
      <c r="K1171" s="1"/>
      <c r="L1171" s="1"/>
      <c r="M1171" s="1"/>
      <c r="N1171" s="1"/>
      <c r="O1171" s="1"/>
      <c r="P1171" s="1"/>
    </row>
    <row r="1172" spans="3:16">
      <c r="C1172" s="1"/>
      <c r="D1172" s="1"/>
      <c r="E1172" s="1"/>
      <c r="F1172" s="17"/>
      <c r="G1172" s="1"/>
      <c r="H1172" s="1"/>
      <c r="I1172" s="1"/>
      <c r="J1172" s="1"/>
      <c r="K1172" s="1"/>
      <c r="L1172" s="1"/>
      <c r="M1172" s="1"/>
      <c r="N1172" s="1"/>
      <c r="O1172" s="1"/>
      <c r="P1172" s="1"/>
    </row>
    <row r="1173" spans="3:16">
      <c r="C1173" s="1"/>
      <c r="D1173" s="1"/>
      <c r="E1173" s="1"/>
      <c r="F1173" s="17"/>
      <c r="G1173" s="1"/>
      <c r="H1173" s="1"/>
      <c r="I1173" s="1"/>
      <c r="J1173" s="1"/>
      <c r="K1173" s="1"/>
      <c r="L1173" s="1"/>
      <c r="M1173" s="1"/>
      <c r="N1173" s="1"/>
      <c r="O1173" s="1"/>
      <c r="P1173" s="1"/>
    </row>
    <row r="1174" spans="3:16">
      <c r="C1174" s="1"/>
      <c r="D1174" s="1"/>
      <c r="E1174" s="1"/>
      <c r="F1174" s="17"/>
      <c r="G1174" s="1"/>
      <c r="H1174" s="1"/>
      <c r="I1174" s="1"/>
      <c r="J1174" s="1"/>
      <c r="K1174" s="1"/>
      <c r="L1174" s="1"/>
      <c r="M1174" s="1"/>
      <c r="N1174" s="1"/>
      <c r="O1174" s="1"/>
      <c r="P1174" s="1"/>
    </row>
    <row r="1175" spans="3:16">
      <c r="C1175" s="1"/>
      <c r="D1175" s="1"/>
      <c r="E1175" s="1"/>
      <c r="F1175" s="17"/>
      <c r="G1175" s="1"/>
      <c r="H1175" s="1"/>
      <c r="I1175" s="1"/>
      <c r="J1175" s="1"/>
      <c r="K1175" s="1"/>
      <c r="L1175" s="1"/>
      <c r="M1175" s="1"/>
      <c r="N1175" s="1"/>
      <c r="O1175" s="1"/>
      <c r="P1175" s="1"/>
    </row>
    <row r="1176" spans="3:16">
      <c r="C1176" s="1"/>
      <c r="D1176" s="1"/>
      <c r="E1176" s="1"/>
      <c r="F1176" s="17"/>
      <c r="G1176" s="1"/>
      <c r="H1176" s="1"/>
      <c r="I1176" s="1"/>
      <c r="J1176" s="1"/>
      <c r="K1176" s="1"/>
      <c r="L1176" s="1"/>
      <c r="M1176" s="1"/>
      <c r="N1176" s="1"/>
      <c r="O1176" s="1"/>
      <c r="P1176" s="1"/>
    </row>
    <row r="1177" spans="3:16">
      <c r="C1177" s="1"/>
      <c r="D1177" s="1"/>
      <c r="E1177" s="1"/>
      <c r="F1177" s="17"/>
      <c r="G1177" s="1"/>
      <c r="H1177" s="1"/>
      <c r="I1177" s="1"/>
      <c r="J1177" s="1"/>
      <c r="K1177" s="1"/>
      <c r="L1177" s="1"/>
      <c r="M1177" s="1"/>
      <c r="N1177" s="1"/>
      <c r="O1177" s="1"/>
      <c r="P1177" s="1"/>
    </row>
    <row r="1178" spans="3:16">
      <c r="C1178" s="1"/>
      <c r="D1178" s="1"/>
      <c r="E1178" s="1"/>
      <c r="F1178" s="17"/>
      <c r="G1178" s="1"/>
      <c r="H1178" s="1"/>
      <c r="I1178" s="1"/>
      <c r="J1178" s="1"/>
      <c r="K1178" s="1"/>
      <c r="L1178" s="1"/>
      <c r="M1178" s="1"/>
      <c r="N1178" s="1"/>
      <c r="O1178" s="1"/>
      <c r="P1178" s="1"/>
    </row>
    <row r="1179" spans="3:16">
      <c r="C1179" s="1"/>
      <c r="D1179" s="1"/>
      <c r="E1179" s="1"/>
      <c r="F1179" s="17"/>
      <c r="G1179" s="1"/>
      <c r="H1179" s="1"/>
      <c r="I1179" s="1"/>
      <c r="J1179" s="1"/>
      <c r="K1179" s="1"/>
      <c r="L1179" s="1"/>
      <c r="M1179" s="1"/>
      <c r="N1179" s="1"/>
      <c r="O1179" s="1"/>
      <c r="P1179" s="1"/>
    </row>
    <row r="1180" spans="3:16">
      <c r="C1180" s="1"/>
      <c r="D1180" s="1"/>
      <c r="E1180" s="1"/>
      <c r="F1180" s="17"/>
      <c r="G1180" s="1"/>
      <c r="H1180" s="1"/>
      <c r="I1180" s="1"/>
      <c r="J1180" s="1"/>
      <c r="K1180" s="1"/>
      <c r="L1180" s="1"/>
      <c r="M1180" s="1"/>
      <c r="N1180" s="1"/>
      <c r="O1180" s="1"/>
      <c r="P1180" s="1"/>
    </row>
    <row r="1181" spans="3:16">
      <c r="C1181" s="1"/>
      <c r="D1181" s="1"/>
      <c r="E1181" s="1"/>
      <c r="F1181" s="17"/>
      <c r="G1181" s="1"/>
      <c r="H1181" s="1"/>
      <c r="I1181" s="1"/>
      <c r="J1181" s="1"/>
      <c r="K1181" s="1"/>
      <c r="L1181" s="1"/>
      <c r="M1181" s="1"/>
      <c r="N1181" s="1"/>
      <c r="O1181" s="1"/>
      <c r="P1181" s="1"/>
    </row>
    <row r="1182" spans="3:16">
      <c r="C1182" s="1"/>
      <c r="D1182" s="1"/>
      <c r="E1182" s="1"/>
      <c r="F1182" s="17"/>
      <c r="G1182" s="1"/>
      <c r="H1182" s="1"/>
      <c r="I1182" s="1"/>
      <c r="J1182" s="1"/>
      <c r="K1182" s="1"/>
      <c r="L1182" s="1"/>
      <c r="M1182" s="1"/>
      <c r="N1182" s="1"/>
      <c r="O1182" s="1"/>
      <c r="P1182" s="1"/>
    </row>
    <row r="1183" spans="3:16">
      <c r="C1183" s="1"/>
      <c r="D1183" s="1"/>
      <c r="E1183" s="1"/>
      <c r="F1183" s="17"/>
      <c r="G1183" s="1"/>
      <c r="H1183" s="1"/>
      <c r="I1183" s="1"/>
      <c r="J1183" s="1"/>
      <c r="K1183" s="1"/>
      <c r="L1183" s="1"/>
      <c r="M1183" s="1"/>
      <c r="N1183" s="1"/>
      <c r="O1183" s="1"/>
      <c r="P1183" s="1"/>
    </row>
    <row r="1184" spans="3:16">
      <c r="C1184" s="1"/>
      <c r="D1184" s="1"/>
      <c r="E1184" s="1"/>
      <c r="F1184" s="17"/>
      <c r="G1184" s="1"/>
      <c r="H1184" s="1"/>
      <c r="I1184" s="1"/>
      <c r="J1184" s="1"/>
      <c r="K1184" s="1"/>
      <c r="L1184" s="1"/>
      <c r="M1184" s="1"/>
      <c r="N1184" s="1"/>
      <c r="O1184" s="1"/>
      <c r="P1184" s="1"/>
    </row>
    <row r="1185" spans="3:16">
      <c r="C1185" s="1"/>
      <c r="D1185" s="1"/>
      <c r="E1185" s="1"/>
      <c r="F1185" s="17"/>
      <c r="G1185" s="1"/>
      <c r="H1185" s="1"/>
      <c r="I1185" s="1"/>
      <c r="J1185" s="1"/>
      <c r="K1185" s="1"/>
      <c r="L1185" s="1"/>
      <c r="M1185" s="1"/>
      <c r="N1185" s="1"/>
      <c r="O1185" s="1"/>
      <c r="P1185" s="1"/>
    </row>
    <row r="1186" spans="3:16">
      <c r="C1186" s="1"/>
      <c r="D1186" s="1"/>
      <c r="E1186" s="1"/>
      <c r="F1186" s="17"/>
      <c r="G1186" s="1"/>
      <c r="H1186" s="1"/>
      <c r="I1186" s="1"/>
      <c r="J1186" s="1"/>
      <c r="K1186" s="1"/>
      <c r="L1186" s="1"/>
      <c r="M1186" s="1"/>
      <c r="N1186" s="1"/>
      <c r="O1186" s="1"/>
      <c r="P1186" s="1"/>
    </row>
    <row r="1187" spans="3:16">
      <c r="C1187" s="1"/>
      <c r="D1187" s="1"/>
      <c r="E1187" s="1"/>
      <c r="F1187" s="17"/>
      <c r="G1187" s="1"/>
      <c r="H1187" s="1"/>
      <c r="I1187" s="1"/>
      <c r="J1187" s="1"/>
      <c r="K1187" s="1"/>
      <c r="L1187" s="1"/>
      <c r="M1187" s="1"/>
      <c r="N1187" s="1"/>
      <c r="O1187" s="1"/>
      <c r="P1187" s="1"/>
    </row>
    <row r="1188" spans="3:16">
      <c r="C1188" s="1"/>
      <c r="D1188" s="1"/>
      <c r="E1188" s="1"/>
      <c r="F1188" s="17"/>
      <c r="G1188" s="1"/>
      <c r="H1188" s="1"/>
      <c r="I1188" s="1"/>
      <c r="J1188" s="1"/>
      <c r="K1188" s="1"/>
      <c r="L1188" s="1"/>
      <c r="M1188" s="1"/>
      <c r="N1188" s="1"/>
      <c r="O1188" s="1"/>
      <c r="P1188" s="1"/>
    </row>
    <row r="1189" spans="3:16">
      <c r="C1189" s="1"/>
      <c r="D1189" s="1"/>
      <c r="E1189" s="1"/>
      <c r="F1189" s="17"/>
      <c r="G1189" s="1"/>
      <c r="H1189" s="1"/>
      <c r="I1189" s="1"/>
      <c r="J1189" s="1"/>
      <c r="K1189" s="1"/>
      <c r="L1189" s="1"/>
      <c r="M1189" s="1"/>
      <c r="N1189" s="1"/>
      <c r="O1189" s="1"/>
      <c r="P1189" s="1"/>
    </row>
    <row r="1190" spans="3:16">
      <c r="C1190" s="1"/>
      <c r="D1190" s="1"/>
      <c r="E1190" s="1"/>
      <c r="F1190" s="17"/>
      <c r="G1190" s="1"/>
      <c r="H1190" s="1"/>
      <c r="I1190" s="1"/>
      <c r="J1190" s="1"/>
      <c r="K1190" s="1"/>
      <c r="L1190" s="1"/>
      <c r="M1190" s="1"/>
      <c r="N1190" s="1"/>
      <c r="O1190" s="1"/>
      <c r="P1190" s="1"/>
    </row>
    <row r="1191" spans="3:16">
      <c r="C1191" s="1"/>
      <c r="D1191" s="1"/>
      <c r="E1191" s="1"/>
      <c r="F1191" s="17"/>
      <c r="G1191" s="1"/>
      <c r="H1191" s="1"/>
      <c r="I1191" s="1"/>
      <c r="J1191" s="1"/>
      <c r="K1191" s="1"/>
      <c r="L1191" s="1"/>
      <c r="M1191" s="1"/>
      <c r="N1191" s="1"/>
      <c r="O1191" s="1"/>
      <c r="P1191" s="1"/>
    </row>
    <row r="1192" spans="3:16">
      <c r="C1192" s="1"/>
      <c r="D1192" s="1"/>
      <c r="E1192" s="1"/>
      <c r="F1192" s="17"/>
      <c r="G1192" s="1"/>
      <c r="H1192" s="1"/>
      <c r="I1192" s="1"/>
      <c r="J1192" s="1"/>
      <c r="K1192" s="1"/>
      <c r="L1192" s="1"/>
      <c r="M1192" s="1"/>
      <c r="N1192" s="1"/>
      <c r="O1192" s="1"/>
      <c r="P1192" s="1"/>
    </row>
    <row r="1193" spans="3:16">
      <c r="C1193" s="1"/>
      <c r="D1193" s="1"/>
      <c r="E1193" s="1"/>
      <c r="F1193" s="17"/>
      <c r="G1193" s="1"/>
      <c r="H1193" s="1"/>
      <c r="I1193" s="1"/>
      <c r="J1193" s="1"/>
      <c r="K1193" s="1"/>
      <c r="L1193" s="1"/>
      <c r="M1193" s="1"/>
      <c r="N1193" s="1"/>
      <c r="O1193" s="1"/>
      <c r="P1193" s="1"/>
    </row>
    <row r="1194" spans="3:16">
      <c r="C1194" s="1"/>
      <c r="D1194" s="1"/>
      <c r="E1194" s="1"/>
      <c r="F1194" s="17"/>
      <c r="G1194" s="1"/>
      <c r="H1194" s="1"/>
      <c r="I1194" s="1"/>
      <c r="J1194" s="1"/>
      <c r="K1194" s="1"/>
      <c r="L1194" s="1"/>
      <c r="M1194" s="1"/>
      <c r="N1194" s="1"/>
      <c r="O1194" s="1"/>
      <c r="P1194" s="1"/>
    </row>
    <row r="1195" spans="3:16">
      <c r="C1195" s="1"/>
      <c r="D1195" s="1"/>
      <c r="E1195" s="1"/>
      <c r="F1195" s="17"/>
      <c r="G1195" s="1"/>
      <c r="H1195" s="1"/>
      <c r="I1195" s="1"/>
      <c r="J1195" s="1"/>
      <c r="K1195" s="1"/>
      <c r="L1195" s="1"/>
      <c r="M1195" s="1"/>
      <c r="N1195" s="1"/>
      <c r="O1195" s="1"/>
      <c r="P1195" s="1"/>
    </row>
    <row r="1196" spans="3:16">
      <c r="C1196" s="1"/>
      <c r="D1196" s="1"/>
      <c r="E1196" s="1"/>
      <c r="F1196" s="17"/>
      <c r="G1196" s="1"/>
      <c r="H1196" s="1"/>
      <c r="I1196" s="1"/>
      <c r="J1196" s="1"/>
      <c r="K1196" s="1"/>
      <c r="L1196" s="1"/>
      <c r="M1196" s="1"/>
      <c r="N1196" s="1"/>
      <c r="O1196" s="1"/>
      <c r="P1196" s="1"/>
    </row>
    <row r="1197" spans="3:16">
      <c r="C1197" s="1"/>
      <c r="D1197" s="1"/>
      <c r="E1197" s="1"/>
      <c r="F1197" s="17"/>
      <c r="G1197" s="1"/>
      <c r="H1197" s="1"/>
      <c r="I1197" s="1"/>
      <c r="J1197" s="1"/>
      <c r="K1197" s="1"/>
      <c r="L1197" s="1"/>
      <c r="M1197" s="1"/>
      <c r="N1197" s="1"/>
      <c r="O1197" s="1"/>
      <c r="P1197" s="1"/>
    </row>
    <row r="1198" spans="3:16">
      <c r="C1198" s="1"/>
      <c r="D1198" s="1"/>
      <c r="E1198" s="1"/>
      <c r="F1198" s="17"/>
      <c r="G1198" s="1"/>
      <c r="H1198" s="1"/>
      <c r="I1198" s="1"/>
      <c r="J1198" s="1"/>
      <c r="K1198" s="1"/>
      <c r="L1198" s="1"/>
      <c r="M1198" s="1"/>
      <c r="N1198" s="1"/>
      <c r="O1198" s="1"/>
      <c r="P1198" s="1"/>
    </row>
    <row r="1199" spans="3:16">
      <c r="C1199" s="1"/>
      <c r="D1199" s="1"/>
      <c r="E1199" s="1"/>
      <c r="F1199" s="17"/>
      <c r="G1199" s="1"/>
      <c r="H1199" s="1"/>
      <c r="I1199" s="1"/>
      <c r="J1199" s="1"/>
      <c r="K1199" s="1"/>
      <c r="L1199" s="1"/>
      <c r="M1199" s="1"/>
      <c r="N1199" s="1"/>
      <c r="O1199" s="1"/>
      <c r="P1199" s="1"/>
    </row>
    <row r="1200" spans="3:16">
      <c r="C1200" s="1"/>
      <c r="D1200" s="1"/>
      <c r="E1200" s="1"/>
      <c r="F1200" s="17"/>
      <c r="G1200" s="1"/>
      <c r="H1200" s="1"/>
      <c r="I1200" s="1"/>
      <c r="J1200" s="1"/>
      <c r="K1200" s="1"/>
      <c r="L1200" s="1"/>
      <c r="M1200" s="1"/>
      <c r="N1200" s="1"/>
      <c r="O1200" s="1"/>
      <c r="P1200" s="1"/>
    </row>
    <row r="1201" spans="3:16">
      <c r="C1201" s="1"/>
      <c r="D1201" s="1"/>
      <c r="E1201" s="1"/>
      <c r="F1201" s="17"/>
      <c r="G1201" s="1"/>
      <c r="H1201" s="1"/>
      <c r="I1201" s="1"/>
      <c r="J1201" s="1"/>
      <c r="K1201" s="1"/>
      <c r="L1201" s="1"/>
      <c r="M1201" s="1"/>
      <c r="N1201" s="1"/>
      <c r="O1201" s="1"/>
      <c r="P1201" s="1"/>
    </row>
    <row r="1202" spans="3:16">
      <c r="C1202" s="1"/>
      <c r="D1202" s="1"/>
      <c r="E1202" s="1"/>
      <c r="F1202" s="17"/>
      <c r="G1202" s="1"/>
      <c r="H1202" s="1"/>
      <c r="I1202" s="1"/>
      <c r="J1202" s="1"/>
      <c r="K1202" s="1"/>
      <c r="L1202" s="1"/>
      <c r="M1202" s="1"/>
      <c r="N1202" s="1"/>
      <c r="O1202" s="1"/>
      <c r="P1202" s="1"/>
    </row>
    <row r="1203" spans="3:16">
      <c r="C1203" s="1"/>
      <c r="D1203" s="1"/>
      <c r="E1203" s="1"/>
      <c r="F1203" s="17"/>
      <c r="G1203" s="1"/>
      <c r="H1203" s="1"/>
      <c r="I1203" s="1"/>
      <c r="J1203" s="1"/>
      <c r="K1203" s="1"/>
      <c r="L1203" s="1"/>
      <c r="M1203" s="1"/>
      <c r="N1203" s="1"/>
      <c r="O1203" s="1"/>
      <c r="P1203" s="1"/>
    </row>
    <row r="1204" spans="3:16">
      <c r="C1204" s="1"/>
      <c r="D1204" s="1"/>
      <c r="E1204" s="1"/>
      <c r="F1204" s="17"/>
      <c r="G1204" s="1"/>
      <c r="H1204" s="1"/>
      <c r="I1204" s="1"/>
      <c r="J1204" s="1"/>
      <c r="K1204" s="1"/>
      <c r="L1204" s="1"/>
      <c r="M1204" s="1"/>
      <c r="N1204" s="1"/>
      <c r="O1204" s="1"/>
      <c r="P1204" s="1"/>
    </row>
    <row r="1205" spans="3:16">
      <c r="C1205" s="1"/>
      <c r="D1205" s="1"/>
      <c r="E1205" s="1"/>
      <c r="F1205" s="17"/>
      <c r="G1205" s="1"/>
      <c r="H1205" s="1"/>
      <c r="I1205" s="1"/>
      <c r="J1205" s="1"/>
      <c r="K1205" s="1"/>
      <c r="L1205" s="1"/>
      <c r="M1205" s="1"/>
      <c r="N1205" s="1"/>
      <c r="O1205" s="1"/>
      <c r="P1205" s="1"/>
    </row>
    <row r="1206" spans="3:16">
      <c r="C1206" s="1"/>
      <c r="D1206" s="1"/>
      <c r="E1206" s="1"/>
      <c r="F1206" s="17"/>
      <c r="G1206" s="1"/>
      <c r="H1206" s="1"/>
      <c r="I1206" s="1"/>
      <c r="J1206" s="1"/>
      <c r="K1206" s="1"/>
      <c r="L1206" s="1"/>
      <c r="M1206" s="1"/>
      <c r="N1206" s="1"/>
      <c r="O1206" s="1"/>
      <c r="P1206" s="1"/>
    </row>
    <row r="1207" spans="3:16">
      <c r="C1207" s="1"/>
      <c r="D1207" s="1"/>
      <c r="E1207" s="1"/>
      <c r="F1207" s="17"/>
      <c r="G1207" s="1"/>
      <c r="H1207" s="1"/>
      <c r="I1207" s="1"/>
      <c r="J1207" s="1"/>
      <c r="K1207" s="1"/>
      <c r="L1207" s="1"/>
      <c r="M1207" s="1"/>
      <c r="N1207" s="1"/>
      <c r="O1207" s="1"/>
      <c r="P1207" s="1"/>
    </row>
    <row r="1208" spans="3:16">
      <c r="C1208" s="1"/>
      <c r="D1208" s="1"/>
      <c r="E1208" s="1"/>
      <c r="F1208" s="17"/>
      <c r="G1208" s="1"/>
      <c r="H1208" s="1"/>
      <c r="I1208" s="1"/>
      <c r="J1208" s="1"/>
      <c r="K1208" s="1"/>
      <c r="L1208" s="1"/>
      <c r="M1208" s="1"/>
      <c r="N1208" s="1"/>
      <c r="O1208" s="1"/>
      <c r="P1208" s="1"/>
    </row>
    <row r="1209" spans="3:16">
      <c r="C1209" s="1"/>
      <c r="D1209" s="1"/>
      <c r="E1209" s="1"/>
      <c r="F1209" s="17"/>
      <c r="G1209" s="1"/>
      <c r="H1209" s="1"/>
      <c r="I1209" s="1"/>
      <c r="J1209" s="1"/>
      <c r="K1209" s="1"/>
      <c r="L1209" s="1"/>
      <c r="M1209" s="1"/>
      <c r="N1209" s="1"/>
      <c r="O1209" s="1"/>
      <c r="P1209" s="1"/>
    </row>
    <row r="1210" spans="3:16">
      <c r="C1210" s="1"/>
      <c r="D1210" s="1"/>
      <c r="E1210" s="1"/>
      <c r="F1210" s="17"/>
      <c r="G1210" s="1"/>
      <c r="H1210" s="1"/>
      <c r="I1210" s="1"/>
      <c r="J1210" s="1"/>
      <c r="K1210" s="1"/>
      <c r="L1210" s="1"/>
      <c r="M1210" s="1"/>
      <c r="N1210" s="1"/>
      <c r="O1210" s="1"/>
      <c r="P1210" s="1"/>
    </row>
    <row r="1211" spans="3:16">
      <c r="C1211" s="1"/>
      <c r="D1211" s="1"/>
      <c r="E1211" s="1"/>
      <c r="F1211" s="17"/>
      <c r="G1211" s="1"/>
      <c r="H1211" s="1"/>
      <c r="I1211" s="1"/>
      <c r="J1211" s="1"/>
      <c r="K1211" s="1"/>
      <c r="L1211" s="1"/>
      <c r="M1211" s="1"/>
      <c r="N1211" s="1"/>
      <c r="O1211" s="1"/>
      <c r="P1211" s="1"/>
    </row>
    <row r="1212" spans="3:16">
      <c r="C1212" s="1"/>
      <c r="D1212" s="1"/>
      <c r="E1212" s="1"/>
      <c r="F1212" s="17"/>
      <c r="G1212" s="1"/>
      <c r="H1212" s="1"/>
      <c r="I1212" s="1"/>
      <c r="J1212" s="1"/>
      <c r="K1212" s="1"/>
      <c r="L1212" s="1"/>
      <c r="M1212" s="1"/>
      <c r="N1212" s="1"/>
      <c r="O1212" s="1"/>
      <c r="P1212" s="1"/>
    </row>
    <row r="1213" spans="3:16">
      <c r="C1213" s="1"/>
      <c r="D1213" s="1"/>
      <c r="E1213" s="1"/>
      <c r="F1213" s="17"/>
      <c r="G1213" s="1"/>
      <c r="H1213" s="1"/>
      <c r="I1213" s="1"/>
      <c r="J1213" s="1"/>
      <c r="K1213" s="1"/>
      <c r="L1213" s="1"/>
      <c r="M1213" s="1"/>
      <c r="N1213" s="1"/>
      <c r="O1213" s="1"/>
      <c r="P1213" s="1"/>
    </row>
    <row r="1214" spans="3:16">
      <c r="C1214" s="1"/>
      <c r="D1214" s="1"/>
      <c r="E1214" s="1"/>
      <c r="F1214" s="17"/>
      <c r="G1214" s="1"/>
      <c r="H1214" s="1"/>
      <c r="I1214" s="1"/>
      <c r="J1214" s="1"/>
      <c r="K1214" s="1"/>
      <c r="L1214" s="1"/>
      <c r="M1214" s="1"/>
      <c r="N1214" s="1"/>
      <c r="O1214" s="1"/>
      <c r="P1214" s="1"/>
    </row>
    <row r="1215" spans="3:16">
      <c r="C1215" s="1"/>
      <c r="D1215" s="1"/>
      <c r="E1215" s="1"/>
      <c r="F1215" s="17"/>
      <c r="G1215" s="1"/>
      <c r="H1215" s="1"/>
      <c r="I1215" s="1"/>
      <c r="J1215" s="1"/>
      <c r="K1215" s="1"/>
      <c r="L1215" s="1"/>
      <c r="M1215" s="1"/>
      <c r="N1215" s="1"/>
      <c r="O1215" s="1"/>
      <c r="P1215" s="1"/>
    </row>
    <row r="1216" spans="3:16">
      <c r="C1216" s="1"/>
      <c r="D1216" s="1"/>
      <c r="E1216" s="1"/>
      <c r="F1216" s="17"/>
      <c r="G1216" s="1"/>
      <c r="H1216" s="1"/>
      <c r="I1216" s="1"/>
      <c r="J1216" s="1"/>
      <c r="K1216" s="1"/>
      <c r="L1216" s="1"/>
      <c r="M1216" s="1"/>
      <c r="N1216" s="1"/>
      <c r="O1216" s="1"/>
      <c r="P1216" s="1"/>
    </row>
    <row r="1217" spans="3:16">
      <c r="C1217" s="1"/>
      <c r="D1217" s="1"/>
      <c r="E1217" s="1"/>
      <c r="F1217" s="17"/>
      <c r="G1217" s="1"/>
      <c r="H1217" s="1"/>
      <c r="I1217" s="1"/>
      <c r="J1217" s="1"/>
      <c r="K1217" s="1"/>
      <c r="L1217" s="1"/>
      <c r="M1217" s="1"/>
      <c r="N1217" s="1"/>
      <c r="O1217" s="1"/>
      <c r="P1217" s="1"/>
    </row>
    <row r="1218" spans="3:16">
      <c r="C1218" s="1"/>
      <c r="D1218" s="1"/>
      <c r="E1218" s="1"/>
      <c r="F1218" s="17"/>
      <c r="G1218" s="1"/>
      <c r="H1218" s="1"/>
      <c r="I1218" s="1"/>
      <c r="J1218" s="1"/>
      <c r="K1218" s="1"/>
      <c r="L1218" s="1"/>
      <c r="M1218" s="1"/>
      <c r="N1218" s="1"/>
      <c r="O1218" s="1"/>
      <c r="P1218" s="1"/>
    </row>
    <row r="1219" spans="3:16">
      <c r="C1219" s="1"/>
      <c r="D1219" s="1"/>
      <c r="E1219" s="1"/>
      <c r="F1219" s="17"/>
      <c r="G1219" s="1"/>
      <c r="H1219" s="1"/>
      <c r="I1219" s="1"/>
      <c r="J1219" s="1"/>
      <c r="K1219" s="1"/>
      <c r="L1219" s="1"/>
      <c r="M1219" s="1"/>
      <c r="N1219" s="1"/>
      <c r="O1219" s="1"/>
      <c r="P1219" s="1"/>
    </row>
    <row r="1220" spans="3:16">
      <c r="C1220" s="1"/>
      <c r="D1220" s="1"/>
      <c r="E1220" s="1"/>
      <c r="F1220" s="17"/>
      <c r="G1220" s="1"/>
      <c r="H1220" s="1"/>
      <c r="I1220" s="1"/>
      <c r="J1220" s="1"/>
      <c r="K1220" s="1"/>
      <c r="L1220" s="1"/>
      <c r="M1220" s="1"/>
      <c r="N1220" s="1"/>
      <c r="O1220" s="1"/>
      <c r="P1220" s="1"/>
    </row>
    <row r="1221" spans="3:16">
      <c r="C1221" s="1"/>
      <c r="D1221" s="1"/>
      <c r="E1221" s="1"/>
      <c r="F1221" s="17"/>
      <c r="G1221" s="1"/>
      <c r="H1221" s="1"/>
      <c r="I1221" s="1"/>
      <c r="J1221" s="1"/>
      <c r="K1221" s="1"/>
      <c r="L1221" s="1"/>
      <c r="M1221" s="1"/>
      <c r="N1221" s="1"/>
      <c r="O1221" s="1"/>
      <c r="P1221" s="1"/>
    </row>
    <row r="1222" spans="3:16">
      <c r="C1222" s="1"/>
      <c r="D1222" s="1"/>
      <c r="E1222" s="1"/>
      <c r="F1222" s="17"/>
      <c r="G1222" s="1"/>
      <c r="H1222" s="1"/>
      <c r="I1222" s="1"/>
      <c r="J1222" s="1"/>
      <c r="K1222" s="1"/>
      <c r="L1222" s="1"/>
      <c r="M1222" s="1"/>
      <c r="N1222" s="1"/>
      <c r="O1222" s="1"/>
      <c r="P1222" s="1"/>
    </row>
    <row r="1223" spans="3:16">
      <c r="C1223" s="1"/>
      <c r="D1223" s="1"/>
      <c r="E1223" s="1"/>
      <c r="F1223" s="17"/>
      <c r="G1223" s="1"/>
      <c r="H1223" s="1"/>
      <c r="I1223" s="1"/>
      <c r="J1223" s="1"/>
      <c r="K1223" s="1"/>
      <c r="L1223" s="1"/>
      <c r="M1223" s="1"/>
      <c r="N1223" s="1"/>
      <c r="O1223" s="1"/>
      <c r="P1223" s="1"/>
    </row>
    <row r="1224" spans="3:16">
      <c r="C1224" s="1"/>
      <c r="D1224" s="1"/>
      <c r="E1224" s="1"/>
      <c r="F1224" s="17"/>
      <c r="G1224" s="1"/>
      <c r="H1224" s="1"/>
      <c r="I1224" s="1"/>
      <c r="J1224" s="1"/>
      <c r="K1224" s="1"/>
      <c r="L1224" s="1"/>
      <c r="M1224" s="1"/>
      <c r="N1224" s="1"/>
      <c r="O1224" s="1"/>
      <c r="P1224" s="1"/>
    </row>
    <row r="1225" spans="3:16">
      <c r="C1225" s="1"/>
      <c r="D1225" s="1"/>
      <c r="E1225" s="1"/>
      <c r="F1225" s="17"/>
      <c r="G1225" s="1"/>
      <c r="H1225" s="1"/>
      <c r="I1225" s="1"/>
      <c r="J1225" s="1"/>
      <c r="K1225" s="1"/>
      <c r="L1225" s="1"/>
      <c r="M1225" s="1"/>
      <c r="N1225" s="1"/>
      <c r="O1225" s="1"/>
      <c r="P1225" s="1"/>
    </row>
    <row r="1226" spans="3:16">
      <c r="C1226" s="1"/>
      <c r="D1226" s="1"/>
      <c r="E1226" s="1"/>
      <c r="F1226" s="17"/>
      <c r="G1226" s="1"/>
      <c r="H1226" s="1"/>
      <c r="I1226" s="1"/>
      <c r="J1226" s="1"/>
      <c r="K1226" s="1"/>
      <c r="L1226" s="1"/>
      <c r="M1226" s="1"/>
      <c r="N1226" s="1"/>
      <c r="O1226" s="1"/>
      <c r="P1226" s="1"/>
    </row>
    <row r="1227" spans="3:16">
      <c r="C1227" s="1"/>
      <c r="D1227" s="1"/>
      <c r="E1227" s="1"/>
      <c r="F1227" s="17"/>
      <c r="G1227" s="1"/>
      <c r="H1227" s="1"/>
      <c r="I1227" s="1"/>
      <c r="J1227" s="1"/>
      <c r="K1227" s="1"/>
      <c r="L1227" s="1"/>
      <c r="M1227" s="1"/>
      <c r="N1227" s="1"/>
      <c r="O1227" s="1"/>
      <c r="P1227" s="1"/>
    </row>
    <row r="1228" spans="3:16">
      <c r="C1228" s="1"/>
      <c r="D1228" s="1"/>
      <c r="E1228" s="1"/>
      <c r="F1228" s="17"/>
      <c r="G1228" s="1"/>
      <c r="H1228" s="1"/>
      <c r="I1228" s="1"/>
      <c r="J1228" s="1"/>
      <c r="K1228" s="1"/>
      <c r="L1228" s="1"/>
      <c r="M1228" s="1"/>
      <c r="N1228" s="1"/>
      <c r="O1228" s="1"/>
      <c r="P1228" s="1"/>
    </row>
    <row r="1229" spans="3:16">
      <c r="C1229" s="1"/>
      <c r="D1229" s="1"/>
      <c r="E1229" s="1"/>
      <c r="F1229" s="17"/>
      <c r="G1229" s="1"/>
      <c r="H1229" s="1"/>
      <c r="I1229" s="1"/>
      <c r="J1229" s="1"/>
      <c r="K1229" s="1"/>
      <c r="L1229" s="1"/>
      <c r="M1229" s="1"/>
      <c r="N1229" s="1"/>
      <c r="O1229" s="1"/>
      <c r="P1229" s="1"/>
    </row>
    <row r="1230" spans="3:16">
      <c r="C1230" s="1"/>
      <c r="D1230" s="1"/>
      <c r="E1230" s="1"/>
      <c r="F1230" s="17"/>
      <c r="G1230" s="1"/>
      <c r="H1230" s="1"/>
      <c r="I1230" s="1"/>
      <c r="J1230" s="1"/>
      <c r="K1230" s="1"/>
      <c r="L1230" s="1"/>
      <c r="M1230" s="1"/>
      <c r="N1230" s="1"/>
      <c r="O1230" s="1"/>
      <c r="P1230" s="1"/>
    </row>
    <row r="1231" spans="3:16">
      <c r="C1231" s="1"/>
      <c r="D1231" s="1"/>
      <c r="E1231" s="1"/>
      <c r="F1231" s="17"/>
      <c r="G1231" s="1"/>
      <c r="H1231" s="1"/>
      <c r="I1231" s="1"/>
      <c r="J1231" s="1"/>
      <c r="K1231" s="1"/>
      <c r="L1231" s="1"/>
      <c r="M1231" s="1"/>
      <c r="N1231" s="1"/>
      <c r="O1231" s="1"/>
      <c r="P1231" s="1"/>
    </row>
    <row r="1232" spans="3:16">
      <c r="C1232" s="1"/>
      <c r="D1232" s="1"/>
      <c r="E1232" s="1"/>
      <c r="F1232" s="17"/>
      <c r="G1232" s="1"/>
      <c r="H1232" s="1"/>
      <c r="I1232" s="1"/>
      <c r="J1232" s="1"/>
      <c r="K1232" s="1"/>
      <c r="L1232" s="1"/>
      <c r="M1232" s="1"/>
      <c r="N1232" s="1"/>
      <c r="O1232" s="1"/>
      <c r="P1232" s="1"/>
    </row>
    <row r="1233" spans="3:16">
      <c r="C1233" s="1"/>
      <c r="D1233" s="1"/>
      <c r="E1233" s="1"/>
      <c r="F1233" s="17"/>
      <c r="G1233" s="1"/>
      <c r="H1233" s="1"/>
      <c r="I1233" s="1"/>
      <c r="J1233" s="1"/>
      <c r="K1233" s="1"/>
      <c r="L1233" s="1"/>
      <c r="M1233" s="1"/>
      <c r="N1233" s="1"/>
      <c r="O1233" s="1"/>
      <c r="P1233" s="1"/>
    </row>
    <row r="1234" spans="3:16">
      <c r="C1234" s="1"/>
      <c r="D1234" s="1"/>
      <c r="E1234" s="1"/>
      <c r="F1234" s="17"/>
      <c r="G1234" s="1"/>
      <c r="H1234" s="1"/>
      <c r="I1234" s="1"/>
      <c r="J1234" s="1"/>
      <c r="K1234" s="1"/>
      <c r="L1234" s="1"/>
      <c r="M1234" s="1"/>
      <c r="N1234" s="1"/>
      <c r="O1234" s="1"/>
      <c r="P1234" s="1"/>
    </row>
    <row r="1235" spans="3:16">
      <c r="C1235" s="1"/>
      <c r="D1235" s="1"/>
      <c r="E1235" s="1"/>
      <c r="F1235" s="17"/>
      <c r="G1235" s="1"/>
      <c r="H1235" s="1"/>
      <c r="I1235" s="1"/>
      <c r="J1235" s="1"/>
      <c r="K1235" s="1"/>
      <c r="L1235" s="1"/>
      <c r="M1235" s="1"/>
      <c r="N1235" s="1"/>
      <c r="O1235" s="1"/>
      <c r="P1235" s="1"/>
    </row>
    <row r="1236" spans="3:16">
      <c r="C1236" s="1"/>
      <c r="D1236" s="1"/>
      <c r="E1236" s="1"/>
      <c r="F1236" s="17"/>
      <c r="G1236" s="1"/>
      <c r="H1236" s="1"/>
      <c r="I1236" s="1"/>
      <c r="J1236" s="1"/>
      <c r="K1236" s="1"/>
      <c r="L1236" s="1"/>
      <c r="M1236" s="1"/>
      <c r="N1236" s="1"/>
      <c r="O1236" s="1"/>
      <c r="P1236" s="1"/>
    </row>
    <row r="1237" spans="3:16">
      <c r="C1237" s="1"/>
      <c r="D1237" s="1"/>
      <c r="E1237" s="1"/>
      <c r="F1237" s="17"/>
      <c r="G1237" s="1"/>
      <c r="H1237" s="1"/>
      <c r="I1237" s="1"/>
      <c r="J1237" s="1"/>
      <c r="K1237" s="1"/>
      <c r="L1237" s="1"/>
      <c r="M1237" s="1"/>
      <c r="N1237" s="1"/>
      <c r="O1237" s="1"/>
      <c r="P1237" s="1"/>
    </row>
    <row r="1238" spans="3:16">
      <c r="C1238" s="1"/>
      <c r="D1238" s="1"/>
      <c r="E1238" s="1"/>
      <c r="F1238" s="17"/>
      <c r="G1238" s="1"/>
      <c r="H1238" s="1"/>
      <c r="I1238" s="1"/>
      <c r="J1238" s="1"/>
      <c r="K1238" s="1"/>
      <c r="L1238" s="1"/>
      <c r="M1238" s="1"/>
      <c r="N1238" s="1"/>
      <c r="O1238" s="1"/>
      <c r="P1238" s="1"/>
    </row>
    <row r="1239" spans="3:16">
      <c r="C1239" s="1"/>
      <c r="D1239" s="1"/>
      <c r="E1239" s="1"/>
      <c r="F1239" s="17"/>
      <c r="G1239" s="1"/>
      <c r="H1239" s="1"/>
      <c r="I1239" s="1"/>
      <c r="J1239" s="1"/>
      <c r="K1239" s="1"/>
      <c r="L1239" s="1"/>
      <c r="M1239" s="1"/>
      <c r="N1239" s="1"/>
      <c r="O1239" s="1"/>
      <c r="P1239" s="1"/>
    </row>
    <row r="1240" spans="3:16">
      <c r="C1240" s="1"/>
      <c r="D1240" s="1"/>
      <c r="E1240" s="1"/>
      <c r="F1240" s="17"/>
      <c r="G1240" s="1"/>
      <c r="H1240" s="1"/>
      <c r="I1240" s="1"/>
      <c r="J1240" s="1"/>
      <c r="K1240" s="1"/>
      <c r="L1240" s="1"/>
      <c r="M1240" s="1"/>
      <c r="N1240" s="1"/>
      <c r="O1240" s="1"/>
      <c r="P1240" s="1"/>
    </row>
    <row r="1241" spans="3:16">
      <c r="C1241" s="1"/>
      <c r="D1241" s="1"/>
      <c r="E1241" s="1"/>
      <c r="F1241" s="17"/>
      <c r="G1241" s="1"/>
      <c r="H1241" s="1"/>
      <c r="I1241" s="1"/>
      <c r="J1241" s="1"/>
      <c r="K1241" s="1"/>
      <c r="L1241" s="1"/>
      <c r="M1241" s="1"/>
      <c r="N1241" s="1"/>
      <c r="O1241" s="1"/>
      <c r="P1241" s="1"/>
    </row>
    <row r="1242" spans="3:16">
      <c r="C1242" s="1"/>
      <c r="D1242" s="1"/>
      <c r="E1242" s="1"/>
      <c r="F1242" s="17"/>
      <c r="G1242" s="1"/>
      <c r="H1242" s="1"/>
      <c r="I1242" s="1"/>
      <c r="J1242" s="1"/>
      <c r="K1242" s="1"/>
      <c r="L1242" s="1"/>
      <c r="M1242" s="1"/>
      <c r="N1242" s="1"/>
      <c r="O1242" s="1"/>
      <c r="P1242" s="1"/>
    </row>
    <row r="1243" spans="3:16">
      <c r="C1243" s="1"/>
      <c r="D1243" s="1"/>
      <c r="E1243" s="1"/>
      <c r="F1243" s="17"/>
      <c r="G1243" s="1"/>
      <c r="H1243" s="1"/>
      <c r="I1243" s="1"/>
      <c r="J1243" s="1"/>
      <c r="K1243" s="1"/>
      <c r="L1243" s="1"/>
      <c r="M1243" s="1"/>
      <c r="N1243" s="1"/>
      <c r="O1243" s="1"/>
      <c r="P1243" s="1"/>
    </row>
    <row r="1244" spans="3:16">
      <c r="C1244" s="1"/>
      <c r="D1244" s="1"/>
      <c r="E1244" s="1"/>
      <c r="F1244" s="17"/>
      <c r="G1244" s="1"/>
      <c r="H1244" s="1"/>
      <c r="I1244" s="1"/>
      <c r="J1244" s="1"/>
      <c r="K1244" s="1"/>
      <c r="L1244" s="1"/>
      <c r="M1244" s="1"/>
      <c r="N1244" s="1"/>
      <c r="O1244" s="1"/>
      <c r="P1244" s="1"/>
    </row>
    <row r="1245" spans="3:16">
      <c r="C1245" s="1"/>
      <c r="D1245" s="1"/>
      <c r="E1245" s="1"/>
      <c r="F1245" s="17"/>
      <c r="G1245" s="1"/>
      <c r="H1245" s="1"/>
      <c r="I1245" s="1"/>
      <c r="J1245" s="1"/>
      <c r="K1245" s="1"/>
      <c r="L1245" s="1"/>
      <c r="M1245" s="1"/>
      <c r="N1245" s="1"/>
      <c r="O1245" s="1"/>
      <c r="P1245" s="1"/>
    </row>
    <row r="1246" spans="3:16">
      <c r="C1246" s="1"/>
      <c r="D1246" s="1"/>
      <c r="E1246" s="1"/>
      <c r="F1246" s="17"/>
      <c r="G1246" s="1"/>
      <c r="H1246" s="1"/>
      <c r="I1246" s="1"/>
      <c r="J1246" s="1"/>
      <c r="K1246" s="1"/>
      <c r="L1246" s="1"/>
      <c r="M1246" s="1"/>
      <c r="N1246" s="1"/>
      <c r="O1246" s="1"/>
      <c r="P1246" s="1"/>
    </row>
    <row r="1247" spans="3:16">
      <c r="C1247" s="1"/>
      <c r="D1247" s="1"/>
      <c r="E1247" s="1"/>
      <c r="F1247" s="17"/>
      <c r="G1247" s="1"/>
      <c r="H1247" s="1"/>
      <c r="I1247" s="1"/>
      <c r="J1247" s="1"/>
      <c r="K1247" s="1"/>
      <c r="L1247" s="1"/>
      <c r="M1247" s="1"/>
      <c r="N1247" s="1"/>
      <c r="O1247" s="1"/>
      <c r="P1247" s="1"/>
    </row>
    <row r="1248" spans="3:16">
      <c r="C1248" s="1"/>
      <c r="D1248" s="1"/>
      <c r="E1248" s="1"/>
      <c r="F1248" s="17"/>
      <c r="G1248" s="1"/>
      <c r="H1248" s="1"/>
      <c r="I1248" s="1"/>
      <c r="J1248" s="1"/>
      <c r="K1248" s="1"/>
      <c r="L1248" s="1"/>
      <c r="M1248" s="1"/>
      <c r="N1248" s="1"/>
      <c r="O1248" s="1"/>
      <c r="P1248" s="1"/>
    </row>
    <row r="1249" spans="3:16">
      <c r="C1249" s="1"/>
      <c r="D1249" s="1"/>
      <c r="E1249" s="1"/>
      <c r="F1249" s="17"/>
      <c r="G1249" s="1"/>
      <c r="H1249" s="1"/>
      <c r="I1249" s="1"/>
      <c r="J1249" s="1"/>
      <c r="K1249" s="1"/>
      <c r="L1249" s="1"/>
      <c r="M1249" s="1"/>
      <c r="N1249" s="1"/>
      <c r="O1249" s="1"/>
      <c r="P1249" s="1"/>
    </row>
    <row r="1250" spans="3:16">
      <c r="C1250" s="1"/>
      <c r="D1250" s="1"/>
      <c r="E1250" s="1"/>
      <c r="F1250" s="17"/>
      <c r="G1250" s="1"/>
      <c r="H1250" s="1"/>
      <c r="I1250" s="1"/>
      <c r="J1250" s="1"/>
      <c r="K1250" s="1"/>
      <c r="L1250" s="1"/>
      <c r="M1250" s="1"/>
      <c r="N1250" s="1"/>
      <c r="O1250" s="1"/>
      <c r="P1250" s="1"/>
    </row>
    <row r="1251" spans="3:16">
      <c r="C1251" s="1"/>
      <c r="D1251" s="1"/>
      <c r="E1251" s="1"/>
      <c r="F1251" s="17"/>
      <c r="G1251" s="1"/>
      <c r="H1251" s="1"/>
      <c r="I1251" s="1"/>
      <c r="J1251" s="1"/>
      <c r="K1251" s="1"/>
      <c r="L1251" s="1"/>
      <c r="M1251" s="1"/>
      <c r="N1251" s="1"/>
      <c r="O1251" s="1"/>
      <c r="P1251" s="1"/>
    </row>
    <row r="1252" spans="3:16">
      <c r="C1252" s="1"/>
      <c r="D1252" s="1"/>
      <c r="E1252" s="1"/>
      <c r="F1252" s="17"/>
      <c r="G1252" s="1"/>
      <c r="H1252" s="1"/>
      <c r="I1252" s="1"/>
      <c r="J1252" s="1"/>
      <c r="K1252" s="1"/>
      <c r="L1252" s="1"/>
      <c r="M1252" s="1"/>
      <c r="N1252" s="1"/>
      <c r="O1252" s="1"/>
      <c r="P1252" s="1"/>
    </row>
    <row r="1253" spans="3:16">
      <c r="C1253" s="1"/>
      <c r="D1253" s="1"/>
      <c r="E1253" s="1"/>
      <c r="F1253" s="17"/>
      <c r="G1253" s="1"/>
      <c r="H1253" s="1"/>
      <c r="I1253" s="1"/>
      <c r="J1253" s="1"/>
      <c r="K1253" s="1"/>
      <c r="L1253" s="1"/>
      <c r="M1253" s="1"/>
      <c r="N1253" s="1"/>
      <c r="O1253" s="1"/>
      <c r="P1253" s="1"/>
    </row>
    <row r="1254" spans="3:16">
      <c r="C1254" s="1"/>
      <c r="D1254" s="1"/>
      <c r="E1254" s="1"/>
      <c r="F1254" s="17"/>
      <c r="G1254" s="1"/>
      <c r="H1254" s="1"/>
      <c r="I1254" s="1"/>
      <c r="J1254" s="1"/>
      <c r="K1254" s="1"/>
      <c r="L1254" s="1"/>
      <c r="M1254" s="1"/>
      <c r="N1254" s="1"/>
      <c r="O1254" s="1"/>
      <c r="P1254" s="1"/>
    </row>
    <row r="1255" spans="3:16">
      <c r="C1255" s="1"/>
      <c r="D1255" s="1"/>
      <c r="E1255" s="1"/>
      <c r="F1255" s="17"/>
      <c r="G1255" s="1"/>
      <c r="H1255" s="1"/>
      <c r="I1255" s="1"/>
      <c r="J1255" s="1"/>
      <c r="K1255" s="1"/>
      <c r="L1255" s="1"/>
      <c r="M1255" s="1"/>
      <c r="N1255" s="1"/>
      <c r="O1255" s="1"/>
      <c r="P1255" s="1"/>
    </row>
    <row r="1256" spans="3:16">
      <c r="C1256" s="1"/>
      <c r="D1256" s="1"/>
      <c r="E1256" s="1"/>
      <c r="F1256" s="17"/>
      <c r="G1256" s="1"/>
      <c r="H1256" s="1"/>
      <c r="I1256" s="1"/>
      <c r="J1256" s="1"/>
      <c r="K1256" s="1"/>
      <c r="L1256" s="1"/>
      <c r="M1256" s="1"/>
      <c r="N1256" s="1"/>
      <c r="O1256" s="1"/>
      <c r="P1256" s="1"/>
    </row>
    <row r="1257" spans="3:16">
      <c r="C1257" s="1"/>
      <c r="D1257" s="1"/>
      <c r="E1257" s="1"/>
      <c r="F1257" s="17"/>
      <c r="G1257" s="1"/>
      <c r="H1257" s="1"/>
      <c r="I1257" s="1"/>
      <c r="J1257" s="1"/>
      <c r="K1257" s="1"/>
      <c r="L1257" s="1"/>
      <c r="M1257" s="1"/>
      <c r="N1257" s="1"/>
      <c r="O1257" s="1"/>
      <c r="P1257" s="1"/>
    </row>
    <row r="1258" spans="3:16">
      <c r="C1258" s="1"/>
      <c r="D1258" s="1"/>
      <c r="E1258" s="1"/>
      <c r="F1258" s="17"/>
      <c r="G1258" s="1"/>
      <c r="H1258" s="1"/>
      <c r="I1258" s="1"/>
      <c r="J1258" s="1"/>
      <c r="K1258" s="1"/>
      <c r="L1258" s="1"/>
      <c r="M1258" s="1"/>
      <c r="N1258" s="1"/>
      <c r="O1258" s="1"/>
      <c r="P1258" s="1"/>
    </row>
    <row r="1259" spans="3:16">
      <c r="C1259" s="1"/>
      <c r="D1259" s="1"/>
      <c r="E1259" s="1"/>
      <c r="F1259" s="17"/>
      <c r="G1259" s="1"/>
      <c r="H1259" s="1"/>
      <c r="I1259" s="1"/>
      <c r="J1259" s="1"/>
      <c r="K1259" s="1"/>
      <c r="L1259" s="1"/>
      <c r="M1259" s="1"/>
      <c r="N1259" s="1"/>
      <c r="O1259" s="1"/>
      <c r="P1259" s="1"/>
    </row>
    <row r="1260" spans="3:16">
      <c r="C1260" s="1"/>
      <c r="D1260" s="1"/>
      <c r="E1260" s="1"/>
      <c r="F1260" s="17"/>
      <c r="G1260" s="1"/>
      <c r="H1260" s="1"/>
      <c r="I1260" s="1"/>
      <c r="J1260" s="1"/>
      <c r="K1260" s="1"/>
      <c r="L1260" s="1"/>
      <c r="M1260" s="1"/>
      <c r="N1260" s="1"/>
      <c r="O1260" s="1"/>
      <c r="P1260" s="1"/>
    </row>
    <row r="1261" spans="3:16">
      <c r="C1261" s="1"/>
      <c r="D1261" s="1"/>
      <c r="E1261" s="1"/>
      <c r="F1261" s="17"/>
      <c r="G1261" s="1"/>
      <c r="H1261" s="1"/>
      <c r="I1261" s="1"/>
      <c r="J1261" s="1"/>
      <c r="K1261" s="1"/>
      <c r="L1261" s="1"/>
      <c r="M1261" s="1"/>
      <c r="N1261" s="1"/>
      <c r="O1261" s="1"/>
      <c r="P1261" s="1"/>
    </row>
    <row r="1262" spans="3:16">
      <c r="C1262" s="1"/>
      <c r="D1262" s="1"/>
      <c r="E1262" s="1"/>
      <c r="F1262" s="17"/>
      <c r="G1262" s="1"/>
      <c r="H1262" s="1"/>
      <c r="I1262" s="1"/>
      <c r="J1262" s="1"/>
      <c r="K1262" s="1"/>
      <c r="L1262" s="1"/>
      <c r="M1262" s="1"/>
      <c r="N1262" s="1"/>
      <c r="O1262" s="1"/>
      <c r="P1262" s="1"/>
    </row>
    <row r="1263" spans="3:16">
      <c r="C1263" s="1"/>
      <c r="D1263" s="1"/>
      <c r="E1263" s="1"/>
      <c r="F1263" s="17"/>
      <c r="G1263" s="1"/>
      <c r="H1263" s="1"/>
      <c r="I1263" s="1"/>
      <c r="J1263" s="1"/>
      <c r="K1263" s="1"/>
      <c r="L1263" s="1"/>
      <c r="M1263" s="1"/>
      <c r="N1263" s="1"/>
      <c r="O1263" s="1"/>
      <c r="P1263" s="1"/>
    </row>
    <row r="1264" spans="3:16">
      <c r="C1264" s="1"/>
      <c r="D1264" s="1"/>
      <c r="E1264" s="1"/>
      <c r="F1264" s="17"/>
      <c r="G1264" s="1"/>
      <c r="H1264" s="1"/>
      <c r="I1264" s="1"/>
      <c r="J1264" s="1"/>
      <c r="K1264" s="1"/>
      <c r="L1264" s="1"/>
      <c r="M1264" s="1"/>
      <c r="N1264" s="1"/>
      <c r="O1264" s="1"/>
      <c r="P1264" s="1"/>
    </row>
    <row r="1265" spans="3:16">
      <c r="C1265" s="1"/>
      <c r="D1265" s="1"/>
      <c r="E1265" s="1"/>
      <c r="F1265" s="17"/>
      <c r="G1265" s="1"/>
      <c r="H1265" s="1"/>
      <c r="I1265" s="1"/>
      <c r="J1265" s="1"/>
      <c r="K1265" s="1"/>
      <c r="L1265" s="1"/>
      <c r="M1265" s="1"/>
      <c r="N1265" s="1"/>
      <c r="O1265" s="1"/>
      <c r="P1265" s="1"/>
    </row>
    <row r="1266" spans="3:16">
      <c r="C1266" s="1"/>
      <c r="D1266" s="1"/>
      <c r="E1266" s="1"/>
      <c r="F1266" s="17"/>
      <c r="G1266" s="1"/>
      <c r="H1266" s="1"/>
      <c r="I1266" s="1"/>
      <c r="J1266" s="1"/>
      <c r="K1266" s="1"/>
      <c r="L1266" s="1"/>
      <c r="M1266" s="1"/>
      <c r="N1266" s="1"/>
      <c r="O1266" s="1"/>
      <c r="P1266" s="1"/>
    </row>
    <row r="1267" spans="3:16">
      <c r="C1267" s="1"/>
      <c r="D1267" s="1"/>
      <c r="E1267" s="1"/>
      <c r="F1267" s="17"/>
      <c r="G1267" s="1"/>
      <c r="H1267" s="1"/>
      <c r="I1267" s="1"/>
      <c r="J1267" s="1"/>
      <c r="K1267" s="1"/>
      <c r="L1267" s="1"/>
      <c r="M1267" s="1"/>
      <c r="N1267" s="1"/>
      <c r="O1267" s="1"/>
      <c r="P1267" s="1"/>
    </row>
    <row r="1268" spans="3:16">
      <c r="C1268" s="1"/>
      <c r="D1268" s="1"/>
      <c r="E1268" s="1"/>
      <c r="F1268" s="17"/>
      <c r="G1268" s="1"/>
      <c r="H1268" s="1"/>
      <c r="I1268" s="1"/>
      <c r="J1268" s="1"/>
      <c r="K1268" s="1"/>
      <c r="L1268" s="1"/>
      <c r="M1268" s="1"/>
      <c r="N1268" s="1"/>
      <c r="O1268" s="1"/>
      <c r="P1268" s="1"/>
    </row>
    <row r="1269" spans="3:16">
      <c r="C1269" s="1"/>
      <c r="D1269" s="1"/>
      <c r="E1269" s="1"/>
      <c r="F1269" s="17"/>
      <c r="G1269" s="1"/>
      <c r="H1269" s="1"/>
      <c r="I1269" s="1"/>
      <c r="J1269" s="1"/>
      <c r="K1269" s="1"/>
      <c r="L1269" s="1"/>
      <c r="M1269" s="1"/>
      <c r="N1269" s="1"/>
      <c r="O1269" s="1"/>
      <c r="P1269" s="1"/>
    </row>
    <row r="1270" spans="3:16">
      <c r="C1270" s="1"/>
      <c r="D1270" s="1"/>
      <c r="E1270" s="1"/>
      <c r="F1270" s="17"/>
      <c r="G1270" s="1"/>
      <c r="H1270" s="1"/>
      <c r="I1270" s="1"/>
      <c r="J1270" s="1"/>
      <c r="K1270" s="1"/>
      <c r="L1270" s="1"/>
      <c r="M1270" s="1"/>
      <c r="N1270" s="1"/>
      <c r="O1270" s="1"/>
      <c r="P1270" s="1"/>
    </row>
    <row r="1271" spans="3:16">
      <c r="C1271" s="1"/>
      <c r="D1271" s="1"/>
      <c r="E1271" s="1"/>
      <c r="F1271" s="17"/>
      <c r="G1271" s="1"/>
      <c r="H1271" s="1"/>
      <c r="I1271" s="1"/>
      <c r="J1271" s="1"/>
      <c r="K1271" s="1"/>
      <c r="L1271" s="1"/>
      <c r="M1271" s="1"/>
      <c r="N1271" s="1"/>
      <c r="O1271" s="1"/>
      <c r="P1271" s="1"/>
    </row>
    <row r="1272" spans="3:16">
      <c r="C1272" s="1"/>
      <c r="D1272" s="1"/>
      <c r="E1272" s="1"/>
      <c r="F1272" s="17"/>
      <c r="G1272" s="1"/>
      <c r="H1272" s="1"/>
      <c r="I1272" s="1"/>
      <c r="J1272" s="1"/>
      <c r="K1272" s="1"/>
      <c r="L1272" s="1"/>
      <c r="M1272" s="1"/>
      <c r="N1272" s="1"/>
      <c r="O1272" s="1"/>
      <c r="P1272" s="1"/>
    </row>
    <row r="1273" spans="3:16">
      <c r="C1273" s="1"/>
      <c r="D1273" s="1"/>
      <c r="E1273" s="1"/>
      <c r="F1273" s="17"/>
      <c r="G1273" s="1"/>
      <c r="H1273" s="1"/>
      <c r="I1273" s="1"/>
      <c r="J1273" s="1"/>
      <c r="K1273" s="1"/>
      <c r="L1273" s="1"/>
      <c r="M1273" s="1"/>
      <c r="N1273" s="1"/>
      <c r="O1273" s="1"/>
      <c r="P1273" s="1"/>
    </row>
    <row r="1274" spans="3:16">
      <c r="C1274" s="1"/>
      <c r="D1274" s="1"/>
      <c r="E1274" s="1"/>
      <c r="F1274" s="17"/>
      <c r="G1274" s="1"/>
      <c r="H1274" s="1"/>
      <c r="I1274" s="1"/>
      <c r="J1274" s="1"/>
      <c r="K1274" s="1"/>
      <c r="L1274" s="1"/>
      <c r="M1274" s="1"/>
      <c r="N1274" s="1"/>
      <c r="O1274" s="1"/>
      <c r="P1274" s="1"/>
    </row>
    <row r="1275" spans="3:16">
      <c r="C1275" s="1"/>
      <c r="D1275" s="1"/>
      <c r="E1275" s="1"/>
      <c r="F1275" s="17"/>
      <c r="G1275" s="1"/>
      <c r="H1275" s="1"/>
      <c r="I1275" s="1"/>
      <c r="J1275" s="1"/>
      <c r="K1275" s="1"/>
      <c r="L1275" s="1"/>
      <c r="M1275" s="1"/>
      <c r="N1275" s="1"/>
      <c r="O1275" s="1"/>
      <c r="P1275" s="1"/>
    </row>
    <row r="1276" spans="3:16">
      <c r="C1276" s="1"/>
      <c r="D1276" s="1"/>
      <c r="E1276" s="1"/>
      <c r="F1276" s="17"/>
      <c r="G1276" s="1"/>
      <c r="H1276" s="1"/>
      <c r="I1276" s="1"/>
      <c r="J1276" s="1"/>
      <c r="K1276" s="1"/>
      <c r="L1276" s="1"/>
      <c r="M1276" s="1"/>
      <c r="N1276" s="1"/>
      <c r="O1276" s="1"/>
      <c r="P1276" s="1"/>
    </row>
    <row r="1277" spans="3:16">
      <c r="C1277" s="1"/>
      <c r="D1277" s="1"/>
      <c r="E1277" s="1"/>
      <c r="F1277" s="17"/>
      <c r="G1277" s="1"/>
      <c r="H1277" s="1"/>
      <c r="I1277" s="1"/>
      <c r="J1277" s="1"/>
      <c r="K1277" s="1"/>
      <c r="L1277" s="1"/>
      <c r="M1277" s="1"/>
      <c r="N1277" s="1"/>
      <c r="O1277" s="1"/>
      <c r="P1277" s="1"/>
    </row>
    <row r="1278" spans="3:16">
      <c r="C1278" s="1"/>
      <c r="D1278" s="1"/>
      <c r="E1278" s="1"/>
      <c r="F1278" s="17"/>
      <c r="G1278" s="1"/>
      <c r="H1278" s="1"/>
      <c r="I1278" s="1"/>
      <c r="J1278" s="1"/>
      <c r="K1278" s="1"/>
      <c r="L1278" s="1"/>
      <c r="M1278" s="1"/>
      <c r="N1278" s="1"/>
      <c r="O1278" s="1"/>
      <c r="P1278" s="1"/>
    </row>
    <row r="1279" spans="3:16">
      <c r="C1279" s="1"/>
      <c r="D1279" s="1"/>
      <c r="E1279" s="1"/>
      <c r="F1279" s="17"/>
      <c r="G1279" s="1"/>
      <c r="H1279" s="1"/>
      <c r="I1279" s="1"/>
      <c r="J1279" s="1"/>
      <c r="K1279" s="1"/>
      <c r="L1279" s="1"/>
      <c r="M1279" s="1"/>
      <c r="N1279" s="1"/>
      <c r="O1279" s="1"/>
      <c r="P1279" s="1"/>
    </row>
    <row r="1280" spans="3:16">
      <c r="C1280" s="1"/>
      <c r="D1280" s="1"/>
      <c r="E1280" s="1"/>
      <c r="F1280" s="17"/>
      <c r="G1280" s="1"/>
      <c r="H1280" s="1"/>
      <c r="I1280" s="1"/>
      <c r="J1280" s="1"/>
      <c r="K1280" s="1"/>
      <c r="L1280" s="1"/>
      <c r="M1280" s="1"/>
      <c r="N1280" s="1"/>
      <c r="O1280" s="1"/>
      <c r="P1280" s="1"/>
    </row>
    <row r="1281" spans="3:16">
      <c r="C1281" s="1"/>
      <c r="D1281" s="1"/>
      <c r="E1281" s="1"/>
      <c r="F1281" s="17"/>
      <c r="G1281" s="1"/>
      <c r="H1281" s="1"/>
      <c r="I1281" s="1"/>
      <c r="J1281" s="1"/>
      <c r="K1281" s="1"/>
      <c r="L1281" s="1"/>
      <c r="M1281" s="1"/>
      <c r="N1281" s="1"/>
      <c r="O1281" s="1"/>
      <c r="P1281" s="1"/>
    </row>
    <row r="1282" spans="3:16">
      <c r="C1282" s="1"/>
      <c r="D1282" s="1"/>
      <c r="E1282" s="1"/>
      <c r="F1282" s="17"/>
      <c r="G1282" s="1"/>
      <c r="H1282" s="1"/>
      <c r="I1282" s="1"/>
      <c r="J1282" s="1"/>
      <c r="K1282" s="1"/>
      <c r="L1282" s="1"/>
      <c r="M1282" s="1"/>
      <c r="N1282" s="1"/>
      <c r="O1282" s="1"/>
      <c r="P1282" s="1"/>
    </row>
    <row r="1283" spans="3:16">
      <c r="C1283" s="1"/>
      <c r="D1283" s="1"/>
      <c r="E1283" s="1"/>
      <c r="F1283" s="17"/>
      <c r="G1283" s="1"/>
      <c r="H1283" s="1"/>
      <c r="I1283" s="1"/>
      <c r="J1283" s="1"/>
      <c r="K1283" s="1"/>
      <c r="L1283" s="1"/>
      <c r="M1283" s="1"/>
      <c r="N1283" s="1"/>
      <c r="O1283" s="1"/>
      <c r="P1283" s="1"/>
    </row>
    <row r="1284" spans="3:16">
      <c r="C1284" s="1"/>
      <c r="D1284" s="1"/>
      <c r="E1284" s="1"/>
      <c r="F1284" s="17"/>
      <c r="G1284" s="1"/>
      <c r="H1284" s="1"/>
      <c r="I1284" s="1"/>
      <c r="J1284" s="1"/>
      <c r="K1284" s="1"/>
      <c r="L1284" s="1"/>
      <c r="M1284" s="1"/>
      <c r="N1284" s="1"/>
      <c r="O1284" s="1"/>
      <c r="P1284" s="1"/>
    </row>
    <row r="1285" spans="3:16">
      <c r="C1285" s="1"/>
      <c r="D1285" s="1"/>
      <c r="E1285" s="1"/>
      <c r="F1285" s="17"/>
      <c r="G1285" s="1"/>
      <c r="H1285" s="1"/>
      <c r="I1285" s="1"/>
      <c r="J1285" s="1"/>
      <c r="K1285" s="1"/>
      <c r="L1285" s="1"/>
      <c r="M1285" s="1"/>
      <c r="N1285" s="1"/>
      <c r="O1285" s="1"/>
      <c r="P1285" s="1"/>
    </row>
    <row r="1286" spans="3:16">
      <c r="C1286" s="1"/>
      <c r="D1286" s="1"/>
      <c r="E1286" s="1"/>
      <c r="F1286" s="17"/>
      <c r="G1286" s="1"/>
      <c r="H1286" s="1"/>
      <c r="I1286" s="1"/>
      <c r="J1286" s="1"/>
      <c r="K1286" s="1"/>
      <c r="L1286" s="1"/>
      <c r="M1286" s="1"/>
      <c r="N1286" s="1"/>
      <c r="O1286" s="1"/>
      <c r="P1286" s="1"/>
    </row>
    <row r="1287" spans="3:16">
      <c r="C1287" s="1"/>
      <c r="D1287" s="1"/>
      <c r="E1287" s="1"/>
      <c r="F1287" s="17"/>
      <c r="G1287" s="1"/>
      <c r="H1287" s="1"/>
      <c r="I1287" s="1"/>
      <c r="J1287" s="1"/>
      <c r="K1287" s="1"/>
      <c r="L1287" s="1"/>
      <c r="M1287" s="1"/>
      <c r="N1287" s="1"/>
      <c r="O1287" s="1"/>
      <c r="P1287" s="1"/>
    </row>
    <row r="1288" spans="3:16">
      <c r="C1288" s="1"/>
      <c r="D1288" s="1"/>
      <c r="E1288" s="1"/>
      <c r="F1288" s="17"/>
      <c r="G1288" s="1"/>
      <c r="H1288" s="1"/>
      <c r="I1288" s="1"/>
      <c r="J1288" s="1"/>
      <c r="K1288" s="1"/>
      <c r="L1288" s="1"/>
      <c r="M1288" s="1"/>
      <c r="N1288" s="1"/>
      <c r="O1288" s="1"/>
      <c r="P1288" s="1"/>
    </row>
    <row r="1289" spans="3:16">
      <c r="C1289" s="1"/>
      <c r="D1289" s="1"/>
      <c r="E1289" s="1"/>
      <c r="F1289" s="17"/>
      <c r="G1289" s="1"/>
      <c r="H1289" s="1"/>
      <c r="I1289" s="1"/>
      <c r="J1289" s="1"/>
      <c r="K1289" s="1"/>
      <c r="L1289" s="1"/>
      <c r="M1289" s="1"/>
      <c r="N1289" s="1"/>
      <c r="O1289" s="1"/>
      <c r="P1289" s="1"/>
    </row>
    <row r="1290" spans="3:16">
      <c r="C1290" s="1"/>
      <c r="D1290" s="1"/>
      <c r="E1290" s="1"/>
      <c r="F1290" s="17"/>
      <c r="G1290" s="1"/>
      <c r="H1290" s="1"/>
      <c r="I1290" s="1"/>
      <c r="J1290" s="1"/>
      <c r="K1290" s="1"/>
      <c r="L1290" s="1"/>
      <c r="M1290" s="1"/>
      <c r="N1290" s="1"/>
      <c r="O1290" s="1"/>
      <c r="P1290" s="1"/>
    </row>
    <row r="1291" spans="3:16">
      <c r="C1291" s="1"/>
      <c r="D1291" s="1"/>
      <c r="E1291" s="1"/>
      <c r="F1291" s="17"/>
      <c r="G1291" s="1"/>
      <c r="H1291" s="1"/>
      <c r="I1291" s="1"/>
      <c r="J1291" s="1"/>
      <c r="K1291" s="1"/>
      <c r="L1291" s="1"/>
      <c r="M1291" s="1"/>
      <c r="N1291" s="1"/>
      <c r="O1291" s="1"/>
      <c r="P1291" s="1"/>
    </row>
    <row r="1292" spans="3:16">
      <c r="C1292" s="1"/>
      <c r="D1292" s="1"/>
      <c r="E1292" s="1"/>
      <c r="F1292" s="17"/>
      <c r="G1292" s="1"/>
      <c r="H1292" s="1"/>
      <c r="I1292" s="1"/>
      <c r="J1292" s="1"/>
      <c r="K1292" s="1"/>
      <c r="L1292" s="1"/>
      <c r="M1292" s="1"/>
      <c r="N1292" s="1"/>
      <c r="O1292" s="1"/>
      <c r="P1292" s="1"/>
    </row>
    <row r="1293" spans="3:16">
      <c r="C1293" s="1"/>
      <c r="D1293" s="1"/>
      <c r="E1293" s="1"/>
      <c r="F1293" s="17"/>
      <c r="G1293" s="1"/>
      <c r="H1293" s="1"/>
      <c r="I1293" s="1"/>
      <c r="J1293" s="1"/>
      <c r="K1293" s="1"/>
      <c r="L1293" s="1"/>
      <c r="M1293" s="1"/>
      <c r="N1293" s="1"/>
      <c r="O1293" s="1"/>
      <c r="P1293" s="1"/>
    </row>
    <row r="1294" spans="3:16">
      <c r="C1294" s="1"/>
      <c r="D1294" s="1"/>
      <c r="E1294" s="1"/>
      <c r="F1294" s="17"/>
      <c r="G1294" s="1"/>
      <c r="H1294" s="1"/>
      <c r="I1294" s="1"/>
      <c r="J1294" s="1"/>
      <c r="K1294" s="1"/>
      <c r="L1294" s="1"/>
      <c r="M1294" s="1"/>
      <c r="N1294" s="1"/>
      <c r="O1294" s="1"/>
      <c r="P1294" s="1"/>
    </row>
    <row r="1295" spans="3:16">
      <c r="C1295" s="1"/>
      <c r="D1295" s="1"/>
      <c r="E1295" s="1"/>
      <c r="F1295" s="17"/>
      <c r="G1295" s="1"/>
      <c r="H1295" s="1"/>
      <c r="I1295" s="1"/>
      <c r="J1295" s="1"/>
      <c r="K1295" s="1"/>
      <c r="L1295" s="1"/>
      <c r="M1295" s="1"/>
      <c r="N1295" s="1"/>
      <c r="O1295" s="1"/>
      <c r="P1295" s="1"/>
    </row>
    <row r="1296" spans="3:16">
      <c r="C1296" s="1"/>
      <c r="D1296" s="1"/>
      <c r="E1296" s="1"/>
      <c r="F1296" s="17"/>
      <c r="G1296" s="1"/>
      <c r="H1296" s="1"/>
      <c r="I1296" s="1"/>
      <c r="J1296" s="1"/>
      <c r="K1296" s="1"/>
      <c r="L1296" s="1"/>
      <c r="M1296" s="1"/>
      <c r="N1296" s="1"/>
      <c r="O1296" s="1"/>
      <c r="P1296" s="1"/>
    </row>
    <row r="1297" spans="3:16">
      <c r="C1297" s="1"/>
      <c r="D1297" s="1"/>
      <c r="E1297" s="1"/>
      <c r="F1297" s="17"/>
      <c r="G1297" s="1"/>
      <c r="H1297" s="1"/>
      <c r="I1297" s="1"/>
      <c r="J1297" s="1"/>
      <c r="K1297" s="1"/>
      <c r="L1297" s="1"/>
      <c r="M1297" s="1"/>
      <c r="N1297" s="1"/>
      <c r="O1297" s="1"/>
      <c r="P1297" s="1"/>
    </row>
    <row r="1298" spans="3:16">
      <c r="C1298" s="1"/>
      <c r="D1298" s="1"/>
      <c r="E1298" s="1"/>
      <c r="F1298" s="17"/>
      <c r="G1298" s="1"/>
      <c r="H1298" s="1"/>
      <c r="I1298" s="1"/>
      <c r="J1298" s="1"/>
      <c r="K1298" s="1"/>
      <c r="L1298" s="1"/>
      <c r="M1298" s="1"/>
      <c r="N1298" s="1"/>
      <c r="O1298" s="1"/>
      <c r="P1298" s="1"/>
    </row>
    <row r="1299" spans="3:16">
      <c r="C1299" s="1"/>
      <c r="D1299" s="1"/>
      <c r="E1299" s="1"/>
      <c r="F1299" s="17"/>
      <c r="G1299" s="1"/>
      <c r="H1299" s="1"/>
      <c r="I1299" s="1"/>
      <c r="J1299" s="1"/>
      <c r="K1299" s="1"/>
      <c r="L1299" s="1"/>
      <c r="M1299" s="1"/>
      <c r="N1299" s="1"/>
      <c r="O1299" s="1"/>
      <c r="P1299" s="1"/>
    </row>
    <row r="1300" spans="3:16">
      <c r="C1300" s="1"/>
      <c r="D1300" s="1"/>
      <c r="E1300" s="1"/>
      <c r="F1300" s="17"/>
      <c r="G1300" s="1"/>
      <c r="H1300" s="1"/>
      <c r="I1300" s="1"/>
      <c r="J1300" s="1"/>
      <c r="K1300" s="1"/>
      <c r="L1300" s="1"/>
      <c r="M1300" s="1"/>
      <c r="N1300" s="1"/>
      <c r="O1300" s="1"/>
      <c r="P1300" s="1"/>
    </row>
    <row r="1301" spans="3:16">
      <c r="C1301" s="1"/>
      <c r="D1301" s="1"/>
      <c r="E1301" s="1"/>
      <c r="F1301" s="17"/>
      <c r="G1301" s="1"/>
      <c r="H1301" s="1"/>
      <c r="I1301" s="1"/>
      <c r="J1301" s="1"/>
      <c r="K1301" s="1"/>
      <c r="L1301" s="1"/>
      <c r="M1301" s="1"/>
      <c r="N1301" s="1"/>
      <c r="O1301" s="1"/>
      <c r="P1301" s="1"/>
    </row>
    <row r="1302" spans="3:16">
      <c r="C1302" s="1"/>
      <c r="D1302" s="1"/>
      <c r="E1302" s="1"/>
      <c r="F1302" s="17"/>
      <c r="G1302" s="1"/>
      <c r="H1302" s="1"/>
      <c r="I1302" s="1"/>
      <c r="J1302" s="1"/>
      <c r="K1302" s="1"/>
      <c r="L1302" s="1"/>
      <c r="M1302" s="1"/>
      <c r="N1302" s="1"/>
      <c r="O1302" s="1"/>
      <c r="P1302" s="1"/>
    </row>
    <row r="1303" spans="3:16">
      <c r="C1303" s="1"/>
      <c r="D1303" s="1"/>
      <c r="E1303" s="1"/>
      <c r="F1303" s="17"/>
      <c r="G1303" s="1"/>
      <c r="H1303" s="1"/>
      <c r="I1303" s="1"/>
      <c r="J1303" s="1"/>
      <c r="K1303" s="1"/>
      <c r="L1303" s="1"/>
      <c r="M1303" s="1"/>
      <c r="N1303" s="1"/>
      <c r="O1303" s="1"/>
      <c r="P1303" s="1"/>
    </row>
    <row r="1304" spans="3:16">
      <c r="C1304" s="1"/>
      <c r="D1304" s="1"/>
      <c r="E1304" s="1"/>
      <c r="F1304" s="17"/>
      <c r="G1304" s="1"/>
      <c r="H1304" s="1"/>
      <c r="I1304" s="1"/>
      <c r="J1304" s="1"/>
      <c r="K1304" s="1"/>
      <c r="L1304" s="1"/>
      <c r="M1304" s="1"/>
      <c r="N1304" s="1"/>
      <c r="O1304" s="1"/>
      <c r="P1304" s="1"/>
    </row>
    <row r="1305" spans="3:16">
      <c r="C1305" s="1"/>
      <c r="D1305" s="1"/>
      <c r="E1305" s="1"/>
      <c r="F1305" s="17"/>
      <c r="G1305" s="1"/>
      <c r="H1305" s="1"/>
      <c r="I1305" s="1"/>
      <c r="J1305" s="1"/>
      <c r="K1305" s="1"/>
      <c r="L1305" s="1"/>
      <c r="M1305" s="1"/>
      <c r="N1305" s="1"/>
      <c r="O1305" s="1"/>
      <c r="P1305" s="1"/>
    </row>
    <row r="1306" spans="3:16">
      <c r="C1306" s="1"/>
      <c r="D1306" s="1"/>
      <c r="E1306" s="1"/>
      <c r="F1306" s="17"/>
      <c r="G1306" s="1"/>
      <c r="H1306" s="1"/>
      <c r="I1306" s="1"/>
      <c r="J1306" s="1"/>
      <c r="K1306" s="1"/>
      <c r="L1306" s="1"/>
      <c r="M1306" s="1"/>
      <c r="N1306" s="1"/>
      <c r="O1306" s="1"/>
      <c r="P1306" s="1"/>
    </row>
    <row r="1307" spans="3:16">
      <c r="C1307" s="1"/>
      <c r="D1307" s="1"/>
      <c r="E1307" s="1"/>
      <c r="F1307" s="17"/>
      <c r="G1307" s="1"/>
      <c r="H1307" s="1"/>
      <c r="I1307" s="1"/>
      <c r="J1307" s="1"/>
      <c r="K1307" s="1"/>
      <c r="L1307" s="1"/>
      <c r="M1307" s="1"/>
      <c r="N1307" s="1"/>
      <c r="O1307" s="1"/>
      <c r="P1307" s="1"/>
    </row>
    <row r="1308" spans="3:16">
      <c r="C1308" s="1"/>
      <c r="D1308" s="1"/>
      <c r="E1308" s="1"/>
      <c r="F1308" s="17"/>
      <c r="G1308" s="1"/>
      <c r="H1308" s="1"/>
      <c r="I1308" s="1"/>
      <c r="J1308" s="1"/>
      <c r="K1308" s="1"/>
      <c r="L1308" s="1"/>
      <c r="M1308" s="1"/>
      <c r="N1308" s="1"/>
      <c r="O1308" s="1"/>
      <c r="P1308" s="1"/>
    </row>
    <row r="1309" spans="3:16">
      <c r="C1309" s="1"/>
      <c r="D1309" s="1"/>
      <c r="E1309" s="1"/>
      <c r="F1309" s="17"/>
      <c r="G1309" s="1"/>
      <c r="H1309" s="1"/>
      <c r="I1309" s="1"/>
      <c r="J1309" s="1"/>
      <c r="K1309" s="1"/>
      <c r="L1309" s="1"/>
      <c r="M1309" s="1"/>
      <c r="N1309" s="1"/>
      <c r="O1309" s="1"/>
      <c r="P1309" s="1"/>
    </row>
    <row r="1310" spans="3:16">
      <c r="C1310" s="1"/>
      <c r="D1310" s="1"/>
      <c r="E1310" s="1"/>
      <c r="F1310" s="17"/>
      <c r="G1310" s="1"/>
      <c r="H1310" s="1"/>
      <c r="I1310" s="1"/>
      <c r="J1310" s="1"/>
      <c r="K1310" s="1"/>
      <c r="L1310" s="1"/>
      <c r="M1310" s="1"/>
      <c r="N1310" s="1"/>
      <c r="O1310" s="1"/>
      <c r="P1310" s="1"/>
    </row>
    <row r="1311" spans="3:16">
      <c r="C1311" s="1"/>
      <c r="D1311" s="1"/>
      <c r="E1311" s="1"/>
      <c r="F1311" s="17"/>
      <c r="G1311" s="1"/>
      <c r="H1311" s="1"/>
      <c r="I1311" s="1"/>
      <c r="J1311" s="1"/>
      <c r="K1311" s="1"/>
      <c r="L1311" s="1"/>
      <c r="M1311" s="1"/>
      <c r="N1311" s="1"/>
      <c r="O1311" s="1"/>
      <c r="P1311" s="1"/>
    </row>
    <row r="1312" spans="3:16">
      <c r="C1312" s="1"/>
      <c r="D1312" s="1"/>
      <c r="E1312" s="1"/>
      <c r="F1312" s="17"/>
      <c r="G1312" s="1"/>
      <c r="H1312" s="1"/>
      <c r="I1312" s="1"/>
      <c r="J1312" s="1"/>
      <c r="K1312" s="1"/>
      <c r="L1312" s="1"/>
      <c r="M1312" s="1"/>
      <c r="N1312" s="1"/>
      <c r="O1312" s="1"/>
      <c r="P1312" s="1"/>
    </row>
    <row r="1313" spans="3:16">
      <c r="C1313" s="1"/>
      <c r="D1313" s="1"/>
      <c r="E1313" s="1"/>
      <c r="F1313" s="17"/>
      <c r="G1313" s="1"/>
      <c r="H1313" s="1"/>
      <c r="I1313" s="1"/>
      <c r="J1313" s="1"/>
      <c r="K1313" s="1"/>
      <c r="L1313" s="1"/>
      <c r="M1313" s="1"/>
      <c r="N1313" s="1"/>
      <c r="O1313" s="1"/>
      <c r="P1313" s="1"/>
    </row>
    <row r="1314" spans="3:16">
      <c r="C1314" s="1"/>
      <c r="D1314" s="1"/>
      <c r="E1314" s="1"/>
      <c r="F1314" s="17"/>
      <c r="G1314" s="1"/>
      <c r="H1314" s="1"/>
      <c r="I1314" s="1"/>
      <c r="J1314" s="1"/>
      <c r="K1314" s="1"/>
      <c r="L1314" s="1"/>
      <c r="M1314" s="1"/>
      <c r="N1314" s="1"/>
      <c r="O1314" s="1"/>
      <c r="P1314" s="1"/>
    </row>
    <row r="1315" spans="3:16">
      <c r="C1315" s="1"/>
      <c r="D1315" s="1"/>
      <c r="E1315" s="1"/>
      <c r="F1315" s="17"/>
      <c r="G1315" s="1"/>
      <c r="H1315" s="1"/>
      <c r="I1315" s="1"/>
      <c r="J1315" s="1"/>
      <c r="K1315" s="1"/>
      <c r="L1315" s="1"/>
      <c r="M1315" s="1"/>
      <c r="N1315" s="1"/>
      <c r="O1315" s="1"/>
      <c r="P1315" s="1"/>
    </row>
    <row r="1316" spans="3:16">
      <c r="C1316" s="1"/>
      <c r="D1316" s="1"/>
      <c r="E1316" s="1"/>
      <c r="F1316" s="17"/>
      <c r="G1316" s="1"/>
      <c r="H1316" s="1"/>
      <c r="I1316" s="1"/>
      <c r="J1316" s="1"/>
      <c r="K1316" s="1"/>
      <c r="L1316" s="1"/>
      <c r="M1316" s="1"/>
      <c r="N1316" s="1"/>
      <c r="O1316" s="1"/>
      <c r="P1316" s="1"/>
    </row>
    <row r="1317" spans="3:16">
      <c r="C1317" s="1"/>
      <c r="D1317" s="1"/>
      <c r="E1317" s="1"/>
      <c r="F1317" s="17"/>
      <c r="G1317" s="1"/>
      <c r="H1317" s="1"/>
      <c r="I1317" s="1"/>
      <c r="J1317" s="1"/>
      <c r="K1317" s="1"/>
      <c r="L1317" s="1"/>
      <c r="M1317" s="1"/>
      <c r="N1317" s="1"/>
      <c r="O1317" s="1"/>
      <c r="P1317" s="1"/>
    </row>
    <row r="1318" spans="3:16">
      <c r="C1318" s="1"/>
      <c r="D1318" s="1"/>
      <c r="E1318" s="1"/>
      <c r="F1318" s="17"/>
      <c r="G1318" s="1"/>
      <c r="H1318" s="1"/>
      <c r="I1318" s="1"/>
      <c r="J1318" s="1"/>
      <c r="K1318" s="1"/>
      <c r="L1318" s="1"/>
      <c r="M1318" s="1"/>
      <c r="N1318" s="1"/>
      <c r="O1318" s="1"/>
      <c r="P1318" s="1"/>
    </row>
    <row r="1319" spans="3:16">
      <c r="C1319" s="1"/>
      <c r="D1319" s="1"/>
      <c r="E1319" s="1"/>
      <c r="F1319" s="17"/>
      <c r="G1319" s="1"/>
      <c r="H1319" s="1"/>
      <c r="I1319" s="1"/>
      <c r="J1319" s="1"/>
      <c r="K1319" s="1"/>
      <c r="L1319" s="1"/>
      <c r="M1319" s="1"/>
      <c r="N1319" s="1"/>
      <c r="O1319" s="1"/>
      <c r="P1319" s="1"/>
    </row>
    <row r="1320" spans="3:16">
      <c r="C1320" s="1"/>
      <c r="D1320" s="1"/>
      <c r="E1320" s="1"/>
      <c r="F1320" s="17"/>
      <c r="G1320" s="1"/>
      <c r="H1320" s="1"/>
      <c r="I1320" s="1"/>
      <c r="J1320" s="1"/>
      <c r="K1320" s="1"/>
      <c r="L1320" s="1"/>
      <c r="M1320" s="1"/>
      <c r="N1320" s="1"/>
      <c r="O1320" s="1"/>
      <c r="P1320" s="1"/>
    </row>
    <row r="1321" spans="3:16">
      <c r="C1321" s="1"/>
      <c r="D1321" s="1"/>
      <c r="E1321" s="1"/>
      <c r="F1321" s="17"/>
      <c r="G1321" s="1"/>
      <c r="H1321" s="1"/>
      <c r="I1321" s="1"/>
      <c r="J1321" s="1"/>
      <c r="K1321" s="1"/>
      <c r="L1321" s="1"/>
      <c r="M1321" s="1"/>
      <c r="N1321" s="1"/>
      <c r="O1321" s="1"/>
      <c r="P1321" s="1"/>
    </row>
    <row r="1322" spans="3:16">
      <c r="C1322" s="1"/>
      <c r="D1322" s="1"/>
      <c r="E1322" s="1"/>
      <c r="F1322" s="17"/>
      <c r="G1322" s="1"/>
      <c r="H1322" s="1"/>
      <c r="I1322" s="1"/>
      <c r="J1322" s="1"/>
      <c r="K1322" s="1"/>
      <c r="L1322" s="1"/>
      <c r="M1322" s="1"/>
      <c r="N1322" s="1"/>
      <c r="O1322" s="1"/>
      <c r="P1322" s="1"/>
    </row>
    <row r="1323" spans="3:16">
      <c r="C1323" s="1"/>
      <c r="D1323" s="1"/>
      <c r="E1323" s="1"/>
      <c r="F1323" s="17"/>
      <c r="G1323" s="1"/>
      <c r="H1323" s="1"/>
      <c r="I1323" s="1"/>
      <c r="J1323" s="1"/>
      <c r="K1323" s="1"/>
      <c r="L1323" s="1"/>
      <c r="M1323" s="1"/>
      <c r="N1323" s="1"/>
      <c r="O1323" s="1"/>
      <c r="P1323" s="1"/>
    </row>
    <row r="1324" spans="3:16">
      <c r="C1324" s="1"/>
      <c r="D1324" s="1"/>
      <c r="E1324" s="1"/>
      <c r="F1324" s="17"/>
      <c r="G1324" s="1"/>
      <c r="H1324" s="1"/>
      <c r="I1324" s="1"/>
      <c r="J1324" s="1"/>
      <c r="K1324" s="1"/>
      <c r="L1324" s="1"/>
      <c r="M1324" s="1"/>
      <c r="N1324" s="1"/>
      <c r="O1324" s="1"/>
      <c r="P1324" s="1"/>
    </row>
    <row r="1325" spans="3:16">
      <c r="C1325" s="1"/>
      <c r="D1325" s="1"/>
      <c r="E1325" s="1"/>
      <c r="F1325" s="17"/>
      <c r="G1325" s="1"/>
      <c r="H1325" s="1"/>
      <c r="I1325" s="1"/>
      <c r="J1325" s="1"/>
      <c r="K1325" s="1"/>
      <c r="L1325" s="1"/>
      <c r="M1325" s="1"/>
      <c r="N1325" s="1"/>
      <c r="O1325" s="1"/>
      <c r="P1325" s="1"/>
    </row>
    <row r="1326" spans="3:16">
      <c r="C1326" s="1"/>
      <c r="D1326" s="1"/>
      <c r="E1326" s="1"/>
      <c r="F1326" s="17"/>
      <c r="G1326" s="1"/>
      <c r="H1326" s="1"/>
      <c r="I1326" s="1"/>
      <c r="J1326" s="1"/>
      <c r="K1326" s="1"/>
      <c r="L1326" s="1"/>
      <c r="M1326" s="1"/>
      <c r="N1326" s="1"/>
      <c r="O1326" s="1"/>
      <c r="P1326" s="1"/>
    </row>
    <row r="1327" spans="3:16">
      <c r="C1327" s="1"/>
      <c r="D1327" s="1"/>
      <c r="E1327" s="1"/>
      <c r="F1327" s="17"/>
      <c r="G1327" s="1"/>
      <c r="H1327" s="1"/>
      <c r="I1327" s="1"/>
      <c r="J1327" s="1"/>
      <c r="K1327" s="1"/>
      <c r="L1327" s="1"/>
      <c r="M1327" s="1"/>
      <c r="N1327" s="1"/>
      <c r="O1327" s="1"/>
      <c r="P1327" s="1"/>
    </row>
    <row r="1328" spans="3:16">
      <c r="C1328" s="1"/>
      <c r="D1328" s="1"/>
      <c r="E1328" s="1"/>
      <c r="F1328" s="17"/>
      <c r="G1328" s="1"/>
      <c r="H1328" s="1"/>
      <c r="I1328" s="1"/>
      <c r="J1328" s="1"/>
      <c r="K1328" s="1"/>
      <c r="L1328" s="1"/>
      <c r="M1328" s="1"/>
      <c r="N1328" s="1"/>
      <c r="O1328" s="1"/>
      <c r="P1328" s="1"/>
    </row>
    <row r="1329" spans="3:16">
      <c r="C1329" s="1"/>
      <c r="D1329" s="1"/>
      <c r="E1329" s="1"/>
      <c r="F1329" s="17"/>
      <c r="G1329" s="1"/>
      <c r="H1329" s="1"/>
      <c r="I1329" s="1"/>
      <c r="J1329" s="1"/>
      <c r="K1329" s="1"/>
      <c r="L1329" s="1"/>
      <c r="M1329" s="1"/>
      <c r="N1329" s="1"/>
      <c r="O1329" s="1"/>
      <c r="P1329" s="1"/>
    </row>
    <row r="1330" spans="3:16">
      <c r="C1330" s="1"/>
      <c r="D1330" s="1"/>
      <c r="E1330" s="1"/>
      <c r="F1330" s="17"/>
      <c r="G1330" s="1"/>
      <c r="H1330" s="1"/>
      <c r="I1330" s="1"/>
      <c r="J1330" s="1"/>
      <c r="K1330" s="1"/>
      <c r="L1330" s="1"/>
      <c r="M1330" s="1"/>
      <c r="N1330" s="1"/>
      <c r="O1330" s="1"/>
      <c r="P1330" s="1"/>
    </row>
    <row r="1331" spans="3:16">
      <c r="C1331" s="1"/>
      <c r="D1331" s="1"/>
      <c r="E1331" s="1"/>
      <c r="F1331" s="17"/>
      <c r="G1331" s="1"/>
      <c r="H1331" s="1"/>
      <c r="I1331" s="1"/>
      <c r="J1331" s="1"/>
      <c r="K1331" s="1"/>
      <c r="L1331" s="1"/>
      <c r="M1331" s="1"/>
      <c r="N1331" s="1"/>
      <c r="O1331" s="1"/>
      <c r="P1331" s="1"/>
    </row>
    <row r="1332" spans="3:16">
      <c r="C1332" s="1"/>
      <c r="D1332" s="1"/>
      <c r="E1332" s="1"/>
      <c r="F1332" s="17"/>
      <c r="G1332" s="1"/>
      <c r="H1332" s="1"/>
      <c r="I1332" s="1"/>
      <c r="J1332" s="1"/>
      <c r="K1332" s="1"/>
      <c r="L1332" s="1"/>
      <c r="M1332" s="1"/>
      <c r="N1332" s="1"/>
      <c r="O1332" s="1"/>
      <c r="P1332" s="1"/>
    </row>
    <row r="1333" spans="3:16">
      <c r="C1333" s="1"/>
      <c r="D1333" s="1"/>
      <c r="E1333" s="1"/>
      <c r="F1333" s="17"/>
      <c r="G1333" s="1"/>
      <c r="H1333" s="1"/>
      <c r="I1333" s="1"/>
      <c r="J1333" s="1"/>
      <c r="K1333" s="1"/>
      <c r="L1333" s="1"/>
      <c r="M1333" s="1"/>
      <c r="N1333" s="1"/>
      <c r="O1333" s="1"/>
      <c r="P1333" s="1"/>
    </row>
    <row r="1334" spans="3:16">
      <c r="C1334" s="1"/>
      <c r="D1334" s="1"/>
      <c r="E1334" s="1"/>
      <c r="F1334" s="17"/>
      <c r="G1334" s="1"/>
      <c r="H1334" s="1"/>
      <c r="I1334" s="1"/>
      <c r="J1334" s="1"/>
      <c r="K1334" s="1"/>
      <c r="L1334" s="1"/>
      <c r="M1334" s="1"/>
      <c r="N1334" s="1"/>
      <c r="O1334" s="1"/>
      <c r="P1334" s="1"/>
    </row>
    <row r="1335" spans="3:16">
      <c r="C1335" s="1"/>
      <c r="D1335" s="1"/>
      <c r="E1335" s="1"/>
      <c r="F1335" s="17"/>
      <c r="G1335" s="1"/>
      <c r="H1335" s="1"/>
      <c r="I1335" s="1"/>
      <c r="J1335" s="1"/>
      <c r="K1335" s="1"/>
      <c r="L1335" s="1"/>
      <c r="M1335" s="1"/>
      <c r="N1335" s="1"/>
      <c r="O1335" s="1"/>
      <c r="P1335" s="1"/>
    </row>
    <row r="1336" spans="3:16">
      <c r="C1336" s="1"/>
      <c r="D1336" s="1"/>
      <c r="E1336" s="1"/>
      <c r="F1336" s="17"/>
      <c r="G1336" s="1"/>
      <c r="H1336" s="1"/>
      <c r="I1336" s="1"/>
      <c r="J1336" s="1"/>
      <c r="K1336" s="1"/>
      <c r="L1336" s="1"/>
      <c r="M1336" s="1"/>
      <c r="N1336" s="1"/>
      <c r="O1336" s="1"/>
      <c r="P1336" s="1"/>
    </row>
    <row r="1337" spans="3:16">
      <c r="C1337" s="1"/>
      <c r="D1337" s="1"/>
      <c r="E1337" s="1"/>
      <c r="F1337" s="17"/>
      <c r="G1337" s="1"/>
      <c r="H1337" s="1"/>
      <c r="I1337" s="1"/>
      <c r="J1337" s="1"/>
      <c r="K1337" s="1"/>
      <c r="L1337" s="1"/>
      <c r="M1337" s="1"/>
      <c r="N1337" s="1"/>
      <c r="O1337" s="1"/>
      <c r="P1337" s="1"/>
    </row>
    <row r="1338" spans="3:16">
      <c r="C1338" s="1"/>
      <c r="D1338" s="1"/>
      <c r="E1338" s="1"/>
      <c r="F1338" s="17"/>
      <c r="G1338" s="1"/>
      <c r="H1338" s="1"/>
      <c r="I1338" s="1"/>
      <c r="J1338" s="1"/>
      <c r="K1338" s="1"/>
      <c r="L1338" s="1"/>
      <c r="M1338" s="1"/>
      <c r="N1338" s="1"/>
      <c r="O1338" s="1"/>
      <c r="P1338" s="1"/>
    </row>
    <row r="1339" spans="3:16">
      <c r="C1339" s="1"/>
      <c r="D1339" s="1"/>
      <c r="E1339" s="1"/>
      <c r="F1339" s="17"/>
      <c r="G1339" s="1"/>
      <c r="H1339" s="1"/>
      <c r="I1339" s="1"/>
      <c r="J1339" s="1"/>
      <c r="K1339" s="1"/>
      <c r="L1339" s="1"/>
      <c r="M1339" s="1"/>
      <c r="N1339" s="1"/>
      <c r="O1339" s="1"/>
      <c r="P1339" s="1"/>
    </row>
    <row r="1340" spans="3:16">
      <c r="C1340" s="1"/>
      <c r="D1340" s="1"/>
      <c r="E1340" s="1"/>
      <c r="F1340" s="17"/>
      <c r="G1340" s="1"/>
      <c r="H1340" s="1"/>
      <c r="I1340" s="1"/>
      <c r="J1340" s="1"/>
      <c r="K1340" s="1"/>
      <c r="L1340" s="1"/>
      <c r="M1340" s="1"/>
      <c r="N1340" s="1"/>
      <c r="O1340" s="1"/>
      <c r="P1340" s="1"/>
    </row>
    <row r="1341" spans="3:16">
      <c r="C1341" s="1"/>
      <c r="D1341" s="1"/>
      <c r="E1341" s="1"/>
      <c r="F1341" s="17"/>
      <c r="G1341" s="1"/>
      <c r="H1341" s="1"/>
      <c r="I1341" s="1"/>
      <c r="J1341" s="1"/>
      <c r="K1341" s="1"/>
      <c r="L1341" s="1"/>
      <c r="M1341" s="1"/>
      <c r="N1341" s="1"/>
      <c r="O1341" s="1"/>
      <c r="P1341" s="1"/>
    </row>
    <row r="1342" spans="3:16">
      <c r="C1342" s="1"/>
      <c r="D1342" s="1"/>
      <c r="E1342" s="1"/>
      <c r="F1342" s="17"/>
      <c r="G1342" s="1"/>
      <c r="H1342" s="1"/>
      <c r="I1342" s="1"/>
      <c r="J1342" s="1"/>
      <c r="K1342" s="1"/>
      <c r="L1342" s="1"/>
      <c r="M1342" s="1"/>
      <c r="N1342" s="1"/>
      <c r="O1342" s="1"/>
      <c r="P1342" s="1"/>
    </row>
    <row r="1343" spans="3:16">
      <c r="C1343" s="1"/>
      <c r="D1343" s="1"/>
      <c r="E1343" s="1"/>
      <c r="F1343" s="17"/>
      <c r="G1343" s="1"/>
      <c r="H1343" s="1"/>
      <c r="I1343" s="1"/>
      <c r="J1343" s="1"/>
      <c r="K1343" s="1"/>
      <c r="L1343" s="1"/>
      <c r="M1343" s="1"/>
      <c r="N1343" s="1"/>
      <c r="O1343" s="1"/>
      <c r="P1343" s="1"/>
    </row>
    <row r="1344" spans="3:16">
      <c r="C1344" s="1"/>
      <c r="D1344" s="1"/>
      <c r="E1344" s="1"/>
      <c r="F1344" s="17"/>
      <c r="G1344" s="1"/>
      <c r="H1344" s="1"/>
      <c r="I1344" s="1"/>
      <c r="J1344" s="1"/>
      <c r="K1344" s="1"/>
      <c r="L1344" s="1"/>
      <c r="M1344" s="1"/>
      <c r="N1344" s="1"/>
      <c r="O1344" s="1"/>
      <c r="P1344" s="1"/>
    </row>
    <row r="1345" spans="3:16">
      <c r="C1345" s="1"/>
      <c r="D1345" s="1"/>
      <c r="E1345" s="1"/>
      <c r="F1345" s="17"/>
      <c r="G1345" s="1"/>
      <c r="H1345" s="1"/>
      <c r="I1345" s="1"/>
      <c r="J1345" s="1"/>
      <c r="K1345" s="1"/>
      <c r="L1345" s="1"/>
      <c r="M1345" s="1"/>
      <c r="N1345" s="1"/>
      <c r="O1345" s="1"/>
      <c r="P1345" s="1"/>
    </row>
    <row r="1346" spans="3:16">
      <c r="C1346" s="1"/>
      <c r="D1346" s="1"/>
      <c r="E1346" s="1"/>
      <c r="F1346" s="17"/>
      <c r="G1346" s="1"/>
      <c r="H1346" s="1"/>
      <c r="I1346" s="1"/>
      <c r="J1346" s="1"/>
      <c r="K1346" s="1"/>
      <c r="L1346" s="1"/>
      <c r="M1346" s="1"/>
      <c r="N1346" s="1"/>
      <c r="O1346" s="1"/>
      <c r="P1346" s="1"/>
    </row>
    <row r="1347" spans="3:16">
      <c r="C1347" s="1"/>
      <c r="D1347" s="1"/>
      <c r="E1347" s="1"/>
      <c r="F1347" s="17"/>
      <c r="G1347" s="1"/>
      <c r="H1347" s="1"/>
      <c r="I1347" s="1"/>
      <c r="J1347" s="1"/>
      <c r="K1347" s="1"/>
      <c r="L1347" s="1"/>
      <c r="M1347" s="1"/>
      <c r="N1347" s="1"/>
      <c r="O1347" s="1"/>
      <c r="P1347" s="1"/>
    </row>
    <row r="1348" spans="3:16">
      <c r="C1348" s="1"/>
      <c r="D1348" s="1"/>
      <c r="E1348" s="1"/>
      <c r="F1348" s="17"/>
      <c r="G1348" s="1"/>
      <c r="H1348" s="1"/>
      <c r="I1348" s="1"/>
      <c r="J1348" s="1"/>
      <c r="K1348" s="1"/>
      <c r="L1348" s="1"/>
      <c r="M1348" s="1"/>
      <c r="N1348" s="1"/>
      <c r="O1348" s="1"/>
      <c r="P1348" s="1"/>
    </row>
    <row r="1349" spans="3:16">
      <c r="C1349" s="1"/>
      <c r="D1349" s="1"/>
      <c r="E1349" s="1"/>
      <c r="F1349" s="17"/>
      <c r="G1349" s="1"/>
      <c r="H1349" s="1"/>
      <c r="I1349" s="1"/>
      <c r="J1349" s="1"/>
      <c r="K1349" s="1"/>
      <c r="L1349" s="1"/>
      <c r="M1349" s="1"/>
      <c r="N1349" s="1"/>
      <c r="O1349" s="1"/>
      <c r="P1349" s="1"/>
    </row>
    <row r="1350" spans="3:16">
      <c r="C1350" s="1"/>
      <c r="D1350" s="1"/>
      <c r="E1350" s="1"/>
      <c r="F1350" s="17"/>
      <c r="G1350" s="1"/>
      <c r="H1350" s="1"/>
      <c r="I1350" s="1"/>
      <c r="J1350" s="1"/>
      <c r="K1350" s="1"/>
      <c r="L1350" s="1"/>
      <c r="M1350" s="1"/>
      <c r="N1350" s="1"/>
      <c r="O1350" s="1"/>
      <c r="P1350" s="1"/>
    </row>
    <row r="1351" spans="3:16">
      <c r="C1351" s="1"/>
      <c r="D1351" s="1"/>
      <c r="E1351" s="1"/>
      <c r="F1351" s="17"/>
      <c r="G1351" s="1"/>
      <c r="H1351" s="1"/>
      <c r="I1351" s="1"/>
      <c r="J1351" s="1"/>
      <c r="K1351" s="1"/>
      <c r="L1351" s="1"/>
      <c r="M1351" s="1"/>
      <c r="N1351" s="1"/>
      <c r="O1351" s="1"/>
      <c r="P1351" s="1"/>
    </row>
    <row r="1352" spans="3:16">
      <c r="C1352" s="1"/>
      <c r="D1352" s="1"/>
      <c r="E1352" s="1"/>
      <c r="F1352" s="17"/>
      <c r="G1352" s="1"/>
      <c r="H1352" s="1"/>
      <c r="I1352" s="1"/>
      <c r="J1352" s="1"/>
      <c r="K1352" s="1"/>
      <c r="L1352" s="1"/>
      <c r="M1352" s="1"/>
      <c r="N1352" s="1"/>
      <c r="O1352" s="1"/>
      <c r="P1352" s="1"/>
    </row>
    <row r="1353" spans="3:16">
      <c r="C1353" s="1"/>
      <c r="D1353" s="1"/>
      <c r="E1353" s="1"/>
      <c r="F1353" s="17"/>
      <c r="G1353" s="1"/>
      <c r="H1353" s="1"/>
      <c r="I1353" s="1"/>
      <c r="J1353" s="1"/>
      <c r="K1353" s="1"/>
      <c r="L1353" s="1"/>
      <c r="M1353" s="1"/>
      <c r="N1353" s="1"/>
      <c r="O1353" s="1"/>
      <c r="P1353" s="1"/>
    </row>
    <row r="1354" spans="3:16">
      <c r="C1354" s="1"/>
      <c r="D1354" s="1"/>
      <c r="E1354" s="1"/>
      <c r="F1354" s="17"/>
      <c r="G1354" s="1"/>
      <c r="H1354" s="1"/>
      <c r="I1354" s="1"/>
      <c r="J1354" s="1"/>
      <c r="K1354" s="1"/>
      <c r="L1354" s="1"/>
      <c r="M1354" s="1"/>
      <c r="N1354" s="1"/>
      <c r="O1354" s="1"/>
      <c r="P1354" s="1"/>
    </row>
    <row r="1355" spans="3:16">
      <c r="C1355" s="1"/>
      <c r="D1355" s="1"/>
      <c r="E1355" s="1"/>
      <c r="F1355" s="17"/>
      <c r="G1355" s="1"/>
      <c r="H1355" s="1"/>
      <c r="I1355" s="1"/>
      <c r="J1355" s="1"/>
      <c r="K1355" s="1"/>
      <c r="L1355" s="1"/>
      <c r="M1355" s="1"/>
      <c r="N1355" s="1"/>
      <c r="O1355" s="1"/>
      <c r="P1355" s="1"/>
    </row>
    <row r="1356" spans="3:16">
      <c r="C1356" s="1"/>
      <c r="D1356" s="1"/>
      <c r="E1356" s="1"/>
      <c r="F1356" s="17"/>
      <c r="G1356" s="1"/>
      <c r="H1356" s="1"/>
      <c r="I1356" s="1"/>
      <c r="J1356" s="1"/>
      <c r="K1356" s="1"/>
      <c r="L1356" s="1"/>
      <c r="M1356" s="1"/>
      <c r="N1356" s="1"/>
      <c r="O1356" s="1"/>
      <c r="P1356" s="1"/>
    </row>
    <row r="1357" spans="3:16">
      <c r="C1357" s="1"/>
      <c r="D1357" s="1"/>
      <c r="E1357" s="1"/>
      <c r="F1357" s="17"/>
      <c r="G1357" s="1"/>
      <c r="H1357" s="1"/>
      <c r="I1357" s="1"/>
      <c r="J1357" s="1"/>
      <c r="K1357" s="1"/>
      <c r="L1357" s="1"/>
      <c r="M1357" s="1"/>
      <c r="N1357" s="1"/>
      <c r="O1357" s="1"/>
      <c r="P1357" s="1"/>
    </row>
    <row r="1358" spans="3:16">
      <c r="C1358" s="1"/>
      <c r="D1358" s="1"/>
      <c r="E1358" s="1"/>
      <c r="F1358" s="17"/>
      <c r="G1358" s="1"/>
      <c r="H1358" s="1"/>
      <c r="I1358" s="1"/>
      <c r="J1358" s="1"/>
      <c r="K1358" s="1"/>
      <c r="L1358" s="1"/>
      <c r="M1358" s="1"/>
      <c r="N1358" s="1"/>
      <c r="O1358" s="1"/>
      <c r="P1358" s="1"/>
    </row>
    <row r="1359" spans="3:16">
      <c r="C1359" s="1"/>
      <c r="D1359" s="1"/>
      <c r="E1359" s="1"/>
      <c r="F1359" s="17"/>
      <c r="G1359" s="1"/>
      <c r="H1359" s="1"/>
      <c r="I1359" s="1"/>
      <c r="J1359" s="1"/>
      <c r="K1359" s="1"/>
      <c r="L1359" s="1"/>
      <c r="M1359" s="1"/>
      <c r="N1359" s="1"/>
      <c r="O1359" s="1"/>
      <c r="P1359" s="1"/>
    </row>
    <row r="1360" spans="3:16">
      <c r="C1360" s="1"/>
      <c r="D1360" s="1"/>
      <c r="E1360" s="1"/>
      <c r="F1360" s="17"/>
      <c r="G1360" s="1"/>
      <c r="H1360" s="1"/>
      <c r="I1360" s="1"/>
      <c r="J1360" s="1"/>
      <c r="K1360" s="1"/>
      <c r="L1360" s="1"/>
      <c r="M1360" s="1"/>
      <c r="N1360" s="1"/>
      <c r="O1360" s="1"/>
      <c r="P1360" s="1"/>
    </row>
    <row r="1361" spans="3:16">
      <c r="C1361" s="1"/>
      <c r="D1361" s="1"/>
      <c r="E1361" s="1"/>
      <c r="F1361" s="17"/>
      <c r="G1361" s="1"/>
      <c r="H1361" s="1"/>
      <c r="I1361" s="1"/>
      <c r="J1361" s="1"/>
      <c r="K1361" s="1"/>
      <c r="L1361" s="1"/>
      <c r="M1361" s="1"/>
      <c r="N1361" s="1"/>
      <c r="O1361" s="1"/>
      <c r="P1361" s="1"/>
    </row>
    <row r="1362" spans="3:16">
      <c r="C1362" s="1"/>
      <c r="D1362" s="1"/>
      <c r="E1362" s="1"/>
      <c r="F1362" s="17"/>
      <c r="G1362" s="1"/>
      <c r="H1362" s="1"/>
      <c r="I1362" s="1"/>
      <c r="J1362" s="1"/>
      <c r="K1362" s="1"/>
      <c r="L1362" s="1"/>
      <c r="M1362" s="1"/>
      <c r="N1362" s="1"/>
      <c r="O1362" s="1"/>
      <c r="P1362" s="1"/>
    </row>
    <row r="1363" spans="3:16">
      <c r="C1363" s="1"/>
      <c r="D1363" s="1"/>
      <c r="E1363" s="1"/>
      <c r="F1363" s="17"/>
      <c r="G1363" s="1"/>
      <c r="H1363" s="1"/>
      <c r="I1363" s="1"/>
      <c r="J1363" s="1"/>
      <c r="K1363" s="1"/>
      <c r="L1363" s="1"/>
      <c r="M1363" s="1"/>
      <c r="N1363" s="1"/>
      <c r="O1363" s="1"/>
      <c r="P1363" s="1"/>
    </row>
    <row r="1364" spans="3:16">
      <c r="C1364" s="1"/>
      <c r="D1364" s="1"/>
      <c r="E1364" s="1"/>
      <c r="F1364" s="17"/>
      <c r="G1364" s="1"/>
      <c r="H1364" s="1"/>
      <c r="I1364" s="1"/>
      <c r="J1364" s="1"/>
      <c r="K1364" s="1"/>
      <c r="L1364" s="1"/>
      <c r="M1364" s="1"/>
      <c r="N1364" s="1"/>
      <c r="O1364" s="1"/>
      <c r="P1364" s="1"/>
    </row>
    <row r="1365" spans="3:16">
      <c r="C1365" s="1"/>
      <c r="D1365" s="1"/>
      <c r="E1365" s="1"/>
      <c r="F1365" s="17"/>
      <c r="G1365" s="1"/>
      <c r="H1365" s="1"/>
      <c r="I1365" s="1"/>
      <c r="J1365" s="1"/>
      <c r="K1365" s="1"/>
      <c r="L1365" s="1"/>
      <c r="M1365" s="1"/>
      <c r="N1365" s="1"/>
      <c r="O1365" s="1"/>
      <c r="P1365" s="1"/>
    </row>
    <row r="1366" spans="3:16">
      <c r="C1366" s="1"/>
      <c r="D1366" s="1"/>
      <c r="E1366" s="1"/>
      <c r="F1366" s="17"/>
      <c r="G1366" s="1"/>
      <c r="H1366" s="1"/>
      <c r="I1366" s="1"/>
      <c r="J1366" s="1"/>
      <c r="K1366" s="1"/>
      <c r="L1366" s="1"/>
      <c r="M1366" s="1"/>
      <c r="N1366" s="1"/>
      <c r="O1366" s="1"/>
      <c r="P1366" s="1"/>
    </row>
    <row r="1367" spans="3:16">
      <c r="C1367" s="1"/>
      <c r="D1367" s="1"/>
      <c r="E1367" s="1"/>
      <c r="F1367" s="17"/>
      <c r="G1367" s="1"/>
      <c r="H1367" s="1"/>
      <c r="I1367" s="1"/>
      <c r="J1367" s="1"/>
      <c r="K1367" s="1"/>
      <c r="L1367" s="1"/>
      <c r="M1367" s="1"/>
      <c r="N1367" s="1"/>
      <c r="O1367" s="1"/>
      <c r="P1367" s="1"/>
    </row>
    <row r="1368" spans="3:16">
      <c r="C1368" s="1"/>
      <c r="D1368" s="1"/>
      <c r="E1368" s="1"/>
      <c r="F1368" s="17"/>
      <c r="G1368" s="1"/>
      <c r="H1368" s="1"/>
      <c r="I1368" s="1"/>
      <c r="J1368" s="1"/>
      <c r="K1368" s="1"/>
      <c r="L1368" s="1"/>
      <c r="M1368" s="1"/>
      <c r="N1368" s="1"/>
      <c r="O1368" s="1"/>
      <c r="P1368" s="1"/>
    </row>
    <row r="1369" spans="3:16">
      <c r="C1369" s="1"/>
      <c r="D1369" s="1"/>
      <c r="E1369" s="1"/>
      <c r="F1369" s="17"/>
      <c r="G1369" s="1"/>
      <c r="H1369" s="1"/>
      <c r="I1369" s="1"/>
      <c r="J1369" s="1"/>
      <c r="K1369" s="1"/>
      <c r="L1369" s="1"/>
      <c r="M1369" s="1"/>
      <c r="N1369" s="1"/>
      <c r="O1369" s="1"/>
      <c r="P1369" s="1"/>
    </row>
    <row r="1370" spans="3:16">
      <c r="C1370" s="1"/>
      <c r="D1370" s="1"/>
      <c r="E1370" s="1"/>
      <c r="F1370" s="17"/>
      <c r="G1370" s="1"/>
      <c r="H1370" s="1"/>
      <c r="I1370" s="1"/>
      <c r="J1370" s="1"/>
      <c r="K1370" s="1"/>
      <c r="L1370" s="1"/>
      <c r="M1370" s="1"/>
      <c r="N1370" s="1"/>
      <c r="O1370" s="1"/>
      <c r="P1370" s="1"/>
    </row>
    <row r="1371" spans="3:16">
      <c r="C1371" s="1"/>
      <c r="D1371" s="1"/>
      <c r="E1371" s="1"/>
      <c r="F1371" s="17"/>
      <c r="G1371" s="1"/>
      <c r="H1371" s="1"/>
      <c r="I1371" s="1"/>
      <c r="J1371" s="1"/>
      <c r="K1371" s="1"/>
      <c r="L1371" s="1"/>
      <c r="M1371" s="1"/>
      <c r="N1371" s="1"/>
      <c r="O1371" s="1"/>
      <c r="P1371" s="1"/>
    </row>
    <row r="1372" spans="3:16">
      <c r="C1372" s="1"/>
      <c r="D1372" s="1"/>
      <c r="E1372" s="1"/>
      <c r="F1372" s="17"/>
      <c r="G1372" s="1"/>
      <c r="H1372" s="1"/>
      <c r="I1372" s="1"/>
      <c r="J1372" s="1"/>
      <c r="K1372" s="1"/>
      <c r="L1372" s="1"/>
      <c r="M1372" s="1"/>
      <c r="N1372" s="1"/>
      <c r="O1372" s="1"/>
      <c r="P1372" s="1"/>
    </row>
    <row r="1373" spans="3:16">
      <c r="C1373" s="1"/>
      <c r="D1373" s="1"/>
      <c r="E1373" s="1"/>
      <c r="F1373" s="17"/>
      <c r="G1373" s="1"/>
      <c r="H1373" s="1"/>
      <c r="I1373" s="1"/>
      <c r="J1373" s="1"/>
      <c r="K1373" s="1"/>
      <c r="L1373" s="1"/>
      <c r="M1373" s="1"/>
      <c r="N1373" s="1"/>
      <c r="O1373" s="1"/>
      <c r="P1373" s="1"/>
    </row>
    <row r="1374" spans="3:16">
      <c r="C1374" s="1"/>
      <c r="D1374" s="1"/>
      <c r="E1374" s="1"/>
      <c r="F1374" s="17"/>
      <c r="G1374" s="1"/>
      <c r="H1374" s="1"/>
      <c r="I1374" s="1"/>
      <c r="J1374" s="1"/>
      <c r="K1374" s="1"/>
      <c r="L1374" s="1"/>
      <c r="M1374" s="1"/>
      <c r="N1374" s="1"/>
      <c r="O1374" s="1"/>
      <c r="P1374" s="1"/>
    </row>
    <row r="1375" spans="3:16">
      <c r="C1375" s="1"/>
      <c r="D1375" s="1"/>
      <c r="E1375" s="1"/>
      <c r="F1375" s="17"/>
      <c r="G1375" s="1"/>
      <c r="H1375" s="1"/>
      <c r="I1375" s="1"/>
      <c r="J1375" s="1"/>
      <c r="K1375" s="1"/>
      <c r="L1375" s="1"/>
      <c r="M1375" s="1"/>
      <c r="N1375" s="1"/>
      <c r="O1375" s="1"/>
      <c r="P1375" s="1"/>
    </row>
    <row r="1376" spans="3:16">
      <c r="C1376" s="1"/>
      <c r="D1376" s="1"/>
      <c r="E1376" s="1"/>
      <c r="F1376" s="17"/>
      <c r="G1376" s="1"/>
      <c r="H1376" s="1"/>
      <c r="I1376" s="1"/>
      <c r="J1376" s="1"/>
      <c r="K1376" s="1"/>
      <c r="L1376" s="1"/>
      <c r="M1376" s="1"/>
      <c r="N1376" s="1"/>
      <c r="O1376" s="1"/>
      <c r="P1376" s="1"/>
    </row>
    <row r="1377" spans="3:16">
      <c r="C1377" s="1"/>
      <c r="D1377" s="1"/>
      <c r="E1377" s="1"/>
      <c r="F1377" s="17"/>
      <c r="G1377" s="1"/>
      <c r="H1377" s="1"/>
      <c r="I1377" s="1"/>
      <c r="J1377" s="1"/>
      <c r="K1377" s="1"/>
      <c r="L1377" s="1"/>
      <c r="M1377" s="1"/>
      <c r="N1377" s="1"/>
      <c r="O1377" s="1"/>
      <c r="P1377" s="1"/>
    </row>
    <row r="1378" spans="3:16">
      <c r="C1378" s="1"/>
      <c r="D1378" s="1"/>
      <c r="E1378" s="1"/>
      <c r="F1378" s="17"/>
      <c r="G1378" s="1"/>
      <c r="H1378" s="1"/>
      <c r="I1378" s="1"/>
      <c r="J1378" s="1"/>
      <c r="K1378" s="1"/>
      <c r="L1378" s="1"/>
      <c r="M1378" s="1"/>
      <c r="N1378" s="1"/>
      <c r="O1378" s="1"/>
      <c r="P1378" s="1"/>
    </row>
    <row r="1379" spans="3:16">
      <c r="C1379" s="1"/>
      <c r="D1379" s="1"/>
      <c r="E1379" s="1"/>
      <c r="F1379" s="17"/>
      <c r="G1379" s="1"/>
      <c r="H1379" s="1"/>
      <c r="I1379" s="1"/>
      <c r="J1379" s="1"/>
      <c r="K1379" s="1"/>
      <c r="L1379" s="1"/>
      <c r="M1379" s="1"/>
      <c r="N1379" s="1"/>
      <c r="O1379" s="1"/>
      <c r="P1379" s="1"/>
    </row>
    <row r="1380" spans="3:16">
      <c r="C1380" s="1"/>
      <c r="D1380" s="1"/>
      <c r="E1380" s="1"/>
      <c r="F1380" s="17"/>
      <c r="G1380" s="1"/>
      <c r="H1380" s="1"/>
      <c r="I1380" s="1"/>
      <c r="J1380" s="1"/>
      <c r="K1380" s="1"/>
      <c r="L1380" s="1"/>
      <c r="M1380" s="1"/>
      <c r="N1380" s="1"/>
      <c r="O1380" s="1"/>
      <c r="P1380" s="1"/>
    </row>
    <row r="1381" spans="3:16">
      <c r="C1381" s="1"/>
      <c r="D1381" s="1"/>
      <c r="E1381" s="1"/>
      <c r="F1381" s="17"/>
      <c r="G1381" s="1"/>
      <c r="H1381" s="1"/>
      <c r="I1381" s="1"/>
      <c r="J1381" s="1"/>
      <c r="K1381" s="1"/>
      <c r="L1381" s="1"/>
      <c r="M1381" s="1"/>
      <c r="N1381" s="1"/>
      <c r="O1381" s="1"/>
      <c r="P1381" s="1"/>
    </row>
    <row r="1382" spans="3:16">
      <c r="C1382" s="1"/>
      <c r="D1382" s="1"/>
      <c r="E1382" s="1"/>
      <c r="F1382" s="17"/>
      <c r="G1382" s="1"/>
      <c r="H1382" s="1"/>
      <c r="I1382" s="1"/>
      <c r="J1382" s="1"/>
      <c r="K1382" s="1"/>
      <c r="L1382" s="1"/>
      <c r="M1382" s="1"/>
      <c r="N1382" s="1"/>
      <c r="O1382" s="1"/>
      <c r="P1382" s="1"/>
    </row>
    <row r="1383" spans="3:16">
      <c r="C1383" s="1"/>
      <c r="D1383" s="1"/>
      <c r="E1383" s="1"/>
      <c r="F1383" s="17"/>
      <c r="G1383" s="1"/>
      <c r="H1383" s="1"/>
      <c r="I1383" s="1"/>
      <c r="J1383" s="1"/>
      <c r="K1383" s="1"/>
      <c r="L1383" s="1"/>
      <c r="M1383" s="1"/>
      <c r="N1383" s="1"/>
      <c r="O1383" s="1"/>
      <c r="P1383" s="1"/>
    </row>
    <row r="1384" spans="3:16">
      <c r="C1384" s="1"/>
      <c r="D1384" s="1"/>
      <c r="E1384" s="1"/>
      <c r="F1384" s="17"/>
      <c r="G1384" s="1"/>
      <c r="H1384" s="1"/>
      <c r="I1384" s="1"/>
      <c r="J1384" s="1"/>
      <c r="K1384" s="1"/>
      <c r="L1384" s="1"/>
      <c r="M1384" s="1"/>
      <c r="N1384" s="1"/>
      <c r="O1384" s="1"/>
      <c r="P1384" s="1"/>
    </row>
    <row r="1385" spans="3:16">
      <c r="C1385" s="1"/>
      <c r="D1385" s="1"/>
      <c r="E1385" s="1"/>
      <c r="F1385" s="17"/>
      <c r="G1385" s="1"/>
      <c r="H1385" s="1"/>
      <c r="I1385" s="1"/>
      <c r="J1385" s="1"/>
      <c r="K1385" s="1"/>
      <c r="L1385" s="1"/>
      <c r="M1385" s="1"/>
      <c r="N1385" s="1"/>
      <c r="O1385" s="1"/>
      <c r="P1385" s="1"/>
    </row>
    <row r="1386" spans="3:16">
      <c r="C1386" s="1"/>
      <c r="D1386" s="1"/>
      <c r="E1386" s="1"/>
      <c r="F1386" s="17"/>
      <c r="G1386" s="1"/>
      <c r="H1386" s="1"/>
      <c r="I1386" s="1"/>
      <c r="J1386" s="1"/>
      <c r="K1386" s="1"/>
      <c r="L1386" s="1"/>
      <c r="M1386" s="1"/>
      <c r="N1386" s="1"/>
      <c r="O1386" s="1"/>
      <c r="P1386" s="1"/>
    </row>
    <row r="1387" spans="3:16">
      <c r="C1387" s="1"/>
      <c r="D1387" s="1"/>
      <c r="E1387" s="1"/>
      <c r="F1387" s="17"/>
      <c r="G1387" s="1"/>
      <c r="H1387" s="1"/>
      <c r="I1387" s="1"/>
      <c r="J1387" s="1"/>
      <c r="K1387" s="1"/>
      <c r="L1387" s="1"/>
      <c r="M1387" s="1"/>
      <c r="N1387" s="1"/>
      <c r="O1387" s="1"/>
      <c r="P1387" s="1"/>
    </row>
    <row r="1388" spans="3:16">
      <c r="C1388" s="1"/>
      <c r="D1388" s="1"/>
      <c r="E1388" s="1"/>
      <c r="F1388" s="17"/>
      <c r="G1388" s="1"/>
      <c r="H1388" s="1"/>
      <c r="I1388" s="1"/>
      <c r="J1388" s="1"/>
      <c r="K1388" s="1"/>
      <c r="L1388" s="1"/>
      <c r="M1388" s="1"/>
      <c r="N1388" s="1"/>
      <c r="O1388" s="1"/>
      <c r="P1388" s="1"/>
    </row>
    <row r="1389" spans="3:16">
      <c r="C1389" s="1"/>
      <c r="D1389" s="1"/>
      <c r="E1389" s="1"/>
      <c r="F1389" s="17"/>
      <c r="G1389" s="1"/>
      <c r="H1389" s="1"/>
      <c r="I1389" s="1"/>
      <c r="J1389" s="1"/>
      <c r="K1389" s="1"/>
      <c r="L1389" s="1"/>
      <c r="M1389" s="1"/>
      <c r="N1389" s="1"/>
      <c r="O1389" s="1"/>
      <c r="P1389" s="1"/>
    </row>
    <row r="1390" spans="3:16">
      <c r="C1390" s="1"/>
      <c r="D1390" s="1"/>
      <c r="E1390" s="1"/>
      <c r="F1390" s="17"/>
      <c r="G1390" s="1"/>
      <c r="H1390" s="1"/>
      <c r="I1390" s="1"/>
      <c r="J1390" s="1"/>
      <c r="K1390" s="1"/>
      <c r="L1390" s="1"/>
      <c r="M1390" s="1"/>
      <c r="N1390" s="1"/>
      <c r="O1390" s="1"/>
      <c r="P1390" s="1"/>
    </row>
    <row r="1391" spans="3:16">
      <c r="C1391" s="1"/>
      <c r="D1391" s="1"/>
      <c r="E1391" s="1"/>
      <c r="F1391" s="17"/>
      <c r="G1391" s="1"/>
      <c r="H1391" s="1"/>
      <c r="I1391" s="1"/>
      <c r="J1391" s="1"/>
      <c r="K1391" s="1"/>
      <c r="L1391" s="1"/>
      <c r="M1391" s="1"/>
      <c r="N1391" s="1"/>
      <c r="O1391" s="1"/>
      <c r="P1391" s="1"/>
    </row>
    <row r="1392" spans="3:16">
      <c r="C1392" s="1"/>
      <c r="D1392" s="1"/>
      <c r="E1392" s="1"/>
      <c r="F1392" s="17"/>
      <c r="G1392" s="1"/>
      <c r="H1392" s="1"/>
      <c r="I1392" s="1"/>
      <c r="J1392" s="1"/>
      <c r="K1392" s="1"/>
      <c r="L1392" s="1"/>
      <c r="M1392" s="1"/>
      <c r="N1392" s="1"/>
      <c r="O1392" s="1"/>
      <c r="P1392" s="1"/>
    </row>
    <row r="1393" spans="3:16">
      <c r="C1393" s="1"/>
      <c r="D1393" s="1"/>
      <c r="E1393" s="1"/>
      <c r="F1393" s="17"/>
      <c r="G1393" s="1"/>
      <c r="H1393" s="1"/>
      <c r="I1393" s="1"/>
      <c r="J1393" s="1"/>
      <c r="K1393" s="1"/>
      <c r="L1393" s="1"/>
      <c r="M1393" s="1"/>
      <c r="N1393" s="1"/>
      <c r="O1393" s="1"/>
      <c r="P1393" s="1"/>
    </row>
    <row r="1394" spans="3:16">
      <c r="C1394" s="1"/>
      <c r="D1394" s="1"/>
      <c r="E1394" s="1"/>
      <c r="F1394" s="17"/>
      <c r="G1394" s="1"/>
      <c r="H1394" s="1"/>
      <c r="I1394" s="1"/>
      <c r="J1394" s="1"/>
      <c r="K1394" s="1"/>
      <c r="L1394" s="1"/>
      <c r="M1394" s="1"/>
      <c r="N1394" s="1"/>
      <c r="O1394" s="1"/>
      <c r="P1394" s="1"/>
    </row>
    <row r="1395" spans="3:16">
      <c r="C1395" s="1"/>
      <c r="D1395" s="1"/>
      <c r="E1395" s="1"/>
      <c r="F1395" s="17"/>
      <c r="G1395" s="1"/>
      <c r="H1395" s="1"/>
      <c r="I1395" s="1"/>
      <c r="J1395" s="1"/>
      <c r="K1395" s="1"/>
      <c r="L1395" s="1"/>
      <c r="M1395" s="1"/>
      <c r="N1395" s="1"/>
      <c r="O1395" s="1"/>
      <c r="P1395" s="1"/>
    </row>
    <row r="1396" spans="3:16">
      <c r="C1396" s="1"/>
      <c r="D1396" s="1"/>
      <c r="E1396" s="1"/>
      <c r="F1396" s="17"/>
      <c r="G1396" s="1"/>
      <c r="H1396" s="1"/>
      <c r="I1396" s="1"/>
      <c r="J1396" s="1"/>
      <c r="K1396" s="1"/>
      <c r="L1396" s="1"/>
      <c r="M1396" s="1"/>
      <c r="N1396" s="1"/>
      <c r="O1396" s="1"/>
      <c r="P1396" s="1"/>
    </row>
    <row r="1397" spans="3:16">
      <c r="C1397" s="1"/>
      <c r="D1397" s="1"/>
      <c r="E1397" s="1"/>
      <c r="F1397" s="17"/>
      <c r="G1397" s="1"/>
      <c r="H1397" s="1"/>
      <c r="I1397" s="1"/>
      <c r="J1397" s="1"/>
      <c r="K1397" s="1"/>
      <c r="L1397" s="1"/>
      <c r="M1397" s="1"/>
      <c r="N1397" s="1"/>
      <c r="O1397" s="1"/>
      <c r="P1397" s="1"/>
    </row>
    <row r="1398" spans="3:16">
      <c r="C1398" s="1"/>
      <c r="D1398" s="1"/>
      <c r="E1398" s="1"/>
      <c r="F1398" s="17"/>
      <c r="G1398" s="1"/>
      <c r="H1398" s="1"/>
      <c r="I1398" s="1"/>
      <c r="J1398" s="1"/>
      <c r="K1398" s="1"/>
      <c r="L1398" s="1"/>
      <c r="M1398" s="1"/>
      <c r="N1398" s="1"/>
      <c r="O1398" s="1"/>
      <c r="P1398" s="1"/>
    </row>
    <row r="1399" spans="3:16">
      <c r="C1399" s="1"/>
      <c r="D1399" s="1"/>
      <c r="E1399" s="1"/>
      <c r="F1399" s="17"/>
      <c r="G1399" s="1"/>
      <c r="H1399" s="1"/>
      <c r="I1399" s="1"/>
      <c r="J1399" s="1"/>
      <c r="K1399" s="1"/>
      <c r="L1399" s="1"/>
      <c r="M1399" s="1"/>
      <c r="N1399" s="1"/>
      <c r="O1399" s="1"/>
      <c r="P1399" s="1"/>
    </row>
    <row r="1400" spans="3:16">
      <c r="C1400" s="1"/>
      <c r="D1400" s="1"/>
      <c r="E1400" s="1"/>
      <c r="F1400" s="17"/>
      <c r="G1400" s="1"/>
      <c r="H1400" s="1"/>
      <c r="I1400" s="1"/>
      <c r="J1400" s="1"/>
      <c r="K1400" s="1"/>
      <c r="L1400" s="1"/>
      <c r="M1400" s="1"/>
      <c r="N1400" s="1"/>
      <c r="O1400" s="1"/>
      <c r="P1400" s="1"/>
    </row>
    <row r="1401" spans="3:16">
      <c r="C1401" s="1"/>
      <c r="D1401" s="1"/>
      <c r="E1401" s="1"/>
      <c r="F1401" s="17"/>
      <c r="G1401" s="1"/>
      <c r="H1401" s="1"/>
      <c r="I1401" s="1"/>
      <c r="J1401" s="1"/>
      <c r="K1401" s="1"/>
      <c r="L1401" s="1"/>
      <c r="M1401" s="1"/>
      <c r="N1401" s="1"/>
      <c r="O1401" s="1"/>
      <c r="P1401" s="1"/>
    </row>
    <row r="1402" spans="3:16">
      <c r="C1402" s="1"/>
      <c r="D1402" s="1"/>
      <c r="E1402" s="1"/>
      <c r="F1402" s="17"/>
      <c r="G1402" s="1"/>
      <c r="H1402" s="1"/>
      <c r="I1402" s="1"/>
      <c r="J1402" s="1"/>
      <c r="K1402" s="1"/>
      <c r="L1402" s="1"/>
      <c r="M1402" s="1"/>
      <c r="N1402" s="1"/>
      <c r="O1402" s="1"/>
      <c r="P1402" s="1"/>
    </row>
    <row r="1403" spans="3:16">
      <c r="C1403" s="1"/>
      <c r="D1403" s="1"/>
      <c r="E1403" s="1"/>
      <c r="F1403" s="17"/>
      <c r="G1403" s="1"/>
      <c r="H1403" s="1"/>
      <c r="I1403" s="1"/>
      <c r="J1403" s="1"/>
      <c r="K1403" s="1"/>
      <c r="L1403" s="1"/>
      <c r="M1403" s="1"/>
      <c r="N1403" s="1"/>
      <c r="O1403" s="1"/>
      <c r="P1403" s="1"/>
    </row>
    <row r="1404" spans="3:16">
      <c r="C1404" s="1"/>
      <c r="D1404" s="1"/>
      <c r="E1404" s="1"/>
      <c r="F1404" s="17"/>
      <c r="G1404" s="1"/>
      <c r="H1404" s="1"/>
      <c r="I1404" s="1"/>
      <c r="J1404" s="1"/>
      <c r="K1404" s="1"/>
      <c r="L1404" s="1"/>
      <c r="M1404" s="1"/>
      <c r="N1404" s="1"/>
      <c r="O1404" s="1"/>
      <c r="P1404" s="1"/>
    </row>
    <row r="1405" spans="3:16">
      <c r="C1405" s="1"/>
      <c r="D1405" s="1"/>
      <c r="E1405" s="1"/>
      <c r="F1405" s="17"/>
      <c r="G1405" s="1"/>
      <c r="H1405" s="1"/>
      <c r="I1405" s="1"/>
      <c r="J1405" s="1"/>
      <c r="K1405" s="1"/>
      <c r="L1405" s="1"/>
      <c r="M1405" s="1"/>
      <c r="N1405" s="1"/>
      <c r="O1405" s="1"/>
      <c r="P1405" s="1"/>
    </row>
    <row r="1406" spans="3:16">
      <c r="C1406" s="1"/>
      <c r="D1406" s="1"/>
      <c r="E1406" s="1"/>
      <c r="F1406" s="17"/>
      <c r="G1406" s="1"/>
      <c r="H1406" s="1"/>
      <c r="I1406" s="1"/>
      <c r="J1406" s="1"/>
      <c r="K1406" s="1"/>
      <c r="L1406" s="1"/>
      <c r="M1406" s="1"/>
      <c r="N1406" s="1"/>
      <c r="O1406" s="1"/>
      <c r="P1406" s="1"/>
    </row>
    <row r="1407" spans="3:16">
      <c r="C1407" s="1"/>
      <c r="D1407" s="1"/>
      <c r="E1407" s="1"/>
      <c r="F1407" s="17"/>
      <c r="G1407" s="1"/>
      <c r="H1407" s="1"/>
      <c r="I1407" s="1"/>
      <c r="J1407" s="1"/>
      <c r="K1407" s="1"/>
      <c r="L1407" s="1"/>
      <c r="M1407" s="1"/>
      <c r="N1407" s="1"/>
      <c r="O1407" s="1"/>
      <c r="P1407" s="1"/>
    </row>
    <row r="1408" spans="3:16">
      <c r="C1408" s="1"/>
      <c r="D1408" s="1"/>
      <c r="E1408" s="1"/>
      <c r="F1408" s="17"/>
      <c r="G1408" s="1"/>
      <c r="H1408" s="1"/>
      <c r="I1408" s="1"/>
      <c r="J1408" s="1"/>
      <c r="K1408" s="1"/>
      <c r="L1408" s="1"/>
      <c r="M1408" s="1"/>
      <c r="N1408" s="1"/>
      <c r="O1408" s="1"/>
      <c r="P1408" s="1"/>
    </row>
    <row r="1409" spans="3:16">
      <c r="C1409" s="1"/>
      <c r="D1409" s="1"/>
      <c r="E1409" s="1"/>
      <c r="F1409" s="17"/>
      <c r="G1409" s="1"/>
      <c r="H1409" s="1"/>
      <c r="I1409" s="1"/>
      <c r="J1409" s="1"/>
      <c r="K1409" s="1"/>
      <c r="L1409" s="1"/>
      <c r="M1409" s="1"/>
      <c r="N1409" s="1"/>
      <c r="O1409" s="1"/>
      <c r="P1409" s="1"/>
    </row>
    <row r="1410" spans="3:16">
      <c r="C1410" s="1"/>
      <c r="D1410" s="1"/>
      <c r="E1410" s="1"/>
      <c r="F1410" s="17"/>
      <c r="G1410" s="1"/>
      <c r="H1410" s="1"/>
      <c r="I1410" s="1"/>
      <c r="J1410" s="1"/>
      <c r="K1410" s="1"/>
      <c r="L1410" s="1"/>
      <c r="M1410" s="1"/>
      <c r="N1410" s="1"/>
      <c r="O1410" s="1"/>
      <c r="P1410" s="1"/>
    </row>
    <row r="1411" spans="3:16">
      <c r="C1411" s="1"/>
      <c r="D1411" s="1"/>
      <c r="E1411" s="1"/>
      <c r="F1411" s="17"/>
      <c r="G1411" s="1"/>
      <c r="H1411" s="1"/>
      <c r="I1411" s="1"/>
      <c r="J1411" s="1"/>
      <c r="K1411" s="1"/>
      <c r="L1411" s="1"/>
      <c r="M1411" s="1"/>
      <c r="N1411" s="1"/>
      <c r="O1411" s="1"/>
      <c r="P1411" s="1"/>
    </row>
    <row r="1412" spans="3:16">
      <c r="C1412" s="1"/>
      <c r="D1412" s="1"/>
      <c r="E1412" s="1"/>
      <c r="F1412" s="17"/>
      <c r="G1412" s="1"/>
      <c r="H1412" s="1"/>
      <c r="I1412" s="1"/>
      <c r="J1412" s="1"/>
      <c r="K1412" s="1"/>
      <c r="L1412" s="1"/>
      <c r="M1412" s="1"/>
      <c r="N1412" s="1"/>
      <c r="O1412" s="1"/>
      <c r="P1412" s="1"/>
    </row>
    <row r="1413" spans="3:16">
      <c r="C1413" s="1"/>
      <c r="D1413" s="1"/>
      <c r="E1413" s="1"/>
      <c r="F1413" s="17"/>
      <c r="G1413" s="1"/>
      <c r="H1413" s="1"/>
      <c r="I1413" s="1"/>
      <c r="J1413" s="1"/>
      <c r="K1413" s="1"/>
      <c r="L1413" s="1"/>
      <c r="M1413" s="1"/>
      <c r="N1413" s="1"/>
      <c r="O1413" s="1"/>
      <c r="P1413" s="1"/>
    </row>
    <row r="1414" spans="3:16">
      <c r="C1414" s="1"/>
      <c r="D1414" s="1"/>
      <c r="E1414" s="1"/>
      <c r="F1414" s="17"/>
      <c r="G1414" s="1"/>
      <c r="H1414" s="1"/>
      <c r="I1414" s="1"/>
      <c r="J1414" s="1"/>
      <c r="K1414" s="1"/>
      <c r="L1414" s="1"/>
      <c r="M1414" s="1"/>
      <c r="N1414" s="1"/>
      <c r="O1414" s="1"/>
      <c r="P1414" s="1"/>
    </row>
    <row r="1415" spans="3:16">
      <c r="C1415" s="1"/>
      <c r="D1415" s="1"/>
      <c r="E1415" s="1"/>
      <c r="F1415" s="17"/>
      <c r="G1415" s="1"/>
      <c r="H1415" s="1"/>
      <c r="I1415" s="1"/>
      <c r="J1415" s="1"/>
      <c r="K1415" s="1"/>
      <c r="L1415" s="1"/>
      <c r="M1415" s="1"/>
      <c r="N1415" s="1"/>
      <c r="O1415" s="1"/>
      <c r="P1415" s="1"/>
    </row>
    <row r="1416" spans="3:16">
      <c r="C1416" s="1"/>
      <c r="D1416" s="1"/>
      <c r="E1416" s="1"/>
      <c r="F1416" s="17"/>
      <c r="G1416" s="1"/>
      <c r="H1416" s="1"/>
      <c r="I1416" s="1"/>
      <c r="J1416" s="1"/>
      <c r="K1416" s="1"/>
      <c r="L1416" s="1"/>
      <c r="M1416" s="1"/>
      <c r="N1416" s="1"/>
      <c r="O1416" s="1"/>
      <c r="P1416" s="1"/>
    </row>
    <row r="1417" spans="3:16">
      <c r="C1417" s="1"/>
      <c r="D1417" s="1"/>
      <c r="E1417" s="1"/>
      <c r="F1417" s="17"/>
      <c r="G1417" s="1"/>
      <c r="H1417" s="1"/>
      <c r="I1417" s="1"/>
      <c r="J1417" s="1"/>
      <c r="K1417" s="1"/>
      <c r="L1417" s="1"/>
      <c r="M1417" s="1"/>
      <c r="N1417" s="1"/>
      <c r="O1417" s="1"/>
      <c r="P1417" s="1"/>
    </row>
    <row r="1418" spans="3:16">
      <c r="C1418" s="1"/>
      <c r="D1418" s="1"/>
      <c r="E1418" s="1"/>
      <c r="F1418" s="17"/>
      <c r="G1418" s="1"/>
      <c r="H1418" s="1"/>
      <c r="I1418" s="1"/>
      <c r="J1418" s="1"/>
      <c r="K1418" s="1"/>
      <c r="L1418" s="1"/>
      <c r="M1418" s="1"/>
      <c r="N1418" s="1"/>
      <c r="O1418" s="1"/>
      <c r="P1418" s="1"/>
    </row>
    <row r="1419" spans="3:16">
      <c r="C1419" s="1"/>
      <c r="D1419" s="1"/>
      <c r="E1419" s="1"/>
      <c r="F1419" s="17"/>
      <c r="G1419" s="1"/>
      <c r="H1419" s="1"/>
      <c r="I1419" s="1"/>
      <c r="J1419" s="1"/>
      <c r="K1419" s="1"/>
      <c r="L1419" s="1"/>
      <c r="M1419" s="1"/>
      <c r="N1419" s="1"/>
      <c r="O1419" s="1"/>
      <c r="P1419" s="1"/>
    </row>
    <row r="1420" spans="3:16">
      <c r="C1420" s="1"/>
      <c r="D1420" s="1"/>
      <c r="E1420" s="1"/>
      <c r="F1420" s="17"/>
      <c r="G1420" s="1"/>
      <c r="H1420" s="1"/>
      <c r="I1420" s="1"/>
      <c r="J1420" s="1"/>
      <c r="K1420" s="1"/>
      <c r="L1420" s="1"/>
      <c r="M1420" s="1"/>
      <c r="N1420" s="1"/>
      <c r="O1420" s="1"/>
      <c r="P1420" s="1"/>
    </row>
    <row r="1421" spans="3:16">
      <c r="C1421" s="1"/>
      <c r="D1421" s="1"/>
      <c r="E1421" s="1"/>
      <c r="F1421" s="17"/>
      <c r="G1421" s="1"/>
      <c r="H1421" s="1"/>
      <c r="I1421" s="1"/>
      <c r="J1421" s="1"/>
      <c r="K1421" s="1"/>
      <c r="L1421" s="1"/>
      <c r="M1421" s="1"/>
      <c r="N1421" s="1"/>
      <c r="O1421" s="1"/>
      <c r="P1421" s="1"/>
    </row>
    <row r="1422" spans="3:16">
      <c r="C1422" s="1"/>
      <c r="D1422" s="1"/>
      <c r="E1422" s="1"/>
      <c r="F1422" s="17"/>
      <c r="G1422" s="1"/>
      <c r="H1422" s="1"/>
      <c r="I1422" s="1"/>
      <c r="J1422" s="1"/>
      <c r="K1422" s="1"/>
      <c r="L1422" s="1"/>
      <c r="M1422" s="1"/>
      <c r="N1422" s="1"/>
      <c r="O1422" s="1"/>
      <c r="P1422" s="1"/>
    </row>
    <row r="1423" spans="3:16">
      <c r="C1423" s="1"/>
      <c r="D1423" s="1"/>
      <c r="E1423" s="1"/>
      <c r="F1423" s="17"/>
      <c r="G1423" s="1"/>
      <c r="H1423" s="1"/>
      <c r="I1423" s="1"/>
      <c r="J1423" s="1"/>
      <c r="K1423" s="1"/>
      <c r="L1423" s="1"/>
      <c r="M1423" s="1"/>
      <c r="N1423" s="1"/>
      <c r="O1423" s="1"/>
      <c r="P1423" s="1"/>
    </row>
    <row r="1424" spans="3:16">
      <c r="C1424" s="1"/>
      <c r="D1424" s="1"/>
      <c r="E1424" s="1"/>
      <c r="F1424" s="17"/>
      <c r="G1424" s="1"/>
      <c r="H1424" s="1"/>
      <c r="I1424" s="1"/>
      <c r="J1424" s="1"/>
      <c r="K1424" s="1"/>
      <c r="L1424" s="1"/>
      <c r="M1424" s="1"/>
      <c r="N1424" s="1"/>
      <c r="O1424" s="1"/>
      <c r="P1424" s="1"/>
    </row>
    <row r="1425" spans="3:16">
      <c r="C1425" s="1"/>
      <c r="D1425" s="1"/>
      <c r="E1425" s="1"/>
      <c r="F1425" s="17"/>
      <c r="G1425" s="1"/>
      <c r="H1425" s="1"/>
      <c r="I1425" s="1"/>
      <c r="J1425" s="1"/>
      <c r="K1425" s="1"/>
      <c r="L1425" s="1"/>
      <c r="M1425" s="1"/>
      <c r="N1425" s="1"/>
      <c r="O1425" s="1"/>
      <c r="P1425" s="1"/>
    </row>
    <row r="1426" spans="3:16">
      <c r="C1426" s="1"/>
      <c r="D1426" s="1"/>
      <c r="E1426" s="1"/>
      <c r="F1426" s="17"/>
      <c r="G1426" s="1"/>
      <c r="H1426" s="1"/>
      <c r="I1426" s="1"/>
      <c r="J1426" s="1"/>
      <c r="K1426" s="1"/>
      <c r="L1426" s="1"/>
      <c r="M1426" s="1"/>
      <c r="N1426" s="1"/>
      <c r="O1426" s="1"/>
      <c r="P1426" s="1"/>
    </row>
    <row r="1427" spans="3:16">
      <c r="C1427" s="1"/>
      <c r="D1427" s="1"/>
      <c r="E1427" s="1"/>
      <c r="F1427" s="17"/>
      <c r="G1427" s="1"/>
      <c r="H1427" s="1"/>
      <c r="I1427" s="1"/>
      <c r="J1427" s="1"/>
      <c r="K1427" s="1"/>
      <c r="L1427" s="1"/>
      <c r="M1427" s="1"/>
      <c r="N1427" s="1"/>
      <c r="O1427" s="1"/>
      <c r="P1427" s="1"/>
    </row>
    <row r="1428" spans="3:16">
      <c r="C1428" s="1"/>
      <c r="D1428" s="1"/>
      <c r="E1428" s="1"/>
      <c r="F1428" s="17"/>
      <c r="G1428" s="1"/>
      <c r="H1428" s="1"/>
      <c r="I1428" s="1"/>
      <c r="J1428" s="1"/>
      <c r="K1428" s="1"/>
      <c r="L1428" s="1"/>
      <c r="M1428" s="1"/>
      <c r="N1428" s="1"/>
      <c r="O1428" s="1"/>
      <c r="P1428" s="1"/>
    </row>
    <row r="1429" spans="3:16">
      <c r="C1429" s="1"/>
      <c r="D1429" s="1"/>
      <c r="E1429" s="1"/>
      <c r="F1429" s="17"/>
      <c r="G1429" s="1"/>
      <c r="H1429" s="1"/>
      <c r="I1429" s="1"/>
      <c r="J1429" s="1"/>
      <c r="K1429" s="1"/>
      <c r="L1429" s="1"/>
      <c r="M1429" s="1"/>
      <c r="N1429" s="1"/>
      <c r="O1429" s="1"/>
      <c r="P1429" s="1"/>
    </row>
    <row r="1430" spans="3:16">
      <c r="C1430" s="1"/>
      <c r="D1430" s="1"/>
      <c r="E1430" s="1"/>
      <c r="F1430" s="17"/>
      <c r="G1430" s="1"/>
      <c r="H1430" s="1"/>
      <c r="I1430" s="1"/>
      <c r="J1430" s="1"/>
      <c r="K1430" s="1"/>
      <c r="L1430" s="1"/>
      <c r="M1430" s="1"/>
      <c r="N1430" s="1"/>
      <c r="O1430" s="1"/>
      <c r="P1430" s="1"/>
    </row>
    <row r="1431" spans="3:16">
      <c r="C1431" s="1"/>
      <c r="D1431" s="1"/>
      <c r="E1431" s="1"/>
      <c r="F1431" s="17"/>
      <c r="G1431" s="1"/>
      <c r="H1431" s="1"/>
      <c r="I1431" s="1"/>
      <c r="J1431" s="1"/>
      <c r="K1431" s="1"/>
      <c r="L1431" s="1"/>
      <c r="M1431" s="1"/>
      <c r="N1431" s="1"/>
      <c r="O1431" s="1"/>
      <c r="P1431" s="1"/>
    </row>
    <row r="1432" spans="3:16">
      <c r="C1432" s="1"/>
      <c r="D1432" s="1"/>
      <c r="E1432" s="1"/>
      <c r="F1432" s="17"/>
      <c r="G1432" s="1"/>
      <c r="H1432" s="1"/>
      <c r="I1432" s="1"/>
      <c r="J1432" s="1"/>
      <c r="K1432" s="1"/>
      <c r="L1432" s="1"/>
      <c r="M1432" s="1"/>
      <c r="N1432" s="1"/>
      <c r="O1432" s="1"/>
      <c r="P1432" s="1"/>
    </row>
    <row r="1433" spans="3:16">
      <c r="C1433" s="1"/>
      <c r="D1433" s="1"/>
      <c r="E1433" s="1"/>
      <c r="F1433" s="17"/>
      <c r="G1433" s="1"/>
      <c r="H1433" s="1"/>
      <c r="I1433" s="1"/>
      <c r="J1433" s="1"/>
      <c r="K1433" s="1"/>
      <c r="L1433" s="1"/>
      <c r="M1433" s="1"/>
      <c r="N1433" s="1"/>
      <c r="O1433" s="1"/>
      <c r="P1433" s="1"/>
    </row>
    <row r="1434" spans="3:16">
      <c r="C1434" s="1"/>
      <c r="D1434" s="1"/>
      <c r="E1434" s="1"/>
      <c r="F1434" s="17"/>
      <c r="G1434" s="1"/>
      <c r="H1434" s="1"/>
      <c r="I1434" s="1"/>
      <c r="J1434" s="1"/>
      <c r="K1434" s="1"/>
      <c r="L1434" s="1"/>
      <c r="M1434" s="1"/>
      <c r="N1434" s="1"/>
      <c r="O1434" s="1"/>
      <c r="P1434" s="1"/>
    </row>
    <row r="1435" spans="3:16">
      <c r="C1435" s="1"/>
      <c r="D1435" s="1"/>
      <c r="E1435" s="1"/>
      <c r="F1435" s="17"/>
      <c r="G1435" s="1"/>
      <c r="H1435" s="1"/>
      <c r="I1435" s="1"/>
      <c r="J1435" s="1"/>
      <c r="K1435" s="1"/>
      <c r="L1435" s="1"/>
      <c r="M1435" s="1"/>
      <c r="N1435" s="1"/>
      <c r="O1435" s="1"/>
      <c r="P1435" s="1"/>
    </row>
    <row r="1436" spans="3:16">
      <c r="C1436" s="1"/>
      <c r="D1436" s="1"/>
      <c r="E1436" s="1"/>
      <c r="F1436" s="17"/>
      <c r="G1436" s="1"/>
      <c r="H1436" s="1"/>
      <c r="I1436" s="1"/>
      <c r="J1436" s="1"/>
      <c r="K1436" s="1"/>
      <c r="L1436" s="1"/>
      <c r="M1436" s="1"/>
      <c r="N1436" s="1"/>
      <c r="O1436" s="1"/>
      <c r="P1436" s="1"/>
    </row>
    <row r="1437" spans="3:16">
      <c r="C1437" s="1"/>
      <c r="D1437" s="1"/>
      <c r="E1437" s="1"/>
      <c r="F1437" s="17"/>
      <c r="G1437" s="1"/>
      <c r="H1437" s="1"/>
      <c r="I1437" s="1"/>
      <c r="J1437" s="1"/>
      <c r="K1437" s="1"/>
      <c r="L1437" s="1"/>
      <c r="M1437" s="1"/>
      <c r="N1437" s="1"/>
      <c r="O1437" s="1"/>
      <c r="P1437" s="1"/>
    </row>
    <row r="1438" spans="3:16">
      <c r="C1438" s="1"/>
      <c r="D1438" s="1"/>
      <c r="E1438" s="1"/>
      <c r="F1438" s="17"/>
      <c r="G1438" s="1"/>
      <c r="H1438" s="1"/>
      <c r="I1438" s="1"/>
      <c r="J1438" s="1"/>
      <c r="K1438" s="1"/>
      <c r="L1438" s="1"/>
      <c r="M1438" s="1"/>
      <c r="N1438" s="1"/>
      <c r="O1438" s="1"/>
      <c r="P1438" s="1"/>
    </row>
    <row r="1439" spans="3:16">
      <c r="C1439" s="1"/>
      <c r="D1439" s="1"/>
      <c r="E1439" s="1"/>
      <c r="F1439" s="17"/>
      <c r="G1439" s="1"/>
      <c r="H1439" s="1"/>
      <c r="I1439" s="1"/>
      <c r="J1439" s="1"/>
      <c r="K1439" s="1"/>
      <c r="L1439" s="1"/>
      <c r="M1439" s="1"/>
      <c r="N1439" s="1"/>
      <c r="O1439" s="1"/>
      <c r="P1439" s="1"/>
    </row>
    <row r="1440" spans="3:16">
      <c r="C1440" s="1"/>
      <c r="D1440" s="1"/>
      <c r="E1440" s="1"/>
      <c r="F1440" s="17"/>
      <c r="G1440" s="1"/>
      <c r="H1440" s="1"/>
      <c r="I1440" s="1"/>
      <c r="J1440" s="1"/>
      <c r="K1440" s="1"/>
      <c r="L1440" s="1"/>
      <c r="M1440" s="1"/>
      <c r="N1440" s="1"/>
      <c r="O1440" s="1"/>
      <c r="P1440" s="1"/>
    </row>
    <row r="1441" spans="3:16">
      <c r="C1441" s="1"/>
      <c r="D1441" s="1"/>
      <c r="E1441" s="1"/>
      <c r="F1441" s="17"/>
      <c r="G1441" s="1"/>
      <c r="H1441" s="1"/>
      <c r="I1441" s="1"/>
      <c r="J1441" s="1"/>
      <c r="K1441" s="1"/>
      <c r="L1441" s="1"/>
      <c r="M1441" s="1"/>
      <c r="N1441" s="1"/>
      <c r="O1441" s="1"/>
      <c r="P1441" s="1"/>
    </row>
    <row r="1442" spans="3:16">
      <c r="C1442" s="1"/>
      <c r="D1442" s="1"/>
      <c r="E1442" s="1"/>
      <c r="F1442" s="17"/>
      <c r="G1442" s="1"/>
      <c r="H1442" s="1"/>
      <c r="I1442" s="1"/>
      <c r="J1442" s="1"/>
      <c r="K1442" s="1"/>
      <c r="L1442" s="1"/>
      <c r="M1442" s="1"/>
      <c r="N1442" s="1"/>
      <c r="O1442" s="1"/>
      <c r="P1442" s="1"/>
    </row>
    <row r="1443" spans="3:16">
      <c r="C1443" s="1"/>
      <c r="D1443" s="1"/>
      <c r="E1443" s="1"/>
      <c r="F1443" s="17"/>
      <c r="G1443" s="1"/>
      <c r="H1443" s="1"/>
      <c r="I1443" s="1"/>
      <c r="J1443" s="1"/>
      <c r="K1443" s="1"/>
      <c r="L1443" s="1"/>
      <c r="M1443" s="1"/>
      <c r="N1443" s="1"/>
      <c r="O1443" s="1"/>
      <c r="P1443" s="1"/>
    </row>
    <row r="1444" spans="3:16">
      <c r="C1444" s="1"/>
      <c r="D1444" s="1"/>
      <c r="E1444" s="1"/>
      <c r="F1444" s="17"/>
      <c r="G1444" s="1"/>
      <c r="H1444" s="1"/>
      <c r="I1444" s="1"/>
      <c r="J1444" s="1"/>
      <c r="K1444" s="1"/>
      <c r="L1444" s="1"/>
      <c r="M1444" s="1"/>
      <c r="N1444" s="1"/>
      <c r="O1444" s="1"/>
      <c r="P1444" s="1"/>
    </row>
    <row r="1445" spans="3:16">
      <c r="C1445" s="1"/>
      <c r="D1445" s="1"/>
      <c r="E1445" s="1"/>
      <c r="F1445" s="17"/>
      <c r="G1445" s="1"/>
      <c r="H1445" s="1"/>
      <c r="I1445" s="1"/>
      <c r="J1445" s="1"/>
      <c r="K1445" s="1"/>
      <c r="L1445" s="1"/>
      <c r="M1445" s="1"/>
      <c r="N1445" s="1"/>
      <c r="O1445" s="1"/>
      <c r="P1445" s="1"/>
    </row>
    <row r="1446" spans="3:16">
      <c r="C1446" s="1"/>
      <c r="D1446" s="1"/>
      <c r="E1446" s="1"/>
      <c r="F1446" s="17"/>
      <c r="G1446" s="1"/>
      <c r="H1446" s="1"/>
      <c r="I1446" s="1"/>
      <c r="J1446" s="1"/>
      <c r="K1446" s="1"/>
      <c r="L1446" s="1"/>
      <c r="M1446" s="1"/>
      <c r="N1446" s="1"/>
      <c r="O1446" s="1"/>
      <c r="P1446" s="1"/>
    </row>
    <row r="1447" spans="3:16">
      <c r="C1447" s="1"/>
      <c r="D1447" s="1"/>
      <c r="E1447" s="1"/>
      <c r="F1447" s="17"/>
      <c r="G1447" s="1"/>
      <c r="H1447" s="1"/>
      <c r="I1447" s="1"/>
      <c r="J1447" s="1"/>
      <c r="K1447" s="1"/>
      <c r="L1447" s="1"/>
      <c r="M1447" s="1"/>
      <c r="N1447" s="1"/>
      <c r="O1447" s="1"/>
      <c r="P1447" s="1"/>
    </row>
    <row r="1448" spans="3:16">
      <c r="C1448" s="1"/>
      <c r="D1448" s="1"/>
      <c r="E1448" s="1"/>
      <c r="F1448" s="17"/>
      <c r="G1448" s="1"/>
      <c r="H1448" s="1"/>
      <c r="I1448" s="1"/>
      <c r="J1448" s="1"/>
      <c r="K1448" s="1"/>
      <c r="L1448" s="1"/>
      <c r="M1448" s="1"/>
      <c r="N1448" s="1"/>
      <c r="O1448" s="1"/>
      <c r="P1448" s="1"/>
    </row>
    <row r="1449" spans="3:16">
      <c r="C1449" s="1"/>
      <c r="D1449" s="1"/>
      <c r="E1449" s="1"/>
      <c r="F1449" s="17"/>
      <c r="G1449" s="1"/>
      <c r="H1449" s="1"/>
      <c r="I1449" s="1"/>
      <c r="J1449" s="1"/>
      <c r="K1449" s="1"/>
      <c r="L1449" s="1"/>
      <c r="M1449" s="1"/>
      <c r="N1449" s="1"/>
      <c r="O1449" s="1"/>
      <c r="P1449" s="1"/>
    </row>
    <row r="1450" spans="3:16">
      <c r="C1450" s="1"/>
      <c r="D1450" s="1"/>
      <c r="E1450" s="1"/>
      <c r="F1450" s="17"/>
      <c r="G1450" s="1"/>
      <c r="H1450" s="1"/>
      <c r="I1450" s="1"/>
      <c r="J1450" s="1"/>
      <c r="K1450" s="1"/>
      <c r="L1450" s="1"/>
      <c r="M1450" s="1"/>
      <c r="N1450" s="1"/>
      <c r="O1450" s="1"/>
      <c r="P1450" s="1"/>
    </row>
    <row r="1451" spans="3:16">
      <c r="C1451" s="1"/>
      <c r="D1451" s="1"/>
      <c r="E1451" s="1"/>
      <c r="F1451" s="17"/>
      <c r="G1451" s="1"/>
      <c r="H1451" s="1"/>
      <c r="I1451" s="1"/>
      <c r="J1451" s="1"/>
      <c r="K1451" s="1"/>
      <c r="L1451" s="1"/>
      <c r="M1451" s="1"/>
      <c r="N1451" s="1"/>
      <c r="O1451" s="1"/>
      <c r="P1451" s="1"/>
    </row>
    <row r="1452" spans="3:16">
      <c r="C1452" s="1"/>
      <c r="D1452" s="1"/>
      <c r="E1452" s="1"/>
      <c r="F1452" s="17"/>
      <c r="G1452" s="1"/>
      <c r="H1452" s="1"/>
      <c r="I1452" s="1"/>
      <c r="J1452" s="1"/>
      <c r="K1452" s="1"/>
      <c r="L1452" s="1"/>
      <c r="M1452" s="1"/>
      <c r="N1452" s="1"/>
      <c r="O1452" s="1"/>
      <c r="P1452" s="1"/>
    </row>
    <row r="1453" spans="3:16">
      <c r="C1453" s="1"/>
      <c r="D1453" s="1"/>
      <c r="E1453" s="1"/>
      <c r="F1453" s="17"/>
      <c r="G1453" s="1"/>
      <c r="H1453" s="1"/>
      <c r="I1453" s="1"/>
      <c r="J1453" s="1"/>
      <c r="K1453" s="1"/>
      <c r="L1453" s="1"/>
      <c r="M1453" s="1"/>
      <c r="N1453" s="1"/>
      <c r="O1453" s="1"/>
      <c r="P1453" s="1"/>
    </row>
    <row r="1454" spans="3:16">
      <c r="C1454" s="1"/>
      <c r="D1454" s="1"/>
      <c r="E1454" s="1"/>
      <c r="F1454" s="17"/>
      <c r="G1454" s="1"/>
      <c r="H1454" s="1"/>
      <c r="I1454" s="1"/>
      <c r="J1454" s="1"/>
      <c r="K1454" s="1"/>
      <c r="L1454" s="1"/>
      <c r="M1454" s="1"/>
      <c r="N1454" s="1"/>
      <c r="O1454" s="1"/>
      <c r="P1454" s="1"/>
    </row>
    <row r="1455" spans="3:16">
      <c r="C1455" s="1"/>
      <c r="D1455" s="1"/>
      <c r="E1455" s="1"/>
      <c r="F1455" s="17"/>
      <c r="G1455" s="1"/>
      <c r="H1455" s="1"/>
      <c r="I1455" s="1"/>
      <c r="J1455" s="1"/>
      <c r="K1455" s="1"/>
      <c r="L1455" s="1"/>
      <c r="M1455" s="1"/>
      <c r="N1455" s="1"/>
      <c r="O1455" s="1"/>
      <c r="P1455" s="1"/>
    </row>
    <row r="1456" spans="3:16">
      <c r="C1456" s="1"/>
      <c r="D1456" s="1"/>
      <c r="E1456" s="1"/>
      <c r="F1456" s="17"/>
      <c r="G1456" s="1"/>
      <c r="H1456" s="1"/>
      <c r="I1456" s="1"/>
      <c r="J1456" s="1"/>
      <c r="K1456" s="1"/>
      <c r="L1456" s="1"/>
      <c r="M1456" s="1"/>
      <c r="N1456" s="1"/>
      <c r="O1456" s="1"/>
      <c r="P1456" s="1"/>
    </row>
    <row r="1457" spans="3:16">
      <c r="C1457" s="1"/>
      <c r="D1457" s="1"/>
      <c r="E1457" s="1"/>
      <c r="F1457" s="17"/>
      <c r="G1457" s="1"/>
      <c r="H1457" s="1"/>
      <c r="I1457" s="1"/>
      <c r="J1457" s="1"/>
      <c r="K1457" s="1"/>
      <c r="L1457" s="1"/>
      <c r="M1457" s="1"/>
      <c r="N1457" s="1"/>
      <c r="O1457" s="1"/>
      <c r="P1457" s="1"/>
    </row>
    <row r="1458" spans="3:16">
      <c r="C1458" s="1"/>
      <c r="D1458" s="1"/>
      <c r="E1458" s="1"/>
      <c r="F1458" s="17"/>
      <c r="G1458" s="1"/>
      <c r="H1458" s="1"/>
      <c r="I1458" s="1"/>
      <c r="J1458" s="1"/>
      <c r="K1458" s="1"/>
      <c r="L1458" s="1"/>
      <c r="M1458" s="1"/>
      <c r="N1458" s="1"/>
      <c r="O1458" s="1"/>
      <c r="P1458" s="1"/>
    </row>
    <row r="1459" spans="3:16">
      <c r="C1459" s="1"/>
      <c r="D1459" s="1"/>
      <c r="E1459" s="1"/>
      <c r="F1459" s="17"/>
      <c r="G1459" s="1"/>
      <c r="H1459" s="1"/>
      <c r="I1459" s="1"/>
      <c r="J1459" s="1"/>
      <c r="K1459" s="1"/>
      <c r="L1459" s="1"/>
      <c r="M1459" s="1"/>
      <c r="N1459" s="1"/>
      <c r="O1459" s="1"/>
      <c r="P1459" s="1"/>
    </row>
    <row r="1460" spans="3:16">
      <c r="C1460" s="1"/>
      <c r="D1460" s="1"/>
      <c r="E1460" s="1"/>
      <c r="F1460" s="17"/>
      <c r="G1460" s="1"/>
      <c r="H1460" s="1"/>
      <c r="I1460" s="1"/>
      <c r="J1460" s="1"/>
      <c r="K1460" s="1"/>
      <c r="L1460" s="1"/>
      <c r="M1460" s="1"/>
      <c r="N1460" s="1"/>
      <c r="O1460" s="1"/>
      <c r="P1460" s="1"/>
    </row>
    <row r="1461" spans="3:16">
      <c r="C1461" s="1"/>
      <c r="D1461" s="1"/>
      <c r="E1461" s="1"/>
      <c r="F1461" s="17"/>
      <c r="G1461" s="1"/>
      <c r="H1461" s="1"/>
      <c r="I1461" s="1"/>
      <c r="J1461" s="1"/>
      <c r="K1461" s="1"/>
      <c r="L1461" s="1"/>
      <c r="M1461" s="1"/>
      <c r="N1461" s="1"/>
      <c r="O1461" s="1"/>
      <c r="P1461" s="1"/>
    </row>
    <row r="1462" spans="3:16">
      <c r="C1462" s="1"/>
      <c r="D1462" s="1"/>
      <c r="E1462" s="1"/>
      <c r="F1462" s="17"/>
      <c r="G1462" s="1"/>
      <c r="H1462" s="1"/>
      <c r="I1462" s="1"/>
      <c r="J1462" s="1"/>
      <c r="K1462" s="1"/>
      <c r="L1462" s="1"/>
      <c r="M1462" s="1"/>
      <c r="N1462" s="1"/>
      <c r="O1462" s="1"/>
      <c r="P1462" s="1"/>
    </row>
    <row r="1463" spans="3:16">
      <c r="C1463" s="1"/>
      <c r="D1463" s="1"/>
      <c r="E1463" s="1"/>
      <c r="F1463" s="17"/>
      <c r="G1463" s="1"/>
      <c r="H1463" s="1"/>
      <c r="I1463" s="1"/>
      <c r="J1463" s="1"/>
      <c r="K1463" s="1"/>
      <c r="L1463" s="1"/>
      <c r="M1463" s="1"/>
      <c r="N1463" s="1"/>
      <c r="O1463" s="1"/>
      <c r="P1463" s="1"/>
    </row>
    <row r="1464" spans="3:16">
      <c r="C1464" s="1"/>
      <c r="D1464" s="1"/>
      <c r="E1464" s="1"/>
      <c r="F1464" s="17"/>
      <c r="G1464" s="1"/>
      <c r="H1464" s="1"/>
      <c r="I1464" s="1"/>
      <c r="J1464" s="1"/>
      <c r="K1464" s="1"/>
      <c r="L1464" s="1"/>
      <c r="M1464" s="1"/>
      <c r="N1464" s="1"/>
      <c r="O1464" s="1"/>
      <c r="P1464" s="1"/>
    </row>
    <row r="1465" spans="3:16">
      <c r="C1465" s="1"/>
      <c r="D1465" s="1"/>
      <c r="E1465" s="1"/>
      <c r="F1465" s="17"/>
      <c r="G1465" s="1"/>
      <c r="H1465" s="1"/>
      <c r="I1465" s="1"/>
      <c r="J1465" s="1"/>
      <c r="K1465" s="1"/>
      <c r="L1465" s="1"/>
      <c r="M1465" s="1"/>
      <c r="N1465" s="1"/>
      <c r="O1465" s="1"/>
      <c r="P1465" s="1"/>
    </row>
    <row r="1466" spans="3:16">
      <c r="C1466" s="1"/>
      <c r="D1466" s="1"/>
      <c r="E1466" s="1"/>
      <c r="F1466" s="17"/>
      <c r="G1466" s="1"/>
      <c r="H1466" s="1"/>
      <c r="I1466" s="1"/>
      <c r="J1466" s="1"/>
      <c r="K1466" s="1"/>
      <c r="L1466" s="1"/>
      <c r="M1466" s="1"/>
      <c r="N1466" s="1"/>
      <c r="O1466" s="1"/>
      <c r="P1466" s="1"/>
    </row>
    <row r="1467" spans="3:16">
      <c r="C1467" s="1"/>
      <c r="D1467" s="1"/>
      <c r="E1467" s="1"/>
      <c r="F1467" s="17"/>
      <c r="G1467" s="1"/>
      <c r="H1467" s="1"/>
      <c r="I1467" s="1"/>
      <c r="J1467" s="1"/>
      <c r="K1467" s="1"/>
      <c r="L1467" s="1"/>
      <c r="M1467" s="1"/>
      <c r="N1467" s="1"/>
      <c r="O1467" s="1"/>
      <c r="P1467" s="1"/>
    </row>
    <row r="1468" spans="3:16">
      <c r="C1468" s="1"/>
      <c r="D1468" s="1"/>
      <c r="E1468" s="1"/>
      <c r="F1468" s="17"/>
      <c r="G1468" s="1"/>
      <c r="H1468" s="1"/>
      <c r="I1468" s="1"/>
      <c r="J1468" s="1"/>
      <c r="K1468" s="1"/>
      <c r="L1468" s="1"/>
      <c r="M1468" s="1"/>
      <c r="N1468" s="1"/>
      <c r="O1468" s="1"/>
      <c r="P1468" s="1"/>
    </row>
    <row r="1469" spans="3:16">
      <c r="C1469" s="1"/>
      <c r="D1469" s="1"/>
      <c r="E1469" s="1"/>
      <c r="F1469" s="17"/>
      <c r="G1469" s="1"/>
      <c r="H1469" s="1"/>
      <c r="I1469" s="1"/>
      <c r="J1469" s="1"/>
      <c r="K1469" s="1"/>
      <c r="L1469" s="1"/>
      <c r="M1469" s="1"/>
      <c r="N1469" s="1"/>
      <c r="O1469" s="1"/>
      <c r="P1469" s="1"/>
    </row>
    <row r="1470" spans="3:16">
      <c r="C1470" s="1"/>
      <c r="D1470" s="1"/>
      <c r="E1470" s="1"/>
      <c r="F1470" s="17"/>
      <c r="G1470" s="1"/>
      <c r="H1470" s="1"/>
      <c r="I1470" s="1"/>
      <c r="J1470" s="1"/>
      <c r="K1470" s="1"/>
      <c r="L1470" s="1"/>
      <c r="M1470" s="1"/>
      <c r="N1470" s="1"/>
      <c r="O1470" s="1"/>
      <c r="P1470" s="1"/>
    </row>
    <row r="1471" spans="3:16">
      <c r="C1471" s="1"/>
      <c r="D1471" s="1"/>
      <c r="E1471" s="1"/>
      <c r="F1471" s="17"/>
      <c r="G1471" s="1"/>
      <c r="H1471" s="1"/>
      <c r="I1471" s="1"/>
      <c r="J1471" s="1"/>
      <c r="K1471" s="1"/>
      <c r="L1471" s="1"/>
      <c r="M1471" s="1"/>
      <c r="N1471" s="1"/>
      <c r="O1471" s="1"/>
      <c r="P1471" s="1"/>
    </row>
    <row r="1472" spans="3:16">
      <c r="C1472" s="1"/>
      <c r="D1472" s="1"/>
      <c r="E1472" s="1"/>
      <c r="F1472" s="17"/>
      <c r="G1472" s="1"/>
      <c r="H1472" s="1"/>
      <c r="I1472" s="1"/>
      <c r="J1472" s="1"/>
      <c r="K1472" s="1"/>
      <c r="L1472" s="1"/>
      <c r="M1472" s="1"/>
      <c r="N1472" s="1"/>
      <c r="O1472" s="1"/>
      <c r="P1472" s="1"/>
    </row>
    <row r="1473" spans="3:16">
      <c r="C1473" s="1"/>
      <c r="D1473" s="1"/>
      <c r="E1473" s="1"/>
      <c r="F1473" s="17"/>
      <c r="G1473" s="1"/>
      <c r="H1473" s="1"/>
      <c r="I1473" s="1"/>
      <c r="J1473" s="1"/>
      <c r="K1473" s="1"/>
      <c r="L1473" s="1"/>
      <c r="M1473" s="1"/>
      <c r="N1473" s="1"/>
      <c r="O1473" s="1"/>
      <c r="P1473" s="1"/>
    </row>
    <row r="1474" spans="3:16">
      <c r="C1474" s="1"/>
      <c r="D1474" s="1"/>
      <c r="E1474" s="1"/>
      <c r="F1474" s="17"/>
      <c r="G1474" s="1"/>
      <c r="H1474" s="1"/>
      <c r="I1474" s="1"/>
      <c r="J1474" s="1"/>
      <c r="K1474" s="1"/>
      <c r="L1474" s="1"/>
      <c r="M1474" s="1"/>
      <c r="N1474" s="1"/>
      <c r="O1474" s="1"/>
      <c r="P1474" s="1"/>
    </row>
    <row r="1475" spans="3:16">
      <c r="C1475" s="1"/>
      <c r="D1475" s="1"/>
      <c r="E1475" s="1"/>
      <c r="F1475" s="17"/>
      <c r="G1475" s="1"/>
      <c r="H1475" s="1"/>
      <c r="I1475" s="1"/>
      <c r="J1475" s="1"/>
      <c r="K1475" s="1"/>
      <c r="L1475" s="1"/>
      <c r="M1475" s="1"/>
      <c r="N1475" s="1"/>
      <c r="O1475" s="1"/>
      <c r="P1475" s="1"/>
    </row>
    <row r="1476" spans="3:16">
      <c r="C1476" s="1"/>
      <c r="D1476" s="1"/>
      <c r="E1476" s="1"/>
      <c r="F1476" s="17"/>
      <c r="G1476" s="1"/>
      <c r="H1476" s="1"/>
      <c r="I1476" s="1"/>
      <c r="J1476" s="1"/>
      <c r="K1476" s="1"/>
      <c r="L1476" s="1"/>
      <c r="M1476" s="1"/>
      <c r="N1476" s="1"/>
      <c r="O1476" s="1"/>
      <c r="P1476" s="1"/>
    </row>
    <row r="1477" spans="3:16">
      <c r="C1477" s="1"/>
      <c r="D1477" s="1"/>
      <c r="E1477" s="1"/>
      <c r="F1477" s="17"/>
      <c r="G1477" s="1"/>
      <c r="H1477" s="1"/>
      <c r="I1477" s="1"/>
      <c r="J1477" s="1"/>
      <c r="K1477" s="1"/>
      <c r="L1477" s="1"/>
      <c r="M1477" s="1"/>
      <c r="N1477" s="1"/>
      <c r="O1477" s="1"/>
      <c r="P1477" s="1"/>
    </row>
    <row r="1478" spans="3:16">
      <c r="C1478" s="1"/>
      <c r="D1478" s="1"/>
      <c r="E1478" s="1"/>
      <c r="F1478" s="17"/>
      <c r="G1478" s="1"/>
      <c r="H1478" s="1"/>
      <c r="I1478" s="1"/>
      <c r="J1478" s="1"/>
      <c r="K1478" s="1"/>
      <c r="L1478" s="1"/>
      <c r="M1478" s="1"/>
      <c r="N1478" s="1"/>
      <c r="O1478" s="1"/>
      <c r="P1478" s="1"/>
    </row>
    <row r="1479" spans="3:16">
      <c r="C1479" s="1"/>
      <c r="D1479" s="1"/>
      <c r="E1479" s="1"/>
      <c r="F1479" s="17"/>
      <c r="G1479" s="1"/>
      <c r="H1479" s="1"/>
      <c r="I1479" s="1"/>
      <c r="J1479" s="1"/>
      <c r="K1479" s="1"/>
      <c r="L1479" s="1"/>
      <c r="M1479" s="1"/>
      <c r="N1479" s="1"/>
      <c r="O1479" s="1"/>
      <c r="P1479" s="1"/>
    </row>
    <row r="1480" spans="3:16">
      <c r="C1480" s="1"/>
      <c r="D1480" s="1"/>
      <c r="E1480" s="1"/>
      <c r="F1480" s="17"/>
      <c r="G1480" s="1"/>
      <c r="H1480" s="1"/>
      <c r="I1480" s="1"/>
      <c r="J1480" s="1"/>
      <c r="K1480" s="1"/>
      <c r="L1480" s="1"/>
      <c r="M1480" s="1"/>
      <c r="N1480" s="1"/>
      <c r="O1480" s="1"/>
      <c r="P1480" s="1"/>
    </row>
    <row r="1481" spans="3:16">
      <c r="C1481" s="1"/>
      <c r="D1481" s="1"/>
      <c r="E1481" s="1"/>
      <c r="F1481" s="17"/>
      <c r="G1481" s="1"/>
      <c r="H1481" s="1"/>
      <c r="I1481" s="1"/>
      <c r="J1481" s="1"/>
      <c r="K1481" s="1"/>
      <c r="L1481" s="1"/>
      <c r="M1481" s="1"/>
      <c r="N1481" s="1"/>
      <c r="O1481" s="1"/>
      <c r="P1481" s="1"/>
    </row>
    <row r="1482" spans="3:16">
      <c r="C1482" s="1"/>
      <c r="D1482" s="1"/>
      <c r="E1482" s="1"/>
      <c r="F1482" s="17"/>
      <c r="G1482" s="1"/>
      <c r="H1482" s="1"/>
      <c r="I1482" s="1"/>
      <c r="J1482" s="1"/>
      <c r="K1482" s="1"/>
      <c r="L1482" s="1"/>
      <c r="M1482" s="1"/>
      <c r="N1482" s="1"/>
      <c r="O1482" s="1"/>
      <c r="P1482" s="1"/>
    </row>
    <row r="1483" spans="3:16">
      <c r="C1483" s="1"/>
      <c r="D1483" s="1"/>
      <c r="E1483" s="1"/>
      <c r="F1483" s="17"/>
      <c r="G1483" s="1"/>
      <c r="H1483" s="1"/>
      <c r="I1483" s="1"/>
      <c r="J1483" s="1"/>
      <c r="K1483" s="1"/>
      <c r="L1483" s="1"/>
      <c r="M1483" s="1"/>
      <c r="N1483" s="1"/>
      <c r="O1483" s="1"/>
      <c r="P1483" s="1"/>
    </row>
    <row r="1484" spans="3:16">
      <c r="C1484" s="1"/>
      <c r="D1484" s="1"/>
      <c r="E1484" s="1"/>
      <c r="F1484" s="17"/>
      <c r="G1484" s="1"/>
      <c r="H1484" s="1"/>
      <c r="I1484" s="1"/>
      <c r="J1484" s="1"/>
      <c r="K1484" s="1"/>
      <c r="L1484" s="1"/>
      <c r="M1484" s="1"/>
      <c r="N1484" s="1"/>
      <c r="O1484" s="1"/>
      <c r="P1484" s="1"/>
    </row>
    <row r="1485" spans="3:16">
      <c r="C1485" s="1"/>
      <c r="D1485" s="1"/>
      <c r="E1485" s="1"/>
      <c r="F1485" s="17"/>
      <c r="G1485" s="1"/>
      <c r="H1485" s="1"/>
      <c r="I1485" s="1"/>
      <c r="J1485" s="1"/>
      <c r="K1485" s="1"/>
      <c r="L1485" s="1"/>
      <c r="M1485" s="1"/>
      <c r="N1485" s="1"/>
      <c r="O1485" s="1"/>
      <c r="P1485" s="1"/>
    </row>
    <row r="1486" spans="3:16">
      <c r="C1486" s="1"/>
      <c r="D1486" s="1"/>
      <c r="E1486" s="1"/>
      <c r="F1486" s="17"/>
      <c r="G1486" s="1"/>
      <c r="H1486" s="1"/>
      <c r="I1486" s="1"/>
      <c r="J1486" s="1"/>
      <c r="K1486" s="1"/>
      <c r="L1486" s="1"/>
      <c r="M1486" s="1"/>
      <c r="N1486" s="1"/>
      <c r="O1486" s="1"/>
      <c r="P1486" s="1"/>
    </row>
    <row r="1487" spans="3:16">
      <c r="C1487" s="1"/>
      <c r="D1487" s="1"/>
      <c r="E1487" s="1"/>
      <c r="F1487" s="17"/>
      <c r="G1487" s="1"/>
      <c r="H1487" s="1"/>
      <c r="I1487" s="1"/>
      <c r="J1487" s="1"/>
      <c r="K1487" s="1"/>
      <c r="L1487" s="1"/>
      <c r="M1487" s="1"/>
      <c r="N1487" s="1"/>
      <c r="O1487" s="1"/>
      <c r="P1487" s="1"/>
    </row>
    <row r="1488" spans="3:16">
      <c r="C1488" s="1"/>
      <c r="D1488" s="1"/>
      <c r="E1488" s="1"/>
      <c r="F1488" s="17"/>
      <c r="G1488" s="1"/>
      <c r="H1488" s="1"/>
      <c r="I1488" s="1"/>
      <c r="J1488" s="1"/>
      <c r="K1488" s="1"/>
      <c r="L1488" s="1"/>
      <c r="M1488" s="1"/>
      <c r="N1488" s="1"/>
      <c r="O1488" s="1"/>
      <c r="P1488" s="1"/>
    </row>
    <row r="1489" spans="3:16">
      <c r="C1489" s="1"/>
      <c r="D1489" s="1"/>
      <c r="E1489" s="1"/>
      <c r="F1489" s="17"/>
      <c r="G1489" s="1"/>
      <c r="H1489" s="1"/>
      <c r="I1489" s="1"/>
      <c r="J1489" s="1"/>
      <c r="K1489" s="1"/>
      <c r="L1489" s="1"/>
      <c r="M1489" s="1"/>
      <c r="N1489" s="1"/>
      <c r="O1489" s="1"/>
      <c r="P1489" s="1"/>
    </row>
    <row r="1490" spans="3:16">
      <c r="C1490" s="1"/>
      <c r="D1490" s="1"/>
      <c r="E1490" s="1"/>
      <c r="F1490" s="17"/>
      <c r="G1490" s="1"/>
      <c r="H1490" s="1"/>
      <c r="I1490" s="1"/>
      <c r="J1490" s="1"/>
      <c r="K1490" s="1"/>
      <c r="L1490" s="1"/>
      <c r="M1490" s="1"/>
      <c r="N1490" s="1"/>
      <c r="O1490" s="1"/>
      <c r="P1490" s="1"/>
    </row>
    <row r="1491" spans="3:16">
      <c r="C1491" s="1"/>
      <c r="D1491" s="1"/>
      <c r="E1491" s="1"/>
      <c r="F1491" s="17"/>
      <c r="G1491" s="1"/>
      <c r="H1491" s="1"/>
      <c r="I1491" s="1"/>
      <c r="J1491" s="1"/>
      <c r="K1491" s="1"/>
      <c r="L1491" s="1"/>
      <c r="M1491" s="1"/>
      <c r="N1491" s="1"/>
      <c r="O1491" s="1"/>
      <c r="P1491" s="1"/>
    </row>
    <row r="1492" spans="3:16">
      <c r="C1492" s="1"/>
      <c r="D1492" s="1"/>
      <c r="E1492" s="1"/>
      <c r="F1492" s="17"/>
      <c r="G1492" s="1"/>
      <c r="H1492" s="1"/>
      <c r="I1492" s="1"/>
      <c r="J1492" s="1"/>
      <c r="K1492" s="1"/>
      <c r="L1492" s="1"/>
      <c r="M1492" s="1"/>
      <c r="N1492" s="1"/>
      <c r="O1492" s="1"/>
      <c r="P1492" s="1"/>
    </row>
    <row r="1493" spans="3:16">
      <c r="C1493" s="1"/>
      <c r="D1493" s="1"/>
      <c r="E1493" s="1"/>
      <c r="F1493" s="17"/>
      <c r="G1493" s="1"/>
      <c r="H1493" s="1"/>
      <c r="I1493" s="1"/>
      <c r="J1493" s="1"/>
      <c r="K1493" s="1"/>
      <c r="L1493" s="1"/>
      <c r="M1493" s="1"/>
      <c r="N1493" s="1"/>
      <c r="O1493" s="1"/>
      <c r="P1493" s="1"/>
    </row>
    <row r="1494" spans="3:16">
      <c r="C1494" s="1"/>
      <c r="D1494" s="1"/>
      <c r="E1494" s="1"/>
      <c r="F1494" s="17"/>
      <c r="G1494" s="1"/>
      <c r="H1494" s="1"/>
      <c r="I1494" s="1"/>
      <c r="J1494" s="1"/>
      <c r="K1494" s="1"/>
      <c r="L1494" s="1"/>
      <c r="M1494" s="1"/>
      <c r="N1494" s="1"/>
      <c r="O1494" s="1"/>
      <c r="P1494" s="1"/>
    </row>
    <row r="1495" spans="3:16">
      <c r="C1495" s="1"/>
      <c r="D1495" s="1"/>
      <c r="E1495" s="1"/>
      <c r="F1495" s="17"/>
      <c r="G1495" s="1"/>
      <c r="H1495" s="1"/>
      <c r="I1495" s="1"/>
      <c r="J1495" s="1"/>
      <c r="K1495" s="1"/>
      <c r="L1495" s="1"/>
      <c r="M1495" s="1"/>
      <c r="N1495" s="1"/>
      <c r="O1495" s="1"/>
      <c r="P1495" s="1"/>
    </row>
    <row r="1496" spans="3:16">
      <c r="C1496" s="1"/>
      <c r="D1496" s="1"/>
      <c r="E1496" s="1"/>
      <c r="F1496" s="17"/>
      <c r="G1496" s="1"/>
      <c r="H1496" s="1"/>
      <c r="I1496" s="1"/>
      <c r="J1496" s="1"/>
      <c r="K1496" s="1"/>
      <c r="L1496" s="1"/>
      <c r="M1496" s="1"/>
      <c r="N1496" s="1"/>
      <c r="O1496" s="1"/>
      <c r="P1496" s="1"/>
    </row>
    <row r="1497" spans="3:16">
      <c r="C1497" s="1"/>
      <c r="D1497" s="1"/>
      <c r="E1497" s="1"/>
      <c r="F1497" s="17"/>
      <c r="G1497" s="1"/>
      <c r="H1497" s="1"/>
      <c r="I1497" s="1"/>
      <c r="J1497" s="1"/>
      <c r="K1497" s="1"/>
      <c r="L1497" s="1"/>
      <c r="M1497" s="1"/>
      <c r="N1497" s="1"/>
      <c r="O1497" s="1"/>
      <c r="P1497" s="1"/>
    </row>
    <row r="1498" spans="3:16">
      <c r="C1498" s="1"/>
      <c r="D1498" s="1"/>
      <c r="E1498" s="1"/>
      <c r="F1498" s="17"/>
      <c r="G1498" s="1"/>
      <c r="H1498" s="1"/>
      <c r="I1498" s="1"/>
      <c r="J1498" s="1"/>
      <c r="K1498" s="1"/>
      <c r="L1498" s="1"/>
      <c r="M1498" s="1"/>
      <c r="N1498" s="1"/>
      <c r="O1498" s="1"/>
      <c r="P1498" s="1"/>
    </row>
    <row r="1499" spans="3:16">
      <c r="C1499" s="1"/>
      <c r="D1499" s="1"/>
      <c r="E1499" s="1"/>
      <c r="F1499" s="17"/>
      <c r="G1499" s="1"/>
      <c r="H1499" s="1"/>
      <c r="I1499" s="1"/>
      <c r="J1499" s="1"/>
      <c r="K1499" s="1"/>
      <c r="L1499" s="1"/>
      <c r="M1499" s="1"/>
      <c r="N1499" s="1"/>
      <c r="O1499" s="1"/>
      <c r="P1499" s="1"/>
    </row>
    <row r="1500" spans="3:16">
      <c r="C1500" s="1"/>
      <c r="D1500" s="1"/>
      <c r="E1500" s="1"/>
      <c r="F1500" s="17"/>
      <c r="G1500" s="1"/>
      <c r="H1500" s="1"/>
      <c r="I1500" s="1"/>
      <c r="J1500" s="1"/>
      <c r="K1500" s="1"/>
      <c r="L1500" s="1"/>
      <c r="M1500" s="1"/>
      <c r="N1500" s="1"/>
      <c r="O1500" s="1"/>
      <c r="P1500" s="1"/>
    </row>
    <row r="1501" spans="3:16">
      <c r="C1501" s="1"/>
      <c r="D1501" s="1"/>
      <c r="E1501" s="1"/>
      <c r="F1501" s="17"/>
      <c r="G1501" s="1"/>
      <c r="H1501" s="1"/>
      <c r="I1501" s="1"/>
      <c r="J1501" s="1"/>
      <c r="K1501" s="1"/>
      <c r="L1501" s="1"/>
      <c r="M1501" s="1"/>
      <c r="N1501" s="1"/>
      <c r="O1501" s="1"/>
      <c r="P1501" s="1"/>
    </row>
    <row r="1502" spans="3:16">
      <c r="C1502" s="1"/>
      <c r="D1502" s="1"/>
      <c r="E1502" s="1"/>
      <c r="F1502" s="17"/>
      <c r="G1502" s="1"/>
      <c r="H1502" s="1"/>
      <c r="I1502" s="1"/>
      <c r="J1502" s="1"/>
      <c r="K1502" s="1"/>
      <c r="L1502" s="1"/>
      <c r="M1502" s="1"/>
      <c r="N1502" s="1"/>
      <c r="O1502" s="1"/>
      <c r="P1502" s="1"/>
    </row>
    <row r="1503" spans="3:16">
      <c r="C1503" s="1"/>
      <c r="D1503" s="1"/>
      <c r="E1503" s="1"/>
      <c r="F1503" s="17"/>
      <c r="G1503" s="1"/>
      <c r="H1503" s="1"/>
      <c r="I1503" s="1"/>
      <c r="J1503" s="1"/>
      <c r="K1503" s="1"/>
      <c r="L1503" s="1"/>
      <c r="M1503" s="1"/>
      <c r="N1503" s="1"/>
      <c r="O1503" s="1"/>
      <c r="P1503" s="1"/>
    </row>
    <row r="1504" spans="3:16">
      <c r="C1504" s="1"/>
      <c r="D1504" s="1"/>
      <c r="E1504" s="1"/>
      <c r="F1504" s="17"/>
      <c r="G1504" s="1"/>
      <c r="H1504" s="1"/>
      <c r="I1504" s="1"/>
      <c r="J1504" s="1"/>
      <c r="K1504" s="1"/>
      <c r="L1504" s="1"/>
      <c r="M1504" s="1"/>
      <c r="N1504" s="1"/>
      <c r="O1504" s="1"/>
      <c r="P1504" s="1"/>
    </row>
    <row r="1505" spans="3:16">
      <c r="C1505" s="1"/>
      <c r="D1505" s="1"/>
      <c r="E1505" s="1"/>
      <c r="F1505" s="17"/>
      <c r="G1505" s="1"/>
      <c r="H1505" s="1"/>
      <c r="I1505" s="1"/>
      <c r="J1505" s="1"/>
      <c r="K1505" s="1"/>
      <c r="L1505" s="1"/>
      <c r="M1505" s="1"/>
      <c r="N1505" s="1"/>
      <c r="O1505" s="1"/>
      <c r="P1505" s="1"/>
    </row>
    <row r="1506" spans="3:16">
      <c r="C1506" s="1"/>
      <c r="D1506" s="1"/>
      <c r="E1506" s="1"/>
      <c r="F1506" s="17"/>
      <c r="G1506" s="1"/>
      <c r="H1506" s="1"/>
      <c r="I1506" s="1"/>
      <c r="J1506" s="1"/>
      <c r="K1506" s="1"/>
      <c r="L1506" s="1"/>
      <c r="M1506" s="1"/>
      <c r="N1506" s="1"/>
      <c r="O1506" s="1"/>
      <c r="P1506" s="1"/>
    </row>
    <row r="1507" spans="3:16">
      <c r="C1507" s="1"/>
      <c r="D1507" s="1"/>
      <c r="E1507" s="1"/>
      <c r="F1507" s="17"/>
      <c r="G1507" s="1"/>
      <c r="H1507" s="1"/>
      <c r="I1507" s="1"/>
      <c r="J1507" s="1"/>
      <c r="K1507" s="1"/>
      <c r="L1507" s="1"/>
      <c r="M1507" s="1"/>
      <c r="N1507" s="1"/>
      <c r="O1507" s="1"/>
      <c r="P1507" s="1"/>
    </row>
    <row r="1508" spans="3:16">
      <c r="C1508" s="1"/>
      <c r="D1508" s="1"/>
      <c r="E1508" s="1"/>
      <c r="F1508" s="17"/>
      <c r="G1508" s="1"/>
      <c r="H1508" s="1"/>
      <c r="I1508" s="1"/>
      <c r="J1508" s="1"/>
      <c r="K1508" s="1"/>
      <c r="L1508" s="1"/>
      <c r="M1508" s="1"/>
      <c r="N1508" s="1"/>
      <c r="O1508" s="1"/>
      <c r="P1508" s="1"/>
    </row>
    <row r="1509" spans="3:16">
      <c r="C1509" s="1"/>
      <c r="D1509" s="1"/>
      <c r="E1509" s="1"/>
      <c r="F1509" s="17"/>
      <c r="G1509" s="1"/>
      <c r="H1509" s="1"/>
      <c r="I1509" s="1"/>
      <c r="J1509" s="1"/>
      <c r="K1509" s="1"/>
      <c r="L1509" s="1"/>
      <c r="M1509" s="1"/>
      <c r="N1509" s="1"/>
      <c r="O1509" s="1"/>
      <c r="P1509" s="1"/>
    </row>
    <row r="1510" spans="3:16">
      <c r="C1510" s="1"/>
      <c r="D1510" s="1"/>
      <c r="E1510" s="1"/>
      <c r="F1510" s="17"/>
      <c r="G1510" s="1"/>
      <c r="H1510" s="1"/>
      <c r="I1510" s="1"/>
      <c r="J1510" s="1"/>
      <c r="K1510" s="1"/>
      <c r="L1510" s="1"/>
      <c r="M1510" s="1"/>
      <c r="N1510" s="1"/>
      <c r="O1510" s="1"/>
      <c r="P1510" s="1"/>
    </row>
    <row r="1511" spans="3:16">
      <c r="C1511" s="1"/>
      <c r="D1511" s="1"/>
      <c r="E1511" s="1"/>
      <c r="F1511" s="17"/>
      <c r="G1511" s="1"/>
      <c r="H1511" s="1"/>
      <c r="I1511" s="1"/>
      <c r="J1511" s="1"/>
      <c r="K1511" s="1"/>
      <c r="L1511" s="1"/>
      <c r="M1511" s="1"/>
      <c r="N1511" s="1"/>
      <c r="O1511" s="1"/>
      <c r="P1511" s="1"/>
    </row>
    <row r="1512" spans="3:16">
      <c r="C1512" s="1"/>
      <c r="D1512" s="1"/>
      <c r="E1512" s="1"/>
      <c r="F1512" s="17"/>
      <c r="G1512" s="1"/>
      <c r="H1512" s="1"/>
      <c r="I1512" s="1"/>
      <c r="J1512" s="1"/>
      <c r="K1512" s="1"/>
      <c r="L1512" s="1"/>
      <c r="M1512" s="1"/>
      <c r="N1512" s="1"/>
      <c r="O1512" s="1"/>
      <c r="P1512" s="1"/>
    </row>
    <row r="1513" spans="3:16">
      <c r="C1513" s="1"/>
      <c r="D1513" s="1"/>
      <c r="E1513" s="1"/>
      <c r="F1513" s="17"/>
      <c r="G1513" s="1"/>
      <c r="H1513" s="1"/>
      <c r="I1513" s="1"/>
      <c r="J1513" s="1"/>
      <c r="K1513" s="1"/>
      <c r="L1513" s="1"/>
      <c r="M1513" s="1"/>
      <c r="N1513" s="1"/>
      <c r="O1513" s="1"/>
      <c r="P1513" s="1"/>
    </row>
    <row r="1514" spans="3:16">
      <c r="C1514" s="1"/>
      <c r="D1514" s="1"/>
      <c r="E1514" s="1"/>
      <c r="F1514" s="17"/>
      <c r="G1514" s="1"/>
      <c r="H1514" s="1"/>
      <c r="I1514" s="1"/>
      <c r="J1514" s="1"/>
      <c r="K1514" s="1"/>
      <c r="L1514" s="1"/>
      <c r="M1514" s="1"/>
      <c r="N1514" s="1"/>
      <c r="O1514" s="1"/>
      <c r="P1514" s="1"/>
    </row>
    <row r="1515" spans="3:16">
      <c r="C1515" s="1"/>
      <c r="D1515" s="1"/>
      <c r="E1515" s="1"/>
      <c r="F1515" s="17"/>
      <c r="G1515" s="1"/>
      <c r="H1515" s="1"/>
      <c r="I1515" s="1"/>
      <c r="J1515" s="1"/>
      <c r="K1515" s="1"/>
      <c r="L1515" s="1"/>
      <c r="M1515" s="1"/>
      <c r="N1515" s="1"/>
      <c r="O1515" s="1"/>
      <c r="P1515" s="1"/>
    </row>
    <row r="1516" spans="3:16">
      <c r="C1516" s="1"/>
      <c r="D1516" s="1"/>
      <c r="E1516" s="1"/>
      <c r="F1516" s="17"/>
      <c r="G1516" s="1"/>
      <c r="H1516" s="1"/>
      <c r="I1516" s="1"/>
      <c r="J1516" s="1"/>
      <c r="K1516" s="1"/>
      <c r="L1516" s="1"/>
      <c r="M1516" s="1"/>
      <c r="N1516" s="1"/>
      <c r="O1516" s="1"/>
      <c r="P1516" s="1"/>
    </row>
    <row r="1517" spans="3:16">
      <c r="C1517" s="1"/>
      <c r="D1517" s="1"/>
      <c r="E1517" s="1"/>
      <c r="F1517" s="17"/>
      <c r="G1517" s="1"/>
      <c r="H1517" s="1"/>
      <c r="I1517" s="1"/>
      <c r="J1517" s="1"/>
      <c r="K1517" s="1"/>
      <c r="L1517" s="1"/>
      <c r="M1517" s="1"/>
      <c r="N1517" s="1"/>
      <c r="O1517" s="1"/>
      <c r="P1517" s="1"/>
    </row>
    <row r="1518" spans="3:16">
      <c r="C1518" s="1"/>
      <c r="D1518" s="1"/>
      <c r="E1518" s="1"/>
      <c r="F1518" s="17"/>
      <c r="G1518" s="1"/>
      <c r="H1518" s="1"/>
      <c r="I1518" s="1"/>
      <c r="J1518" s="1"/>
      <c r="K1518" s="1"/>
      <c r="L1518" s="1"/>
      <c r="M1518" s="1"/>
      <c r="N1518" s="1"/>
      <c r="O1518" s="1"/>
      <c r="P1518" s="1"/>
    </row>
    <row r="1519" spans="3:16">
      <c r="C1519" s="1"/>
      <c r="D1519" s="1"/>
      <c r="E1519" s="1"/>
      <c r="F1519" s="17"/>
      <c r="G1519" s="1"/>
      <c r="H1519" s="1"/>
      <c r="I1519" s="1"/>
      <c r="J1519" s="1"/>
      <c r="K1519" s="1"/>
      <c r="L1519" s="1"/>
      <c r="M1519" s="1"/>
      <c r="N1519" s="1"/>
      <c r="O1519" s="1"/>
      <c r="P1519" s="1"/>
    </row>
    <row r="1520" spans="3:16">
      <c r="C1520" s="1"/>
      <c r="D1520" s="1"/>
      <c r="E1520" s="1"/>
      <c r="F1520" s="17"/>
      <c r="G1520" s="1"/>
      <c r="H1520" s="1"/>
      <c r="I1520" s="1"/>
      <c r="J1520" s="1"/>
      <c r="K1520" s="1"/>
      <c r="L1520" s="1"/>
      <c r="M1520" s="1"/>
      <c r="N1520" s="1"/>
      <c r="O1520" s="1"/>
      <c r="P1520" s="1"/>
    </row>
    <row r="1521" spans="3:16">
      <c r="C1521" s="1"/>
      <c r="D1521" s="1"/>
      <c r="E1521" s="1"/>
      <c r="F1521" s="17"/>
      <c r="G1521" s="1"/>
      <c r="H1521" s="1"/>
      <c r="I1521" s="1"/>
      <c r="J1521" s="1"/>
      <c r="K1521" s="1"/>
      <c r="L1521" s="1"/>
      <c r="M1521" s="1"/>
      <c r="N1521" s="1"/>
      <c r="O1521" s="1"/>
      <c r="P1521" s="1"/>
    </row>
    <row r="1522" spans="3:16">
      <c r="C1522" s="1"/>
      <c r="D1522" s="1"/>
      <c r="E1522" s="1"/>
      <c r="F1522" s="17"/>
      <c r="G1522" s="1"/>
      <c r="H1522" s="1"/>
      <c r="I1522" s="1"/>
      <c r="J1522" s="1"/>
      <c r="K1522" s="1"/>
      <c r="L1522" s="1"/>
      <c r="M1522" s="1"/>
      <c r="N1522" s="1"/>
      <c r="O1522" s="1"/>
      <c r="P1522" s="1"/>
    </row>
    <row r="1523" spans="3:16">
      <c r="C1523" s="1"/>
      <c r="D1523" s="1"/>
      <c r="E1523" s="1"/>
      <c r="F1523" s="17"/>
      <c r="G1523" s="1"/>
      <c r="H1523" s="1"/>
      <c r="I1523" s="1"/>
      <c r="J1523" s="1"/>
      <c r="K1523" s="1"/>
      <c r="L1523" s="1"/>
      <c r="M1523" s="1"/>
      <c r="N1523" s="1"/>
      <c r="O1523" s="1"/>
      <c r="P1523" s="1"/>
    </row>
    <row r="1524" spans="3:16">
      <c r="C1524" s="1"/>
      <c r="D1524" s="1"/>
      <c r="E1524" s="1"/>
      <c r="F1524" s="17"/>
      <c r="G1524" s="1"/>
      <c r="H1524" s="1"/>
      <c r="I1524" s="1"/>
      <c r="J1524" s="1"/>
      <c r="K1524" s="1"/>
      <c r="L1524" s="1"/>
      <c r="M1524" s="1"/>
      <c r="N1524" s="1"/>
      <c r="O1524" s="1"/>
      <c r="P1524" s="1"/>
    </row>
    <row r="1525" spans="3:16">
      <c r="C1525" s="1"/>
      <c r="D1525" s="1"/>
      <c r="E1525" s="1"/>
      <c r="F1525" s="17"/>
      <c r="G1525" s="1"/>
      <c r="H1525" s="1"/>
      <c r="I1525" s="1"/>
      <c r="J1525" s="1"/>
      <c r="K1525" s="1"/>
      <c r="L1525" s="1"/>
      <c r="M1525" s="1"/>
      <c r="N1525" s="1"/>
      <c r="O1525" s="1"/>
      <c r="P1525" s="1"/>
    </row>
    <row r="1526" spans="3:16">
      <c r="C1526" s="1"/>
      <c r="D1526" s="1"/>
      <c r="E1526" s="1"/>
      <c r="F1526" s="17"/>
      <c r="G1526" s="1"/>
      <c r="H1526" s="1"/>
      <c r="I1526" s="1"/>
      <c r="J1526" s="1"/>
      <c r="K1526" s="1"/>
      <c r="L1526" s="1"/>
      <c r="M1526" s="1"/>
      <c r="N1526" s="1"/>
      <c r="O1526" s="1"/>
      <c r="P1526" s="1"/>
    </row>
    <row r="1527" spans="3:16">
      <c r="C1527" s="1"/>
      <c r="D1527" s="1"/>
      <c r="E1527" s="1"/>
      <c r="F1527" s="17"/>
      <c r="G1527" s="1"/>
      <c r="H1527" s="1"/>
      <c r="I1527" s="1"/>
      <c r="J1527" s="1"/>
      <c r="K1527" s="1"/>
      <c r="L1527" s="1"/>
      <c r="M1527" s="1"/>
      <c r="N1527" s="1"/>
      <c r="O1527" s="1"/>
      <c r="P1527" s="1"/>
    </row>
    <row r="1528" spans="3:16">
      <c r="C1528" s="1"/>
      <c r="D1528" s="1"/>
      <c r="E1528" s="1"/>
      <c r="F1528" s="17"/>
      <c r="G1528" s="1"/>
      <c r="H1528" s="1"/>
      <c r="I1528" s="1"/>
      <c r="J1528" s="1"/>
      <c r="K1528" s="1"/>
      <c r="L1528" s="1"/>
      <c r="M1528" s="1"/>
      <c r="N1528" s="1"/>
      <c r="O1528" s="1"/>
      <c r="P1528" s="1"/>
    </row>
    <row r="1529" spans="3:16">
      <c r="C1529" s="1"/>
      <c r="D1529" s="1"/>
      <c r="E1529" s="1"/>
      <c r="F1529" s="17"/>
      <c r="G1529" s="1"/>
      <c r="H1529" s="1"/>
      <c r="I1529" s="1"/>
      <c r="J1529" s="1"/>
      <c r="K1529" s="1"/>
      <c r="L1529" s="1"/>
      <c r="M1529" s="1"/>
      <c r="N1529" s="1"/>
      <c r="O1529" s="1"/>
      <c r="P1529" s="1"/>
    </row>
    <row r="1530" spans="3:16">
      <c r="C1530" s="1"/>
      <c r="D1530" s="1"/>
      <c r="E1530" s="1"/>
      <c r="F1530" s="17"/>
      <c r="G1530" s="1"/>
      <c r="H1530" s="1"/>
      <c r="I1530" s="1"/>
      <c r="J1530" s="1"/>
      <c r="K1530" s="1"/>
      <c r="L1530" s="1"/>
      <c r="M1530" s="1"/>
      <c r="N1530" s="1"/>
      <c r="O1530" s="1"/>
      <c r="P1530" s="1"/>
    </row>
    <row r="1531" spans="3:16">
      <c r="C1531" s="1"/>
      <c r="D1531" s="1"/>
      <c r="E1531" s="1"/>
      <c r="F1531" s="17"/>
      <c r="G1531" s="1"/>
      <c r="H1531" s="1"/>
      <c r="I1531" s="1"/>
      <c r="J1531" s="1"/>
      <c r="K1531" s="1"/>
      <c r="L1531" s="1"/>
      <c r="M1531" s="1"/>
      <c r="N1531" s="1"/>
      <c r="O1531" s="1"/>
      <c r="P1531" s="1"/>
    </row>
    <row r="1532" spans="3:16">
      <c r="C1532" s="1"/>
      <c r="D1532" s="1"/>
      <c r="E1532" s="1"/>
      <c r="F1532" s="17"/>
      <c r="G1532" s="1"/>
      <c r="H1532" s="1"/>
      <c r="I1532" s="1"/>
      <c r="J1532" s="1"/>
      <c r="K1532" s="1"/>
      <c r="L1532" s="1"/>
      <c r="M1532" s="1"/>
      <c r="N1532" s="1"/>
      <c r="O1532" s="1"/>
      <c r="P1532" s="1"/>
    </row>
    <row r="1533" spans="3:16">
      <c r="C1533" s="1"/>
      <c r="D1533" s="1"/>
      <c r="E1533" s="1"/>
      <c r="F1533" s="17"/>
      <c r="G1533" s="1"/>
      <c r="H1533" s="1"/>
      <c r="I1533" s="1"/>
      <c r="J1533" s="1"/>
      <c r="K1533" s="1"/>
      <c r="L1533" s="1"/>
      <c r="M1533" s="1"/>
      <c r="N1533" s="1"/>
      <c r="O1533" s="1"/>
      <c r="P1533" s="1"/>
    </row>
    <row r="1534" spans="3:16">
      <c r="C1534" s="1"/>
      <c r="D1534" s="1"/>
      <c r="E1534" s="1"/>
      <c r="F1534" s="17"/>
      <c r="G1534" s="1"/>
      <c r="H1534" s="1"/>
      <c r="I1534" s="1"/>
      <c r="J1534" s="1"/>
      <c r="K1534" s="1"/>
      <c r="L1534" s="1"/>
      <c r="M1534" s="1"/>
      <c r="N1534" s="1"/>
      <c r="O1534" s="1"/>
      <c r="P1534" s="1"/>
    </row>
    <row r="1535" spans="3:16">
      <c r="C1535" s="1"/>
      <c r="D1535" s="1"/>
      <c r="E1535" s="1"/>
      <c r="F1535" s="17"/>
      <c r="G1535" s="1"/>
      <c r="H1535" s="1"/>
      <c r="I1535" s="1"/>
      <c r="J1535" s="1"/>
      <c r="K1535" s="1"/>
      <c r="L1535" s="1"/>
      <c r="M1535" s="1"/>
      <c r="N1535" s="1"/>
      <c r="O1535" s="1"/>
      <c r="P1535" s="1"/>
    </row>
    <row r="1536" spans="3:16">
      <c r="C1536" s="1"/>
      <c r="D1536" s="1"/>
      <c r="E1536" s="1"/>
      <c r="F1536" s="17"/>
      <c r="G1536" s="1"/>
      <c r="H1536" s="1"/>
      <c r="I1536" s="1"/>
      <c r="J1536" s="1"/>
      <c r="K1536" s="1"/>
      <c r="L1536" s="1"/>
      <c r="M1536" s="1"/>
      <c r="N1536" s="1"/>
      <c r="O1536" s="1"/>
      <c r="P1536" s="1"/>
    </row>
    <row r="1537" spans="3:16">
      <c r="C1537" s="1"/>
      <c r="D1537" s="1"/>
      <c r="E1537" s="1"/>
      <c r="F1537" s="17"/>
      <c r="G1537" s="1"/>
      <c r="H1537" s="1"/>
      <c r="I1537" s="1"/>
      <c r="J1537" s="1"/>
      <c r="K1537" s="1"/>
      <c r="L1537" s="1"/>
      <c r="M1537" s="1"/>
      <c r="N1537" s="1"/>
      <c r="O1537" s="1"/>
      <c r="P1537" s="1"/>
    </row>
    <row r="1538" spans="3:16">
      <c r="C1538" s="1"/>
      <c r="D1538" s="1"/>
      <c r="E1538" s="1"/>
      <c r="F1538" s="17"/>
      <c r="G1538" s="1"/>
      <c r="H1538" s="1"/>
      <c r="I1538" s="1"/>
      <c r="J1538" s="1"/>
      <c r="K1538" s="1"/>
      <c r="L1538" s="1"/>
      <c r="M1538" s="1"/>
      <c r="N1538" s="1"/>
      <c r="O1538" s="1"/>
      <c r="P1538" s="1"/>
    </row>
    <row r="1539" spans="3:16">
      <c r="C1539" s="1"/>
      <c r="D1539" s="1"/>
      <c r="E1539" s="1"/>
      <c r="F1539" s="17"/>
      <c r="G1539" s="1"/>
      <c r="H1539" s="1"/>
      <c r="I1539" s="1"/>
      <c r="J1539" s="1"/>
      <c r="K1539" s="1"/>
      <c r="L1539" s="1"/>
      <c r="M1539" s="1"/>
      <c r="N1539" s="1"/>
      <c r="O1539" s="1"/>
      <c r="P1539" s="1"/>
    </row>
    <row r="1540" spans="3:16">
      <c r="C1540" s="1"/>
      <c r="D1540" s="1"/>
      <c r="E1540" s="1"/>
      <c r="F1540" s="17"/>
      <c r="G1540" s="1"/>
      <c r="H1540" s="1"/>
      <c r="I1540" s="1"/>
      <c r="J1540" s="1"/>
      <c r="K1540" s="1"/>
      <c r="L1540" s="1"/>
      <c r="M1540" s="1"/>
      <c r="N1540" s="1"/>
      <c r="O1540" s="1"/>
      <c r="P1540" s="1"/>
    </row>
    <row r="1541" spans="3:16">
      <c r="C1541" s="1"/>
      <c r="D1541" s="1"/>
      <c r="E1541" s="1"/>
      <c r="F1541" s="17"/>
      <c r="G1541" s="1"/>
      <c r="H1541" s="1"/>
      <c r="I1541" s="1"/>
      <c r="J1541" s="1"/>
      <c r="K1541" s="1"/>
      <c r="L1541" s="1"/>
      <c r="M1541" s="1"/>
      <c r="N1541" s="1"/>
      <c r="O1541" s="1"/>
      <c r="P1541" s="1"/>
    </row>
    <row r="1542" spans="3:16">
      <c r="C1542" s="1"/>
      <c r="D1542" s="1"/>
      <c r="E1542" s="1"/>
      <c r="F1542" s="17"/>
      <c r="G1542" s="1"/>
      <c r="H1542" s="1"/>
      <c r="I1542" s="1"/>
      <c r="J1542" s="1"/>
      <c r="K1542" s="1"/>
      <c r="L1542" s="1"/>
      <c r="M1542" s="1"/>
      <c r="N1542" s="1"/>
      <c r="O1542" s="1"/>
      <c r="P1542" s="1"/>
    </row>
    <row r="1543" spans="3:16">
      <c r="C1543" s="1"/>
      <c r="D1543" s="1"/>
      <c r="E1543" s="1"/>
      <c r="F1543" s="17"/>
      <c r="G1543" s="1"/>
      <c r="H1543" s="1"/>
      <c r="I1543" s="1"/>
      <c r="J1543" s="1"/>
      <c r="K1543" s="1"/>
      <c r="L1543" s="1"/>
      <c r="M1543" s="1"/>
      <c r="N1543" s="1"/>
      <c r="O1543" s="1"/>
      <c r="P1543" s="1"/>
    </row>
    <row r="1544" spans="3:16">
      <c r="C1544" s="1"/>
      <c r="D1544" s="1"/>
      <c r="E1544" s="1"/>
      <c r="F1544" s="17"/>
      <c r="G1544" s="1"/>
      <c r="H1544" s="1"/>
      <c r="I1544" s="1"/>
      <c r="J1544" s="1"/>
      <c r="K1544" s="1"/>
      <c r="L1544" s="1"/>
      <c r="M1544" s="1"/>
      <c r="N1544" s="1"/>
      <c r="O1544" s="1"/>
      <c r="P1544" s="1"/>
    </row>
    <row r="1545" spans="3:16">
      <c r="C1545" s="1"/>
      <c r="D1545" s="1"/>
      <c r="E1545" s="1"/>
      <c r="F1545" s="17"/>
      <c r="G1545" s="1"/>
      <c r="H1545" s="1"/>
      <c r="I1545" s="1"/>
      <c r="J1545" s="1"/>
      <c r="K1545" s="1"/>
      <c r="L1545" s="1"/>
      <c r="M1545" s="1"/>
      <c r="N1545" s="1"/>
      <c r="O1545" s="1"/>
      <c r="P1545" s="1"/>
    </row>
    <row r="1546" spans="3:16">
      <c r="C1546" s="1"/>
      <c r="D1546" s="1"/>
      <c r="E1546" s="1"/>
      <c r="F1546" s="17"/>
      <c r="G1546" s="1"/>
      <c r="H1546" s="1"/>
      <c r="I1546" s="1"/>
      <c r="J1546" s="1"/>
      <c r="K1546" s="1"/>
      <c r="L1546" s="1"/>
      <c r="M1546" s="1"/>
      <c r="N1546" s="1"/>
      <c r="O1546" s="1"/>
      <c r="P1546" s="1"/>
    </row>
    <row r="1547" spans="3:16">
      <c r="C1547" s="1"/>
      <c r="D1547" s="1"/>
      <c r="E1547" s="1"/>
      <c r="F1547" s="17"/>
      <c r="G1547" s="1"/>
      <c r="H1547" s="1"/>
      <c r="I1547" s="1"/>
      <c r="J1547" s="1"/>
      <c r="K1547" s="1"/>
      <c r="L1547" s="1"/>
      <c r="M1547" s="1"/>
      <c r="N1547" s="1"/>
      <c r="O1547" s="1"/>
      <c r="P1547" s="1"/>
    </row>
    <row r="1548" spans="3:16">
      <c r="C1548" s="1"/>
      <c r="D1548" s="1"/>
      <c r="E1548" s="1"/>
      <c r="F1548" s="17"/>
      <c r="G1548" s="1"/>
      <c r="H1548" s="1"/>
      <c r="I1548" s="1"/>
      <c r="J1548" s="1"/>
      <c r="K1548" s="1"/>
      <c r="L1548" s="1"/>
      <c r="M1548" s="1"/>
      <c r="N1548" s="1"/>
      <c r="O1548" s="1"/>
      <c r="P1548" s="1"/>
    </row>
    <row r="1549" spans="3:16">
      <c r="C1549" s="1"/>
      <c r="D1549" s="1"/>
      <c r="E1549" s="1"/>
      <c r="F1549" s="17"/>
      <c r="G1549" s="1"/>
      <c r="H1549" s="1"/>
      <c r="I1549" s="1"/>
      <c r="J1549" s="1"/>
      <c r="K1549" s="1"/>
      <c r="L1549" s="1"/>
      <c r="M1549" s="1"/>
      <c r="N1549" s="1"/>
      <c r="O1549" s="1"/>
      <c r="P1549" s="1"/>
    </row>
    <row r="1550" spans="3:16">
      <c r="C1550" s="1"/>
      <c r="D1550" s="1"/>
      <c r="E1550" s="1"/>
      <c r="F1550" s="17"/>
      <c r="G1550" s="1"/>
      <c r="H1550" s="1"/>
      <c r="I1550" s="1"/>
      <c r="J1550" s="1"/>
      <c r="K1550" s="1"/>
      <c r="L1550" s="1"/>
      <c r="M1550" s="1"/>
      <c r="N1550" s="1"/>
      <c r="O1550" s="1"/>
      <c r="P1550" s="1"/>
    </row>
    <row r="1551" spans="3:16">
      <c r="C1551" s="1"/>
      <c r="D1551" s="1"/>
      <c r="E1551" s="1"/>
      <c r="F1551" s="17"/>
      <c r="G1551" s="1"/>
      <c r="H1551" s="1"/>
      <c r="I1551" s="1"/>
      <c r="J1551" s="1"/>
      <c r="K1551" s="1"/>
      <c r="L1551" s="1"/>
      <c r="M1551" s="1"/>
      <c r="N1551" s="1"/>
      <c r="O1551" s="1"/>
      <c r="P1551" s="1"/>
    </row>
    <row r="1552" spans="3:16">
      <c r="C1552" s="1"/>
      <c r="D1552" s="1"/>
      <c r="E1552" s="1"/>
      <c r="F1552" s="17"/>
      <c r="G1552" s="1"/>
      <c r="H1552" s="1"/>
      <c r="I1552" s="1"/>
      <c r="J1552" s="1"/>
      <c r="K1552" s="1"/>
      <c r="L1552" s="1"/>
      <c r="M1552" s="1"/>
      <c r="N1552" s="1"/>
      <c r="O1552" s="1"/>
      <c r="P1552" s="1"/>
    </row>
    <row r="1553" spans="3:16">
      <c r="C1553" s="1"/>
      <c r="D1553" s="1"/>
      <c r="E1553" s="1"/>
      <c r="F1553" s="17"/>
      <c r="G1553" s="1"/>
      <c r="H1553" s="1"/>
      <c r="I1553" s="1"/>
      <c r="J1553" s="1"/>
      <c r="K1553" s="1"/>
      <c r="L1553" s="1"/>
      <c r="M1553" s="1"/>
      <c r="N1553" s="1"/>
      <c r="O1553" s="1"/>
      <c r="P1553" s="1"/>
    </row>
    <row r="1554" spans="3:16">
      <c r="C1554" s="1"/>
      <c r="D1554" s="1"/>
      <c r="E1554" s="1"/>
      <c r="F1554" s="17"/>
      <c r="G1554" s="1"/>
      <c r="H1554" s="1"/>
      <c r="I1554" s="1"/>
      <c r="J1554" s="1"/>
      <c r="K1554" s="1"/>
      <c r="L1554" s="1"/>
      <c r="M1554" s="1"/>
      <c r="N1554" s="1"/>
      <c r="O1554" s="1"/>
      <c r="P1554" s="1"/>
    </row>
    <row r="1555" spans="3:16">
      <c r="C1555" s="1"/>
      <c r="D1555" s="1"/>
      <c r="E1555" s="1"/>
      <c r="F1555" s="17"/>
      <c r="G1555" s="1"/>
      <c r="H1555" s="1"/>
      <c r="I1555" s="1"/>
      <c r="J1555" s="1"/>
      <c r="K1555" s="1"/>
      <c r="L1555" s="1"/>
      <c r="M1555" s="1"/>
      <c r="N1555" s="1"/>
      <c r="O1555" s="1"/>
      <c r="P1555" s="1"/>
    </row>
    <row r="1556" spans="3:16">
      <c r="C1556" s="1"/>
      <c r="D1556" s="1"/>
      <c r="E1556" s="1"/>
      <c r="F1556" s="17"/>
      <c r="G1556" s="1"/>
      <c r="H1556" s="1"/>
      <c r="I1556" s="1"/>
      <c r="J1556" s="1"/>
      <c r="K1556" s="1"/>
      <c r="L1556" s="1"/>
      <c r="M1556" s="1"/>
      <c r="N1556" s="1"/>
      <c r="O1556" s="1"/>
      <c r="P1556" s="1"/>
    </row>
    <row r="1557" spans="3:16">
      <c r="C1557" s="1"/>
      <c r="D1557" s="1"/>
      <c r="E1557" s="1"/>
      <c r="F1557" s="17"/>
      <c r="G1557" s="1"/>
      <c r="H1557" s="1"/>
      <c r="I1557" s="1"/>
      <c r="J1557" s="1"/>
      <c r="K1557" s="1"/>
      <c r="L1557" s="1"/>
      <c r="M1557" s="1"/>
      <c r="N1557" s="1"/>
      <c r="O1557" s="1"/>
      <c r="P1557" s="1"/>
    </row>
    <row r="1558" spans="3:16">
      <c r="C1558" s="1"/>
      <c r="D1558" s="1"/>
      <c r="E1558" s="1"/>
      <c r="F1558" s="17"/>
      <c r="G1558" s="1"/>
      <c r="H1558" s="1"/>
      <c r="I1558" s="1"/>
      <c r="J1558" s="1"/>
      <c r="K1558" s="1"/>
      <c r="L1558" s="1"/>
      <c r="M1558" s="1"/>
      <c r="N1558" s="1"/>
      <c r="O1558" s="1"/>
      <c r="P1558" s="1"/>
    </row>
    <row r="1559" spans="3:16">
      <c r="C1559" s="1"/>
      <c r="D1559" s="1"/>
      <c r="E1559" s="1"/>
      <c r="F1559" s="17"/>
      <c r="G1559" s="1"/>
      <c r="H1559" s="1"/>
      <c r="I1559" s="1"/>
      <c r="J1559" s="1"/>
      <c r="K1559" s="1"/>
      <c r="L1559" s="1"/>
      <c r="M1559" s="1"/>
      <c r="N1559" s="1"/>
      <c r="O1559" s="1"/>
      <c r="P1559" s="1"/>
    </row>
    <row r="1560" spans="3:16">
      <c r="C1560" s="1"/>
      <c r="D1560" s="1"/>
      <c r="E1560" s="1"/>
      <c r="F1560" s="17"/>
      <c r="G1560" s="1"/>
      <c r="H1560" s="1"/>
      <c r="I1560" s="1"/>
      <c r="J1560" s="1"/>
      <c r="K1560" s="1"/>
      <c r="L1560" s="1"/>
      <c r="M1560" s="1"/>
      <c r="N1560" s="1"/>
      <c r="O1560" s="1"/>
      <c r="P1560" s="1"/>
    </row>
    <row r="1561" spans="3:16">
      <c r="C1561" s="1"/>
      <c r="D1561" s="1"/>
      <c r="E1561" s="1"/>
      <c r="F1561" s="17"/>
      <c r="G1561" s="1"/>
      <c r="H1561" s="1"/>
      <c r="I1561" s="1"/>
      <c r="J1561" s="1"/>
      <c r="K1561" s="1"/>
      <c r="L1561" s="1"/>
      <c r="M1561" s="1"/>
      <c r="N1561" s="1"/>
      <c r="O1561" s="1"/>
      <c r="P1561" s="1"/>
    </row>
    <row r="1562" spans="3:16">
      <c r="C1562" s="1"/>
      <c r="D1562" s="1"/>
      <c r="E1562" s="1"/>
      <c r="F1562" s="17"/>
      <c r="G1562" s="1"/>
      <c r="H1562" s="1"/>
      <c r="I1562" s="1"/>
      <c r="J1562" s="1"/>
      <c r="K1562" s="1"/>
      <c r="L1562" s="1"/>
      <c r="M1562" s="1"/>
      <c r="N1562" s="1"/>
      <c r="O1562" s="1"/>
      <c r="P1562" s="1"/>
    </row>
    <row r="1563" spans="3:16">
      <c r="C1563" s="1"/>
      <c r="D1563" s="1"/>
      <c r="E1563" s="1"/>
      <c r="F1563" s="17"/>
      <c r="G1563" s="1"/>
      <c r="H1563" s="1"/>
      <c r="I1563" s="1"/>
      <c r="J1563" s="1"/>
      <c r="K1563" s="1"/>
      <c r="L1563" s="1"/>
      <c r="M1563" s="1"/>
      <c r="N1563" s="1"/>
      <c r="O1563" s="1"/>
      <c r="P1563" s="1"/>
    </row>
    <row r="1564" spans="3:16">
      <c r="C1564" s="1"/>
      <c r="D1564" s="1"/>
      <c r="E1564" s="1"/>
      <c r="F1564" s="17"/>
      <c r="G1564" s="1"/>
      <c r="H1564" s="1"/>
      <c r="I1564" s="1"/>
      <c r="J1564" s="1"/>
      <c r="K1564" s="1"/>
      <c r="L1564" s="1"/>
      <c r="M1564" s="1"/>
      <c r="N1564" s="1"/>
      <c r="O1564" s="1"/>
      <c r="P1564" s="1"/>
    </row>
    <row r="1565" spans="3:16">
      <c r="C1565" s="1"/>
      <c r="D1565" s="1"/>
      <c r="E1565" s="1"/>
      <c r="F1565" s="17"/>
      <c r="G1565" s="1"/>
      <c r="H1565" s="1"/>
      <c r="I1565" s="1"/>
      <c r="J1565" s="1"/>
      <c r="K1565" s="1"/>
      <c r="L1565" s="1"/>
      <c r="M1565" s="1"/>
      <c r="N1565" s="1"/>
      <c r="O1565" s="1"/>
      <c r="P1565" s="1"/>
    </row>
    <row r="1566" spans="3:16">
      <c r="C1566" s="1"/>
      <c r="D1566" s="1"/>
      <c r="E1566" s="1"/>
      <c r="F1566" s="17"/>
      <c r="G1566" s="1"/>
      <c r="H1566" s="1"/>
      <c r="I1566" s="1"/>
      <c r="J1566" s="1"/>
      <c r="K1566" s="1"/>
      <c r="L1566" s="1"/>
      <c r="M1566" s="1"/>
      <c r="N1566" s="1"/>
      <c r="O1566" s="1"/>
      <c r="P1566" s="1"/>
    </row>
    <row r="1567" spans="3:16">
      <c r="C1567" s="1"/>
      <c r="D1567" s="1"/>
      <c r="E1567" s="1"/>
      <c r="F1567" s="17"/>
      <c r="G1567" s="1"/>
      <c r="H1567" s="1"/>
      <c r="I1567" s="1"/>
      <c r="J1567" s="1"/>
      <c r="K1567" s="1"/>
      <c r="L1567" s="1"/>
      <c r="M1567" s="1"/>
      <c r="N1567" s="1"/>
      <c r="O1567" s="1"/>
      <c r="P1567" s="1"/>
    </row>
    <row r="1568" spans="3:16">
      <c r="C1568" s="1"/>
      <c r="D1568" s="1"/>
      <c r="E1568" s="1"/>
      <c r="F1568" s="17"/>
      <c r="G1568" s="1"/>
      <c r="H1568" s="1"/>
      <c r="I1568" s="1"/>
      <c r="J1568" s="1"/>
      <c r="K1568" s="1"/>
      <c r="L1568" s="1"/>
      <c r="M1568" s="1"/>
      <c r="N1568" s="1"/>
      <c r="O1568" s="1"/>
      <c r="P1568" s="1"/>
    </row>
    <row r="1569" spans="3:16">
      <c r="C1569" s="1"/>
      <c r="D1569" s="1"/>
      <c r="E1569" s="1"/>
      <c r="F1569" s="17"/>
      <c r="G1569" s="1"/>
      <c r="H1569" s="1"/>
      <c r="I1569" s="1"/>
      <c r="J1569" s="1"/>
      <c r="K1569" s="1"/>
      <c r="L1569" s="1"/>
      <c r="M1569" s="1"/>
      <c r="N1569" s="1"/>
      <c r="O1569" s="1"/>
      <c r="P1569" s="1"/>
    </row>
    <row r="1570" spans="3:16">
      <c r="C1570" s="1"/>
      <c r="D1570" s="1"/>
      <c r="E1570" s="1"/>
      <c r="F1570" s="17"/>
      <c r="G1570" s="1"/>
      <c r="H1570" s="1"/>
      <c r="I1570" s="1"/>
      <c r="J1570" s="1"/>
      <c r="K1570" s="1"/>
      <c r="L1570" s="1"/>
      <c r="M1570" s="1"/>
      <c r="N1570" s="1"/>
      <c r="O1570" s="1"/>
      <c r="P1570" s="1"/>
    </row>
    <row r="1571" spans="3:16">
      <c r="C1571" s="1"/>
      <c r="D1571" s="1"/>
      <c r="E1571" s="1"/>
      <c r="F1571" s="17"/>
      <c r="G1571" s="1"/>
      <c r="H1571" s="1"/>
      <c r="I1571" s="1"/>
      <c r="J1571" s="1"/>
      <c r="K1571" s="1"/>
      <c r="L1571" s="1"/>
      <c r="M1571" s="1"/>
      <c r="N1571" s="1"/>
      <c r="O1571" s="1"/>
      <c r="P1571" s="1"/>
    </row>
    <row r="1572" spans="3:16">
      <c r="C1572" s="1"/>
      <c r="D1572" s="1"/>
      <c r="E1572" s="1"/>
      <c r="F1572" s="17"/>
      <c r="G1572" s="1"/>
      <c r="H1572" s="1"/>
      <c r="I1572" s="1"/>
      <c r="J1572" s="1"/>
      <c r="K1572" s="1"/>
      <c r="L1572" s="1"/>
      <c r="M1572" s="1"/>
      <c r="N1572" s="1"/>
      <c r="O1572" s="1"/>
      <c r="P1572" s="1"/>
    </row>
    <row r="1573" spans="3:16">
      <c r="C1573" s="1"/>
      <c r="D1573" s="1"/>
      <c r="E1573" s="1"/>
      <c r="F1573" s="17"/>
      <c r="G1573" s="1"/>
      <c r="H1573" s="1"/>
      <c r="I1573" s="1"/>
      <c r="J1573" s="1"/>
      <c r="K1573" s="1"/>
      <c r="L1573" s="1"/>
      <c r="M1573" s="1"/>
      <c r="N1573" s="1"/>
      <c r="O1573" s="1"/>
      <c r="P1573" s="1"/>
    </row>
    <row r="1574" spans="3:16">
      <c r="C1574" s="1"/>
      <c r="D1574" s="1"/>
      <c r="E1574" s="1"/>
      <c r="F1574" s="17"/>
      <c r="G1574" s="1"/>
      <c r="H1574" s="1"/>
      <c r="I1574" s="1"/>
      <c r="J1574" s="1"/>
      <c r="K1574" s="1"/>
      <c r="L1574" s="1"/>
      <c r="M1574" s="1"/>
      <c r="N1574" s="1"/>
      <c r="O1574" s="1"/>
      <c r="P1574" s="1"/>
    </row>
    <row r="1575" spans="3:16">
      <c r="C1575" s="1"/>
      <c r="D1575" s="1"/>
      <c r="E1575" s="1"/>
      <c r="F1575" s="17"/>
      <c r="G1575" s="1"/>
      <c r="H1575" s="1"/>
      <c r="I1575" s="1"/>
      <c r="J1575" s="1"/>
      <c r="K1575" s="1"/>
      <c r="L1575" s="1"/>
      <c r="M1575" s="1"/>
      <c r="N1575" s="1"/>
      <c r="O1575" s="1"/>
      <c r="P1575" s="1"/>
    </row>
    <row r="1576" spans="3:16">
      <c r="C1576" s="1"/>
      <c r="D1576" s="1"/>
      <c r="E1576" s="1"/>
      <c r="F1576" s="17"/>
      <c r="G1576" s="1"/>
      <c r="H1576" s="1"/>
      <c r="I1576" s="1"/>
      <c r="J1576" s="1"/>
      <c r="K1576" s="1"/>
      <c r="L1576" s="1"/>
      <c r="M1576" s="1"/>
      <c r="N1576" s="1"/>
      <c r="O1576" s="1"/>
      <c r="P1576" s="1"/>
    </row>
    <row r="1577" spans="3:16">
      <c r="C1577" s="1"/>
      <c r="D1577" s="1"/>
      <c r="E1577" s="1"/>
      <c r="F1577" s="17"/>
      <c r="G1577" s="1"/>
      <c r="H1577" s="1"/>
      <c r="I1577" s="1"/>
      <c r="J1577" s="1"/>
      <c r="K1577" s="1"/>
      <c r="L1577" s="1"/>
      <c r="M1577" s="1"/>
      <c r="N1577" s="1"/>
      <c r="O1577" s="1"/>
      <c r="P1577" s="1"/>
    </row>
    <row r="1578" spans="3:16">
      <c r="C1578" s="1"/>
      <c r="D1578" s="1"/>
      <c r="E1578" s="1"/>
      <c r="F1578" s="17"/>
      <c r="G1578" s="1"/>
      <c r="H1578" s="1"/>
      <c r="I1578" s="1"/>
      <c r="J1578" s="1"/>
      <c r="K1578" s="1"/>
      <c r="L1578" s="1"/>
      <c r="M1578" s="1"/>
      <c r="N1578" s="1"/>
      <c r="O1578" s="1"/>
      <c r="P1578" s="1"/>
    </row>
    <row r="1579" spans="3:16">
      <c r="C1579" s="1"/>
      <c r="D1579" s="1"/>
      <c r="E1579" s="1"/>
      <c r="F1579" s="17"/>
      <c r="G1579" s="1"/>
      <c r="H1579" s="1"/>
      <c r="I1579" s="1"/>
      <c r="J1579" s="1"/>
      <c r="K1579" s="1"/>
      <c r="L1579" s="1"/>
      <c r="M1579" s="1"/>
      <c r="N1579" s="1"/>
      <c r="O1579" s="1"/>
      <c r="P1579" s="1"/>
    </row>
    <row r="1580" spans="3:16">
      <c r="C1580" s="1"/>
      <c r="D1580" s="1"/>
      <c r="E1580" s="1"/>
      <c r="F1580" s="17"/>
      <c r="G1580" s="1"/>
      <c r="H1580" s="1"/>
      <c r="I1580" s="1"/>
      <c r="J1580" s="1"/>
      <c r="K1580" s="1"/>
      <c r="L1580" s="1"/>
      <c r="M1580" s="1"/>
      <c r="N1580" s="1"/>
      <c r="O1580" s="1"/>
      <c r="P1580" s="1"/>
    </row>
    <row r="1581" spans="3:16">
      <c r="C1581" s="1"/>
      <c r="D1581" s="1"/>
      <c r="E1581" s="1"/>
      <c r="F1581" s="17"/>
      <c r="G1581" s="1"/>
      <c r="H1581" s="1"/>
      <c r="I1581" s="1"/>
      <c r="J1581" s="1"/>
      <c r="K1581" s="1"/>
      <c r="L1581" s="1"/>
      <c r="M1581" s="1"/>
      <c r="N1581" s="1"/>
      <c r="O1581" s="1"/>
      <c r="P1581" s="1"/>
    </row>
    <row r="1582" spans="3:16">
      <c r="C1582" s="1"/>
      <c r="D1582" s="1"/>
      <c r="E1582" s="1"/>
      <c r="F1582" s="17"/>
      <c r="G1582" s="1"/>
      <c r="H1582" s="1"/>
      <c r="I1582" s="1"/>
      <c r="J1582" s="1"/>
      <c r="K1582" s="1"/>
      <c r="L1582" s="1"/>
      <c r="M1582" s="1"/>
      <c r="N1582" s="1"/>
      <c r="O1582" s="1"/>
      <c r="P1582" s="1"/>
    </row>
    <row r="1583" spans="3:16">
      <c r="C1583" s="1"/>
      <c r="D1583" s="1"/>
      <c r="E1583" s="1"/>
      <c r="F1583" s="17"/>
      <c r="G1583" s="1"/>
      <c r="H1583" s="1"/>
      <c r="I1583" s="1"/>
      <c r="J1583" s="1"/>
      <c r="K1583" s="1"/>
      <c r="L1583" s="1"/>
      <c r="M1583" s="1"/>
      <c r="N1583" s="1"/>
      <c r="O1583" s="1"/>
      <c r="P1583" s="1"/>
    </row>
    <row r="1584" spans="3:16">
      <c r="C1584" s="1"/>
      <c r="D1584" s="1"/>
      <c r="E1584" s="1"/>
      <c r="F1584" s="17"/>
      <c r="G1584" s="1"/>
      <c r="H1584" s="1"/>
      <c r="I1584" s="1"/>
      <c r="J1584" s="1"/>
      <c r="K1584" s="1"/>
      <c r="L1584" s="1"/>
      <c r="M1584" s="1"/>
      <c r="N1584" s="1"/>
      <c r="O1584" s="1"/>
      <c r="P1584" s="1"/>
    </row>
    <row r="1585" spans="3:16">
      <c r="C1585" s="1"/>
      <c r="D1585" s="1"/>
      <c r="E1585" s="1"/>
      <c r="F1585" s="17"/>
      <c r="G1585" s="1"/>
      <c r="H1585" s="1"/>
      <c r="I1585" s="1"/>
      <c r="J1585" s="1"/>
      <c r="K1585" s="1"/>
      <c r="L1585" s="1"/>
      <c r="M1585" s="1"/>
      <c r="N1585" s="1"/>
      <c r="O1585" s="1"/>
      <c r="P1585" s="1"/>
    </row>
    <row r="1586" spans="3:16">
      <c r="C1586" s="1"/>
      <c r="D1586" s="1"/>
      <c r="E1586" s="1"/>
      <c r="F1586" s="17"/>
      <c r="G1586" s="1"/>
      <c r="H1586" s="1"/>
      <c r="I1586" s="1"/>
      <c r="J1586" s="1"/>
      <c r="K1586" s="1"/>
      <c r="L1586" s="1"/>
      <c r="M1586" s="1"/>
      <c r="N1586" s="1"/>
      <c r="O1586" s="1"/>
      <c r="P1586" s="1"/>
    </row>
    <row r="1587" spans="3:16">
      <c r="C1587" s="1"/>
      <c r="D1587" s="1"/>
      <c r="E1587" s="1"/>
      <c r="F1587" s="17"/>
      <c r="G1587" s="1"/>
      <c r="H1587" s="1"/>
      <c r="I1587" s="1"/>
      <c r="J1587" s="1"/>
      <c r="K1587" s="1"/>
      <c r="L1587" s="1"/>
      <c r="M1587" s="1"/>
      <c r="N1587" s="1"/>
      <c r="O1587" s="1"/>
      <c r="P1587" s="1"/>
    </row>
    <row r="1588" spans="3:16">
      <c r="C1588" s="1"/>
      <c r="D1588" s="1"/>
      <c r="E1588" s="1"/>
      <c r="F1588" s="17"/>
      <c r="G1588" s="1"/>
      <c r="H1588" s="1"/>
      <c r="I1588" s="1"/>
      <c r="J1588" s="1"/>
      <c r="K1588" s="1"/>
      <c r="L1588" s="1"/>
      <c r="M1588" s="1"/>
      <c r="N1588" s="1"/>
      <c r="O1588" s="1"/>
      <c r="P1588" s="1"/>
    </row>
    <row r="1589" spans="3:16">
      <c r="C1589" s="1"/>
      <c r="D1589" s="1"/>
      <c r="E1589" s="1"/>
      <c r="F1589" s="17"/>
      <c r="G1589" s="1"/>
      <c r="H1589" s="1"/>
      <c r="I1589" s="1"/>
      <c r="J1589" s="1"/>
      <c r="K1589" s="1"/>
      <c r="L1589" s="1"/>
      <c r="M1589" s="1"/>
      <c r="N1589" s="1"/>
      <c r="O1589" s="1"/>
      <c r="P1589" s="1"/>
    </row>
    <row r="1590" spans="3:16">
      <c r="C1590" s="1"/>
      <c r="D1590" s="1"/>
      <c r="E1590" s="1"/>
      <c r="F1590" s="17"/>
      <c r="G1590" s="1"/>
      <c r="H1590" s="1"/>
      <c r="I1590" s="1"/>
      <c r="J1590" s="1"/>
      <c r="K1590" s="1"/>
      <c r="L1590" s="1"/>
      <c r="M1590" s="1"/>
      <c r="N1590" s="1"/>
      <c r="O1590" s="1"/>
      <c r="P1590" s="1"/>
    </row>
    <row r="1591" spans="3:16">
      <c r="C1591" s="1"/>
      <c r="D1591" s="1"/>
      <c r="E1591" s="1"/>
      <c r="F1591" s="17"/>
      <c r="G1591" s="1"/>
      <c r="H1591" s="1"/>
      <c r="I1591" s="1"/>
      <c r="J1591" s="1"/>
      <c r="K1591" s="1"/>
      <c r="L1591" s="1"/>
      <c r="M1591" s="1"/>
      <c r="N1591" s="1"/>
      <c r="O1591" s="1"/>
      <c r="P1591" s="1"/>
    </row>
    <row r="1592" spans="3:16">
      <c r="C1592" s="1"/>
      <c r="D1592" s="1"/>
      <c r="E1592" s="1"/>
      <c r="F1592" s="17"/>
      <c r="G1592" s="1"/>
      <c r="H1592" s="1"/>
      <c r="I1592" s="1"/>
      <c r="J1592" s="1"/>
      <c r="K1592" s="1"/>
      <c r="L1592" s="1"/>
      <c r="M1592" s="1"/>
      <c r="N1592" s="1"/>
      <c r="O1592" s="1"/>
      <c r="P1592" s="1"/>
    </row>
    <row r="1593" spans="3:16">
      <c r="C1593" s="1"/>
      <c r="D1593" s="1"/>
      <c r="E1593" s="1"/>
      <c r="F1593" s="17"/>
      <c r="G1593" s="1"/>
      <c r="H1593" s="1"/>
      <c r="I1593" s="1"/>
      <c r="J1593" s="1"/>
      <c r="K1593" s="1"/>
      <c r="L1593" s="1"/>
      <c r="M1593" s="1"/>
      <c r="N1593" s="1"/>
      <c r="O1593" s="1"/>
      <c r="P1593" s="1"/>
    </row>
    <row r="1594" spans="3:16">
      <c r="C1594" s="1"/>
      <c r="D1594" s="1"/>
      <c r="E1594" s="1"/>
      <c r="F1594" s="17"/>
      <c r="G1594" s="1"/>
      <c r="H1594" s="1"/>
      <c r="I1594" s="1"/>
      <c r="J1594" s="1"/>
      <c r="K1594" s="1"/>
      <c r="L1594" s="1"/>
      <c r="M1594" s="1"/>
      <c r="N1594" s="1"/>
      <c r="O1594" s="1"/>
      <c r="P1594" s="1"/>
    </row>
    <row r="1595" spans="3:16">
      <c r="C1595" s="1"/>
      <c r="D1595" s="1"/>
      <c r="E1595" s="1"/>
      <c r="F1595" s="17"/>
      <c r="G1595" s="1"/>
      <c r="H1595" s="1"/>
      <c r="I1595" s="1"/>
      <c r="J1595" s="1"/>
      <c r="K1595" s="1"/>
      <c r="L1595" s="1"/>
      <c r="M1595" s="1"/>
      <c r="N1595" s="1"/>
      <c r="O1595" s="1"/>
      <c r="P1595" s="1"/>
    </row>
    <row r="1596" spans="3:16">
      <c r="C1596" s="1"/>
      <c r="D1596" s="1"/>
      <c r="E1596" s="1"/>
      <c r="F1596" s="17"/>
      <c r="G1596" s="1"/>
      <c r="H1596" s="1"/>
      <c r="I1596" s="1"/>
      <c r="J1596" s="1"/>
      <c r="K1596" s="1"/>
      <c r="L1596" s="1"/>
      <c r="M1596" s="1"/>
      <c r="N1596" s="1"/>
      <c r="O1596" s="1"/>
      <c r="P1596" s="1"/>
    </row>
    <row r="1597" spans="3:16">
      <c r="C1597" s="1"/>
      <c r="D1597" s="1"/>
      <c r="E1597" s="1"/>
      <c r="F1597" s="17"/>
      <c r="G1597" s="1"/>
      <c r="H1597" s="1"/>
      <c r="I1597" s="1"/>
      <c r="J1597" s="1"/>
      <c r="K1597" s="1"/>
      <c r="L1597" s="1"/>
      <c r="M1597" s="1"/>
      <c r="N1597" s="1"/>
      <c r="O1597" s="1"/>
      <c r="P1597" s="1"/>
    </row>
    <row r="1598" spans="3:16">
      <c r="C1598" s="1"/>
      <c r="D1598" s="1"/>
      <c r="E1598" s="1"/>
      <c r="F1598" s="17"/>
      <c r="G1598" s="1"/>
      <c r="H1598" s="1"/>
      <c r="I1598" s="1"/>
      <c r="J1598" s="1"/>
      <c r="K1598" s="1"/>
      <c r="L1598" s="1"/>
      <c r="M1598" s="1"/>
      <c r="N1598" s="1"/>
      <c r="O1598" s="1"/>
      <c r="P1598" s="1"/>
    </row>
    <row r="1599" spans="3:16">
      <c r="C1599" s="1"/>
      <c r="D1599" s="1"/>
      <c r="E1599" s="1"/>
      <c r="F1599" s="17"/>
      <c r="G1599" s="1"/>
      <c r="H1599" s="1"/>
      <c r="I1599" s="1"/>
      <c r="J1599" s="1"/>
      <c r="K1599" s="1"/>
      <c r="L1599" s="1"/>
      <c r="M1599" s="1"/>
      <c r="N1599" s="1"/>
      <c r="O1599" s="1"/>
      <c r="P1599" s="1"/>
    </row>
    <row r="1600" spans="3:16">
      <c r="C1600" s="1"/>
      <c r="D1600" s="1"/>
      <c r="E1600" s="1"/>
      <c r="F1600" s="17"/>
      <c r="G1600" s="1"/>
      <c r="H1600" s="1"/>
      <c r="I1600" s="1"/>
      <c r="J1600" s="1"/>
      <c r="K1600" s="1"/>
      <c r="L1600" s="1"/>
      <c r="M1600" s="1"/>
      <c r="N1600" s="1"/>
      <c r="O1600" s="1"/>
      <c r="P1600" s="1"/>
    </row>
    <row r="1601" spans="3:16">
      <c r="C1601" s="1"/>
      <c r="D1601" s="1"/>
      <c r="E1601" s="1"/>
      <c r="F1601" s="17"/>
      <c r="G1601" s="1"/>
      <c r="H1601" s="1"/>
      <c r="I1601" s="1"/>
      <c r="J1601" s="1"/>
      <c r="K1601" s="1"/>
      <c r="L1601" s="1"/>
      <c r="M1601" s="1"/>
      <c r="N1601" s="1"/>
      <c r="O1601" s="1"/>
      <c r="P1601" s="1"/>
    </row>
    <row r="1602" spans="3:16">
      <c r="C1602" s="1"/>
      <c r="D1602" s="1"/>
      <c r="E1602" s="1"/>
      <c r="F1602" s="17"/>
      <c r="G1602" s="1"/>
      <c r="H1602" s="1"/>
      <c r="I1602" s="1"/>
      <c r="J1602" s="1"/>
      <c r="K1602" s="1"/>
      <c r="L1602" s="1"/>
      <c r="M1602" s="1"/>
      <c r="N1602" s="1"/>
      <c r="O1602" s="1"/>
      <c r="P1602" s="1"/>
    </row>
    <row r="1603" spans="3:16">
      <c r="C1603" s="1"/>
      <c r="D1603" s="1"/>
      <c r="E1603" s="1"/>
      <c r="F1603" s="17"/>
      <c r="G1603" s="1"/>
      <c r="H1603" s="1"/>
      <c r="I1603" s="1"/>
      <c r="J1603" s="1"/>
      <c r="K1603" s="1"/>
      <c r="L1603" s="1"/>
      <c r="M1603" s="1"/>
      <c r="N1603" s="1"/>
      <c r="O1603" s="1"/>
      <c r="P1603" s="1"/>
    </row>
    <row r="1604" spans="3:16">
      <c r="C1604" s="1"/>
      <c r="D1604" s="1"/>
      <c r="E1604" s="1"/>
      <c r="F1604" s="17"/>
      <c r="G1604" s="1"/>
      <c r="H1604" s="1"/>
      <c r="I1604" s="1"/>
      <c r="J1604" s="1"/>
      <c r="K1604" s="1"/>
      <c r="L1604" s="1"/>
      <c r="M1604" s="1"/>
      <c r="N1604" s="1"/>
      <c r="O1604" s="1"/>
      <c r="P1604" s="1"/>
    </row>
    <row r="1605" spans="3:16">
      <c r="C1605" s="1"/>
      <c r="D1605" s="1"/>
      <c r="E1605" s="1"/>
      <c r="F1605" s="17"/>
      <c r="G1605" s="1"/>
      <c r="H1605" s="1"/>
      <c r="I1605" s="1"/>
      <c r="J1605" s="1"/>
      <c r="K1605" s="1"/>
      <c r="L1605" s="1"/>
      <c r="M1605" s="1"/>
      <c r="N1605" s="1"/>
      <c r="O1605" s="1"/>
      <c r="P1605" s="1"/>
    </row>
    <row r="1606" spans="3:16">
      <c r="C1606" s="1"/>
      <c r="D1606" s="1"/>
      <c r="E1606" s="1"/>
      <c r="F1606" s="17"/>
      <c r="G1606" s="1"/>
      <c r="H1606" s="1"/>
      <c r="I1606" s="1"/>
      <c r="J1606" s="1"/>
      <c r="K1606" s="1"/>
      <c r="L1606" s="1"/>
      <c r="M1606" s="1"/>
      <c r="N1606" s="1"/>
      <c r="O1606" s="1"/>
      <c r="P1606" s="1"/>
    </row>
    <row r="1607" spans="3:16">
      <c r="C1607" s="1"/>
      <c r="D1607" s="1"/>
      <c r="E1607" s="1"/>
      <c r="F1607" s="17"/>
      <c r="G1607" s="1"/>
      <c r="H1607" s="1"/>
      <c r="I1607" s="1"/>
      <c r="J1607" s="1"/>
      <c r="K1607" s="1"/>
      <c r="L1607" s="1"/>
      <c r="M1607" s="1"/>
      <c r="N1607" s="1"/>
      <c r="O1607" s="1"/>
      <c r="P1607" s="1"/>
    </row>
    <row r="1608" spans="3:16">
      <c r="C1608" s="1"/>
      <c r="D1608" s="1"/>
      <c r="E1608" s="1"/>
      <c r="F1608" s="17"/>
      <c r="G1608" s="1"/>
      <c r="H1608" s="1"/>
      <c r="I1608" s="1"/>
      <c r="J1608" s="1"/>
      <c r="K1608" s="1"/>
      <c r="L1608" s="1"/>
      <c r="M1608" s="1"/>
      <c r="N1608" s="1"/>
      <c r="O1608" s="1"/>
      <c r="P1608" s="1"/>
    </row>
    <row r="1609" spans="3:16">
      <c r="C1609" s="1"/>
      <c r="D1609" s="1"/>
      <c r="E1609" s="1"/>
      <c r="F1609" s="17"/>
      <c r="G1609" s="1"/>
      <c r="H1609" s="1"/>
      <c r="I1609" s="1"/>
      <c r="J1609" s="1"/>
      <c r="K1609" s="1"/>
      <c r="L1609" s="1"/>
      <c r="M1609" s="1"/>
      <c r="N1609" s="1"/>
      <c r="O1609" s="1"/>
      <c r="P1609" s="1"/>
    </row>
    <row r="1610" spans="3:16">
      <c r="C1610" s="1"/>
      <c r="D1610" s="1"/>
      <c r="E1610" s="1"/>
      <c r="F1610" s="17"/>
      <c r="G1610" s="1"/>
      <c r="H1610" s="1"/>
      <c r="I1610" s="1"/>
      <c r="J1610" s="1"/>
      <c r="K1610" s="1"/>
      <c r="L1610" s="1"/>
      <c r="M1610" s="1"/>
      <c r="N1610" s="1"/>
      <c r="O1610" s="1"/>
      <c r="P1610" s="1"/>
    </row>
    <row r="1611" spans="3:16">
      <c r="C1611" s="1"/>
      <c r="D1611" s="1"/>
      <c r="E1611" s="1"/>
      <c r="F1611" s="17"/>
      <c r="G1611" s="1"/>
      <c r="H1611" s="1"/>
      <c r="I1611" s="1"/>
      <c r="J1611" s="1"/>
      <c r="K1611" s="1"/>
      <c r="L1611" s="1"/>
      <c r="M1611" s="1"/>
      <c r="N1611" s="1"/>
      <c r="O1611" s="1"/>
      <c r="P1611" s="1"/>
    </row>
    <row r="1612" spans="3:16">
      <c r="C1612" s="1"/>
      <c r="D1612" s="1"/>
      <c r="E1612" s="1"/>
      <c r="F1612" s="17"/>
      <c r="G1612" s="1"/>
      <c r="H1612" s="1"/>
      <c r="I1612" s="1"/>
      <c r="J1612" s="1"/>
      <c r="K1612" s="1"/>
      <c r="L1612" s="1"/>
      <c r="M1612" s="1"/>
      <c r="N1612" s="1"/>
      <c r="O1612" s="1"/>
      <c r="P1612" s="1"/>
    </row>
    <row r="1613" spans="3:16">
      <c r="C1613" s="1"/>
      <c r="D1613" s="1"/>
      <c r="E1613" s="1"/>
      <c r="F1613" s="17"/>
      <c r="G1613" s="1"/>
      <c r="H1613" s="1"/>
      <c r="I1613" s="1"/>
      <c r="J1613" s="1"/>
      <c r="K1613" s="1"/>
      <c r="L1613" s="1"/>
      <c r="M1613" s="1"/>
      <c r="N1613" s="1"/>
      <c r="O1613" s="1"/>
      <c r="P1613" s="1"/>
    </row>
    <row r="1614" spans="3:16">
      <c r="C1614" s="1"/>
      <c r="D1614" s="1"/>
      <c r="E1614" s="1"/>
      <c r="F1614" s="17"/>
      <c r="G1614" s="1"/>
      <c r="H1614" s="1"/>
      <c r="I1614" s="1"/>
      <c r="J1614" s="1"/>
      <c r="K1614" s="1"/>
      <c r="L1614" s="1"/>
      <c r="M1614" s="1"/>
      <c r="N1614" s="1"/>
      <c r="O1614" s="1"/>
      <c r="P1614" s="1"/>
    </row>
    <row r="1615" spans="3:16">
      <c r="C1615" s="1"/>
      <c r="D1615" s="1"/>
      <c r="E1615" s="1"/>
      <c r="F1615" s="17"/>
      <c r="G1615" s="1"/>
      <c r="H1615" s="1"/>
      <c r="I1615" s="1"/>
      <c r="J1615" s="1"/>
      <c r="K1615" s="1"/>
      <c r="L1615" s="1"/>
      <c r="M1615" s="1"/>
      <c r="N1615" s="1"/>
      <c r="O1615" s="1"/>
      <c r="P1615" s="1"/>
    </row>
    <row r="1616" spans="3:16">
      <c r="C1616" s="1"/>
      <c r="D1616" s="1"/>
      <c r="E1616" s="1"/>
      <c r="F1616" s="17"/>
      <c r="G1616" s="1"/>
      <c r="H1616" s="1"/>
      <c r="I1616" s="1"/>
      <c r="J1616" s="1"/>
      <c r="K1616" s="1"/>
      <c r="L1616" s="1"/>
      <c r="M1616" s="1"/>
      <c r="N1616" s="1"/>
      <c r="O1616" s="1"/>
      <c r="P1616" s="1"/>
    </row>
    <row r="1617" spans="3:16">
      <c r="C1617" s="1"/>
      <c r="D1617" s="1"/>
      <c r="E1617" s="1"/>
      <c r="F1617" s="17"/>
      <c r="G1617" s="1"/>
      <c r="H1617" s="1"/>
      <c r="I1617" s="1"/>
      <c r="J1617" s="1"/>
      <c r="K1617" s="1"/>
      <c r="L1617" s="1"/>
      <c r="M1617" s="1"/>
      <c r="N1617" s="1"/>
      <c r="O1617" s="1"/>
      <c r="P1617" s="1"/>
    </row>
    <row r="1618" spans="3:16">
      <c r="C1618" s="1"/>
      <c r="D1618" s="1"/>
      <c r="E1618" s="1"/>
      <c r="F1618" s="17"/>
      <c r="G1618" s="1"/>
      <c r="H1618" s="1"/>
      <c r="I1618" s="1"/>
      <c r="J1618" s="1"/>
      <c r="K1618" s="1"/>
      <c r="L1618" s="1"/>
      <c r="M1618" s="1"/>
      <c r="N1618" s="1"/>
      <c r="O1618" s="1"/>
      <c r="P1618" s="1"/>
    </row>
    <row r="1619" spans="3:16">
      <c r="C1619" s="1"/>
      <c r="D1619" s="1"/>
      <c r="E1619" s="1"/>
      <c r="F1619" s="17"/>
      <c r="G1619" s="1"/>
      <c r="H1619" s="1"/>
      <c r="I1619" s="1"/>
      <c r="J1619" s="1"/>
      <c r="K1619" s="1"/>
      <c r="L1619" s="1"/>
      <c r="M1619" s="1"/>
      <c r="N1619" s="1"/>
      <c r="O1619" s="1"/>
      <c r="P1619" s="1"/>
    </row>
    <row r="1620" spans="3:16">
      <c r="C1620" s="1"/>
      <c r="D1620" s="1"/>
      <c r="E1620" s="1"/>
      <c r="F1620" s="17"/>
      <c r="G1620" s="1"/>
      <c r="H1620" s="1"/>
      <c r="I1620" s="1"/>
      <c r="J1620" s="1"/>
      <c r="K1620" s="1"/>
      <c r="L1620" s="1"/>
      <c r="M1620" s="1"/>
      <c r="N1620" s="1"/>
      <c r="O1620" s="1"/>
      <c r="P1620" s="1"/>
    </row>
    <row r="1621" spans="3:16">
      <c r="C1621" s="1"/>
      <c r="D1621" s="1"/>
      <c r="E1621" s="1"/>
      <c r="F1621" s="17"/>
      <c r="G1621" s="1"/>
      <c r="H1621" s="1"/>
      <c r="I1621" s="1"/>
      <c r="J1621" s="1"/>
      <c r="K1621" s="1"/>
      <c r="L1621" s="1"/>
      <c r="M1621" s="1"/>
      <c r="N1621" s="1"/>
      <c r="O1621" s="1"/>
      <c r="P1621" s="1"/>
    </row>
    <row r="1622" spans="3:16">
      <c r="C1622" s="1"/>
      <c r="D1622" s="1"/>
      <c r="E1622" s="1"/>
      <c r="F1622" s="17"/>
      <c r="G1622" s="1"/>
      <c r="H1622" s="1"/>
      <c r="I1622" s="1"/>
      <c r="J1622" s="1"/>
      <c r="K1622" s="1"/>
      <c r="L1622" s="1"/>
      <c r="M1622" s="1"/>
      <c r="N1622" s="1"/>
      <c r="O1622" s="1"/>
      <c r="P1622" s="1"/>
    </row>
    <row r="1623" spans="3:16">
      <c r="C1623" s="1"/>
      <c r="D1623" s="1"/>
      <c r="E1623" s="1"/>
      <c r="F1623" s="17"/>
      <c r="G1623" s="1"/>
      <c r="H1623" s="1"/>
      <c r="I1623" s="1"/>
      <c r="J1623" s="1"/>
      <c r="K1623" s="1"/>
      <c r="L1623" s="1"/>
      <c r="M1623" s="1"/>
      <c r="N1623" s="1"/>
      <c r="O1623" s="1"/>
      <c r="P1623" s="1"/>
    </row>
    <row r="1624" spans="3:16">
      <c r="C1624" s="1"/>
      <c r="D1624" s="1"/>
      <c r="E1624" s="1"/>
      <c r="F1624" s="17"/>
      <c r="G1624" s="1"/>
      <c r="H1624" s="1"/>
      <c r="I1624" s="1"/>
      <c r="J1624" s="1"/>
      <c r="K1624" s="1"/>
      <c r="L1624" s="1"/>
      <c r="M1624" s="1"/>
      <c r="N1624" s="1"/>
      <c r="O1624" s="1"/>
      <c r="P1624" s="1"/>
    </row>
    <row r="1625" spans="3:16">
      <c r="C1625" s="1"/>
      <c r="D1625" s="1"/>
      <c r="E1625" s="1"/>
      <c r="F1625" s="17"/>
      <c r="G1625" s="1"/>
      <c r="H1625" s="1"/>
      <c r="I1625" s="1"/>
      <c r="J1625" s="1"/>
      <c r="K1625" s="1"/>
      <c r="L1625" s="1"/>
      <c r="M1625" s="1"/>
      <c r="N1625" s="1"/>
      <c r="O1625" s="1"/>
      <c r="P1625" s="1"/>
    </row>
    <row r="1626" spans="3:16">
      <c r="C1626" s="1"/>
      <c r="D1626" s="1"/>
      <c r="E1626" s="1"/>
      <c r="F1626" s="17"/>
      <c r="G1626" s="1"/>
      <c r="H1626" s="1"/>
      <c r="I1626" s="1"/>
      <c r="J1626" s="1"/>
      <c r="K1626" s="1"/>
      <c r="L1626" s="1"/>
      <c r="M1626" s="1"/>
      <c r="N1626" s="1"/>
      <c r="O1626" s="1"/>
      <c r="P1626" s="1"/>
    </row>
    <row r="1627" spans="3:16">
      <c r="C1627" s="1"/>
      <c r="D1627" s="1"/>
      <c r="E1627" s="1"/>
      <c r="F1627" s="17"/>
      <c r="G1627" s="1"/>
      <c r="H1627" s="1"/>
      <c r="I1627" s="1"/>
      <c r="J1627" s="1"/>
      <c r="K1627" s="1"/>
      <c r="L1627" s="1"/>
      <c r="M1627" s="1"/>
      <c r="N1627" s="1"/>
      <c r="O1627" s="1"/>
      <c r="P1627" s="1"/>
    </row>
    <row r="1628" spans="3:16">
      <c r="C1628" s="1"/>
      <c r="D1628" s="1"/>
      <c r="E1628" s="1"/>
      <c r="F1628" s="17"/>
      <c r="G1628" s="1"/>
      <c r="H1628" s="1"/>
      <c r="I1628" s="1"/>
      <c r="J1628" s="1"/>
      <c r="K1628" s="1"/>
      <c r="L1628" s="1"/>
      <c r="M1628" s="1"/>
      <c r="N1628" s="1"/>
      <c r="O1628" s="1"/>
      <c r="P1628" s="1"/>
    </row>
    <row r="1629" spans="3:16">
      <c r="C1629" s="1"/>
      <c r="D1629" s="1"/>
      <c r="E1629" s="1"/>
      <c r="F1629" s="17"/>
      <c r="G1629" s="1"/>
      <c r="H1629" s="1"/>
      <c r="I1629" s="1"/>
      <c r="J1629" s="1"/>
      <c r="K1629" s="1"/>
      <c r="L1629" s="1"/>
      <c r="M1629" s="1"/>
      <c r="N1629" s="1"/>
      <c r="O1629" s="1"/>
      <c r="P1629" s="1"/>
    </row>
    <row r="1630" spans="3:16">
      <c r="C1630" s="1"/>
      <c r="D1630" s="1"/>
      <c r="E1630" s="1"/>
      <c r="F1630" s="17"/>
      <c r="G1630" s="1"/>
      <c r="H1630" s="1"/>
      <c r="I1630" s="1"/>
      <c r="J1630" s="1"/>
      <c r="K1630" s="1"/>
      <c r="L1630" s="1"/>
      <c r="M1630" s="1"/>
      <c r="N1630" s="1"/>
      <c r="O1630" s="1"/>
      <c r="P1630" s="1"/>
    </row>
    <row r="1631" spans="3:16">
      <c r="C1631" s="1"/>
      <c r="D1631" s="1"/>
      <c r="E1631" s="1"/>
      <c r="F1631" s="17"/>
      <c r="G1631" s="1"/>
      <c r="H1631" s="1"/>
      <c r="I1631" s="1"/>
      <c r="J1631" s="1"/>
      <c r="K1631" s="1"/>
      <c r="L1631" s="1"/>
      <c r="M1631" s="1"/>
      <c r="N1631" s="1"/>
      <c r="O1631" s="1"/>
      <c r="P1631" s="1"/>
    </row>
    <row r="1632" spans="3:16">
      <c r="C1632" s="1"/>
      <c r="D1632" s="1"/>
      <c r="E1632" s="1"/>
      <c r="F1632" s="17"/>
      <c r="G1632" s="1"/>
      <c r="H1632" s="1"/>
      <c r="I1632" s="1"/>
      <c r="J1632" s="1"/>
      <c r="K1632" s="1"/>
      <c r="L1632" s="1"/>
      <c r="M1632" s="1"/>
      <c r="N1632" s="1"/>
      <c r="O1632" s="1"/>
      <c r="P1632" s="1"/>
    </row>
    <row r="1633" spans="3:16">
      <c r="C1633" s="1"/>
      <c r="D1633" s="1"/>
      <c r="E1633" s="1"/>
      <c r="F1633" s="17"/>
      <c r="G1633" s="1"/>
      <c r="H1633" s="1"/>
      <c r="I1633" s="1"/>
      <c r="J1633" s="1"/>
      <c r="K1633" s="1"/>
      <c r="L1633" s="1"/>
      <c r="M1633" s="1"/>
      <c r="N1633" s="1"/>
      <c r="O1633" s="1"/>
      <c r="P1633" s="1"/>
    </row>
    <row r="1634" spans="3:16">
      <c r="C1634" s="1"/>
      <c r="D1634" s="1"/>
      <c r="E1634" s="1"/>
      <c r="F1634" s="17"/>
      <c r="G1634" s="1"/>
      <c r="H1634" s="1"/>
      <c r="I1634" s="1"/>
      <c r="J1634" s="1"/>
      <c r="K1634" s="1"/>
      <c r="L1634" s="1"/>
      <c r="M1634" s="1"/>
      <c r="N1634" s="1"/>
      <c r="O1634" s="1"/>
      <c r="P1634" s="1"/>
    </row>
    <row r="1635" spans="3:16">
      <c r="C1635" s="1"/>
      <c r="D1635" s="1"/>
      <c r="E1635" s="1"/>
      <c r="F1635" s="17"/>
      <c r="G1635" s="1"/>
      <c r="H1635" s="1"/>
      <c r="I1635" s="1"/>
      <c r="J1635" s="1"/>
      <c r="K1635" s="1"/>
      <c r="L1635" s="1"/>
      <c r="M1635" s="1"/>
      <c r="N1635" s="1"/>
      <c r="O1635" s="1"/>
      <c r="P1635" s="1"/>
    </row>
    <row r="1636" spans="3:16">
      <c r="C1636" s="1"/>
      <c r="D1636" s="1"/>
      <c r="E1636" s="1"/>
      <c r="F1636" s="17"/>
      <c r="G1636" s="1"/>
      <c r="H1636" s="1"/>
      <c r="I1636" s="1"/>
      <c r="J1636" s="1"/>
      <c r="K1636" s="1"/>
      <c r="L1636" s="1"/>
      <c r="M1636" s="1"/>
      <c r="N1636" s="1"/>
      <c r="O1636" s="1"/>
      <c r="P1636" s="1"/>
    </row>
    <row r="1637" spans="3:16">
      <c r="C1637" s="1"/>
      <c r="D1637" s="1"/>
      <c r="E1637" s="1"/>
      <c r="F1637" s="17"/>
      <c r="G1637" s="1"/>
      <c r="H1637" s="1"/>
      <c r="I1637" s="1"/>
      <c r="J1637" s="1"/>
      <c r="K1637" s="1"/>
      <c r="L1637" s="1"/>
      <c r="M1637" s="1"/>
      <c r="N1637" s="1"/>
      <c r="O1637" s="1"/>
      <c r="P1637" s="1"/>
    </row>
    <row r="1638" spans="3:16">
      <c r="C1638" s="1"/>
      <c r="D1638" s="1"/>
      <c r="E1638" s="1"/>
      <c r="F1638" s="17"/>
      <c r="G1638" s="1"/>
      <c r="H1638" s="1"/>
      <c r="I1638" s="1"/>
      <c r="J1638" s="1"/>
      <c r="K1638" s="1"/>
      <c r="L1638" s="1"/>
      <c r="M1638" s="1"/>
      <c r="N1638" s="1"/>
      <c r="O1638" s="1"/>
      <c r="P1638" s="1"/>
    </row>
    <row r="1639" spans="3:16">
      <c r="C1639" s="1"/>
      <c r="D1639" s="1"/>
      <c r="E1639" s="1"/>
      <c r="F1639" s="17"/>
      <c r="G1639" s="1"/>
      <c r="H1639" s="1"/>
      <c r="I1639" s="1"/>
      <c r="J1639" s="1"/>
      <c r="K1639" s="1"/>
      <c r="L1639" s="1"/>
      <c r="M1639" s="1"/>
      <c r="N1639" s="1"/>
      <c r="O1639" s="1"/>
      <c r="P1639" s="1"/>
    </row>
    <row r="1640" spans="3:16">
      <c r="C1640" s="1"/>
      <c r="D1640" s="1"/>
      <c r="E1640" s="1"/>
      <c r="F1640" s="17"/>
      <c r="G1640" s="1"/>
      <c r="H1640" s="1"/>
      <c r="I1640" s="1"/>
      <c r="J1640" s="1"/>
      <c r="K1640" s="1"/>
      <c r="L1640" s="1"/>
      <c r="M1640" s="1"/>
      <c r="N1640" s="1"/>
      <c r="O1640" s="1"/>
      <c r="P1640" s="1"/>
    </row>
    <row r="1641" spans="3:16">
      <c r="C1641" s="1"/>
      <c r="D1641" s="1"/>
      <c r="E1641" s="1"/>
      <c r="F1641" s="17"/>
      <c r="G1641" s="1"/>
      <c r="H1641" s="1"/>
      <c r="I1641" s="1"/>
      <c r="J1641" s="1"/>
      <c r="K1641" s="1"/>
      <c r="L1641" s="1"/>
      <c r="M1641" s="1"/>
      <c r="N1641" s="1"/>
      <c r="O1641" s="1"/>
      <c r="P1641" s="1"/>
    </row>
    <row r="1642" spans="3:16">
      <c r="C1642" s="1"/>
      <c r="D1642" s="1"/>
      <c r="E1642" s="1"/>
      <c r="F1642" s="17"/>
      <c r="G1642" s="1"/>
      <c r="H1642" s="1"/>
      <c r="I1642" s="1"/>
      <c r="J1642" s="1"/>
      <c r="K1642" s="1"/>
      <c r="L1642" s="1"/>
      <c r="M1642" s="1"/>
      <c r="N1642" s="1"/>
      <c r="O1642" s="1"/>
      <c r="P1642" s="1"/>
    </row>
    <row r="1643" spans="3:16">
      <c r="C1643" s="1"/>
      <c r="D1643" s="1"/>
      <c r="E1643" s="1"/>
      <c r="F1643" s="17"/>
      <c r="G1643" s="1"/>
      <c r="H1643" s="1"/>
      <c r="I1643" s="1"/>
      <c r="J1643" s="1"/>
      <c r="K1643" s="1"/>
      <c r="L1643" s="1"/>
      <c r="M1643" s="1"/>
      <c r="N1643" s="1"/>
      <c r="O1643" s="1"/>
      <c r="P1643" s="1"/>
    </row>
    <row r="1644" spans="3:16">
      <c r="C1644" s="1"/>
      <c r="D1644" s="1"/>
      <c r="E1644" s="1"/>
      <c r="F1644" s="17"/>
      <c r="G1644" s="1"/>
      <c r="H1644" s="1"/>
      <c r="I1644" s="1"/>
      <c r="J1644" s="1"/>
      <c r="K1644" s="1"/>
      <c r="L1644" s="1"/>
      <c r="M1644" s="1"/>
      <c r="N1644" s="1"/>
      <c r="O1644" s="1"/>
      <c r="P1644" s="1"/>
    </row>
    <row r="1645" spans="3:16">
      <c r="C1645" s="1"/>
      <c r="D1645" s="1"/>
      <c r="E1645" s="1"/>
      <c r="F1645" s="17"/>
      <c r="G1645" s="1"/>
      <c r="H1645" s="1"/>
      <c r="I1645" s="1"/>
      <c r="J1645" s="1"/>
      <c r="K1645" s="1"/>
      <c r="L1645" s="1"/>
      <c r="M1645" s="1"/>
      <c r="N1645" s="1"/>
      <c r="O1645" s="1"/>
      <c r="P1645" s="1"/>
    </row>
    <row r="1646" spans="3:16">
      <c r="C1646" s="1"/>
      <c r="D1646" s="1"/>
      <c r="E1646" s="1"/>
      <c r="F1646" s="17"/>
      <c r="G1646" s="1"/>
      <c r="H1646" s="1"/>
      <c r="I1646" s="1"/>
      <c r="J1646" s="1"/>
      <c r="K1646" s="1"/>
      <c r="L1646" s="1"/>
      <c r="M1646" s="1"/>
      <c r="N1646" s="1"/>
      <c r="O1646" s="1"/>
      <c r="P1646" s="1"/>
    </row>
    <row r="1647" spans="3:16">
      <c r="C1647" s="1"/>
      <c r="D1647" s="1"/>
      <c r="E1647" s="1"/>
      <c r="F1647" s="17"/>
      <c r="G1647" s="1"/>
      <c r="H1647" s="1"/>
      <c r="I1647" s="1"/>
      <c r="J1647" s="1"/>
      <c r="K1647" s="1"/>
      <c r="L1647" s="1"/>
      <c r="M1647" s="1"/>
      <c r="N1647" s="1"/>
      <c r="O1647" s="1"/>
      <c r="P1647" s="1"/>
    </row>
    <row r="1648" spans="3:16">
      <c r="C1648" s="1"/>
      <c r="D1648" s="1"/>
      <c r="E1648" s="1"/>
      <c r="F1648" s="17"/>
      <c r="G1648" s="1"/>
      <c r="H1648" s="1"/>
      <c r="I1648" s="1"/>
      <c r="J1648" s="1"/>
      <c r="K1648" s="1"/>
      <c r="L1648" s="1"/>
      <c r="M1648" s="1"/>
      <c r="N1648" s="1"/>
      <c r="O1648" s="1"/>
      <c r="P1648" s="1"/>
    </row>
    <row r="1649" spans="3:16">
      <c r="C1649" s="1"/>
      <c r="D1649" s="1"/>
      <c r="E1649" s="1"/>
      <c r="F1649" s="17"/>
      <c r="G1649" s="1"/>
      <c r="H1649" s="1"/>
      <c r="I1649" s="1"/>
      <c r="J1649" s="1"/>
      <c r="K1649" s="1"/>
      <c r="L1649" s="1"/>
      <c r="M1649" s="1"/>
      <c r="N1649" s="1"/>
      <c r="O1649" s="1"/>
      <c r="P1649" s="1"/>
    </row>
    <row r="1650" spans="3:16">
      <c r="C1650" s="1"/>
      <c r="D1650" s="1"/>
      <c r="E1650" s="1"/>
      <c r="F1650" s="17"/>
      <c r="G1650" s="1"/>
      <c r="H1650" s="1"/>
      <c r="I1650" s="1"/>
      <c r="J1650" s="1"/>
      <c r="K1650" s="1"/>
      <c r="L1650" s="1"/>
      <c r="M1650" s="1"/>
      <c r="N1650" s="1"/>
      <c r="O1650" s="1"/>
      <c r="P1650" s="1"/>
    </row>
    <row r="1651" spans="3:16">
      <c r="C1651" s="1"/>
      <c r="D1651" s="1"/>
      <c r="E1651" s="1"/>
      <c r="F1651" s="17"/>
      <c r="G1651" s="1"/>
      <c r="H1651" s="1"/>
      <c r="I1651" s="1"/>
      <c r="J1651" s="1"/>
      <c r="K1651" s="1"/>
      <c r="L1651" s="1"/>
      <c r="M1651" s="1"/>
      <c r="N1651" s="1"/>
      <c r="O1651" s="1"/>
      <c r="P1651" s="1"/>
    </row>
    <row r="1652" spans="3:16">
      <c r="C1652" s="1"/>
      <c r="D1652" s="1"/>
      <c r="E1652" s="1"/>
      <c r="F1652" s="17"/>
      <c r="G1652" s="1"/>
      <c r="H1652" s="1"/>
      <c r="I1652" s="1"/>
      <c r="J1652" s="1"/>
      <c r="K1652" s="1"/>
      <c r="L1652" s="1"/>
      <c r="M1652" s="1"/>
      <c r="N1652" s="1"/>
      <c r="O1652" s="1"/>
      <c r="P1652" s="1"/>
    </row>
    <row r="1653" spans="3:16">
      <c r="C1653" s="1"/>
      <c r="D1653" s="1"/>
      <c r="E1653" s="1"/>
      <c r="F1653" s="17"/>
      <c r="G1653" s="1"/>
      <c r="H1653" s="1"/>
      <c r="I1653" s="1"/>
      <c r="J1653" s="1"/>
      <c r="K1653" s="1"/>
      <c r="L1653" s="1"/>
      <c r="M1653" s="1"/>
      <c r="N1653" s="1"/>
      <c r="O1653" s="1"/>
      <c r="P1653" s="1"/>
    </row>
    <row r="1654" spans="3:16">
      <c r="C1654" s="1"/>
      <c r="D1654" s="1"/>
      <c r="E1654" s="1"/>
      <c r="F1654" s="17"/>
      <c r="G1654" s="1"/>
      <c r="H1654" s="1"/>
      <c r="I1654" s="1"/>
      <c r="J1654" s="1"/>
      <c r="K1654" s="1"/>
      <c r="L1654" s="1"/>
      <c r="M1654" s="1"/>
      <c r="N1654" s="1"/>
      <c r="O1654" s="1"/>
      <c r="P1654" s="1"/>
    </row>
    <row r="1655" spans="3:16">
      <c r="C1655" s="1"/>
      <c r="D1655" s="1"/>
      <c r="E1655" s="1"/>
      <c r="F1655" s="17"/>
      <c r="G1655" s="1"/>
      <c r="H1655" s="1"/>
      <c r="I1655" s="1"/>
      <c r="J1655" s="1"/>
      <c r="K1655" s="1"/>
      <c r="L1655" s="1"/>
      <c r="M1655" s="1"/>
      <c r="N1655" s="1"/>
      <c r="O1655" s="1"/>
      <c r="P1655" s="1"/>
    </row>
    <row r="1656" spans="3:16">
      <c r="C1656" s="1"/>
      <c r="D1656" s="1"/>
      <c r="E1656" s="1"/>
      <c r="F1656" s="17"/>
      <c r="G1656" s="1"/>
      <c r="H1656" s="1"/>
      <c r="I1656" s="1"/>
      <c r="J1656" s="1"/>
      <c r="K1656" s="1"/>
      <c r="L1656" s="1"/>
      <c r="M1656" s="1"/>
      <c r="N1656" s="1"/>
      <c r="O1656" s="1"/>
      <c r="P1656" s="1"/>
    </row>
    <row r="1657" spans="3:16">
      <c r="C1657" s="1"/>
      <c r="D1657" s="1"/>
      <c r="E1657" s="1"/>
      <c r="F1657" s="17"/>
      <c r="G1657" s="1"/>
      <c r="H1657" s="1"/>
      <c r="I1657" s="1"/>
      <c r="J1657" s="1"/>
      <c r="K1657" s="1"/>
      <c r="L1657" s="1"/>
      <c r="M1657" s="1"/>
      <c r="N1657" s="1"/>
      <c r="O1657" s="1"/>
      <c r="P1657" s="1"/>
    </row>
    <row r="1658" spans="3:16">
      <c r="C1658" s="1"/>
      <c r="D1658" s="1"/>
      <c r="E1658" s="1"/>
      <c r="F1658" s="17"/>
      <c r="G1658" s="1"/>
      <c r="H1658" s="1"/>
      <c r="I1658" s="1"/>
      <c r="J1658" s="1"/>
      <c r="K1658" s="1"/>
      <c r="L1658" s="1"/>
      <c r="M1658" s="1"/>
      <c r="N1658" s="1"/>
      <c r="O1658" s="1"/>
      <c r="P1658" s="1"/>
    </row>
    <row r="1659" spans="3:16">
      <c r="C1659" s="1"/>
      <c r="D1659" s="1"/>
      <c r="E1659" s="1"/>
      <c r="F1659" s="17"/>
      <c r="G1659" s="1"/>
      <c r="H1659" s="1"/>
      <c r="I1659" s="1"/>
      <c r="J1659" s="1"/>
      <c r="K1659" s="1"/>
      <c r="L1659" s="1"/>
      <c r="M1659" s="1"/>
      <c r="N1659" s="1"/>
      <c r="O1659" s="1"/>
      <c r="P1659" s="1"/>
    </row>
    <row r="1660" spans="3:16">
      <c r="C1660" s="1"/>
      <c r="D1660" s="1"/>
      <c r="E1660" s="1"/>
      <c r="F1660" s="17"/>
      <c r="G1660" s="1"/>
      <c r="H1660" s="1"/>
      <c r="I1660" s="1"/>
      <c r="J1660" s="1"/>
      <c r="K1660" s="1"/>
      <c r="L1660" s="1"/>
      <c r="M1660" s="1"/>
      <c r="N1660" s="1"/>
      <c r="O1660" s="1"/>
      <c r="P1660" s="1"/>
    </row>
    <row r="1661" spans="3:16">
      <c r="C1661" s="1"/>
      <c r="D1661" s="1"/>
      <c r="E1661" s="1"/>
      <c r="F1661" s="17"/>
      <c r="G1661" s="1"/>
      <c r="H1661" s="1"/>
      <c r="I1661" s="1"/>
      <c r="J1661" s="1"/>
      <c r="K1661" s="1"/>
      <c r="L1661" s="1"/>
      <c r="M1661" s="1"/>
      <c r="N1661" s="1"/>
      <c r="O1661" s="1"/>
      <c r="P1661" s="1"/>
    </row>
    <row r="1662" spans="3:16">
      <c r="C1662" s="1"/>
      <c r="D1662" s="1"/>
      <c r="E1662" s="1"/>
      <c r="F1662" s="17"/>
      <c r="G1662" s="1"/>
      <c r="H1662" s="1"/>
      <c r="I1662" s="1"/>
      <c r="J1662" s="1"/>
      <c r="K1662" s="1"/>
      <c r="L1662" s="1"/>
      <c r="M1662" s="1"/>
      <c r="N1662" s="1"/>
      <c r="O1662" s="1"/>
      <c r="P1662" s="1"/>
    </row>
    <row r="1663" spans="3:16">
      <c r="C1663" s="1"/>
      <c r="D1663" s="1"/>
      <c r="E1663" s="1"/>
      <c r="F1663" s="17"/>
      <c r="G1663" s="1"/>
      <c r="H1663" s="1"/>
      <c r="I1663" s="1"/>
      <c r="J1663" s="1"/>
      <c r="K1663" s="1"/>
      <c r="L1663" s="1"/>
      <c r="M1663" s="1"/>
      <c r="N1663" s="1"/>
      <c r="O1663" s="1"/>
      <c r="P1663" s="1"/>
    </row>
    <row r="1664" spans="3:16">
      <c r="C1664" s="1"/>
      <c r="D1664" s="1"/>
      <c r="E1664" s="1"/>
      <c r="F1664" s="17"/>
      <c r="G1664" s="1"/>
      <c r="H1664" s="1"/>
      <c r="I1664" s="1"/>
      <c r="J1664" s="1"/>
      <c r="K1664" s="1"/>
      <c r="L1664" s="1"/>
      <c r="M1664" s="1"/>
      <c r="N1664" s="1"/>
      <c r="O1664" s="1"/>
      <c r="P1664" s="1"/>
    </row>
    <row r="1665" spans="3:16">
      <c r="C1665" s="1"/>
      <c r="D1665" s="1"/>
      <c r="E1665" s="1"/>
      <c r="F1665" s="17"/>
      <c r="G1665" s="1"/>
      <c r="H1665" s="1"/>
      <c r="I1665" s="1"/>
      <c r="J1665" s="1"/>
      <c r="K1665" s="1"/>
      <c r="L1665" s="1"/>
      <c r="M1665" s="1"/>
      <c r="N1665" s="1"/>
      <c r="O1665" s="1"/>
      <c r="P1665" s="1"/>
    </row>
    <row r="1666" spans="3:16">
      <c r="C1666" s="1"/>
      <c r="D1666" s="1"/>
      <c r="E1666" s="1"/>
      <c r="F1666" s="17"/>
      <c r="G1666" s="1"/>
      <c r="H1666" s="1"/>
      <c r="I1666" s="1"/>
      <c r="J1666" s="1"/>
      <c r="K1666" s="1"/>
      <c r="L1666" s="1"/>
      <c r="M1666" s="1"/>
      <c r="N1666" s="1"/>
      <c r="O1666" s="1"/>
      <c r="P1666" s="1"/>
    </row>
    <row r="1667" spans="3:16">
      <c r="C1667" s="1"/>
      <c r="D1667" s="1"/>
      <c r="E1667" s="1"/>
      <c r="F1667" s="17"/>
      <c r="G1667" s="1"/>
      <c r="H1667" s="1"/>
      <c r="I1667" s="1"/>
      <c r="J1667" s="1"/>
      <c r="K1667" s="1"/>
      <c r="L1667" s="1"/>
      <c r="M1667" s="1"/>
      <c r="N1667" s="1"/>
      <c r="O1667" s="1"/>
      <c r="P1667" s="1"/>
    </row>
    <row r="1668" spans="3:16">
      <c r="C1668" s="1"/>
      <c r="D1668" s="1"/>
      <c r="E1668" s="1"/>
      <c r="F1668" s="17"/>
      <c r="G1668" s="1"/>
      <c r="H1668" s="1"/>
      <c r="I1668" s="1"/>
      <c r="J1668" s="1"/>
      <c r="K1668" s="1"/>
      <c r="L1668" s="1"/>
      <c r="M1668" s="1"/>
      <c r="N1668" s="1"/>
      <c r="O1668" s="1"/>
      <c r="P1668" s="1"/>
    </row>
    <row r="1669" spans="3:16">
      <c r="C1669" s="1"/>
      <c r="D1669" s="1"/>
      <c r="E1669" s="1"/>
      <c r="F1669" s="17"/>
      <c r="G1669" s="1"/>
      <c r="H1669" s="1"/>
      <c r="I1669" s="1"/>
      <c r="J1669" s="1"/>
      <c r="K1669" s="1"/>
      <c r="L1669" s="1"/>
      <c r="M1669" s="1"/>
      <c r="N1669" s="1"/>
      <c r="O1669" s="1"/>
      <c r="P1669" s="1"/>
    </row>
    <row r="1670" spans="3:16">
      <c r="C1670" s="1"/>
      <c r="D1670" s="1"/>
      <c r="E1670" s="1"/>
      <c r="F1670" s="17"/>
      <c r="G1670" s="1"/>
      <c r="H1670" s="1"/>
      <c r="I1670" s="1"/>
      <c r="J1670" s="1"/>
      <c r="K1670" s="1"/>
      <c r="L1670" s="1"/>
      <c r="M1670" s="1"/>
      <c r="N1670" s="1"/>
      <c r="O1670" s="1"/>
      <c r="P1670" s="1"/>
    </row>
    <row r="1671" spans="3:16">
      <c r="C1671" s="1"/>
      <c r="D1671" s="1"/>
      <c r="E1671" s="1"/>
      <c r="F1671" s="17"/>
      <c r="G1671" s="1"/>
      <c r="H1671" s="1"/>
      <c r="I1671" s="1"/>
      <c r="J1671" s="1"/>
      <c r="K1671" s="1"/>
      <c r="L1671" s="1"/>
      <c r="M1671" s="1"/>
      <c r="N1671" s="1"/>
      <c r="O1671" s="1"/>
      <c r="P1671" s="1"/>
    </row>
    <row r="1672" spans="3:16">
      <c r="C1672" s="1"/>
      <c r="D1672" s="1"/>
      <c r="E1672" s="1"/>
      <c r="F1672" s="17"/>
      <c r="G1672" s="1"/>
      <c r="H1672" s="1"/>
      <c r="I1672" s="1"/>
      <c r="J1672" s="1"/>
      <c r="K1672" s="1"/>
      <c r="L1672" s="1"/>
      <c r="M1672" s="1"/>
      <c r="N1672" s="1"/>
      <c r="O1672" s="1"/>
      <c r="P1672" s="1"/>
    </row>
    <row r="1673" spans="3:16">
      <c r="C1673" s="1"/>
      <c r="D1673" s="1"/>
      <c r="E1673" s="1"/>
      <c r="F1673" s="17"/>
      <c r="G1673" s="1"/>
      <c r="H1673" s="1"/>
      <c r="I1673" s="1"/>
      <c r="J1673" s="1"/>
      <c r="K1673" s="1"/>
      <c r="L1673" s="1"/>
      <c r="M1673" s="1"/>
      <c r="N1673" s="1"/>
      <c r="O1673" s="1"/>
      <c r="P1673" s="1"/>
    </row>
    <row r="1674" spans="3:16">
      <c r="C1674" s="1"/>
      <c r="D1674" s="1"/>
      <c r="E1674" s="1"/>
      <c r="F1674" s="17"/>
      <c r="G1674" s="1"/>
      <c r="H1674" s="1"/>
      <c r="I1674" s="1"/>
      <c r="J1674" s="1"/>
      <c r="K1674" s="1"/>
      <c r="L1674" s="1"/>
      <c r="M1674" s="1"/>
      <c r="N1674" s="1"/>
      <c r="O1674" s="1"/>
      <c r="P1674" s="1"/>
    </row>
    <row r="1675" spans="3:16">
      <c r="C1675" s="1"/>
      <c r="D1675" s="1"/>
      <c r="E1675" s="1"/>
      <c r="F1675" s="17"/>
      <c r="G1675" s="1"/>
      <c r="H1675" s="1"/>
      <c r="I1675" s="1"/>
      <c r="J1675" s="1"/>
      <c r="K1675" s="1"/>
      <c r="L1675" s="1"/>
      <c r="M1675" s="1"/>
      <c r="N1675" s="1"/>
      <c r="O1675" s="1"/>
      <c r="P1675" s="1"/>
    </row>
    <row r="1676" spans="3:16">
      <c r="C1676" s="1"/>
      <c r="D1676" s="1"/>
      <c r="E1676" s="1"/>
      <c r="F1676" s="17"/>
      <c r="G1676" s="1"/>
      <c r="H1676" s="1"/>
      <c r="I1676" s="1"/>
      <c r="J1676" s="1"/>
      <c r="K1676" s="1"/>
      <c r="L1676" s="1"/>
      <c r="M1676" s="1"/>
      <c r="N1676" s="1"/>
      <c r="O1676" s="1"/>
      <c r="P1676" s="1"/>
    </row>
    <row r="1677" spans="3:16">
      <c r="C1677" s="1"/>
      <c r="D1677" s="1"/>
      <c r="E1677" s="1"/>
      <c r="F1677" s="17"/>
      <c r="G1677" s="1"/>
      <c r="H1677" s="1"/>
      <c r="I1677" s="1"/>
      <c r="J1677" s="1"/>
      <c r="K1677" s="1"/>
      <c r="L1677" s="1"/>
      <c r="M1677" s="1"/>
      <c r="N1677" s="1"/>
      <c r="O1677" s="1"/>
      <c r="P1677" s="1"/>
    </row>
    <row r="1678" spans="3:16">
      <c r="C1678" s="1"/>
      <c r="D1678" s="1"/>
      <c r="E1678" s="1"/>
      <c r="F1678" s="17"/>
      <c r="G1678" s="1"/>
      <c r="H1678" s="1"/>
      <c r="I1678" s="1"/>
      <c r="J1678" s="1"/>
      <c r="K1678" s="1"/>
      <c r="L1678" s="1"/>
      <c r="M1678" s="1"/>
      <c r="N1678" s="1"/>
      <c r="O1678" s="1"/>
      <c r="P1678" s="1"/>
    </row>
    <row r="1679" spans="3:16">
      <c r="C1679" s="1"/>
      <c r="D1679" s="1"/>
      <c r="E1679" s="1"/>
      <c r="F1679" s="17"/>
      <c r="G1679" s="1"/>
      <c r="H1679" s="1"/>
      <c r="I1679" s="1"/>
      <c r="J1679" s="1"/>
      <c r="K1679" s="1"/>
      <c r="L1679" s="1"/>
      <c r="M1679" s="1"/>
      <c r="N1679" s="1"/>
      <c r="O1679" s="1"/>
      <c r="P1679" s="1"/>
    </row>
    <row r="1680" spans="3:16">
      <c r="C1680" s="1"/>
      <c r="D1680" s="1"/>
      <c r="E1680" s="1"/>
      <c r="F1680" s="17"/>
      <c r="G1680" s="1"/>
      <c r="H1680" s="1"/>
      <c r="I1680" s="1"/>
      <c r="J1680" s="1"/>
      <c r="K1680" s="1"/>
      <c r="L1680" s="1"/>
      <c r="M1680" s="1"/>
      <c r="N1680" s="1"/>
      <c r="O1680" s="1"/>
      <c r="P1680" s="1"/>
    </row>
    <row r="1681" spans="3:16">
      <c r="C1681" s="1"/>
      <c r="D1681" s="1"/>
      <c r="E1681" s="1"/>
      <c r="F1681" s="17"/>
      <c r="G1681" s="1"/>
      <c r="H1681" s="1"/>
      <c r="I1681" s="1"/>
      <c r="J1681" s="1"/>
      <c r="K1681" s="1"/>
      <c r="L1681" s="1"/>
      <c r="M1681" s="1"/>
      <c r="N1681" s="1"/>
      <c r="O1681" s="1"/>
      <c r="P1681" s="1"/>
    </row>
    <row r="1682" spans="3:16">
      <c r="C1682" s="1"/>
      <c r="D1682" s="1"/>
      <c r="E1682" s="1"/>
      <c r="F1682" s="17"/>
      <c r="G1682" s="1"/>
      <c r="H1682" s="1"/>
      <c r="I1682" s="1"/>
      <c r="J1682" s="1"/>
      <c r="K1682" s="1"/>
      <c r="L1682" s="1"/>
      <c r="M1682" s="1"/>
      <c r="N1682" s="1"/>
      <c r="O1682" s="1"/>
      <c r="P1682" s="1"/>
    </row>
    <row r="1683" spans="3:16">
      <c r="C1683" s="1"/>
      <c r="D1683" s="1"/>
      <c r="E1683" s="1"/>
      <c r="F1683" s="17"/>
      <c r="G1683" s="1"/>
      <c r="H1683" s="1"/>
      <c r="I1683" s="1"/>
      <c r="J1683" s="1"/>
      <c r="K1683" s="1"/>
      <c r="L1683" s="1"/>
      <c r="M1683" s="1"/>
      <c r="N1683" s="1"/>
      <c r="O1683" s="1"/>
      <c r="P1683" s="1"/>
    </row>
    <row r="1684" spans="3:16">
      <c r="C1684" s="1"/>
      <c r="D1684" s="1"/>
      <c r="E1684" s="1"/>
      <c r="F1684" s="17"/>
      <c r="G1684" s="1"/>
      <c r="H1684" s="1"/>
      <c r="I1684" s="1"/>
      <c r="J1684" s="1"/>
      <c r="K1684" s="1"/>
      <c r="L1684" s="1"/>
      <c r="M1684" s="1"/>
      <c r="N1684" s="1"/>
      <c r="O1684" s="1"/>
      <c r="P1684" s="1"/>
    </row>
    <row r="1685" spans="3:16">
      <c r="C1685" s="1"/>
      <c r="D1685" s="1"/>
      <c r="E1685" s="1"/>
      <c r="F1685" s="17"/>
      <c r="G1685" s="1"/>
      <c r="H1685" s="1"/>
      <c r="I1685" s="1"/>
      <c r="J1685" s="1"/>
      <c r="K1685" s="1"/>
      <c r="L1685" s="1"/>
      <c r="M1685" s="1"/>
      <c r="N1685" s="1"/>
      <c r="O1685" s="1"/>
      <c r="P1685" s="1"/>
    </row>
    <row r="1686" spans="3:16">
      <c r="C1686" s="1"/>
      <c r="D1686" s="1"/>
      <c r="E1686" s="1"/>
      <c r="F1686" s="17"/>
      <c r="G1686" s="1"/>
      <c r="H1686" s="1"/>
      <c r="I1686" s="1"/>
      <c r="J1686" s="1"/>
      <c r="K1686" s="1"/>
      <c r="L1686" s="1"/>
      <c r="M1686" s="1"/>
      <c r="N1686" s="1"/>
      <c r="O1686" s="1"/>
      <c r="P1686" s="1"/>
    </row>
    <row r="1687" spans="3:16">
      <c r="C1687" s="1"/>
      <c r="D1687" s="1"/>
      <c r="E1687" s="1"/>
      <c r="F1687" s="17"/>
      <c r="G1687" s="1"/>
      <c r="H1687" s="1"/>
      <c r="I1687" s="1"/>
      <c r="J1687" s="1"/>
      <c r="K1687" s="1"/>
      <c r="L1687" s="1"/>
      <c r="M1687" s="1"/>
      <c r="N1687" s="1"/>
      <c r="O1687" s="1"/>
      <c r="P1687" s="1"/>
    </row>
    <row r="1688" spans="3:16">
      <c r="C1688" s="1"/>
      <c r="D1688" s="1"/>
      <c r="E1688" s="1"/>
      <c r="F1688" s="17"/>
      <c r="G1688" s="1"/>
      <c r="H1688" s="1"/>
      <c r="I1688" s="1"/>
      <c r="J1688" s="1"/>
      <c r="K1688" s="1"/>
      <c r="L1688" s="1"/>
      <c r="M1688" s="1"/>
      <c r="N1688" s="1"/>
      <c r="O1688" s="1"/>
      <c r="P1688" s="1"/>
    </row>
    <row r="1689" spans="3:16">
      <c r="C1689" s="1"/>
      <c r="D1689" s="1"/>
      <c r="E1689" s="1"/>
      <c r="F1689" s="17"/>
      <c r="G1689" s="1"/>
      <c r="H1689" s="1"/>
      <c r="I1689" s="1"/>
      <c r="J1689" s="1"/>
      <c r="K1689" s="1"/>
      <c r="L1689" s="1"/>
      <c r="M1689" s="1"/>
      <c r="N1689" s="1"/>
      <c r="O1689" s="1"/>
      <c r="P1689" s="1"/>
    </row>
    <row r="1690" spans="3:16">
      <c r="C1690" s="1"/>
      <c r="D1690" s="1"/>
      <c r="E1690" s="1"/>
      <c r="F1690" s="17"/>
      <c r="G1690" s="1"/>
      <c r="H1690" s="1"/>
      <c r="I1690" s="1"/>
      <c r="J1690" s="1"/>
      <c r="K1690" s="1"/>
      <c r="L1690" s="1"/>
      <c r="M1690" s="1"/>
      <c r="N1690" s="1"/>
      <c r="O1690" s="1"/>
      <c r="P1690" s="1"/>
    </row>
    <row r="1691" spans="3:16">
      <c r="C1691" s="1"/>
      <c r="D1691" s="1"/>
      <c r="E1691" s="1"/>
      <c r="F1691" s="17"/>
      <c r="G1691" s="1"/>
      <c r="H1691" s="1"/>
      <c r="I1691" s="1"/>
      <c r="J1691" s="1"/>
      <c r="K1691" s="1"/>
      <c r="L1691" s="1"/>
      <c r="M1691" s="1"/>
      <c r="N1691" s="1"/>
      <c r="O1691" s="1"/>
      <c r="P1691" s="1"/>
    </row>
    <row r="1692" spans="3:16">
      <c r="C1692" s="1"/>
      <c r="D1692" s="1"/>
      <c r="E1692" s="1"/>
      <c r="F1692" s="17"/>
      <c r="G1692" s="1"/>
      <c r="H1692" s="1"/>
      <c r="I1692" s="1"/>
      <c r="J1692" s="1"/>
      <c r="K1692" s="1"/>
      <c r="L1692" s="1"/>
      <c r="M1692" s="1"/>
      <c r="N1692" s="1"/>
      <c r="O1692" s="1"/>
      <c r="P1692" s="1"/>
    </row>
    <row r="1693" spans="3:16">
      <c r="C1693" s="1"/>
      <c r="D1693" s="1"/>
      <c r="E1693" s="1"/>
      <c r="F1693" s="17"/>
      <c r="G1693" s="1"/>
      <c r="H1693" s="1"/>
      <c r="I1693" s="1"/>
      <c r="J1693" s="1"/>
      <c r="K1693" s="1"/>
      <c r="L1693" s="1"/>
      <c r="M1693" s="1"/>
      <c r="N1693" s="1"/>
      <c r="O1693" s="1"/>
      <c r="P1693" s="1"/>
    </row>
    <row r="1694" spans="3:16">
      <c r="C1694" s="1"/>
      <c r="D1694" s="1"/>
      <c r="E1694" s="1"/>
      <c r="F1694" s="17"/>
      <c r="G1694" s="1"/>
      <c r="H1694" s="1"/>
      <c r="I1694" s="1"/>
      <c r="J1694" s="1"/>
      <c r="K1694" s="1"/>
      <c r="L1694" s="1"/>
      <c r="M1694" s="1"/>
      <c r="N1694" s="1"/>
      <c r="O1694" s="1"/>
      <c r="P1694" s="1"/>
    </row>
    <row r="1695" spans="3:16">
      <c r="C1695" s="1"/>
      <c r="D1695" s="1"/>
      <c r="E1695" s="1"/>
      <c r="F1695" s="17"/>
      <c r="G1695" s="1"/>
      <c r="H1695" s="1"/>
      <c r="I1695" s="1"/>
      <c r="J1695" s="1"/>
      <c r="K1695" s="1"/>
      <c r="L1695" s="1"/>
      <c r="M1695" s="1"/>
      <c r="N1695" s="1"/>
      <c r="O1695" s="1"/>
      <c r="P1695" s="1"/>
    </row>
    <row r="1696" spans="3:16">
      <c r="C1696" s="1"/>
      <c r="D1696" s="1"/>
      <c r="E1696" s="1"/>
      <c r="F1696" s="17"/>
      <c r="G1696" s="1"/>
      <c r="H1696" s="1"/>
      <c r="I1696" s="1"/>
      <c r="J1696" s="1"/>
      <c r="K1696" s="1"/>
      <c r="L1696" s="1"/>
      <c r="M1696" s="1"/>
      <c r="N1696" s="1"/>
      <c r="O1696" s="1"/>
      <c r="P1696" s="1"/>
    </row>
    <row r="1697" spans="3:16">
      <c r="C1697" s="1"/>
      <c r="D1697" s="1"/>
      <c r="E1697" s="1"/>
      <c r="F1697" s="17"/>
      <c r="G1697" s="1"/>
      <c r="H1697" s="1"/>
      <c r="I1697" s="1"/>
      <c r="J1697" s="1"/>
      <c r="K1697" s="1"/>
      <c r="L1697" s="1"/>
      <c r="M1697" s="1"/>
      <c r="N1697" s="1"/>
      <c r="O1697" s="1"/>
      <c r="P1697" s="1"/>
    </row>
    <row r="1698" spans="3:16">
      <c r="C1698" s="1"/>
      <c r="D1698" s="1"/>
      <c r="E1698" s="1"/>
      <c r="F1698" s="17"/>
      <c r="G1698" s="1"/>
      <c r="H1698" s="1"/>
      <c r="I1698" s="1"/>
      <c r="J1698" s="1"/>
      <c r="K1698" s="1"/>
      <c r="L1698" s="1"/>
      <c r="M1698" s="1"/>
      <c r="N1698" s="1"/>
      <c r="O1698" s="1"/>
      <c r="P1698" s="1"/>
    </row>
    <row r="1699" spans="3:16">
      <c r="C1699" s="1"/>
      <c r="D1699" s="1"/>
      <c r="E1699" s="1"/>
      <c r="F1699" s="17"/>
      <c r="G1699" s="1"/>
      <c r="H1699" s="1"/>
      <c r="I1699" s="1"/>
      <c r="J1699" s="1"/>
      <c r="K1699" s="1"/>
      <c r="L1699" s="1"/>
      <c r="M1699" s="1"/>
      <c r="N1699" s="1"/>
      <c r="O1699" s="1"/>
      <c r="P1699" s="1"/>
    </row>
    <row r="1700" spans="3:16">
      <c r="C1700" s="1"/>
      <c r="D1700" s="1"/>
      <c r="E1700" s="1"/>
      <c r="F1700" s="17"/>
      <c r="G1700" s="1"/>
      <c r="H1700" s="1"/>
      <c r="I1700" s="1"/>
      <c r="J1700" s="1"/>
      <c r="K1700" s="1"/>
      <c r="L1700" s="1"/>
      <c r="M1700" s="1"/>
      <c r="N1700" s="1"/>
      <c r="O1700" s="1"/>
      <c r="P1700" s="1"/>
    </row>
    <row r="1701" spans="3:16">
      <c r="C1701" s="1"/>
      <c r="D1701" s="1"/>
      <c r="E1701" s="1"/>
      <c r="F1701" s="17"/>
      <c r="G1701" s="1"/>
      <c r="H1701" s="1"/>
      <c r="I1701" s="1"/>
      <c r="J1701" s="1"/>
      <c r="K1701" s="1"/>
      <c r="L1701" s="1"/>
      <c r="M1701" s="1"/>
      <c r="N1701" s="1"/>
      <c r="O1701" s="1"/>
      <c r="P1701" s="1"/>
    </row>
    <row r="1702" spans="3:16">
      <c r="C1702" s="1"/>
      <c r="D1702" s="1"/>
      <c r="E1702" s="1"/>
      <c r="F1702" s="17"/>
      <c r="G1702" s="1"/>
      <c r="H1702" s="1"/>
      <c r="I1702" s="1"/>
      <c r="J1702" s="1"/>
      <c r="K1702" s="1"/>
      <c r="L1702" s="1"/>
      <c r="M1702" s="1"/>
      <c r="N1702" s="1"/>
      <c r="O1702" s="1"/>
      <c r="P1702" s="1"/>
    </row>
    <row r="1703" spans="3:16">
      <c r="C1703" s="1"/>
      <c r="D1703" s="1"/>
      <c r="E1703" s="1"/>
      <c r="F1703" s="17"/>
      <c r="G1703" s="1"/>
      <c r="H1703" s="1"/>
      <c r="I1703" s="1"/>
      <c r="J1703" s="1"/>
      <c r="K1703" s="1"/>
      <c r="L1703" s="1"/>
      <c r="M1703" s="1"/>
      <c r="N1703" s="1"/>
      <c r="O1703" s="1"/>
      <c r="P1703" s="1"/>
    </row>
    <row r="1704" spans="3:16">
      <c r="C1704" s="1"/>
      <c r="D1704" s="1"/>
      <c r="E1704" s="1"/>
      <c r="F1704" s="17"/>
      <c r="G1704" s="1"/>
      <c r="H1704" s="1"/>
      <c r="I1704" s="1"/>
      <c r="J1704" s="1"/>
      <c r="K1704" s="1"/>
      <c r="L1704" s="1"/>
      <c r="M1704" s="1"/>
      <c r="N1704" s="1"/>
      <c r="O1704" s="1"/>
      <c r="P1704" s="1"/>
    </row>
    <row r="1705" spans="3:16">
      <c r="C1705" s="1"/>
      <c r="D1705" s="1"/>
      <c r="E1705" s="1"/>
      <c r="F1705" s="17"/>
      <c r="G1705" s="1"/>
      <c r="H1705" s="1"/>
      <c r="I1705" s="1"/>
      <c r="J1705" s="1"/>
      <c r="K1705" s="1"/>
      <c r="L1705" s="1"/>
      <c r="M1705" s="1"/>
      <c r="N1705" s="1"/>
      <c r="O1705" s="1"/>
      <c r="P1705" s="1"/>
    </row>
    <row r="1706" spans="3:16">
      <c r="C1706" s="1"/>
      <c r="D1706" s="1"/>
      <c r="E1706" s="1"/>
      <c r="F1706" s="17"/>
      <c r="G1706" s="1"/>
      <c r="H1706" s="1"/>
      <c r="I1706" s="1"/>
      <c r="J1706" s="1"/>
      <c r="K1706" s="1"/>
      <c r="L1706" s="1"/>
      <c r="M1706" s="1"/>
      <c r="N1706" s="1"/>
      <c r="O1706" s="1"/>
      <c r="P1706" s="1"/>
    </row>
    <row r="1707" spans="3:16">
      <c r="C1707" s="1"/>
      <c r="D1707" s="1"/>
      <c r="E1707" s="1"/>
      <c r="F1707" s="17"/>
      <c r="G1707" s="1"/>
      <c r="H1707" s="1"/>
      <c r="I1707" s="1"/>
      <c r="J1707" s="1"/>
      <c r="K1707" s="1"/>
      <c r="L1707" s="1"/>
      <c r="M1707" s="1"/>
      <c r="N1707" s="1"/>
      <c r="O1707" s="1"/>
      <c r="P1707" s="1"/>
    </row>
    <row r="1708" spans="3:16">
      <c r="C1708" s="1"/>
      <c r="D1708" s="1"/>
      <c r="E1708" s="1"/>
      <c r="F1708" s="17"/>
      <c r="G1708" s="1"/>
      <c r="H1708" s="1"/>
      <c r="I1708" s="1"/>
      <c r="J1708" s="1"/>
      <c r="K1708" s="1"/>
      <c r="L1708" s="1"/>
      <c r="M1708" s="1"/>
      <c r="N1708" s="1"/>
      <c r="O1708" s="1"/>
      <c r="P1708" s="1"/>
    </row>
    <row r="1709" spans="3:16">
      <c r="C1709" s="1"/>
      <c r="D1709" s="1"/>
      <c r="E1709" s="1"/>
      <c r="F1709" s="17"/>
      <c r="G1709" s="1"/>
      <c r="H1709" s="1"/>
      <c r="I1709" s="1"/>
      <c r="J1709" s="1"/>
      <c r="K1709" s="1"/>
      <c r="L1709" s="1"/>
      <c r="M1709" s="1"/>
      <c r="N1709" s="1"/>
      <c r="O1709" s="1"/>
      <c r="P1709" s="1"/>
    </row>
    <row r="1710" spans="3:16">
      <c r="C1710" s="1"/>
      <c r="D1710" s="1"/>
      <c r="E1710" s="1"/>
      <c r="F1710" s="17"/>
      <c r="G1710" s="1"/>
      <c r="H1710" s="1"/>
      <c r="I1710" s="1"/>
      <c r="J1710" s="1"/>
      <c r="K1710" s="1"/>
      <c r="L1710" s="1"/>
      <c r="M1710" s="1"/>
      <c r="N1710" s="1"/>
      <c r="O1710" s="1"/>
      <c r="P1710" s="1"/>
    </row>
    <row r="1711" spans="3:16">
      <c r="C1711" s="1"/>
      <c r="D1711" s="1"/>
      <c r="E1711" s="1"/>
      <c r="F1711" s="17"/>
      <c r="G1711" s="1"/>
      <c r="H1711" s="1"/>
      <c r="I1711" s="1"/>
      <c r="J1711" s="1"/>
      <c r="K1711" s="1"/>
      <c r="L1711" s="1"/>
      <c r="M1711" s="1"/>
      <c r="N1711" s="1"/>
      <c r="O1711" s="1"/>
      <c r="P1711" s="1"/>
    </row>
    <row r="1712" spans="3:16">
      <c r="C1712" s="1"/>
      <c r="D1712" s="1"/>
      <c r="E1712" s="1"/>
      <c r="F1712" s="17"/>
      <c r="G1712" s="1"/>
      <c r="H1712" s="1"/>
      <c r="I1712" s="1"/>
      <c r="J1712" s="1"/>
      <c r="K1712" s="1"/>
      <c r="L1712" s="1"/>
      <c r="M1712" s="1"/>
      <c r="N1712" s="1"/>
      <c r="O1712" s="1"/>
      <c r="P1712" s="1"/>
    </row>
    <row r="1713" spans="3:16">
      <c r="C1713" s="1"/>
      <c r="D1713" s="1"/>
      <c r="E1713" s="1"/>
      <c r="F1713" s="17"/>
      <c r="G1713" s="1"/>
      <c r="H1713" s="1"/>
      <c r="I1713" s="1"/>
      <c r="J1713" s="1"/>
      <c r="K1713" s="1"/>
      <c r="L1713" s="1"/>
      <c r="M1713" s="1"/>
      <c r="N1713" s="1"/>
      <c r="O1713" s="1"/>
      <c r="P1713" s="1"/>
    </row>
    <row r="1714" spans="3:16">
      <c r="C1714" s="1"/>
      <c r="D1714" s="1"/>
      <c r="E1714" s="1"/>
      <c r="F1714" s="17"/>
      <c r="G1714" s="1"/>
      <c r="H1714" s="1"/>
      <c r="I1714" s="1"/>
      <c r="J1714" s="1"/>
      <c r="K1714" s="1"/>
      <c r="L1714" s="1"/>
      <c r="M1714" s="1"/>
      <c r="N1714" s="1"/>
      <c r="O1714" s="1"/>
      <c r="P1714" s="1"/>
    </row>
    <row r="1715" spans="3:16">
      <c r="C1715" s="1"/>
      <c r="D1715" s="1"/>
      <c r="E1715" s="1"/>
      <c r="F1715" s="17"/>
      <c r="G1715" s="1"/>
      <c r="H1715" s="1"/>
      <c r="I1715" s="1"/>
      <c r="J1715" s="1"/>
      <c r="K1715" s="1"/>
      <c r="L1715" s="1"/>
      <c r="M1715" s="1"/>
      <c r="N1715" s="1"/>
      <c r="O1715" s="1"/>
      <c r="P1715" s="1"/>
    </row>
    <row r="1716" spans="3:16">
      <c r="C1716" s="1"/>
      <c r="D1716" s="1"/>
      <c r="E1716" s="1"/>
      <c r="F1716" s="17"/>
      <c r="G1716" s="1"/>
      <c r="H1716" s="1"/>
      <c r="I1716" s="1"/>
      <c r="J1716" s="1"/>
      <c r="K1716" s="1"/>
      <c r="L1716" s="1"/>
      <c r="M1716" s="1"/>
      <c r="N1716" s="1"/>
      <c r="O1716" s="1"/>
      <c r="P1716" s="1"/>
    </row>
    <row r="1717" spans="3:16">
      <c r="C1717" s="1"/>
      <c r="D1717" s="1"/>
      <c r="E1717" s="1"/>
      <c r="F1717" s="17"/>
      <c r="G1717" s="1"/>
      <c r="H1717" s="1"/>
      <c r="I1717" s="1"/>
      <c r="J1717" s="1"/>
      <c r="K1717" s="1"/>
      <c r="L1717" s="1"/>
      <c r="M1717" s="1"/>
      <c r="N1717" s="1"/>
      <c r="O1717" s="1"/>
      <c r="P1717" s="1"/>
    </row>
    <row r="1718" spans="3:16">
      <c r="C1718" s="1"/>
      <c r="D1718" s="1"/>
      <c r="E1718" s="1"/>
      <c r="F1718" s="17"/>
      <c r="G1718" s="1"/>
      <c r="H1718" s="1"/>
      <c r="I1718" s="1"/>
      <c r="J1718" s="1"/>
      <c r="K1718" s="1"/>
      <c r="L1718" s="1"/>
      <c r="M1718" s="1"/>
      <c r="N1718" s="1"/>
      <c r="O1718" s="1"/>
      <c r="P1718" s="1"/>
    </row>
    <row r="1719" spans="3:16">
      <c r="C1719" s="1"/>
      <c r="D1719" s="1"/>
      <c r="E1719" s="1"/>
      <c r="F1719" s="17"/>
      <c r="G1719" s="1"/>
      <c r="H1719" s="1"/>
      <c r="I1719" s="1"/>
      <c r="J1719" s="1"/>
      <c r="K1719" s="1"/>
      <c r="L1719" s="1"/>
      <c r="M1719" s="1"/>
      <c r="N1719" s="1"/>
      <c r="O1719" s="1"/>
      <c r="P1719" s="1"/>
    </row>
    <row r="1720" spans="3:16">
      <c r="C1720" s="1"/>
      <c r="D1720" s="1"/>
      <c r="E1720" s="1"/>
      <c r="F1720" s="17"/>
      <c r="G1720" s="1"/>
      <c r="H1720" s="1"/>
      <c r="I1720" s="1"/>
      <c r="J1720" s="1"/>
      <c r="K1720" s="1"/>
      <c r="L1720" s="1"/>
      <c r="M1720" s="1"/>
      <c r="N1720" s="1"/>
      <c r="O1720" s="1"/>
      <c r="P1720" s="1"/>
    </row>
    <row r="1721" spans="3:16">
      <c r="C1721" s="1"/>
      <c r="D1721" s="1"/>
      <c r="E1721" s="1"/>
      <c r="F1721" s="17"/>
      <c r="G1721" s="1"/>
      <c r="H1721" s="1"/>
      <c r="I1721" s="1"/>
      <c r="J1721" s="1"/>
      <c r="K1721" s="1"/>
      <c r="L1721" s="1"/>
      <c r="M1721" s="1"/>
      <c r="N1721" s="1"/>
      <c r="O1721" s="1"/>
      <c r="P1721" s="1"/>
    </row>
    <row r="1722" spans="3:16">
      <c r="C1722" s="1"/>
      <c r="D1722" s="1"/>
      <c r="E1722" s="1"/>
      <c r="F1722" s="17"/>
      <c r="G1722" s="1"/>
      <c r="H1722" s="1"/>
      <c r="I1722" s="1"/>
      <c r="J1722" s="1"/>
      <c r="K1722" s="1"/>
      <c r="L1722" s="1"/>
      <c r="M1722" s="1"/>
      <c r="N1722" s="1"/>
      <c r="O1722" s="1"/>
      <c r="P1722" s="1"/>
    </row>
    <row r="1723" spans="3:16">
      <c r="C1723" s="1"/>
      <c r="D1723" s="1"/>
      <c r="E1723" s="1"/>
      <c r="F1723" s="17"/>
      <c r="G1723" s="1"/>
      <c r="H1723" s="1"/>
      <c r="I1723" s="1"/>
      <c r="J1723" s="1"/>
      <c r="K1723" s="1"/>
      <c r="L1723" s="1"/>
      <c r="M1723" s="1"/>
      <c r="N1723" s="1"/>
      <c r="O1723" s="1"/>
      <c r="P1723" s="1"/>
    </row>
    <row r="1724" spans="3:16">
      <c r="C1724" s="1"/>
      <c r="D1724" s="1"/>
      <c r="E1724" s="1"/>
      <c r="F1724" s="17"/>
      <c r="G1724" s="1"/>
      <c r="H1724" s="1"/>
      <c r="I1724" s="1"/>
      <c r="J1724" s="1"/>
      <c r="K1724" s="1"/>
      <c r="L1724" s="1"/>
      <c r="M1724" s="1"/>
      <c r="N1724" s="1"/>
      <c r="O1724" s="1"/>
      <c r="P1724" s="1"/>
    </row>
    <row r="1725" spans="3:16">
      <c r="C1725" s="1"/>
      <c r="D1725" s="1"/>
      <c r="E1725" s="1"/>
      <c r="F1725" s="17"/>
      <c r="G1725" s="1"/>
      <c r="H1725" s="1"/>
      <c r="I1725" s="1"/>
      <c r="J1725" s="1"/>
      <c r="K1725" s="1"/>
      <c r="L1725" s="1"/>
      <c r="M1725" s="1"/>
      <c r="N1725" s="1"/>
      <c r="O1725" s="1"/>
      <c r="P1725" s="1"/>
    </row>
    <row r="1726" spans="3:16">
      <c r="C1726" s="1"/>
      <c r="D1726" s="1"/>
      <c r="E1726" s="1"/>
      <c r="F1726" s="17"/>
      <c r="G1726" s="1"/>
      <c r="H1726" s="1"/>
      <c r="I1726" s="1"/>
      <c r="J1726" s="1"/>
      <c r="K1726" s="1"/>
      <c r="L1726" s="1"/>
      <c r="M1726" s="1"/>
      <c r="N1726" s="1"/>
      <c r="O1726" s="1"/>
      <c r="P1726" s="1"/>
    </row>
    <row r="1727" spans="3:16">
      <c r="C1727" s="1"/>
      <c r="D1727" s="1"/>
      <c r="E1727" s="1"/>
      <c r="F1727" s="17"/>
      <c r="G1727" s="1"/>
      <c r="H1727" s="1"/>
      <c r="I1727" s="1"/>
      <c r="J1727" s="1"/>
      <c r="K1727" s="1"/>
      <c r="L1727" s="1"/>
      <c r="M1727" s="1"/>
      <c r="N1727" s="1"/>
      <c r="O1727" s="1"/>
      <c r="P1727" s="1"/>
    </row>
    <row r="1728" spans="3:16">
      <c r="C1728" s="1"/>
      <c r="D1728" s="1"/>
      <c r="E1728" s="1"/>
      <c r="F1728" s="17"/>
      <c r="G1728" s="1"/>
      <c r="H1728" s="1"/>
      <c r="I1728" s="1"/>
      <c r="J1728" s="1"/>
      <c r="K1728" s="1"/>
      <c r="L1728" s="1"/>
      <c r="M1728" s="1"/>
      <c r="N1728" s="1"/>
      <c r="O1728" s="1"/>
      <c r="P1728" s="1"/>
    </row>
    <row r="1729" spans="3:16">
      <c r="C1729" s="1"/>
      <c r="D1729" s="1"/>
      <c r="E1729" s="1"/>
      <c r="F1729" s="17"/>
      <c r="G1729" s="1"/>
      <c r="H1729" s="1"/>
      <c r="I1729" s="1"/>
      <c r="J1729" s="1"/>
      <c r="K1729" s="1"/>
      <c r="L1729" s="1"/>
      <c r="M1729" s="1"/>
      <c r="N1729" s="1"/>
      <c r="O1729" s="1"/>
      <c r="P1729" s="1"/>
    </row>
    <row r="1730" spans="3:16">
      <c r="C1730" s="1"/>
      <c r="D1730" s="1"/>
      <c r="E1730" s="1"/>
      <c r="F1730" s="17"/>
      <c r="G1730" s="1"/>
      <c r="H1730" s="1"/>
      <c r="I1730" s="1"/>
      <c r="J1730" s="1"/>
      <c r="K1730" s="1"/>
      <c r="L1730" s="1"/>
      <c r="M1730" s="1"/>
      <c r="N1730" s="1"/>
      <c r="O1730" s="1"/>
      <c r="P1730" s="1"/>
    </row>
    <row r="1731" spans="3:16">
      <c r="C1731" s="1"/>
      <c r="D1731" s="1"/>
      <c r="E1731" s="1"/>
      <c r="F1731" s="17"/>
      <c r="G1731" s="1"/>
      <c r="H1731" s="1"/>
      <c r="I1731" s="1"/>
      <c r="J1731" s="1"/>
      <c r="K1731" s="1"/>
      <c r="L1731" s="1"/>
      <c r="M1731" s="1"/>
      <c r="N1731" s="1"/>
      <c r="O1731" s="1"/>
      <c r="P1731" s="1"/>
    </row>
    <row r="1732" spans="3:16">
      <c r="C1732" s="1"/>
      <c r="D1732" s="1"/>
      <c r="E1732" s="1"/>
      <c r="F1732" s="17"/>
      <c r="G1732" s="1"/>
      <c r="H1732" s="1"/>
      <c r="I1732" s="1"/>
      <c r="J1732" s="1"/>
      <c r="K1732" s="1"/>
      <c r="L1732" s="1"/>
      <c r="M1732" s="1"/>
      <c r="N1732" s="1"/>
      <c r="O1732" s="1"/>
      <c r="P1732" s="1"/>
    </row>
    <row r="1733" spans="3:16">
      <c r="C1733" s="1"/>
      <c r="D1733" s="1"/>
      <c r="E1733" s="1"/>
      <c r="F1733" s="17"/>
      <c r="G1733" s="1"/>
      <c r="H1733" s="1"/>
      <c r="I1733" s="1"/>
      <c r="J1733" s="1"/>
      <c r="K1733" s="1"/>
      <c r="L1733" s="1"/>
      <c r="M1733" s="1"/>
      <c r="N1733" s="1"/>
      <c r="O1733" s="1"/>
      <c r="P1733" s="1"/>
    </row>
    <row r="1734" spans="3:16">
      <c r="C1734" s="1"/>
      <c r="D1734" s="1"/>
      <c r="E1734" s="1"/>
      <c r="F1734" s="17"/>
      <c r="G1734" s="1"/>
      <c r="H1734" s="1"/>
      <c r="I1734" s="1"/>
      <c r="J1734" s="1"/>
      <c r="K1734" s="1"/>
      <c r="L1734" s="1"/>
      <c r="M1734" s="1"/>
      <c r="N1734" s="1"/>
      <c r="O1734" s="1"/>
      <c r="P1734" s="1"/>
    </row>
    <row r="1735" spans="3:16">
      <c r="C1735" s="1"/>
      <c r="D1735" s="1"/>
      <c r="E1735" s="1"/>
      <c r="F1735" s="17"/>
      <c r="G1735" s="1"/>
      <c r="H1735" s="1"/>
      <c r="I1735" s="1"/>
      <c r="J1735" s="1"/>
      <c r="K1735" s="1"/>
      <c r="L1735" s="1"/>
      <c r="M1735" s="1"/>
      <c r="N1735" s="1"/>
      <c r="O1735" s="1"/>
      <c r="P1735" s="1"/>
    </row>
    <row r="1736" spans="3:16">
      <c r="C1736" s="1"/>
      <c r="D1736" s="1"/>
      <c r="E1736" s="1"/>
      <c r="F1736" s="17"/>
      <c r="G1736" s="1"/>
      <c r="H1736" s="1"/>
      <c r="I1736" s="1"/>
      <c r="J1736" s="1"/>
      <c r="K1736" s="1"/>
      <c r="L1736" s="1"/>
      <c r="M1736" s="1"/>
      <c r="N1736" s="1"/>
      <c r="O1736" s="1"/>
      <c r="P1736" s="1"/>
    </row>
    <row r="1737" spans="3:16">
      <c r="C1737" s="1"/>
      <c r="D1737" s="1"/>
      <c r="E1737" s="1"/>
      <c r="F1737" s="17"/>
      <c r="G1737" s="1"/>
      <c r="H1737" s="1"/>
      <c r="I1737" s="1"/>
      <c r="J1737" s="1"/>
      <c r="K1737" s="1"/>
      <c r="L1737" s="1"/>
      <c r="M1737" s="1"/>
      <c r="N1737" s="1"/>
      <c r="O1737" s="1"/>
      <c r="P1737" s="1"/>
    </row>
    <row r="1738" spans="3:16">
      <c r="C1738" s="1"/>
      <c r="D1738" s="1"/>
      <c r="E1738" s="1"/>
      <c r="F1738" s="17"/>
      <c r="G1738" s="1"/>
      <c r="H1738" s="1"/>
      <c r="I1738" s="1"/>
      <c r="J1738" s="1"/>
      <c r="K1738" s="1"/>
      <c r="L1738" s="1"/>
      <c r="M1738" s="1"/>
      <c r="N1738" s="1"/>
      <c r="O1738" s="1"/>
      <c r="P1738" s="1"/>
    </row>
    <row r="1739" spans="3:16">
      <c r="C1739" s="1"/>
      <c r="D1739" s="1"/>
      <c r="E1739" s="1"/>
      <c r="F1739" s="17"/>
      <c r="G1739" s="1"/>
      <c r="H1739" s="1"/>
      <c r="I1739" s="1"/>
      <c r="J1739" s="1"/>
      <c r="K1739" s="1"/>
      <c r="L1739" s="1"/>
      <c r="M1739" s="1"/>
      <c r="N1739" s="1"/>
      <c r="O1739" s="1"/>
      <c r="P1739" s="1"/>
    </row>
    <row r="1740" spans="3:16">
      <c r="C1740" s="1"/>
      <c r="D1740" s="1"/>
      <c r="E1740" s="1"/>
      <c r="F1740" s="17"/>
      <c r="G1740" s="1"/>
      <c r="H1740" s="1"/>
      <c r="I1740" s="1"/>
      <c r="J1740" s="1"/>
      <c r="K1740" s="1"/>
      <c r="L1740" s="1"/>
      <c r="M1740" s="1"/>
      <c r="N1740" s="1"/>
      <c r="O1740" s="1"/>
      <c r="P1740" s="1"/>
    </row>
    <row r="1741" spans="3:16">
      <c r="C1741" s="1"/>
      <c r="D1741" s="1"/>
      <c r="E1741" s="1"/>
      <c r="F1741" s="17"/>
      <c r="G1741" s="1"/>
      <c r="H1741" s="1"/>
      <c r="I1741" s="1"/>
      <c r="J1741" s="1"/>
      <c r="K1741" s="1"/>
      <c r="L1741" s="1"/>
      <c r="M1741" s="1"/>
      <c r="N1741" s="1"/>
      <c r="O1741" s="1"/>
      <c r="P1741" s="1"/>
    </row>
    <row r="1742" spans="3:16">
      <c r="C1742" s="1"/>
      <c r="D1742" s="1"/>
      <c r="E1742" s="1"/>
      <c r="F1742" s="17"/>
      <c r="G1742" s="1"/>
      <c r="H1742" s="1"/>
      <c r="I1742" s="1"/>
      <c r="J1742" s="1"/>
      <c r="K1742" s="1"/>
      <c r="L1742" s="1"/>
      <c r="M1742" s="1"/>
      <c r="N1742" s="1"/>
      <c r="O1742" s="1"/>
      <c r="P1742" s="1"/>
    </row>
    <row r="1743" spans="3:16">
      <c r="C1743" s="1"/>
      <c r="D1743" s="1"/>
      <c r="E1743" s="1"/>
      <c r="F1743" s="17"/>
      <c r="G1743" s="1"/>
      <c r="H1743" s="1"/>
      <c r="I1743" s="1"/>
      <c r="J1743" s="1"/>
      <c r="K1743" s="1"/>
      <c r="L1743" s="1"/>
      <c r="M1743" s="1"/>
      <c r="N1743" s="1"/>
      <c r="O1743" s="1"/>
      <c r="P1743" s="1"/>
    </row>
    <row r="1744" spans="3:16">
      <c r="C1744" s="1"/>
      <c r="D1744" s="1"/>
      <c r="E1744" s="1"/>
      <c r="F1744" s="17"/>
      <c r="G1744" s="1"/>
      <c r="H1744" s="1"/>
      <c r="I1744" s="1"/>
      <c r="J1744" s="1"/>
      <c r="K1744" s="1"/>
      <c r="L1744" s="1"/>
      <c r="M1744" s="1"/>
      <c r="N1744" s="1"/>
      <c r="O1744" s="1"/>
      <c r="P1744" s="1"/>
    </row>
    <row r="1745" spans="3:16">
      <c r="C1745" s="1"/>
      <c r="D1745" s="1"/>
      <c r="E1745" s="1"/>
      <c r="F1745" s="17"/>
      <c r="G1745" s="1"/>
      <c r="H1745" s="1"/>
      <c r="I1745" s="1"/>
      <c r="J1745" s="1"/>
      <c r="K1745" s="1"/>
      <c r="L1745" s="1"/>
      <c r="M1745" s="1"/>
      <c r="N1745" s="1"/>
      <c r="O1745" s="1"/>
      <c r="P1745" s="1"/>
    </row>
    <row r="1746" spans="3:16">
      <c r="C1746" s="1"/>
      <c r="D1746" s="1"/>
      <c r="E1746" s="1"/>
      <c r="F1746" s="17"/>
      <c r="G1746" s="1"/>
      <c r="H1746" s="1"/>
      <c r="I1746" s="1"/>
      <c r="J1746" s="1"/>
      <c r="K1746" s="1"/>
      <c r="L1746" s="1"/>
      <c r="M1746" s="1"/>
      <c r="N1746" s="1"/>
      <c r="O1746" s="1"/>
      <c r="P1746" s="1"/>
    </row>
    <row r="1747" spans="3:16">
      <c r="C1747" s="1"/>
      <c r="D1747" s="1"/>
      <c r="E1747" s="1"/>
      <c r="F1747" s="17"/>
      <c r="G1747" s="1"/>
      <c r="H1747" s="1"/>
      <c r="I1747" s="1"/>
      <c r="J1747" s="1"/>
      <c r="K1747" s="1"/>
      <c r="L1747" s="1"/>
      <c r="M1747" s="1"/>
      <c r="N1747" s="1"/>
      <c r="O1747" s="1"/>
      <c r="P1747" s="1"/>
    </row>
    <row r="1748" spans="3:16">
      <c r="C1748" s="1"/>
      <c r="D1748" s="1"/>
      <c r="E1748" s="1"/>
      <c r="F1748" s="17"/>
      <c r="G1748" s="1"/>
      <c r="H1748" s="1"/>
      <c r="I1748" s="1"/>
      <c r="J1748" s="1"/>
      <c r="K1748" s="1"/>
      <c r="L1748" s="1"/>
      <c r="M1748" s="1"/>
      <c r="N1748" s="1"/>
      <c r="O1748" s="1"/>
      <c r="P1748" s="1"/>
    </row>
    <row r="1749" spans="3:16">
      <c r="C1749" s="1"/>
      <c r="D1749" s="1"/>
      <c r="E1749" s="1"/>
      <c r="F1749" s="17"/>
      <c r="G1749" s="1"/>
      <c r="H1749" s="1"/>
      <c r="I1749" s="1"/>
      <c r="J1749" s="1"/>
      <c r="K1749" s="1"/>
      <c r="L1749" s="1"/>
      <c r="M1749" s="1"/>
      <c r="N1749" s="1"/>
      <c r="O1749" s="1"/>
      <c r="P1749" s="1"/>
    </row>
    <row r="1750" spans="3:16">
      <c r="C1750" s="1"/>
      <c r="D1750" s="1"/>
      <c r="E1750" s="1"/>
      <c r="F1750" s="17"/>
      <c r="G1750" s="1"/>
      <c r="H1750" s="1"/>
      <c r="I1750" s="1"/>
      <c r="J1750" s="1"/>
      <c r="K1750" s="1"/>
      <c r="L1750" s="1"/>
      <c r="M1750" s="1"/>
      <c r="N1750" s="1"/>
      <c r="O1750" s="1"/>
      <c r="P1750" s="1"/>
    </row>
    <row r="1751" spans="3:16">
      <c r="C1751" s="1"/>
      <c r="D1751" s="1"/>
      <c r="E1751" s="1"/>
      <c r="F1751" s="17"/>
      <c r="G1751" s="1"/>
      <c r="H1751" s="1"/>
      <c r="I1751" s="1"/>
      <c r="J1751" s="1"/>
      <c r="K1751" s="1"/>
      <c r="L1751" s="1"/>
      <c r="M1751" s="1"/>
      <c r="N1751" s="1"/>
      <c r="O1751" s="1"/>
      <c r="P1751" s="1"/>
    </row>
    <row r="1752" spans="3:16">
      <c r="C1752" s="1"/>
      <c r="D1752" s="1"/>
      <c r="E1752" s="1"/>
      <c r="F1752" s="17"/>
      <c r="G1752" s="1"/>
      <c r="H1752" s="1"/>
      <c r="I1752" s="1"/>
      <c r="J1752" s="1"/>
      <c r="K1752" s="1"/>
      <c r="L1752" s="1"/>
      <c r="M1752" s="1"/>
      <c r="N1752" s="1"/>
      <c r="O1752" s="1"/>
      <c r="P1752" s="1"/>
    </row>
    <row r="1753" spans="3:16">
      <c r="C1753" s="1"/>
      <c r="D1753" s="1"/>
      <c r="E1753" s="1"/>
      <c r="F1753" s="17"/>
      <c r="G1753" s="1"/>
      <c r="H1753" s="1"/>
      <c r="I1753" s="1"/>
      <c r="J1753" s="1"/>
      <c r="K1753" s="1"/>
      <c r="L1753" s="1"/>
      <c r="M1753" s="1"/>
      <c r="N1753" s="1"/>
      <c r="O1753" s="1"/>
      <c r="P1753" s="1"/>
    </row>
    <row r="1754" spans="3:16">
      <c r="C1754" s="1"/>
      <c r="D1754" s="1"/>
      <c r="E1754" s="1"/>
      <c r="F1754" s="17"/>
      <c r="G1754" s="1"/>
      <c r="H1754" s="1"/>
      <c r="I1754" s="1"/>
      <c r="J1754" s="1"/>
      <c r="K1754" s="1"/>
      <c r="L1754" s="1"/>
      <c r="M1754" s="1"/>
      <c r="N1754" s="1"/>
      <c r="O1754" s="1"/>
      <c r="P1754" s="1"/>
    </row>
    <row r="1755" spans="3:16">
      <c r="C1755" s="1"/>
      <c r="D1755" s="1"/>
      <c r="E1755" s="1"/>
      <c r="F1755" s="17"/>
      <c r="G1755" s="1"/>
      <c r="H1755" s="1"/>
      <c r="I1755" s="1"/>
      <c r="J1755" s="1"/>
      <c r="K1755" s="1"/>
      <c r="L1755" s="1"/>
      <c r="M1755" s="1"/>
      <c r="N1755" s="1"/>
      <c r="O1755" s="1"/>
      <c r="P1755" s="1"/>
    </row>
    <row r="1756" spans="3:16">
      <c r="C1756" s="1"/>
      <c r="D1756" s="1"/>
      <c r="E1756" s="1"/>
      <c r="F1756" s="17"/>
      <c r="G1756" s="1"/>
      <c r="H1756" s="1"/>
      <c r="I1756" s="1"/>
      <c r="J1756" s="1"/>
      <c r="K1756" s="1"/>
      <c r="L1756" s="1"/>
      <c r="M1756" s="1"/>
      <c r="N1756" s="1"/>
      <c r="O1756" s="1"/>
      <c r="P1756" s="1"/>
    </row>
    <row r="1757" spans="3:16">
      <c r="C1757" s="1"/>
      <c r="D1757" s="1"/>
      <c r="E1757" s="1"/>
      <c r="F1757" s="17"/>
      <c r="G1757" s="1"/>
      <c r="H1757" s="1"/>
      <c r="I1757" s="1"/>
      <c r="J1757" s="1"/>
      <c r="K1757" s="1"/>
      <c r="L1757" s="1"/>
      <c r="M1757" s="1"/>
      <c r="N1757" s="1"/>
      <c r="O1757" s="1"/>
      <c r="P1757" s="1"/>
    </row>
    <row r="1758" spans="3:16">
      <c r="C1758" s="1"/>
      <c r="D1758" s="1"/>
      <c r="E1758" s="1"/>
      <c r="F1758" s="17"/>
      <c r="G1758" s="1"/>
      <c r="H1758" s="1"/>
      <c r="I1758" s="1"/>
      <c r="J1758" s="1"/>
      <c r="K1758" s="1"/>
      <c r="L1758" s="1"/>
      <c r="M1758" s="1"/>
      <c r="N1758" s="1"/>
      <c r="O1758" s="1"/>
      <c r="P1758" s="1"/>
    </row>
    <row r="1759" spans="3:16">
      <c r="C1759" s="1"/>
      <c r="D1759" s="1"/>
      <c r="E1759" s="1"/>
      <c r="F1759" s="17"/>
      <c r="G1759" s="1"/>
      <c r="H1759" s="1"/>
      <c r="I1759" s="1"/>
      <c r="J1759" s="1"/>
      <c r="K1759" s="1"/>
      <c r="L1759" s="1"/>
      <c r="M1759" s="1"/>
      <c r="N1759" s="1"/>
      <c r="O1759" s="1"/>
      <c r="P1759" s="1"/>
    </row>
    <row r="1760" spans="3:16">
      <c r="C1760" s="1"/>
      <c r="D1760" s="1"/>
      <c r="E1760" s="1"/>
      <c r="F1760" s="17"/>
      <c r="G1760" s="1"/>
      <c r="H1760" s="1"/>
      <c r="I1760" s="1"/>
      <c r="J1760" s="1"/>
      <c r="K1760" s="1"/>
      <c r="L1760" s="1"/>
      <c r="M1760" s="1"/>
      <c r="N1760" s="1"/>
      <c r="O1760" s="1"/>
      <c r="P1760" s="1"/>
    </row>
    <row r="1761" spans="3:16">
      <c r="C1761" s="1"/>
      <c r="D1761" s="1"/>
      <c r="E1761" s="1"/>
      <c r="F1761" s="17"/>
      <c r="G1761" s="1"/>
      <c r="H1761" s="1"/>
      <c r="I1761" s="1"/>
      <c r="J1761" s="1"/>
      <c r="K1761" s="1"/>
      <c r="L1761" s="1"/>
      <c r="M1761" s="1"/>
      <c r="N1761" s="1"/>
      <c r="O1761" s="1"/>
      <c r="P1761" s="1"/>
    </row>
    <row r="1762" spans="3:16">
      <c r="C1762" s="1"/>
      <c r="D1762" s="1"/>
      <c r="E1762" s="1"/>
      <c r="F1762" s="17"/>
      <c r="G1762" s="1"/>
      <c r="H1762" s="1"/>
      <c r="I1762" s="1"/>
      <c r="J1762" s="1"/>
      <c r="K1762" s="1"/>
      <c r="L1762" s="1"/>
      <c r="M1762" s="1"/>
      <c r="N1762" s="1"/>
      <c r="O1762" s="1"/>
      <c r="P1762" s="1"/>
    </row>
    <row r="1763" spans="3:16">
      <c r="C1763" s="1"/>
      <c r="D1763" s="1"/>
      <c r="E1763" s="1"/>
      <c r="F1763" s="17"/>
      <c r="G1763" s="1"/>
      <c r="H1763" s="1"/>
      <c r="I1763" s="1"/>
      <c r="J1763" s="1"/>
      <c r="K1763" s="1"/>
      <c r="L1763" s="1"/>
      <c r="M1763" s="1"/>
      <c r="N1763" s="1"/>
      <c r="O1763" s="1"/>
      <c r="P1763" s="1"/>
    </row>
    <row r="1764" spans="3:16">
      <c r="C1764" s="1"/>
      <c r="D1764" s="1"/>
      <c r="E1764" s="1"/>
      <c r="F1764" s="17"/>
      <c r="G1764" s="1"/>
      <c r="H1764" s="1"/>
      <c r="I1764" s="1"/>
      <c r="J1764" s="1"/>
      <c r="K1764" s="1"/>
      <c r="L1764" s="1"/>
      <c r="M1764" s="1"/>
      <c r="N1764" s="1"/>
      <c r="O1764" s="1"/>
      <c r="P1764" s="1"/>
    </row>
    <row r="1765" spans="3:16">
      <c r="C1765" s="1"/>
      <c r="D1765" s="1"/>
      <c r="E1765" s="1"/>
      <c r="F1765" s="17"/>
      <c r="G1765" s="1"/>
      <c r="H1765" s="1"/>
      <c r="I1765" s="1"/>
      <c r="J1765" s="1"/>
      <c r="K1765" s="1"/>
      <c r="L1765" s="1"/>
      <c r="M1765" s="1"/>
      <c r="N1765" s="1"/>
      <c r="O1765" s="1"/>
      <c r="P1765" s="1"/>
    </row>
    <row r="1766" spans="3:16">
      <c r="C1766" s="1"/>
      <c r="D1766" s="1"/>
      <c r="E1766" s="1"/>
      <c r="F1766" s="17"/>
      <c r="G1766" s="1"/>
      <c r="H1766" s="1"/>
      <c r="I1766" s="1"/>
      <c r="J1766" s="1"/>
      <c r="K1766" s="1"/>
      <c r="L1766" s="1"/>
      <c r="M1766" s="1"/>
      <c r="N1766" s="1"/>
      <c r="O1766" s="1"/>
      <c r="P1766" s="1"/>
    </row>
    <row r="1767" spans="3:16">
      <c r="C1767" s="1"/>
      <c r="D1767" s="1"/>
      <c r="E1767" s="1"/>
      <c r="F1767" s="17"/>
      <c r="G1767" s="1"/>
      <c r="H1767" s="1"/>
      <c r="I1767" s="1"/>
      <c r="J1767" s="1"/>
      <c r="K1767" s="1"/>
      <c r="L1767" s="1"/>
      <c r="M1767" s="1"/>
      <c r="N1767" s="1"/>
      <c r="O1767" s="1"/>
      <c r="P1767" s="1"/>
    </row>
    <row r="1768" spans="3:16">
      <c r="C1768" s="1"/>
      <c r="D1768" s="1"/>
      <c r="E1768" s="1"/>
      <c r="F1768" s="17"/>
      <c r="G1768" s="1"/>
      <c r="H1768" s="1"/>
      <c r="I1768" s="1"/>
      <c r="J1768" s="1"/>
      <c r="K1768" s="1"/>
      <c r="L1768" s="1"/>
      <c r="M1768" s="1"/>
      <c r="N1768" s="1"/>
      <c r="O1768" s="1"/>
      <c r="P1768" s="1"/>
    </row>
    <row r="1769" spans="3:16">
      <c r="C1769" s="1"/>
      <c r="D1769" s="1"/>
      <c r="E1769" s="1"/>
      <c r="F1769" s="17"/>
      <c r="G1769" s="1"/>
      <c r="H1769" s="1"/>
      <c r="I1769" s="1"/>
      <c r="J1769" s="1"/>
      <c r="K1769" s="1"/>
      <c r="L1769" s="1"/>
      <c r="M1769" s="1"/>
      <c r="N1769" s="1"/>
      <c r="O1769" s="1"/>
      <c r="P1769" s="1"/>
    </row>
    <row r="1770" spans="3:16">
      <c r="C1770" s="1"/>
      <c r="D1770" s="1"/>
      <c r="E1770" s="1"/>
      <c r="F1770" s="17"/>
      <c r="G1770" s="1"/>
      <c r="H1770" s="1"/>
      <c r="I1770" s="1"/>
      <c r="J1770" s="1"/>
      <c r="K1770" s="1"/>
      <c r="L1770" s="1"/>
      <c r="M1770" s="1"/>
      <c r="N1770" s="1"/>
      <c r="O1770" s="1"/>
      <c r="P1770" s="1"/>
    </row>
    <row r="1771" spans="3:16">
      <c r="C1771" s="1"/>
      <c r="D1771" s="1"/>
      <c r="E1771" s="1"/>
      <c r="F1771" s="17"/>
      <c r="G1771" s="1"/>
      <c r="H1771" s="1"/>
      <c r="I1771" s="1"/>
      <c r="J1771" s="1"/>
      <c r="K1771" s="1"/>
      <c r="L1771" s="1"/>
      <c r="M1771" s="1"/>
      <c r="N1771" s="1"/>
      <c r="O1771" s="1"/>
      <c r="P1771" s="1"/>
    </row>
    <row r="1772" spans="3:16">
      <c r="C1772" s="1"/>
      <c r="D1772" s="1"/>
      <c r="E1772" s="1"/>
      <c r="F1772" s="17"/>
      <c r="G1772" s="1"/>
      <c r="H1772" s="1"/>
      <c r="I1772" s="1"/>
      <c r="J1772" s="1"/>
      <c r="K1772" s="1"/>
      <c r="L1772" s="1"/>
      <c r="M1772" s="1"/>
      <c r="N1772" s="1"/>
      <c r="O1772" s="1"/>
      <c r="P1772" s="1"/>
    </row>
    <row r="1773" spans="3:16">
      <c r="C1773" s="1"/>
      <c r="D1773" s="1"/>
      <c r="E1773" s="1"/>
      <c r="F1773" s="17"/>
      <c r="G1773" s="1"/>
      <c r="H1773" s="1"/>
      <c r="I1773" s="1"/>
      <c r="J1773" s="1"/>
      <c r="K1773" s="1"/>
      <c r="L1773" s="1"/>
      <c r="M1773" s="1"/>
      <c r="N1773" s="1"/>
      <c r="O1773" s="1"/>
      <c r="P1773" s="1"/>
    </row>
    <row r="1774" spans="3:16">
      <c r="C1774" s="1"/>
      <c r="D1774" s="1"/>
      <c r="E1774" s="1"/>
      <c r="F1774" s="17"/>
      <c r="G1774" s="1"/>
      <c r="H1774" s="1"/>
      <c r="I1774" s="1"/>
      <c r="J1774" s="1"/>
      <c r="K1774" s="1"/>
      <c r="L1774" s="1"/>
      <c r="M1774" s="1"/>
      <c r="N1774" s="1"/>
      <c r="O1774" s="1"/>
      <c r="P1774" s="1"/>
    </row>
    <row r="1775" spans="3:16">
      <c r="C1775" s="1"/>
      <c r="D1775" s="1"/>
      <c r="E1775" s="1"/>
      <c r="F1775" s="17"/>
      <c r="G1775" s="1"/>
      <c r="H1775" s="1"/>
      <c r="I1775" s="1"/>
      <c r="J1775" s="1"/>
      <c r="K1775" s="1"/>
      <c r="L1775" s="1"/>
      <c r="M1775" s="1"/>
      <c r="N1775" s="1"/>
      <c r="O1775" s="1"/>
      <c r="P1775" s="1"/>
    </row>
    <row r="1776" spans="3:16">
      <c r="C1776" s="1"/>
      <c r="D1776" s="1"/>
      <c r="E1776" s="1"/>
      <c r="F1776" s="17"/>
      <c r="G1776" s="1"/>
      <c r="H1776" s="1"/>
      <c r="I1776" s="1"/>
      <c r="J1776" s="1"/>
      <c r="K1776" s="1"/>
      <c r="L1776" s="1"/>
      <c r="M1776" s="1"/>
      <c r="N1776" s="1"/>
      <c r="O1776" s="1"/>
      <c r="P1776" s="1"/>
    </row>
    <row r="1777" spans="3:16">
      <c r="C1777" s="1"/>
      <c r="D1777" s="1"/>
      <c r="E1777" s="1"/>
      <c r="F1777" s="17"/>
      <c r="G1777" s="1"/>
      <c r="H1777" s="1"/>
      <c r="I1777" s="1"/>
      <c r="J1777" s="1"/>
      <c r="K1777" s="1"/>
      <c r="L1777" s="1"/>
      <c r="M1777" s="1"/>
      <c r="N1777" s="1"/>
      <c r="O1777" s="1"/>
      <c r="P1777" s="1"/>
    </row>
    <row r="1778" spans="3:16">
      <c r="C1778" s="1"/>
      <c r="D1778" s="1"/>
      <c r="E1778" s="1"/>
      <c r="F1778" s="17"/>
      <c r="G1778" s="1"/>
      <c r="H1778" s="1"/>
      <c r="I1778" s="1"/>
      <c r="J1778" s="1"/>
      <c r="K1778" s="1"/>
      <c r="L1778" s="1"/>
      <c r="M1778" s="1"/>
      <c r="N1778" s="1"/>
      <c r="O1778" s="1"/>
      <c r="P1778" s="1"/>
    </row>
    <row r="1779" spans="3:16">
      <c r="C1779" s="1"/>
      <c r="D1779" s="1"/>
      <c r="E1779" s="1"/>
      <c r="F1779" s="17"/>
      <c r="G1779" s="1"/>
      <c r="H1779" s="1"/>
      <c r="I1779" s="1"/>
      <c r="J1779" s="1"/>
      <c r="K1779" s="1"/>
      <c r="L1779" s="1"/>
      <c r="M1779" s="1"/>
      <c r="N1779" s="1"/>
      <c r="O1779" s="1"/>
      <c r="P1779" s="1"/>
    </row>
    <row r="1780" spans="3:16">
      <c r="C1780" s="1"/>
      <c r="D1780" s="1"/>
      <c r="E1780" s="1"/>
      <c r="F1780" s="17"/>
      <c r="G1780" s="1"/>
      <c r="H1780" s="1"/>
      <c r="I1780" s="1"/>
      <c r="J1780" s="1"/>
      <c r="K1780" s="1"/>
      <c r="L1780" s="1"/>
      <c r="M1780" s="1"/>
      <c r="N1780" s="1"/>
      <c r="O1780" s="1"/>
      <c r="P1780" s="1"/>
    </row>
    <row r="1781" spans="3:16">
      <c r="C1781" s="1"/>
      <c r="D1781" s="1"/>
      <c r="E1781" s="1"/>
      <c r="F1781" s="17"/>
      <c r="G1781" s="1"/>
      <c r="H1781" s="1"/>
      <c r="I1781" s="1"/>
      <c r="J1781" s="1"/>
      <c r="K1781" s="1"/>
      <c r="L1781" s="1"/>
      <c r="M1781" s="1"/>
      <c r="N1781" s="1"/>
      <c r="O1781" s="1"/>
      <c r="P1781" s="1"/>
    </row>
    <row r="1782" spans="3:16">
      <c r="C1782" s="1"/>
      <c r="D1782" s="1"/>
      <c r="E1782" s="1"/>
      <c r="F1782" s="17"/>
      <c r="G1782" s="1"/>
      <c r="H1782" s="1"/>
      <c r="I1782" s="1"/>
      <c r="J1782" s="1"/>
      <c r="K1782" s="1"/>
      <c r="L1782" s="1"/>
      <c r="M1782" s="1"/>
      <c r="N1782" s="1"/>
      <c r="O1782" s="1"/>
      <c r="P1782" s="1"/>
    </row>
    <row r="1783" spans="3:16">
      <c r="C1783" s="1"/>
      <c r="D1783" s="1"/>
      <c r="E1783" s="1"/>
      <c r="F1783" s="17"/>
      <c r="G1783" s="1"/>
      <c r="H1783" s="1"/>
      <c r="I1783" s="1"/>
      <c r="J1783" s="1"/>
      <c r="K1783" s="1"/>
      <c r="L1783" s="1"/>
      <c r="M1783" s="1"/>
      <c r="N1783" s="1"/>
      <c r="O1783" s="1"/>
      <c r="P1783" s="1"/>
    </row>
    <row r="1784" spans="3:16">
      <c r="C1784" s="1"/>
      <c r="D1784" s="1"/>
      <c r="E1784" s="1"/>
      <c r="F1784" s="17"/>
      <c r="G1784" s="1"/>
      <c r="H1784" s="1"/>
      <c r="I1784" s="1"/>
      <c r="J1784" s="1"/>
      <c r="K1784" s="1"/>
      <c r="L1784" s="1"/>
      <c r="M1784" s="1"/>
      <c r="N1784" s="1"/>
      <c r="O1784" s="1"/>
      <c r="P1784" s="1"/>
    </row>
    <row r="1785" spans="3:16">
      <c r="C1785" s="1"/>
      <c r="D1785" s="1"/>
      <c r="E1785" s="1"/>
      <c r="F1785" s="17"/>
      <c r="G1785" s="1"/>
      <c r="H1785" s="1"/>
      <c r="I1785" s="1"/>
      <c r="J1785" s="1"/>
      <c r="K1785" s="1"/>
      <c r="L1785" s="1"/>
      <c r="M1785" s="1"/>
      <c r="N1785" s="1"/>
      <c r="O1785" s="1"/>
      <c r="P1785" s="1"/>
    </row>
    <row r="1786" spans="3:16">
      <c r="C1786" s="1"/>
      <c r="D1786" s="1"/>
      <c r="E1786" s="1"/>
      <c r="F1786" s="17"/>
      <c r="G1786" s="1"/>
      <c r="H1786" s="1"/>
      <c r="I1786" s="1"/>
      <c r="J1786" s="1"/>
      <c r="K1786" s="1"/>
      <c r="L1786" s="1"/>
      <c r="M1786" s="1"/>
      <c r="N1786" s="1"/>
      <c r="O1786" s="1"/>
      <c r="P1786" s="1"/>
    </row>
    <row r="1787" spans="3:16">
      <c r="C1787" s="1"/>
      <c r="D1787" s="1"/>
      <c r="E1787" s="1"/>
      <c r="F1787" s="17"/>
      <c r="G1787" s="1"/>
      <c r="H1787" s="1"/>
      <c r="I1787" s="1"/>
      <c r="J1787" s="1"/>
      <c r="K1787" s="1"/>
      <c r="L1787" s="1"/>
      <c r="M1787" s="1"/>
      <c r="N1787" s="1"/>
      <c r="O1787" s="1"/>
      <c r="P1787" s="1"/>
    </row>
    <row r="1788" spans="3:16">
      <c r="C1788" s="1"/>
      <c r="D1788" s="1"/>
      <c r="E1788" s="1"/>
      <c r="F1788" s="17"/>
      <c r="G1788" s="1"/>
      <c r="H1788" s="1"/>
      <c r="I1788" s="1"/>
      <c r="J1788" s="1"/>
      <c r="K1788" s="1"/>
      <c r="L1788" s="1"/>
      <c r="M1788" s="1"/>
      <c r="N1788" s="1"/>
      <c r="O1788" s="1"/>
      <c r="P1788" s="1"/>
    </row>
    <row r="1789" spans="3:16">
      <c r="C1789" s="1"/>
      <c r="D1789" s="1"/>
      <c r="E1789" s="1"/>
      <c r="F1789" s="17"/>
      <c r="G1789" s="1"/>
      <c r="H1789" s="1"/>
      <c r="I1789" s="1"/>
      <c r="J1789" s="1"/>
      <c r="K1789" s="1"/>
      <c r="L1789" s="1"/>
      <c r="M1789" s="1"/>
      <c r="N1789" s="1"/>
      <c r="O1789" s="1"/>
      <c r="P1789" s="1"/>
    </row>
    <row r="1790" spans="3:16">
      <c r="C1790" s="1"/>
      <c r="D1790" s="1"/>
      <c r="E1790" s="1"/>
      <c r="F1790" s="17"/>
      <c r="G1790" s="1"/>
      <c r="H1790" s="1"/>
      <c r="I1790" s="1"/>
      <c r="J1790" s="1"/>
      <c r="K1790" s="1"/>
      <c r="L1790" s="1"/>
      <c r="M1790" s="1"/>
      <c r="N1790" s="1"/>
      <c r="O1790" s="1"/>
      <c r="P1790" s="1"/>
    </row>
    <row r="1791" spans="3:16">
      <c r="C1791" s="1"/>
      <c r="D1791" s="1"/>
      <c r="E1791" s="1"/>
      <c r="F1791" s="17"/>
      <c r="G1791" s="1"/>
      <c r="H1791" s="1"/>
      <c r="I1791" s="1"/>
      <c r="J1791" s="1"/>
      <c r="K1791" s="1"/>
      <c r="L1791" s="1"/>
      <c r="M1791" s="1"/>
      <c r="N1791" s="1"/>
      <c r="O1791" s="1"/>
      <c r="P1791" s="1"/>
    </row>
    <row r="1792" spans="3:16">
      <c r="C1792" s="1"/>
      <c r="D1792" s="1"/>
      <c r="E1792" s="1"/>
      <c r="F1792" s="17"/>
      <c r="G1792" s="1"/>
      <c r="H1792" s="1"/>
      <c r="I1792" s="1"/>
      <c r="J1792" s="1"/>
      <c r="K1792" s="1"/>
      <c r="L1792" s="1"/>
      <c r="M1792" s="1"/>
      <c r="N1792" s="1"/>
      <c r="O1792" s="1"/>
      <c r="P1792" s="1"/>
    </row>
    <row r="1793" spans="3:16">
      <c r="C1793" s="1"/>
      <c r="D1793" s="1"/>
      <c r="E1793" s="1"/>
      <c r="F1793" s="17"/>
      <c r="G1793" s="1"/>
      <c r="H1793" s="1"/>
      <c r="I1793" s="1"/>
      <c r="J1793" s="1"/>
      <c r="K1793" s="1"/>
      <c r="L1793" s="1"/>
      <c r="M1793" s="1"/>
      <c r="N1793" s="1"/>
      <c r="O1793" s="1"/>
      <c r="P1793" s="1"/>
    </row>
    <row r="1794" spans="3:16">
      <c r="C1794" s="1"/>
      <c r="D1794" s="1"/>
      <c r="E1794" s="1"/>
      <c r="F1794" s="17"/>
      <c r="G1794" s="1"/>
      <c r="H1794" s="1"/>
      <c r="I1794" s="1"/>
      <c r="J1794" s="1"/>
      <c r="K1794" s="1"/>
      <c r="L1794" s="1"/>
      <c r="M1794" s="1"/>
      <c r="N1794" s="1"/>
      <c r="O1794" s="1"/>
      <c r="P1794" s="1"/>
    </row>
    <row r="1795" spans="3:16">
      <c r="C1795" s="1"/>
      <c r="D1795" s="1"/>
      <c r="E1795" s="1"/>
      <c r="F1795" s="17"/>
      <c r="G1795" s="1"/>
      <c r="H1795" s="1"/>
      <c r="I1795" s="1"/>
      <c r="J1795" s="1"/>
      <c r="K1795" s="1"/>
      <c r="L1795" s="1"/>
      <c r="M1795" s="1"/>
      <c r="N1795" s="1"/>
      <c r="O1795" s="1"/>
      <c r="P1795" s="1"/>
    </row>
    <row r="1796" spans="3:16">
      <c r="C1796" s="1"/>
      <c r="D1796" s="1"/>
      <c r="E1796" s="1"/>
      <c r="F1796" s="17"/>
      <c r="G1796" s="1"/>
      <c r="H1796" s="1"/>
      <c r="I1796" s="1"/>
      <c r="J1796" s="1"/>
      <c r="K1796" s="1"/>
      <c r="L1796" s="1"/>
      <c r="M1796" s="1"/>
      <c r="N1796" s="1"/>
      <c r="O1796" s="1"/>
      <c r="P1796" s="1"/>
    </row>
    <row r="1797" spans="3:16">
      <c r="C1797" s="1"/>
      <c r="D1797" s="1"/>
      <c r="E1797" s="1"/>
      <c r="F1797" s="17"/>
      <c r="G1797" s="1"/>
      <c r="H1797" s="1"/>
      <c r="I1797" s="1"/>
      <c r="J1797" s="1"/>
      <c r="K1797" s="1"/>
      <c r="L1797" s="1"/>
      <c r="M1797" s="1"/>
      <c r="N1797" s="1"/>
      <c r="O1797" s="1"/>
      <c r="P1797" s="1"/>
    </row>
    <row r="1798" spans="3:16">
      <c r="C1798" s="1"/>
      <c r="D1798" s="1"/>
      <c r="E1798" s="1"/>
      <c r="F1798" s="17"/>
      <c r="G1798" s="1"/>
      <c r="H1798" s="1"/>
      <c r="I1798" s="1"/>
      <c r="J1798" s="1"/>
      <c r="K1798" s="1"/>
      <c r="L1798" s="1"/>
      <c r="M1798" s="1"/>
      <c r="N1798" s="1"/>
      <c r="O1798" s="1"/>
      <c r="P1798" s="1"/>
    </row>
    <row r="1799" spans="3:16">
      <c r="C1799" s="1"/>
      <c r="D1799" s="1"/>
      <c r="E1799" s="1"/>
      <c r="F1799" s="17"/>
      <c r="G1799" s="1"/>
      <c r="H1799" s="1"/>
      <c r="I1799" s="1"/>
      <c r="J1799" s="1"/>
      <c r="K1799" s="1"/>
      <c r="L1799" s="1"/>
      <c r="M1799" s="1"/>
      <c r="N1799" s="1"/>
      <c r="O1799" s="1"/>
      <c r="P1799" s="1"/>
    </row>
    <row r="1800" spans="3:16">
      <c r="C1800" s="1"/>
      <c r="D1800" s="1"/>
      <c r="E1800" s="1"/>
      <c r="F1800" s="17"/>
      <c r="G1800" s="1"/>
      <c r="H1800" s="1"/>
      <c r="I1800" s="1"/>
      <c r="J1800" s="1"/>
      <c r="K1800" s="1"/>
      <c r="L1800" s="1"/>
      <c r="M1800" s="1"/>
      <c r="N1800" s="1"/>
      <c r="O1800" s="1"/>
      <c r="P1800" s="1"/>
    </row>
    <row r="1801" spans="3:16">
      <c r="C1801" s="1"/>
      <c r="D1801" s="1"/>
      <c r="E1801" s="1"/>
      <c r="F1801" s="17"/>
      <c r="G1801" s="1"/>
      <c r="H1801" s="1"/>
      <c r="I1801" s="1"/>
      <c r="J1801" s="1"/>
      <c r="K1801" s="1"/>
      <c r="L1801" s="1"/>
      <c r="M1801" s="1"/>
      <c r="N1801" s="1"/>
      <c r="O1801" s="1"/>
      <c r="P1801" s="1"/>
    </row>
    <row r="1802" spans="3:16">
      <c r="C1802" s="1"/>
      <c r="D1802" s="1"/>
      <c r="E1802" s="1"/>
      <c r="F1802" s="17"/>
      <c r="G1802" s="1"/>
      <c r="H1802" s="1"/>
      <c r="I1802" s="1"/>
      <c r="J1802" s="1"/>
      <c r="K1802" s="1"/>
      <c r="L1802" s="1"/>
      <c r="M1802" s="1"/>
      <c r="N1802" s="1"/>
      <c r="O1802" s="1"/>
      <c r="P1802" s="1"/>
    </row>
    <row r="1803" spans="3:16">
      <c r="C1803" s="1"/>
      <c r="D1803" s="1"/>
      <c r="E1803" s="1"/>
      <c r="F1803" s="17"/>
      <c r="G1803" s="1"/>
      <c r="H1803" s="1"/>
      <c r="I1803" s="1"/>
      <c r="J1803" s="1"/>
      <c r="K1803" s="1"/>
      <c r="L1803" s="1"/>
      <c r="M1803" s="1"/>
      <c r="N1803" s="1"/>
      <c r="O1803" s="1"/>
      <c r="P1803" s="1"/>
    </row>
    <row r="1804" spans="3:16">
      <c r="C1804" s="1"/>
      <c r="D1804" s="1"/>
      <c r="E1804" s="1"/>
      <c r="F1804" s="17"/>
      <c r="G1804" s="1"/>
      <c r="H1804" s="1"/>
      <c r="I1804" s="1"/>
      <c r="J1804" s="1"/>
      <c r="K1804" s="1"/>
      <c r="L1804" s="1"/>
      <c r="M1804" s="1"/>
      <c r="N1804" s="1"/>
      <c r="O1804" s="1"/>
      <c r="P1804" s="1"/>
    </row>
    <row r="1805" spans="3:16">
      <c r="C1805" s="1"/>
      <c r="D1805" s="1"/>
      <c r="E1805" s="1"/>
      <c r="F1805" s="17"/>
      <c r="G1805" s="1"/>
      <c r="H1805" s="1"/>
      <c r="I1805" s="1"/>
      <c r="J1805" s="1"/>
      <c r="K1805" s="1"/>
      <c r="L1805" s="1"/>
      <c r="M1805" s="1"/>
      <c r="N1805" s="1"/>
      <c r="O1805" s="1"/>
      <c r="P1805" s="1"/>
    </row>
    <row r="1806" spans="3:16">
      <c r="C1806" s="1"/>
      <c r="D1806" s="1"/>
      <c r="E1806" s="1"/>
      <c r="F1806" s="17"/>
      <c r="G1806" s="1"/>
      <c r="H1806" s="1"/>
      <c r="I1806" s="1"/>
      <c r="J1806" s="1"/>
      <c r="K1806" s="1"/>
      <c r="L1806" s="1"/>
      <c r="M1806" s="1"/>
      <c r="N1806" s="1"/>
      <c r="O1806" s="1"/>
      <c r="P1806" s="1"/>
    </row>
    <row r="1807" spans="3:16">
      <c r="C1807" s="1"/>
      <c r="D1807" s="1"/>
      <c r="E1807" s="1"/>
      <c r="F1807" s="17"/>
      <c r="G1807" s="1"/>
      <c r="H1807" s="1"/>
      <c r="I1807" s="1"/>
      <c r="J1807" s="1"/>
      <c r="K1807" s="1"/>
      <c r="L1807" s="1"/>
      <c r="M1807" s="1"/>
      <c r="N1807" s="1"/>
      <c r="O1807" s="1"/>
      <c r="P1807" s="1"/>
    </row>
    <row r="1808" spans="3:16">
      <c r="C1808" s="1"/>
      <c r="D1808" s="1"/>
      <c r="E1808" s="1"/>
      <c r="F1808" s="17"/>
      <c r="G1808" s="1"/>
      <c r="H1808" s="1"/>
      <c r="I1808" s="1"/>
      <c r="J1808" s="1"/>
      <c r="K1808" s="1"/>
      <c r="L1808" s="1"/>
      <c r="M1808" s="1"/>
      <c r="N1808" s="1"/>
      <c r="O1808" s="1"/>
      <c r="P1808" s="1"/>
    </row>
    <row r="1809" spans="3:16">
      <c r="C1809" s="1"/>
      <c r="D1809" s="1"/>
      <c r="E1809" s="1"/>
      <c r="F1809" s="17"/>
      <c r="G1809" s="1"/>
      <c r="H1809" s="1"/>
      <c r="I1809" s="1"/>
      <c r="J1809" s="1"/>
      <c r="K1809" s="1"/>
      <c r="L1809" s="1"/>
      <c r="M1809" s="1"/>
      <c r="N1809" s="1"/>
      <c r="O1809" s="1"/>
      <c r="P1809" s="1"/>
    </row>
    <row r="1810" spans="3:16">
      <c r="C1810" s="1"/>
      <c r="D1810" s="1"/>
      <c r="E1810" s="1"/>
      <c r="F1810" s="17"/>
      <c r="G1810" s="1"/>
      <c r="H1810" s="1"/>
      <c r="I1810" s="1"/>
      <c r="J1810" s="1"/>
      <c r="K1810" s="1"/>
      <c r="L1810" s="1"/>
      <c r="M1810" s="1"/>
      <c r="N1810" s="1"/>
      <c r="O1810" s="1"/>
      <c r="P1810" s="1"/>
    </row>
    <row r="1811" spans="3:16">
      <c r="C1811" s="1"/>
      <c r="D1811" s="1"/>
      <c r="E1811" s="1"/>
      <c r="F1811" s="17"/>
      <c r="G1811" s="1"/>
      <c r="H1811" s="1"/>
      <c r="I1811" s="1"/>
      <c r="J1811" s="1"/>
      <c r="K1811" s="1"/>
      <c r="L1811" s="1"/>
      <c r="M1811" s="1"/>
      <c r="N1811" s="1"/>
      <c r="O1811" s="1"/>
      <c r="P1811" s="1"/>
    </row>
    <row r="1812" spans="3:16">
      <c r="C1812" s="1"/>
      <c r="D1812" s="1"/>
      <c r="E1812" s="1"/>
      <c r="F1812" s="17"/>
      <c r="G1812" s="1"/>
      <c r="H1812" s="1"/>
      <c r="I1812" s="1"/>
      <c r="J1812" s="1"/>
      <c r="K1812" s="1"/>
      <c r="L1812" s="1"/>
      <c r="M1812" s="1"/>
      <c r="N1812" s="1"/>
      <c r="O1812" s="1"/>
      <c r="P1812" s="1"/>
    </row>
    <row r="1813" spans="3:16">
      <c r="C1813" s="1"/>
      <c r="D1813" s="1"/>
      <c r="E1813" s="1"/>
      <c r="F1813" s="17"/>
      <c r="G1813" s="1"/>
      <c r="H1813" s="1"/>
      <c r="I1813" s="1"/>
      <c r="J1813" s="1"/>
      <c r="K1813" s="1"/>
      <c r="L1813" s="1"/>
      <c r="M1813" s="1"/>
      <c r="N1813" s="1"/>
      <c r="O1813" s="1"/>
      <c r="P1813" s="1"/>
    </row>
    <row r="1814" spans="3:16">
      <c r="C1814" s="1"/>
      <c r="D1814" s="1"/>
      <c r="E1814" s="1"/>
      <c r="F1814" s="17"/>
      <c r="G1814" s="1"/>
      <c r="H1814" s="1"/>
      <c r="I1814" s="1"/>
      <c r="J1814" s="1"/>
      <c r="K1814" s="1"/>
      <c r="L1814" s="1"/>
      <c r="M1814" s="1"/>
      <c r="N1814" s="1"/>
      <c r="O1814" s="1"/>
      <c r="P1814" s="1"/>
    </row>
    <row r="1815" spans="3:16">
      <c r="C1815" s="1"/>
      <c r="D1815" s="1"/>
      <c r="E1815" s="1"/>
      <c r="F1815" s="17"/>
      <c r="G1815" s="1"/>
      <c r="H1815" s="1"/>
      <c r="I1815" s="1"/>
      <c r="J1815" s="1"/>
      <c r="K1815" s="1"/>
      <c r="L1815" s="1"/>
      <c r="M1815" s="1"/>
      <c r="N1815" s="1"/>
      <c r="O1815" s="1"/>
      <c r="P1815" s="1"/>
    </row>
    <row r="1816" spans="3:16">
      <c r="C1816" s="1"/>
      <c r="D1816" s="1"/>
      <c r="E1816" s="1"/>
      <c r="F1816" s="17"/>
      <c r="G1816" s="1"/>
      <c r="H1816" s="1"/>
      <c r="I1816" s="1"/>
      <c r="J1816" s="1"/>
      <c r="K1816" s="1"/>
      <c r="L1816" s="1"/>
      <c r="M1816" s="1"/>
      <c r="N1816" s="1"/>
      <c r="O1816" s="1"/>
      <c r="P1816" s="1"/>
    </row>
    <row r="1817" spans="3:16">
      <c r="C1817" s="1"/>
      <c r="D1817" s="1"/>
      <c r="E1817" s="1"/>
      <c r="F1817" s="17"/>
      <c r="G1817" s="1"/>
      <c r="H1817" s="1"/>
      <c r="I1817" s="1"/>
      <c r="J1817" s="1"/>
      <c r="K1817" s="1"/>
      <c r="L1817" s="1"/>
      <c r="M1817" s="1"/>
      <c r="N1817" s="1"/>
      <c r="O1817" s="1"/>
      <c r="P1817" s="1"/>
    </row>
    <row r="1818" spans="3:16">
      <c r="C1818" s="1"/>
      <c r="D1818" s="1"/>
      <c r="E1818" s="1"/>
      <c r="F1818" s="17"/>
      <c r="G1818" s="1"/>
      <c r="H1818" s="1"/>
      <c r="I1818" s="1"/>
      <c r="J1818" s="1"/>
      <c r="K1818" s="1"/>
      <c r="L1818" s="1"/>
      <c r="M1818" s="1"/>
      <c r="N1818" s="1"/>
      <c r="O1818" s="1"/>
      <c r="P1818" s="1"/>
    </row>
    <row r="1819" spans="3:16">
      <c r="C1819" s="1"/>
      <c r="D1819" s="1"/>
      <c r="E1819" s="1"/>
      <c r="F1819" s="17"/>
      <c r="G1819" s="1"/>
      <c r="H1819" s="1"/>
      <c r="I1819" s="1"/>
      <c r="J1819" s="1"/>
      <c r="K1819" s="1"/>
      <c r="L1819" s="1"/>
      <c r="M1819" s="1"/>
      <c r="N1819" s="1"/>
      <c r="O1819" s="1"/>
      <c r="P1819" s="1"/>
    </row>
    <row r="1820" spans="3:16">
      <c r="C1820" s="1"/>
      <c r="D1820" s="1"/>
      <c r="E1820" s="1"/>
      <c r="F1820" s="17"/>
      <c r="G1820" s="1"/>
      <c r="H1820" s="1"/>
      <c r="I1820" s="1"/>
      <c r="J1820" s="1"/>
      <c r="K1820" s="1"/>
      <c r="L1820" s="1"/>
      <c r="M1820" s="1"/>
      <c r="N1820" s="1"/>
      <c r="O1820" s="1"/>
      <c r="P1820" s="1"/>
    </row>
    <row r="1821" spans="3:16">
      <c r="C1821" s="1"/>
      <c r="D1821" s="1"/>
      <c r="E1821" s="1"/>
      <c r="F1821" s="17"/>
      <c r="G1821" s="1"/>
      <c r="H1821" s="1"/>
      <c r="I1821" s="1"/>
      <c r="J1821" s="1"/>
      <c r="K1821" s="1"/>
      <c r="L1821" s="1"/>
      <c r="M1821" s="1"/>
      <c r="N1821" s="1"/>
      <c r="O1821" s="1"/>
      <c r="P1821" s="1"/>
    </row>
    <row r="1822" spans="3:16">
      <c r="C1822" s="1"/>
      <c r="D1822" s="1"/>
      <c r="E1822" s="1"/>
      <c r="F1822" s="17"/>
      <c r="G1822" s="1"/>
      <c r="H1822" s="1"/>
      <c r="I1822" s="1"/>
      <c r="J1822" s="1"/>
      <c r="K1822" s="1"/>
      <c r="L1822" s="1"/>
      <c r="M1822" s="1"/>
      <c r="N1822" s="1"/>
      <c r="O1822" s="1"/>
      <c r="P1822" s="1"/>
    </row>
    <row r="1823" spans="3:16">
      <c r="C1823" s="1"/>
      <c r="D1823" s="1"/>
      <c r="E1823" s="1"/>
      <c r="F1823" s="17"/>
      <c r="G1823" s="1"/>
      <c r="H1823" s="1"/>
      <c r="I1823" s="1"/>
      <c r="J1823" s="1"/>
      <c r="K1823" s="1"/>
      <c r="L1823" s="1"/>
      <c r="M1823" s="1"/>
      <c r="N1823" s="1"/>
      <c r="O1823" s="1"/>
      <c r="P1823" s="1"/>
    </row>
    <row r="1824" spans="3:16">
      <c r="C1824" s="1"/>
      <c r="D1824" s="1"/>
      <c r="E1824" s="1"/>
      <c r="F1824" s="17"/>
      <c r="G1824" s="1"/>
      <c r="H1824" s="1"/>
      <c r="I1824" s="1"/>
      <c r="J1824" s="1"/>
      <c r="K1824" s="1"/>
      <c r="L1824" s="1"/>
      <c r="M1824" s="1"/>
      <c r="N1824" s="1"/>
      <c r="O1824" s="1"/>
      <c r="P1824" s="1"/>
    </row>
    <row r="1825" spans="3:16">
      <c r="C1825" s="1"/>
      <c r="D1825" s="1"/>
      <c r="E1825" s="1"/>
      <c r="F1825" s="17"/>
      <c r="G1825" s="1"/>
      <c r="H1825" s="1"/>
      <c r="I1825" s="1"/>
      <c r="J1825" s="1"/>
      <c r="K1825" s="1"/>
      <c r="L1825" s="1"/>
      <c r="M1825" s="1"/>
      <c r="N1825" s="1"/>
      <c r="O1825" s="1"/>
      <c r="P1825" s="1"/>
    </row>
    <row r="1826" spans="3:16">
      <c r="C1826" s="1"/>
      <c r="D1826" s="1"/>
      <c r="E1826" s="1"/>
      <c r="F1826" s="17"/>
      <c r="G1826" s="1"/>
      <c r="H1826" s="1"/>
      <c r="I1826" s="1"/>
      <c r="J1826" s="1"/>
      <c r="K1826" s="1"/>
      <c r="L1826" s="1"/>
      <c r="M1826" s="1"/>
      <c r="N1826" s="1"/>
      <c r="O1826" s="1"/>
      <c r="P1826" s="1"/>
    </row>
    <row r="1827" spans="3:16">
      <c r="C1827" s="1"/>
      <c r="D1827" s="1"/>
      <c r="E1827" s="1"/>
      <c r="F1827" s="17"/>
      <c r="G1827" s="1"/>
      <c r="H1827" s="1"/>
      <c r="I1827" s="1"/>
      <c r="J1827" s="1"/>
      <c r="K1827" s="1"/>
      <c r="L1827" s="1"/>
      <c r="M1827" s="1"/>
      <c r="N1827" s="1"/>
      <c r="O1827" s="1"/>
      <c r="P1827" s="1"/>
    </row>
    <row r="1828" spans="3:16">
      <c r="C1828" s="1"/>
      <c r="D1828" s="1"/>
      <c r="E1828" s="1"/>
      <c r="F1828" s="17"/>
      <c r="G1828" s="1"/>
      <c r="H1828" s="1"/>
      <c r="I1828" s="1"/>
      <c r="J1828" s="1"/>
      <c r="K1828" s="1"/>
      <c r="L1828" s="1"/>
      <c r="M1828" s="1"/>
      <c r="N1828" s="1"/>
      <c r="O1828" s="1"/>
      <c r="P1828" s="1"/>
    </row>
    <row r="1829" spans="3:16">
      <c r="C1829" s="1"/>
      <c r="D1829" s="1"/>
      <c r="E1829" s="1"/>
      <c r="F1829" s="17"/>
      <c r="G1829" s="1"/>
      <c r="H1829" s="1"/>
      <c r="I1829" s="1"/>
      <c r="J1829" s="1"/>
      <c r="K1829" s="1"/>
      <c r="L1829" s="1"/>
      <c r="M1829" s="1"/>
      <c r="N1829" s="1"/>
      <c r="O1829" s="1"/>
      <c r="P1829" s="1"/>
    </row>
    <row r="1830" spans="3:16">
      <c r="C1830" s="1"/>
      <c r="D1830" s="1"/>
      <c r="E1830" s="1"/>
      <c r="F1830" s="17"/>
      <c r="G1830" s="1"/>
      <c r="H1830" s="1"/>
      <c r="I1830" s="1"/>
      <c r="J1830" s="1"/>
      <c r="K1830" s="1"/>
      <c r="L1830" s="1"/>
      <c r="M1830" s="1"/>
      <c r="N1830" s="1"/>
      <c r="O1830" s="1"/>
      <c r="P1830" s="1"/>
    </row>
    <row r="1831" spans="3:16">
      <c r="C1831" s="1"/>
      <c r="D1831" s="1"/>
      <c r="E1831" s="1"/>
      <c r="F1831" s="17"/>
      <c r="G1831" s="1"/>
      <c r="H1831" s="1"/>
      <c r="I1831" s="1"/>
      <c r="J1831" s="1"/>
      <c r="K1831" s="1"/>
      <c r="L1831" s="1"/>
      <c r="M1831" s="1"/>
      <c r="N1831" s="1"/>
      <c r="O1831" s="1"/>
      <c r="P1831" s="1"/>
    </row>
    <row r="1832" spans="3:16">
      <c r="C1832" s="1"/>
      <c r="D1832" s="1"/>
      <c r="E1832" s="1"/>
      <c r="F1832" s="17"/>
      <c r="G1832" s="1"/>
      <c r="H1832" s="1"/>
      <c r="I1832" s="1"/>
      <c r="J1832" s="1"/>
      <c r="K1832" s="1"/>
      <c r="L1832" s="1"/>
      <c r="M1832" s="1"/>
      <c r="N1832" s="1"/>
      <c r="O1832" s="1"/>
      <c r="P1832" s="1"/>
    </row>
    <row r="1833" spans="3:16">
      <c r="C1833" s="1"/>
      <c r="D1833" s="1"/>
      <c r="E1833" s="1"/>
      <c r="F1833" s="17"/>
      <c r="G1833" s="1"/>
      <c r="H1833" s="1"/>
      <c r="I1833" s="1"/>
      <c r="J1833" s="1"/>
      <c r="K1833" s="1"/>
      <c r="L1833" s="1"/>
      <c r="M1833" s="1"/>
      <c r="N1833" s="1"/>
      <c r="O1833" s="1"/>
      <c r="P1833" s="1"/>
    </row>
    <row r="1834" spans="3:16">
      <c r="C1834" s="1"/>
      <c r="D1834" s="1"/>
      <c r="E1834" s="1"/>
      <c r="F1834" s="17"/>
      <c r="G1834" s="1"/>
      <c r="H1834" s="1"/>
      <c r="I1834" s="1"/>
      <c r="J1834" s="1"/>
      <c r="K1834" s="1"/>
      <c r="L1834" s="1"/>
      <c r="M1834" s="1"/>
      <c r="N1834" s="1"/>
      <c r="O1834" s="1"/>
      <c r="P1834" s="1"/>
    </row>
    <row r="1835" spans="3:16">
      <c r="C1835" s="1"/>
      <c r="D1835" s="1"/>
      <c r="E1835" s="1"/>
      <c r="F1835" s="17"/>
      <c r="G1835" s="1"/>
      <c r="H1835" s="1"/>
      <c r="I1835" s="1"/>
      <c r="J1835" s="1"/>
      <c r="K1835" s="1"/>
      <c r="L1835" s="1"/>
      <c r="M1835" s="1"/>
      <c r="N1835" s="1"/>
      <c r="O1835" s="1"/>
      <c r="P1835" s="1"/>
    </row>
    <row r="1836" spans="3:16">
      <c r="C1836" s="1"/>
      <c r="D1836" s="1"/>
      <c r="E1836" s="1"/>
      <c r="F1836" s="17"/>
      <c r="G1836" s="1"/>
      <c r="H1836" s="1"/>
      <c r="I1836" s="1"/>
      <c r="J1836" s="1"/>
      <c r="K1836" s="1"/>
      <c r="L1836" s="1"/>
      <c r="M1836" s="1"/>
      <c r="N1836" s="1"/>
      <c r="O1836" s="1"/>
      <c r="P1836" s="1"/>
    </row>
    <row r="1837" spans="3:16">
      <c r="C1837" s="1"/>
      <c r="D1837" s="1"/>
      <c r="E1837" s="1"/>
      <c r="F1837" s="17"/>
      <c r="G1837" s="1"/>
      <c r="H1837" s="1"/>
      <c r="I1837" s="1"/>
      <c r="J1837" s="1"/>
      <c r="K1837" s="1"/>
      <c r="L1837" s="1"/>
      <c r="M1837" s="1"/>
      <c r="N1837" s="1"/>
      <c r="O1837" s="1"/>
      <c r="P1837" s="1"/>
    </row>
    <row r="1838" spans="3:16">
      <c r="C1838" s="1"/>
      <c r="D1838" s="1"/>
      <c r="E1838" s="1"/>
      <c r="F1838" s="17"/>
      <c r="G1838" s="1"/>
      <c r="H1838" s="1"/>
      <c r="I1838" s="1"/>
      <c r="J1838" s="1"/>
      <c r="K1838" s="1"/>
      <c r="L1838" s="1"/>
      <c r="M1838" s="1"/>
      <c r="N1838" s="1"/>
      <c r="O1838" s="1"/>
      <c r="P1838" s="1"/>
    </row>
    <row r="1839" spans="3:16">
      <c r="C1839" s="1"/>
      <c r="D1839" s="1"/>
      <c r="E1839" s="1"/>
      <c r="F1839" s="17"/>
      <c r="G1839" s="1"/>
      <c r="H1839" s="1"/>
      <c r="I1839" s="1"/>
      <c r="J1839" s="1"/>
      <c r="K1839" s="1"/>
      <c r="L1839" s="1"/>
      <c r="M1839" s="1"/>
      <c r="N1839" s="1"/>
      <c r="O1839" s="1"/>
      <c r="P1839" s="1"/>
    </row>
    <row r="1840" spans="3:16">
      <c r="C1840" s="1"/>
      <c r="D1840" s="1"/>
      <c r="E1840" s="1"/>
      <c r="F1840" s="17"/>
      <c r="G1840" s="1"/>
      <c r="H1840" s="1"/>
      <c r="I1840" s="1"/>
      <c r="J1840" s="1"/>
      <c r="K1840" s="1"/>
      <c r="L1840" s="1"/>
      <c r="M1840" s="1"/>
      <c r="N1840" s="1"/>
      <c r="O1840" s="1"/>
      <c r="P1840" s="1"/>
    </row>
    <row r="1841" spans="3:16">
      <c r="C1841" s="1"/>
      <c r="D1841" s="1"/>
      <c r="E1841" s="1"/>
      <c r="F1841" s="17"/>
      <c r="G1841" s="1"/>
      <c r="H1841" s="1"/>
      <c r="I1841" s="1"/>
      <c r="J1841" s="1"/>
      <c r="K1841" s="1"/>
      <c r="L1841" s="1"/>
      <c r="M1841" s="1"/>
      <c r="N1841" s="1"/>
      <c r="O1841" s="1"/>
      <c r="P1841" s="1"/>
    </row>
    <row r="1842" spans="3:16">
      <c r="C1842" s="1"/>
      <c r="D1842" s="1"/>
      <c r="E1842" s="1"/>
      <c r="F1842" s="17"/>
      <c r="G1842" s="1"/>
      <c r="H1842" s="1"/>
      <c r="I1842" s="1"/>
      <c r="J1842" s="1"/>
      <c r="K1842" s="1"/>
      <c r="L1842" s="1"/>
      <c r="M1842" s="1"/>
      <c r="N1842" s="1"/>
      <c r="O1842" s="1"/>
      <c r="P1842" s="1"/>
    </row>
    <row r="1843" spans="3:16">
      <c r="C1843" s="1"/>
      <c r="D1843" s="1"/>
      <c r="E1843" s="1"/>
      <c r="F1843" s="17"/>
      <c r="G1843" s="1"/>
      <c r="H1843" s="1"/>
      <c r="I1843" s="1"/>
      <c r="J1843" s="1"/>
      <c r="K1843" s="1"/>
      <c r="L1843" s="1"/>
      <c r="M1843" s="1"/>
      <c r="N1843" s="1"/>
      <c r="O1843" s="1"/>
      <c r="P1843" s="1"/>
    </row>
    <row r="1844" spans="3:16">
      <c r="C1844" s="1"/>
      <c r="D1844" s="1"/>
      <c r="E1844" s="1"/>
      <c r="F1844" s="17"/>
      <c r="G1844" s="1"/>
      <c r="H1844" s="1"/>
      <c r="I1844" s="1"/>
      <c r="J1844" s="1"/>
      <c r="K1844" s="1"/>
      <c r="L1844" s="1"/>
      <c r="M1844" s="1"/>
      <c r="N1844" s="1"/>
      <c r="O1844" s="1"/>
      <c r="P1844" s="1"/>
    </row>
    <row r="1845" spans="3:16">
      <c r="C1845" s="1"/>
      <c r="D1845" s="1"/>
      <c r="E1845" s="1"/>
      <c r="F1845" s="17"/>
      <c r="G1845" s="1"/>
      <c r="H1845" s="1"/>
      <c r="I1845" s="1"/>
      <c r="J1845" s="1"/>
      <c r="K1845" s="1"/>
      <c r="L1845" s="1"/>
      <c r="M1845" s="1"/>
      <c r="N1845" s="1"/>
      <c r="O1845" s="1"/>
      <c r="P1845" s="1"/>
    </row>
    <row r="1846" spans="3:16">
      <c r="C1846" s="1"/>
      <c r="D1846" s="1"/>
      <c r="E1846" s="1"/>
      <c r="F1846" s="17"/>
      <c r="G1846" s="1"/>
      <c r="H1846" s="1"/>
      <c r="I1846" s="1"/>
      <c r="J1846" s="1"/>
      <c r="K1846" s="1"/>
      <c r="L1846" s="1"/>
      <c r="M1846" s="1"/>
      <c r="N1846" s="1"/>
      <c r="O1846" s="1"/>
      <c r="P1846" s="1"/>
    </row>
    <row r="1847" spans="3:16">
      <c r="C1847" s="1"/>
      <c r="D1847" s="1"/>
      <c r="E1847" s="1"/>
      <c r="F1847" s="17"/>
      <c r="G1847" s="1"/>
      <c r="H1847" s="1"/>
      <c r="I1847" s="1"/>
      <c r="J1847" s="1"/>
      <c r="K1847" s="1"/>
      <c r="L1847" s="1"/>
      <c r="M1847" s="1"/>
      <c r="N1847" s="1"/>
      <c r="O1847" s="1"/>
      <c r="P1847" s="1"/>
    </row>
    <row r="1848" spans="3:16">
      <c r="C1848" s="1"/>
      <c r="D1848" s="1"/>
      <c r="E1848" s="1"/>
      <c r="F1848" s="17"/>
      <c r="G1848" s="1"/>
      <c r="H1848" s="1"/>
      <c r="I1848" s="1"/>
      <c r="J1848" s="1"/>
      <c r="K1848" s="1"/>
      <c r="L1848" s="1"/>
      <c r="M1848" s="1"/>
      <c r="N1848" s="1"/>
      <c r="O1848" s="1"/>
      <c r="P1848" s="1"/>
    </row>
    <row r="1849" spans="3:16">
      <c r="C1849" s="1"/>
      <c r="D1849" s="1"/>
      <c r="E1849" s="1"/>
      <c r="F1849" s="17"/>
      <c r="G1849" s="1"/>
      <c r="H1849" s="1"/>
      <c r="I1849" s="1"/>
      <c r="J1849" s="1"/>
      <c r="K1849" s="1"/>
      <c r="L1849" s="1"/>
      <c r="M1849" s="1"/>
      <c r="N1849" s="1"/>
      <c r="O1849" s="1"/>
      <c r="P1849" s="1"/>
    </row>
    <row r="1850" spans="3:16">
      <c r="C1850" s="1"/>
      <c r="D1850" s="1"/>
      <c r="E1850" s="1"/>
      <c r="F1850" s="17"/>
      <c r="G1850" s="1"/>
      <c r="H1850" s="1"/>
      <c r="I1850" s="1"/>
      <c r="J1850" s="1"/>
      <c r="K1850" s="1"/>
      <c r="L1850" s="1"/>
      <c r="M1850" s="1"/>
      <c r="N1850" s="1"/>
      <c r="O1850" s="1"/>
      <c r="P1850" s="1"/>
    </row>
    <row r="1851" spans="3:16">
      <c r="C1851" s="1"/>
      <c r="D1851" s="1"/>
      <c r="E1851" s="1"/>
      <c r="F1851" s="17"/>
      <c r="G1851" s="1"/>
      <c r="H1851" s="1"/>
      <c r="I1851" s="1"/>
      <c r="J1851" s="1"/>
      <c r="K1851" s="1"/>
      <c r="L1851" s="1"/>
      <c r="M1851" s="1"/>
      <c r="N1851" s="1"/>
      <c r="O1851" s="1"/>
      <c r="P1851" s="1"/>
    </row>
    <row r="1852" spans="3:16">
      <c r="C1852" s="1"/>
      <c r="D1852" s="1"/>
      <c r="E1852" s="1"/>
      <c r="F1852" s="17"/>
      <c r="G1852" s="1"/>
      <c r="H1852" s="1"/>
      <c r="I1852" s="1"/>
      <c r="J1852" s="1"/>
      <c r="K1852" s="1"/>
      <c r="L1852" s="1"/>
      <c r="M1852" s="1"/>
      <c r="N1852" s="1"/>
      <c r="O1852" s="1"/>
      <c r="P1852" s="1"/>
    </row>
    <row r="1853" spans="3:16">
      <c r="C1853" s="1"/>
      <c r="D1853" s="1"/>
      <c r="E1853" s="1"/>
      <c r="F1853" s="17"/>
      <c r="G1853" s="1"/>
      <c r="H1853" s="1"/>
      <c r="I1853" s="1"/>
      <c r="J1853" s="1"/>
      <c r="K1853" s="1"/>
      <c r="L1853" s="1"/>
      <c r="M1853" s="1"/>
      <c r="N1853" s="1"/>
      <c r="O1853" s="1"/>
      <c r="P1853" s="1"/>
    </row>
    <row r="1854" spans="3:16">
      <c r="C1854" s="1"/>
      <c r="D1854" s="1"/>
      <c r="E1854" s="1"/>
      <c r="F1854" s="17"/>
      <c r="G1854" s="1"/>
      <c r="H1854" s="1"/>
      <c r="I1854" s="1"/>
      <c r="J1854" s="1"/>
      <c r="K1854" s="1"/>
      <c r="L1854" s="1"/>
      <c r="M1854" s="1"/>
      <c r="N1854" s="1"/>
      <c r="O1854" s="1"/>
      <c r="P1854" s="1"/>
    </row>
    <row r="1855" spans="3:16">
      <c r="C1855" s="1"/>
      <c r="D1855" s="1"/>
      <c r="E1855" s="1"/>
      <c r="F1855" s="17"/>
      <c r="G1855" s="1"/>
      <c r="H1855" s="1"/>
      <c r="I1855" s="1"/>
      <c r="J1855" s="1"/>
      <c r="K1855" s="1"/>
      <c r="L1855" s="1"/>
      <c r="M1855" s="1"/>
      <c r="N1855" s="1"/>
      <c r="O1855" s="1"/>
      <c r="P1855" s="1"/>
    </row>
    <row r="1856" spans="3:16">
      <c r="C1856" s="1"/>
      <c r="D1856" s="1"/>
      <c r="E1856" s="1"/>
      <c r="F1856" s="17"/>
      <c r="G1856" s="1"/>
      <c r="H1856" s="1"/>
      <c r="I1856" s="1"/>
      <c r="J1856" s="1"/>
      <c r="K1856" s="1"/>
      <c r="L1856" s="1"/>
      <c r="M1856" s="1"/>
      <c r="N1856" s="1"/>
      <c r="O1856" s="1"/>
      <c r="P1856" s="1"/>
    </row>
    <row r="1857" spans="3:16">
      <c r="C1857" s="1"/>
      <c r="D1857" s="1"/>
      <c r="E1857" s="1"/>
      <c r="F1857" s="17"/>
      <c r="G1857" s="1"/>
      <c r="H1857" s="1"/>
      <c r="I1857" s="1"/>
      <c r="J1857" s="1"/>
      <c r="K1857" s="1"/>
      <c r="L1857" s="1"/>
      <c r="M1857" s="1"/>
      <c r="N1857" s="1"/>
      <c r="O1857" s="1"/>
      <c r="P1857" s="1"/>
    </row>
    <row r="1858" spans="3:16">
      <c r="C1858" s="1"/>
      <c r="D1858" s="1"/>
      <c r="E1858" s="1"/>
      <c r="F1858" s="17"/>
      <c r="G1858" s="1"/>
      <c r="H1858" s="1"/>
      <c r="I1858" s="1"/>
      <c r="J1858" s="1"/>
      <c r="K1858" s="1"/>
      <c r="L1858" s="1"/>
      <c r="M1858" s="1"/>
      <c r="N1858" s="1"/>
      <c r="O1858" s="1"/>
      <c r="P1858" s="1"/>
    </row>
    <row r="1859" spans="3:16">
      <c r="C1859" s="1"/>
      <c r="D1859" s="1"/>
      <c r="E1859" s="1"/>
      <c r="F1859" s="17"/>
      <c r="G1859" s="1"/>
      <c r="H1859" s="1"/>
      <c r="I1859" s="1"/>
      <c r="J1859" s="1"/>
      <c r="K1859" s="1"/>
      <c r="L1859" s="1"/>
      <c r="M1859" s="1"/>
      <c r="N1859" s="1"/>
      <c r="O1859" s="1"/>
      <c r="P1859" s="1"/>
    </row>
    <row r="1860" spans="3:16">
      <c r="C1860" s="1"/>
      <c r="D1860" s="1"/>
      <c r="E1860" s="1"/>
      <c r="F1860" s="17"/>
      <c r="G1860" s="1"/>
      <c r="H1860" s="1"/>
      <c r="I1860" s="1"/>
      <c r="J1860" s="1"/>
      <c r="K1860" s="1"/>
      <c r="L1860" s="1"/>
      <c r="M1860" s="1"/>
      <c r="N1860" s="1"/>
      <c r="O1860" s="1"/>
      <c r="P1860" s="1"/>
    </row>
    <row r="1861" spans="3:16">
      <c r="C1861" s="1"/>
      <c r="D1861" s="1"/>
      <c r="E1861" s="1"/>
      <c r="F1861" s="17"/>
      <c r="G1861" s="1"/>
      <c r="H1861" s="1"/>
      <c r="I1861" s="1"/>
      <c r="J1861" s="1"/>
      <c r="K1861" s="1"/>
      <c r="L1861" s="1"/>
      <c r="M1861" s="1"/>
      <c r="N1861" s="1"/>
      <c r="O1861" s="1"/>
      <c r="P1861" s="1"/>
    </row>
    <row r="1862" spans="3:16">
      <c r="C1862" s="1"/>
      <c r="D1862" s="1"/>
      <c r="E1862" s="1"/>
      <c r="F1862" s="17"/>
      <c r="G1862" s="1"/>
      <c r="H1862" s="1"/>
      <c r="I1862" s="1"/>
      <c r="J1862" s="1"/>
      <c r="K1862" s="1"/>
      <c r="L1862" s="1"/>
      <c r="M1862" s="1"/>
      <c r="N1862" s="1"/>
      <c r="O1862" s="1"/>
      <c r="P1862" s="1"/>
    </row>
    <row r="1863" spans="3:16">
      <c r="C1863" s="1"/>
      <c r="D1863" s="1"/>
      <c r="E1863" s="1"/>
      <c r="F1863" s="17"/>
      <c r="G1863" s="1"/>
      <c r="H1863" s="1"/>
      <c r="I1863" s="1"/>
      <c r="J1863" s="1"/>
      <c r="K1863" s="1"/>
      <c r="L1863" s="1"/>
      <c r="M1863" s="1"/>
      <c r="N1863" s="1"/>
      <c r="O1863" s="1"/>
      <c r="P1863" s="1"/>
    </row>
    <row r="1864" spans="3:16">
      <c r="C1864" s="1"/>
      <c r="D1864" s="1"/>
      <c r="E1864" s="1"/>
      <c r="F1864" s="17"/>
      <c r="G1864" s="1"/>
      <c r="H1864" s="1"/>
      <c r="I1864" s="1"/>
      <c r="J1864" s="1"/>
      <c r="K1864" s="1"/>
      <c r="L1864" s="1"/>
      <c r="M1864" s="1"/>
      <c r="N1864" s="1"/>
      <c r="O1864" s="1"/>
      <c r="P1864" s="1"/>
    </row>
    <row r="1865" spans="3:16">
      <c r="C1865" s="1"/>
      <c r="D1865" s="1"/>
      <c r="E1865" s="1"/>
      <c r="F1865" s="17"/>
      <c r="G1865" s="1"/>
      <c r="H1865" s="1"/>
      <c r="I1865" s="1"/>
      <c r="J1865" s="1"/>
      <c r="K1865" s="1"/>
      <c r="L1865" s="1"/>
      <c r="M1865" s="1"/>
      <c r="N1865" s="1"/>
      <c r="O1865" s="1"/>
      <c r="P1865" s="1"/>
    </row>
    <row r="1866" spans="3:16">
      <c r="C1866" s="1"/>
      <c r="D1866" s="1"/>
      <c r="E1866" s="1"/>
      <c r="F1866" s="17"/>
      <c r="G1866" s="1"/>
      <c r="H1866" s="1"/>
      <c r="I1866" s="1"/>
      <c r="J1866" s="1"/>
      <c r="K1866" s="1"/>
      <c r="L1866" s="1"/>
      <c r="M1866" s="1"/>
      <c r="N1866" s="1"/>
      <c r="O1866" s="1"/>
      <c r="P1866" s="1"/>
    </row>
    <row r="1867" spans="3:16">
      <c r="C1867" s="1"/>
      <c r="D1867" s="1"/>
      <c r="E1867" s="1"/>
      <c r="F1867" s="17"/>
      <c r="G1867" s="1"/>
      <c r="H1867" s="1"/>
      <c r="I1867" s="1"/>
      <c r="J1867" s="1"/>
      <c r="K1867" s="1"/>
      <c r="L1867" s="1"/>
      <c r="M1867" s="1"/>
      <c r="N1867" s="1"/>
      <c r="O1867" s="1"/>
      <c r="P1867" s="1"/>
    </row>
    <row r="1868" spans="3:16">
      <c r="C1868" s="1"/>
      <c r="D1868" s="1"/>
      <c r="E1868" s="1"/>
      <c r="F1868" s="17"/>
      <c r="G1868" s="1"/>
      <c r="H1868" s="1"/>
      <c r="I1868" s="1"/>
      <c r="J1868" s="1"/>
      <c r="K1868" s="1"/>
      <c r="L1868" s="1"/>
      <c r="M1868" s="1"/>
      <c r="N1868" s="1"/>
      <c r="O1868" s="1"/>
      <c r="P1868" s="1"/>
    </row>
    <row r="1869" spans="3:16">
      <c r="C1869" s="1"/>
      <c r="D1869" s="1"/>
      <c r="E1869" s="1"/>
      <c r="F1869" s="17"/>
      <c r="G1869" s="1"/>
      <c r="H1869" s="1"/>
      <c r="I1869" s="1"/>
      <c r="J1869" s="1"/>
      <c r="K1869" s="1"/>
      <c r="L1869" s="1"/>
      <c r="M1869" s="1"/>
      <c r="N1869" s="1"/>
      <c r="O1869" s="1"/>
      <c r="P1869" s="1"/>
    </row>
    <row r="1870" spans="3:16">
      <c r="C1870" s="1"/>
      <c r="D1870" s="1"/>
      <c r="E1870" s="1"/>
      <c r="F1870" s="17"/>
      <c r="G1870" s="1"/>
      <c r="H1870" s="1"/>
      <c r="I1870" s="1"/>
      <c r="J1870" s="1"/>
      <c r="K1870" s="1"/>
      <c r="L1870" s="1"/>
      <c r="M1870" s="1"/>
      <c r="N1870" s="1"/>
      <c r="O1870" s="1"/>
      <c r="P1870" s="1"/>
    </row>
    <row r="1871" spans="3:16">
      <c r="C1871" s="1"/>
      <c r="D1871" s="1"/>
      <c r="E1871" s="1"/>
      <c r="F1871" s="17"/>
      <c r="G1871" s="1"/>
      <c r="H1871" s="1"/>
      <c r="I1871" s="1"/>
      <c r="J1871" s="1"/>
      <c r="K1871" s="1"/>
      <c r="L1871" s="1"/>
      <c r="M1871" s="1"/>
      <c r="N1871" s="1"/>
      <c r="O1871" s="1"/>
      <c r="P1871" s="1"/>
    </row>
    <row r="1872" spans="3:16">
      <c r="C1872" s="1"/>
      <c r="D1872" s="1"/>
      <c r="E1872" s="1"/>
      <c r="F1872" s="17"/>
      <c r="G1872" s="1"/>
      <c r="H1872" s="1"/>
      <c r="I1872" s="1"/>
      <c r="J1872" s="1"/>
      <c r="K1872" s="1"/>
      <c r="L1872" s="1"/>
      <c r="M1872" s="1"/>
      <c r="N1872" s="1"/>
      <c r="O1872" s="1"/>
      <c r="P1872" s="1"/>
    </row>
    <row r="1873" spans="3:16">
      <c r="C1873" s="1"/>
      <c r="D1873" s="1"/>
      <c r="E1873" s="1"/>
      <c r="F1873" s="17"/>
      <c r="G1873" s="1"/>
      <c r="H1873" s="1"/>
      <c r="I1873" s="1"/>
      <c r="J1873" s="1"/>
      <c r="K1873" s="1"/>
      <c r="L1873" s="1"/>
      <c r="M1873" s="1"/>
      <c r="N1873" s="1"/>
      <c r="O1873" s="1"/>
      <c r="P1873" s="1"/>
    </row>
    <row r="1874" spans="3:16">
      <c r="C1874" s="1"/>
      <c r="D1874" s="1"/>
      <c r="E1874" s="1"/>
      <c r="F1874" s="17"/>
      <c r="G1874" s="1"/>
      <c r="H1874" s="1"/>
      <c r="I1874" s="1"/>
      <c r="J1874" s="1"/>
      <c r="K1874" s="1"/>
      <c r="L1874" s="1"/>
      <c r="M1874" s="1"/>
      <c r="N1874" s="1"/>
      <c r="O1874" s="1"/>
      <c r="P1874" s="1"/>
    </row>
    <row r="1875" spans="3:16">
      <c r="C1875" s="1"/>
      <c r="D1875" s="1"/>
      <c r="E1875" s="1"/>
      <c r="F1875" s="17"/>
      <c r="G1875" s="1"/>
      <c r="H1875" s="1"/>
      <c r="I1875" s="1"/>
      <c r="J1875" s="1"/>
      <c r="K1875" s="1"/>
      <c r="L1875" s="1"/>
      <c r="M1875" s="1"/>
      <c r="N1875" s="1"/>
      <c r="O1875" s="1"/>
      <c r="P1875" s="1"/>
    </row>
    <row r="1876" spans="3:16">
      <c r="C1876" s="1"/>
      <c r="D1876" s="1"/>
      <c r="E1876" s="1"/>
      <c r="F1876" s="17"/>
      <c r="G1876" s="1"/>
      <c r="H1876" s="1"/>
      <c r="I1876" s="1"/>
      <c r="J1876" s="1"/>
      <c r="K1876" s="1"/>
      <c r="L1876" s="1"/>
      <c r="M1876" s="1"/>
      <c r="N1876" s="1"/>
      <c r="O1876" s="1"/>
      <c r="P1876" s="1"/>
    </row>
    <row r="1877" spans="3:16">
      <c r="C1877" s="1"/>
      <c r="D1877" s="1"/>
      <c r="E1877" s="1"/>
      <c r="F1877" s="17"/>
      <c r="G1877" s="1"/>
      <c r="H1877" s="1"/>
      <c r="I1877" s="1"/>
      <c r="J1877" s="1"/>
      <c r="K1877" s="1"/>
      <c r="L1877" s="1"/>
      <c r="M1877" s="1"/>
      <c r="N1877" s="1"/>
      <c r="O1877" s="1"/>
      <c r="P1877" s="1"/>
    </row>
    <row r="1878" spans="3:16">
      <c r="C1878" s="1"/>
      <c r="D1878" s="1"/>
      <c r="E1878" s="1"/>
      <c r="F1878" s="17"/>
      <c r="G1878" s="1"/>
      <c r="H1878" s="1"/>
      <c r="I1878" s="1"/>
      <c r="J1878" s="1"/>
      <c r="K1878" s="1"/>
      <c r="L1878" s="1"/>
      <c r="M1878" s="1"/>
      <c r="N1878" s="1"/>
      <c r="O1878" s="1"/>
      <c r="P1878" s="1"/>
    </row>
    <row r="1879" spans="3:16">
      <c r="C1879" s="1"/>
      <c r="D1879" s="1"/>
      <c r="E1879" s="1"/>
      <c r="F1879" s="17"/>
      <c r="G1879" s="1"/>
      <c r="H1879" s="1"/>
      <c r="I1879" s="1"/>
      <c r="J1879" s="1"/>
      <c r="K1879" s="1"/>
      <c r="L1879" s="1"/>
      <c r="M1879" s="1"/>
      <c r="N1879" s="1"/>
      <c r="O1879" s="1"/>
      <c r="P1879" s="1"/>
    </row>
    <row r="1880" spans="3:16">
      <c r="C1880" s="1"/>
      <c r="D1880" s="1"/>
      <c r="E1880" s="1"/>
      <c r="F1880" s="17"/>
      <c r="G1880" s="1"/>
      <c r="H1880" s="1"/>
      <c r="I1880" s="1"/>
      <c r="J1880" s="1"/>
      <c r="K1880" s="1"/>
      <c r="L1880" s="1"/>
      <c r="M1880" s="1"/>
      <c r="N1880" s="1"/>
      <c r="O1880" s="1"/>
      <c r="P1880" s="1"/>
    </row>
    <row r="1881" spans="3:16">
      <c r="C1881" s="1"/>
      <c r="D1881" s="1"/>
      <c r="E1881" s="1"/>
      <c r="F1881" s="17"/>
      <c r="G1881" s="1"/>
      <c r="H1881" s="1"/>
      <c r="I1881" s="1"/>
      <c r="J1881" s="1"/>
      <c r="K1881" s="1"/>
      <c r="L1881" s="1"/>
      <c r="M1881" s="1"/>
      <c r="N1881" s="1"/>
      <c r="O1881" s="1"/>
      <c r="P1881" s="1"/>
    </row>
    <row r="1882" spans="3:16">
      <c r="C1882" s="1"/>
      <c r="D1882" s="1"/>
      <c r="E1882" s="1"/>
      <c r="F1882" s="17"/>
      <c r="G1882" s="1"/>
      <c r="H1882" s="1"/>
      <c r="I1882" s="1"/>
      <c r="J1882" s="1"/>
      <c r="K1882" s="1"/>
      <c r="L1882" s="1"/>
      <c r="M1882" s="1"/>
      <c r="N1882" s="1"/>
      <c r="O1882" s="1"/>
      <c r="P1882" s="1"/>
    </row>
    <row r="1883" spans="3:16">
      <c r="C1883" s="1"/>
      <c r="D1883" s="1"/>
      <c r="E1883" s="1"/>
      <c r="F1883" s="17"/>
      <c r="G1883" s="1"/>
      <c r="H1883" s="1"/>
      <c r="I1883" s="1"/>
      <c r="J1883" s="1"/>
      <c r="K1883" s="1"/>
      <c r="L1883" s="1"/>
      <c r="M1883" s="1"/>
      <c r="N1883" s="1"/>
      <c r="O1883" s="1"/>
      <c r="P1883" s="1"/>
    </row>
    <row r="1884" spans="3:16">
      <c r="C1884" s="1"/>
      <c r="D1884" s="1"/>
      <c r="E1884" s="1"/>
      <c r="F1884" s="17"/>
      <c r="G1884" s="1"/>
      <c r="H1884" s="1"/>
      <c r="I1884" s="1"/>
      <c r="J1884" s="1"/>
      <c r="K1884" s="1"/>
      <c r="L1884" s="1"/>
      <c r="M1884" s="1"/>
      <c r="N1884" s="1"/>
      <c r="O1884" s="1"/>
      <c r="P1884" s="1"/>
    </row>
    <row r="1885" spans="3:16">
      <c r="C1885" s="1"/>
      <c r="D1885" s="1"/>
      <c r="E1885" s="1"/>
      <c r="F1885" s="17"/>
      <c r="G1885" s="1"/>
      <c r="H1885" s="1"/>
      <c r="I1885" s="1"/>
      <c r="J1885" s="1"/>
      <c r="K1885" s="1"/>
      <c r="L1885" s="1"/>
      <c r="M1885" s="1"/>
      <c r="N1885" s="1"/>
      <c r="O1885" s="1"/>
      <c r="P1885" s="1"/>
    </row>
    <row r="1886" spans="3:16">
      <c r="C1886" s="1"/>
      <c r="D1886" s="1"/>
      <c r="E1886" s="1"/>
      <c r="F1886" s="17"/>
      <c r="G1886" s="1"/>
      <c r="H1886" s="1"/>
      <c r="I1886" s="1"/>
      <c r="J1886" s="1"/>
      <c r="K1886" s="1"/>
      <c r="L1886" s="1"/>
      <c r="M1886" s="1"/>
      <c r="N1886" s="1"/>
      <c r="O1886" s="1"/>
      <c r="P1886" s="1"/>
    </row>
    <row r="1887" spans="3:16">
      <c r="C1887" s="1"/>
      <c r="D1887" s="1"/>
      <c r="E1887" s="1"/>
      <c r="F1887" s="17"/>
      <c r="G1887" s="1"/>
      <c r="H1887" s="1"/>
      <c r="I1887" s="1"/>
      <c r="J1887" s="1"/>
      <c r="K1887" s="1"/>
      <c r="L1887" s="1"/>
      <c r="M1887" s="1"/>
      <c r="N1887" s="1"/>
      <c r="O1887" s="1"/>
      <c r="P1887" s="1"/>
    </row>
    <row r="1888" spans="3:16">
      <c r="C1888" s="1"/>
      <c r="D1888" s="1"/>
      <c r="E1888" s="1"/>
      <c r="F1888" s="17"/>
      <c r="G1888" s="1"/>
      <c r="H1888" s="1"/>
      <c r="I1888" s="1"/>
      <c r="J1888" s="1"/>
      <c r="K1888" s="1"/>
      <c r="L1888" s="1"/>
      <c r="M1888" s="1"/>
      <c r="N1888" s="1"/>
      <c r="O1888" s="1"/>
      <c r="P1888" s="1"/>
    </row>
    <row r="1889" spans="3:16">
      <c r="C1889" s="1"/>
      <c r="D1889" s="1"/>
      <c r="E1889" s="1"/>
      <c r="F1889" s="17"/>
      <c r="G1889" s="1"/>
      <c r="H1889" s="1"/>
      <c r="I1889" s="1"/>
      <c r="J1889" s="1"/>
      <c r="K1889" s="1"/>
      <c r="L1889" s="1"/>
      <c r="M1889" s="1"/>
      <c r="N1889" s="1"/>
      <c r="O1889" s="1"/>
      <c r="P1889" s="1"/>
    </row>
    <row r="1890" spans="3:16">
      <c r="C1890" s="1"/>
      <c r="D1890" s="1"/>
      <c r="E1890" s="1"/>
      <c r="F1890" s="17"/>
      <c r="G1890" s="1"/>
      <c r="H1890" s="1"/>
      <c r="I1890" s="1"/>
      <c r="J1890" s="1"/>
      <c r="K1890" s="1"/>
      <c r="L1890" s="1"/>
      <c r="M1890" s="1"/>
      <c r="N1890" s="1"/>
      <c r="O1890" s="1"/>
      <c r="P1890" s="1"/>
    </row>
    <row r="1891" spans="3:16">
      <c r="C1891" s="1"/>
      <c r="D1891" s="1"/>
      <c r="E1891" s="1"/>
      <c r="F1891" s="17"/>
      <c r="G1891" s="1"/>
      <c r="H1891" s="1"/>
      <c r="I1891" s="1"/>
      <c r="J1891" s="1"/>
      <c r="K1891" s="1"/>
      <c r="L1891" s="1"/>
      <c r="M1891" s="1"/>
      <c r="N1891" s="1"/>
      <c r="O1891" s="1"/>
      <c r="P1891" s="1"/>
    </row>
    <row r="1892" spans="3:16">
      <c r="C1892" s="1"/>
      <c r="D1892" s="1"/>
      <c r="E1892" s="1"/>
      <c r="F1892" s="17"/>
      <c r="G1892" s="1"/>
      <c r="H1892" s="1"/>
      <c r="I1892" s="1"/>
      <c r="J1892" s="1"/>
      <c r="K1892" s="1"/>
      <c r="L1892" s="1"/>
      <c r="M1892" s="1"/>
      <c r="N1892" s="1"/>
      <c r="O1892" s="1"/>
      <c r="P1892" s="1"/>
    </row>
    <row r="1893" spans="3:16">
      <c r="C1893" s="1"/>
      <c r="D1893" s="1"/>
      <c r="E1893" s="1"/>
      <c r="F1893" s="17"/>
      <c r="G1893" s="1"/>
      <c r="H1893" s="1"/>
      <c r="I1893" s="1"/>
      <c r="J1893" s="1"/>
      <c r="K1893" s="1"/>
      <c r="L1893" s="1"/>
      <c r="M1893" s="1"/>
      <c r="N1893" s="1"/>
      <c r="O1893" s="1"/>
      <c r="P1893" s="1"/>
    </row>
    <row r="1894" spans="3:16">
      <c r="C1894" s="1"/>
      <c r="D1894" s="1"/>
      <c r="E1894" s="1"/>
      <c r="F1894" s="17"/>
      <c r="G1894" s="1"/>
      <c r="H1894" s="1"/>
      <c r="I1894" s="1"/>
      <c r="J1894" s="1"/>
      <c r="K1894" s="1"/>
      <c r="L1894" s="1"/>
      <c r="M1894" s="1"/>
      <c r="N1894" s="1"/>
      <c r="O1894" s="1"/>
      <c r="P1894" s="1"/>
    </row>
    <row r="1895" spans="3:16">
      <c r="C1895" s="1"/>
      <c r="D1895" s="1"/>
      <c r="E1895" s="1"/>
      <c r="F1895" s="17"/>
      <c r="G1895" s="1"/>
      <c r="H1895" s="1"/>
      <c r="I1895" s="1"/>
      <c r="J1895" s="1"/>
      <c r="K1895" s="1"/>
      <c r="L1895" s="1"/>
      <c r="M1895" s="1"/>
      <c r="N1895" s="1"/>
      <c r="O1895" s="1"/>
      <c r="P1895" s="1"/>
    </row>
    <row r="1896" spans="3:16">
      <c r="C1896" s="1"/>
      <c r="D1896" s="1"/>
      <c r="E1896" s="1"/>
      <c r="F1896" s="17"/>
      <c r="G1896" s="1"/>
      <c r="H1896" s="1"/>
      <c r="I1896" s="1"/>
      <c r="J1896" s="1"/>
      <c r="K1896" s="1"/>
      <c r="L1896" s="1"/>
      <c r="M1896" s="1"/>
      <c r="N1896" s="1"/>
      <c r="O1896" s="1"/>
      <c r="P1896" s="1"/>
    </row>
    <row r="1897" spans="3:16">
      <c r="C1897" s="1"/>
      <c r="D1897" s="1"/>
      <c r="E1897" s="1"/>
      <c r="F1897" s="17"/>
      <c r="G1897" s="1"/>
      <c r="H1897" s="1"/>
      <c r="I1897" s="1"/>
      <c r="J1897" s="1"/>
      <c r="K1897" s="1"/>
      <c r="L1897" s="1"/>
      <c r="M1897" s="1"/>
      <c r="N1897" s="1"/>
      <c r="O1897" s="1"/>
      <c r="P1897" s="1"/>
    </row>
    <row r="1898" spans="3:16">
      <c r="C1898" s="1"/>
      <c r="D1898" s="1"/>
      <c r="E1898" s="1"/>
      <c r="F1898" s="17"/>
      <c r="G1898" s="1"/>
      <c r="H1898" s="1"/>
      <c r="I1898" s="1"/>
      <c r="J1898" s="1"/>
      <c r="K1898" s="1"/>
      <c r="L1898" s="1"/>
      <c r="M1898" s="1"/>
      <c r="N1898" s="1"/>
      <c r="O1898" s="1"/>
      <c r="P1898" s="1"/>
    </row>
    <row r="1899" spans="3:16">
      <c r="C1899" s="1"/>
      <c r="D1899" s="1"/>
      <c r="E1899" s="1"/>
      <c r="F1899" s="17"/>
      <c r="G1899" s="1"/>
      <c r="H1899" s="1"/>
      <c r="I1899" s="1"/>
      <c r="J1899" s="1"/>
      <c r="K1899" s="1"/>
      <c r="L1899" s="1"/>
      <c r="M1899" s="1"/>
      <c r="N1899" s="1"/>
      <c r="O1899" s="1"/>
      <c r="P1899" s="1"/>
    </row>
    <row r="1900" spans="3:16">
      <c r="C1900" s="1"/>
      <c r="D1900" s="1"/>
      <c r="E1900" s="1"/>
      <c r="F1900" s="17"/>
      <c r="G1900" s="1"/>
      <c r="H1900" s="1"/>
      <c r="I1900" s="1"/>
      <c r="J1900" s="1"/>
      <c r="K1900" s="1"/>
      <c r="L1900" s="1"/>
      <c r="M1900" s="1"/>
      <c r="N1900" s="1"/>
      <c r="O1900" s="1"/>
      <c r="P1900" s="1"/>
    </row>
    <row r="1901" spans="3:16">
      <c r="C1901" s="1"/>
      <c r="D1901" s="1"/>
      <c r="E1901" s="1"/>
      <c r="F1901" s="17"/>
      <c r="G1901" s="1"/>
      <c r="H1901" s="1"/>
      <c r="I1901" s="1"/>
      <c r="J1901" s="1"/>
      <c r="K1901" s="1"/>
      <c r="L1901" s="1"/>
      <c r="M1901" s="1"/>
      <c r="N1901" s="1"/>
      <c r="O1901" s="1"/>
      <c r="P1901" s="1"/>
    </row>
    <row r="1902" spans="3:16">
      <c r="C1902" s="1"/>
      <c r="D1902" s="1"/>
      <c r="E1902" s="1"/>
      <c r="F1902" s="17"/>
      <c r="G1902" s="1"/>
      <c r="H1902" s="1"/>
      <c r="I1902" s="1"/>
      <c r="J1902" s="1"/>
      <c r="K1902" s="1"/>
      <c r="L1902" s="1"/>
      <c r="M1902" s="1"/>
      <c r="N1902" s="1"/>
      <c r="O1902" s="1"/>
      <c r="P1902" s="1"/>
    </row>
    <row r="1903" spans="3:16">
      <c r="C1903" s="1"/>
      <c r="D1903" s="1"/>
      <c r="E1903" s="1"/>
      <c r="F1903" s="17"/>
      <c r="G1903" s="1"/>
      <c r="H1903" s="1"/>
      <c r="I1903" s="1"/>
      <c r="J1903" s="1"/>
      <c r="K1903" s="1"/>
      <c r="L1903" s="1"/>
      <c r="M1903" s="1"/>
      <c r="N1903" s="1"/>
      <c r="O1903" s="1"/>
      <c r="P1903" s="1"/>
    </row>
    <row r="1904" spans="3:16">
      <c r="C1904" s="1"/>
      <c r="D1904" s="1"/>
      <c r="E1904" s="1"/>
      <c r="F1904" s="17"/>
      <c r="G1904" s="1"/>
      <c r="H1904" s="1"/>
      <c r="I1904" s="1"/>
      <c r="J1904" s="1"/>
      <c r="K1904" s="1"/>
      <c r="L1904" s="1"/>
      <c r="M1904" s="1"/>
      <c r="N1904" s="1"/>
      <c r="O1904" s="1"/>
      <c r="P1904" s="1"/>
    </row>
    <row r="1905" spans="3:16">
      <c r="C1905" s="1"/>
      <c r="D1905" s="1"/>
      <c r="E1905" s="1"/>
      <c r="F1905" s="17"/>
      <c r="G1905" s="1"/>
      <c r="H1905" s="1"/>
      <c r="I1905" s="1"/>
      <c r="J1905" s="1"/>
      <c r="K1905" s="1"/>
      <c r="L1905" s="1"/>
      <c r="M1905" s="1"/>
      <c r="N1905" s="1"/>
      <c r="O1905" s="1"/>
      <c r="P1905" s="1"/>
    </row>
    <row r="1906" spans="3:16">
      <c r="C1906" s="1"/>
      <c r="D1906" s="1"/>
      <c r="E1906" s="1"/>
      <c r="F1906" s="17"/>
      <c r="G1906" s="1"/>
      <c r="H1906" s="1"/>
      <c r="I1906" s="1"/>
      <c r="J1906" s="1"/>
      <c r="K1906" s="1"/>
      <c r="L1906" s="1"/>
      <c r="M1906" s="1"/>
      <c r="N1906" s="1"/>
      <c r="O1906" s="1"/>
      <c r="P1906" s="1"/>
    </row>
    <row r="1907" spans="3:16">
      <c r="C1907" s="1"/>
      <c r="D1907" s="1"/>
      <c r="E1907" s="1"/>
      <c r="F1907" s="17"/>
      <c r="G1907" s="1"/>
      <c r="H1907" s="1"/>
      <c r="I1907" s="1"/>
      <c r="J1907" s="1"/>
      <c r="K1907" s="1"/>
      <c r="L1907" s="1"/>
      <c r="M1907" s="1"/>
      <c r="N1907" s="1"/>
      <c r="O1907" s="1"/>
      <c r="P1907" s="1"/>
    </row>
    <row r="1908" spans="3:16">
      <c r="C1908" s="1"/>
      <c r="D1908" s="1"/>
      <c r="E1908" s="1"/>
      <c r="F1908" s="17"/>
      <c r="G1908" s="1"/>
      <c r="H1908" s="1"/>
      <c r="I1908" s="1"/>
      <c r="J1908" s="1"/>
      <c r="K1908" s="1"/>
      <c r="L1908" s="1"/>
      <c r="M1908" s="1"/>
      <c r="N1908" s="1"/>
      <c r="O1908" s="1"/>
      <c r="P1908" s="1"/>
    </row>
    <row r="1909" spans="3:16">
      <c r="C1909" s="1"/>
      <c r="D1909" s="1"/>
      <c r="E1909" s="1"/>
      <c r="F1909" s="17"/>
      <c r="G1909" s="1"/>
      <c r="H1909" s="1"/>
      <c r="I1909" s="1"/>
      <c r="J1909" s="1"/>
      <c r="K1909" s="1"/>
      <c r="L1909" s="1"/>
      <c r="M1909" s="1"/>
      <c r="N1909" s="1"/>
      <c r="O1909" s="1"/>
      <c r="P1909" s="1"/>
    </row>
    <row r="1910" spans="3:16">
      <c r="C1910" s="1"/>
      <c r="D1910" s="1"/>
      <c r="E1910" s="1"/>
      <c r="F1910" s="17"/>
      <c r="G1910" s="1"/>
      <c r="H1910" s="1"/>
      <c r="I1910" s="1"/>
      <c r="J1910" s="1"/>
      <c r="K1910" s="1"/>
      <c r="L1910" s="1"/>
      <c r="M1910" s="1"/>
      <c r="N1910" s="1"/>
      <c r="O1910" s="1"/>
      <c r="P1910" s="1"/>
    </row>
    <row r="1911" spans="3:16">
      <c r="C1911" s="1"/>
      <c r="D1911" s="1"/>
      <c r="E1911" s="1"/>
      <c r="F1911" s="17"/>
      <c r="G1911" s="1"/>
      <c r="H1911" s="1"/>
      <c r="I1911" s="1"/>
      <c r="J1911" s="1"/>
      <c r="K1911" s="1"/>
      <c r="L1911" s="1"/>
      <c r="M1911" s="1"/>
      <c r="N1911" s="1"/>
      <c r="O1911" s="1"/>
      <c r="P1911" s="1"/>
    </row>
    <row r="1912" spans="3:16">
      <c r="C1912" s="1"/>
      <c r="D1912" s="1"/>
      <c r="E1912" s="1"/>
      <c r="F1912" s="17"/>
      <c r="G1912" s="1"/>
      <c r="H1912" s="1"/>
      <c r="I1912" s="1"/>
      <c r="J1912" s="1"/>
      <c r="K1912" s="1"/>
      <c r="L1912" s="1"/>
      <c r="M1912" s="1"/>
      <c r="N1912" s="1"/>
      <c r="O1912" s="1"/>
      <c r="P1912" s="1"/>
    </row>
    <row r="1913" spans="3:16">
      <c r="C1913" s="1"/>
      <c r="D1913" s="1"/>
      <c r="E1913" s="1"/>
      <c r="F1913" s="17"/>
      <c r="G1913" s="1"/>
      <c r="H1913" s="1"/>
      <c r="I1913" s="1"/>
      <c r="J1913" s="1"/>
      <c r="K1913" s="1"/>
      <c r="L1913" s="1"/>
      <c r="M1913" s="1"/>
      <c r="N1913" s="1"/>
      <c r="O1913" s="1"/>
      <c r="P1913" s="1"/>
    </row>
    <row r="1914" spans="3:16">
      <c r="C1914" s="1"/>
      <c r="D1914" s="1"/>
      <c r="E1914" s="1"/>
      <c r="F1914" s="17"/>
      <c r="G1914" s="1"/>
      <c r="H1914" s="1"/>
      <c r="I1914" s="1"/>
      <c r="J1914" s="1"/>
      <c r="K1914" s="1"/>
      <c r="L1914" s="1"/>
      <c r="M1914" s="1"/>
      <c r="N1914" s="1"/>
      <c r="O1914" s="1"/>
      <c r="P1914" s="1"/>
    </row>
    <row r="1915" spans="3:16">
      <c r="C1915" s="1"/>
      <c r="D1915" s="1"/>
      <c r="E1915" s="1"/>
      <c r="F1915" s="17"/>
      <c r="G1915" s="1"/>
      <c r="H1915" s="1"/>
      <c r="I1915" s="1"/>
      <c r="J1915" s="1"/>
      <c r="K1915" s="1"/>
      <c r="L1915" s="1"/>
      <c r="M1915" s="1"/>
      <c r="N1915" s="1"/>
      <c r="O1915" s="1"/>
      <c r="P1915" s="1"/>
    </row>
    <row r="1916" spans="3:16">
      <c r="C1916" s="1"/>
      <c r="D1916" s="1"/>
      <c r="E1916" s="1"/>
      <c r="F1916" s="17"/>
      <c r="G1916" s="1"/>
      <c r="H1916" s="1"/>
      <c r="I1916" s="1"/>
      <c r="J1916" s="1"/>
      <c r="K1916" s="1"/>
      <c r="L1916" s="1"/>
      <c r="M1916" s="1"/>
      <c r="N1916" s="1"/>
      <c r="O1916" s="1"/>
      <c r="P1916" s="1"/>
    </row>
    <row r="1917" spans="3:16">
      <c r="C1917" s="1"/>
      <c r="D1917" s="1"/>
      <c r="E1917" s="1"/>
      <c r="F1917" s="17"/>
      <c r="G1917" s="1"/>
      <c r="H1917" s="1"/>
      <c r="I1917" s="1"/>
      <c r="J1917" s="1"/>
      <c r="K1917" s="1"/>
      <c r="L1917" s="1"/>
      <c r="M1917" s="1"/>
      <c r="N1917" s="1"/>
      <c r="O1917" s="1"/>
      <c r="P1917" s="1"/>
    </row>
    <row r="1918" spans="3:16">
      <c r="C1918" s="1"/>
      <c r="D1918" s="1"/>
      <c r="E1918" s="1"/>
      <c r="F1918" s="17"/>
      <c r="G1918" s="1"/>
      <c r="H1918" s="1"/>
      <c r="I1918" s="1"/>
      <c r="J1918" s="1"/>
      <c r="K1918" s="1"/>
      <c r="L1918" s="1"/>
      <c r="M1918" s="1"/>
      <c r="N1918" s="1"/>
      <c r="O1918" s="1"/>
      <c r="P1918" s="1"/>
    </row>
    <row r="1919" spans="3:16">
      <c r="C1919" s="1"/>
      <c r="D1919" s="1"/>
      <c r="E1919" s="1"/>
      <c r="F1919" s="17"/>
      <c r="G1919" s="1"/>
      <c r="H1919" s="1"/>
      <c r="I1919" s="1"/>
      <c r="J1919" s="1"/>
      <c r="K1919" s="1"/>
      <c r="L1919" s="1"/>
      <c r="M1919" s="1"/>
      <c r="N1919" s="1"/>
      <c r="O1919" s="1"/>
      <c r="P1919" s="1"/>
    </row>
    <row r="1920" spans="3:16">
      <c r="C1920" s="1"/>
      <c r="D1920" s="1"/>
      <c r="E1920" s="1"/>
      <c r="F1920" s="17"/>
      <c r="G1920" s="1"/>
      <c r="H1920" s="1"/>
      <c r="I1920" s="1"/>
      <c r="J1920" s="1"/>
      <c r="K1920" s="1"/>
      <c r="L1920" s="1"/>
      <c r="M1920" s="1"/>
      <c r="N1920" s="1"/>
      <c r="O1920" s="1"/>
      <c r="P1920" s="1"/>
    </row>
    <row r="1921" spans="3:16">
      <c r="C1921" s="1"/>
      <c r="D1921" s="1"/>
      <c r="E1921" s="1"/>
      <c r="F1921" s="17"/>
      <c r="G1921" s="1"/>
      <c r="H1921" s="1"/>
      <c r="I1921" s="1"/>
      <c r="J1921" s="1"/>
      <c r="K1921" s="1"/>
      <c r="L1921" s="1"/>
      <c r="M1921" s="1"/>
      <c r="N1921" s="1"/>
      <c r="O1921" s="1"/>
      <c r="P1921" s="1"/>
    </row>
    <row r="1922" spans="3:16">
      <c r="C1922" s="1"/>
      <c r="D1922" s="1"/>
      <c r="E1922" s="1"/>
      <c r="F1922" s="17"/>
      <c r="G1922" s="1"/>
      <c r="H1922" s="1"/>
      <c r="I1922" s="1"/>
      <c r="J1922" s="1"/>
      <c r="K1922" s="1"/>
      <c r="L1922" s="1"/>
      <c r="M1922" s="1"/>
      <c r="N1922" s="1"/>
      <c r="O1922" s="1"/>
      <c r="P1922" s="1"/>
    </row>
    <row r="1923" spans="3:16">
      <c r="C1923" s="1"/>
      <c r="D1923" s="1"/>
      <c r="E1923" s="1"/>
      <c r="F1923" s="17"/>
      <c r="G1923" s="1"/>
      <c r="H1923" s="1"/>
      <c r="I1923" s="1"/>
      <c r="J1923" s="1"/>
      <c r="K1923" s="1"/>
      <c r="L1923" s="1"/>
      <c r="M1923" s="1"/>
      <c r="N1923" s="1"/>
      <c r="O1923" s="1"/>
      <c r="P1923" s="1"/>
    </row>
    <row r="1924" spans="3:16">
      <c r="C1924" s="1"/>
      <c r="D1924" s="1"/>
      <c r="E1924" s="1"/>
      <c r="F1924" s="17"/>
      <c r="G1924" s="1"/>
      <c r="H1924" s="1"/>
      <c r="I1924" s="1"/>
      <c r="J1924" s="1"/>
      <c r="K1924" s="1"/>
      <c r="L1924" s="1"/>
      <c r="M1924" s="1"/>
      <c r="N1924" s="1"/>
      <c r="O1924" s="1"/>
      <c r="P1924" s="1"/>
    </row>
    <row r="1925" spans="3:16">
      <c r="C1925" s="1"/>
      <c r="D1925" s="1"/>
      <c r="E1925" s="1"/>
      <c r="F1925" s="17"/>
      <c r="G1925" s="1"/>
      <c r="H1925" s="1"/>
      <c r="I1925" s="1"/>
      <c r="J1925" s="1"/>
      <c r="K1925" s="1"/>
      <c r="L1925" s="1"/>
      <c r="M1925" s="1"/>
      <c r="N1925" s="1"/>
      <c r="O1925" s="1"/>
      <c r="P1925" s="1"/>
    </row>
    <row r="1926" spans="3:16">
      <c r="C1926" s="1"/>
      <c r="D1926" s="1"/>
      <c r="E1926" s="1"/>
      <c r="F1926" s="17"/>
      <c r="G1926" s="1"/>
      <c r="H1926" s="1"/>
      <c r="I1926" s="1"/>
      <c r="J1926" s="1"/>
      <c r="K1926" s="1"/>
      <c r="L1926" s="1"/>
      <c r="M1926" s="1"/>
      <c r="N1926" s="1"/>
      <c r="O1926" s="1"/>
      <c r="P1926" s="1"/>
    </row>
    <row r="1927" spans="3:16">
      <c r="C1927" s="1"/>
      <c r="D1927" s="1"/>
      <c r="E1927" s="1"/>
      <c r="F1927" s="17"/>
      <c r="G1927" s="1"/>
      <c r="H1927" s="1"/>
      <c r="I1927" s="1"/>
      <c r="J1927" s="1"/>
      <c r="K1927" s="1"/>
      <c r="L1927" s="1"/>
      <c r="M1927" s="1"/>
      <c r="N1927" s="1"/>
      <c r="O1927" s="1"/>
      <c r="P1927" s="1"/>
    </row>
    <row r="1928" spans="3:16">
      <c r="C1928" s="1"/>
      <c r="D1928" s="1"/>
      <c r="E1928" s="1"/>
      <c r="F1928" s="17"/>
      <c r="G1928" s="1"/>
      <c r="H1928" s="1"/>
      <c r="I1928" s="1"/>
      <c r="J1928" s="1"/>
      <c r="K1928" s="1"/>
      <c r="L1928" s="1"/>
      <c r="M1928" s="1"/>
      <c r="N1928" s="1"/>
      <c r="O1928" s="1"/>
      <c r="P1928" s="1"/>
    </row>
    <row r="1929" spans="3:16">
      <c r="C1929" s="1"/>
      <c r="D1929" s="1"/>
      <c r="E1929" s="1"/>
      <c r="F1929" s="17"/>
      <c r="G1929" s="1"/>
      <c r="H1929" s="1"/>
      <c r="I1929" s="1"/>
      <c r="J1929" s="1"/>
      <c r="K1929" s="1"/>
      <c r="L1929" s="1"/>
      <c r="M1929" s="1"/>
      <c r="N1929" s="1"/>
      <c r="O1929" s="1"/>
      <c r="P1929" s="1"/>
    </row>
    <row r="1930" spans="3:16">
      <c r="C1930" s="1"/>
      <c r="D1930" s="1"/>
      <c r="E1930" s="1"/>
      <c r="F1930" s="17"/>
      <c r="G1930" s="1"/>
      <c r="H1930" s="1"/>
      <c r="I1930" s="1"/>
      <c r="J1930" s="1"/>
      <c r="K1930" s="1"/>
      <c r="L1930" s="1"/>
      <c r="M1930" s="1"/>
      <c r="N1930" s="1"/>
      <c r="O1930" s="1"/>
      <c r="P1930" s="1"/>
    </row>
    <row r="1931" spans="3:16">
      <c r="C1931" s="1"/>
      <c r="D1931" s="1"/>
      <c r="E1931" s="1"/>
      <c r="F1931" s="17"/>
      <c r="G1931" s="1"/>
      <c r="H1931" s="1"/>
      <c r="I1931" s="1"/>
      <c r="J1931" s="1"/>
      <c r="K1931" s="1"/>
      <c r="L1931" s="1"/>
      <c r="M1931" s="1"/>
      <c r="N1931" s="1"/>
      <c r="O1931" s="1"/>
      <c r="P1931" s="1"/>
    </row>
    <row r="1932" spans="3:16">
      <c r="C1932" s="1"/>
      <c r="D1932" s="1"/>
      <c r="E1932" s="1"/>
      <c r="F1932" s="17"/>
      <c r="G1932" s="1"/>
      <c r="H1932" s="1"/>
      <c r="I1932" s="1"/>
      <c r="J1932" s="1"/>
      <c r="K1932" s="1"/>
      <c r="L1932" s="1"/>
      <c r="M1932" s="1"/>
      <c r="N1932" s="1"/>
      <c r="O1932" s="1"/>
      <c r="P1932" s="1"/>
    </row>
    <row r="1933" spans="3:16">
      <c r="C1933" s="1"/>
      <c r="D1933" s="1"/>
      <c r="E1933" s="1"/>
      <c r="F1933" s="17"/>
      <c r="G1933" s="1"/>
      <c r="H1933" s="1"/>
      <c r="I1933" s="1"/>
      <c r="J1933" s="1"/>
      <c r="K1933" s="1"/>
      <c r="L1933" s="1"/>
      <c r="M1933" s="1"/>
      <c r="N1933" s="1"/>
      <c r="O1933" s="1"/>
      <c r="P1933" s="1"/>
    </row>
    <row r="1934" spans="3:16">
      <c r="C1934" s="1"/>
      <c r="D1934" s="1"/>
      <c r="E1934" s="1"/>
      <c r="F1934" s="17"/>
      <c r="G1934" s="1"/>
      <c r="H1934" s="1"/>
      <c r="I1934" s="1"/>
      <c r="J1934" s="1"/>
      <c r="K1934" s="1"/>
      <c r="L1934" s="1"/>
      <c r="M1934" s="1"/>
      <c r="N1934" s="1"/>
      <c r="O1934" s="1"/>
      <c r="P1934" s="1"/>
    </row>
    <row r="1935" spans="3:16">
      <c r="C1935" s="1"/>
      <c r="D1935" s="1"/>
      <c r="E1935" s="1"/>
      <c r="F1935" s="17"/>
      <c r="G1935" s="1"/>
      <c r="H1935" s="1"/>
      <c r="I1935" s="1"/>
      <c r="J1935" s="1"/>
      <c r="K1935" s="1"/>
      <c r="L1935" s="1"/>
      <c r="M1935" s="1"/>
      <c r="N1935" s="1"/>
      <c r="O1935" s="1"/>
      <c r="P1935" s="1"/>
    </row>
    <row r="1936" spans="3:16">
      <c r="C1936" s="1"/>
      <c r="D1936" s="1"/>
      <c r="E1936" s="1"/>
      <c r="F1936" s="17"/>
      <c r="G1936" s="1"/>
      <c r="H1936" s="1"/>
      <c r="I1936" s="1"/>
      <c r="J1936" s="1"/>
      <c r="K1936" s="1"/>
      <c r="L1936" s="1"/>
      <c r="M1936" s="1"/>
      <c r="N1936" s="1"/>
      <c r="O1936" s="1"/>
      <c r="P1936" s="1"/>
    </row>
    <row r="1937" spans="3:16">
      <c r="C1937" s="1"/>
      <c r="D1937" s="1"/>
      <c r="E1937" s="1"/>
      <c r="F1937" s="17"/>
      <c r="G1937" s="1"/>
      <c r="H1937" s="1"/>
      <c r="I1937" s="1"/>
      <c r="J1937" s="1"/>
      <c r="K1937" s="1"/>
      <c r="L1937" s="1"/>
      <c r="M1937" s="1"/>
      <c r="N1937" s="1"/>
      <c r="O1937" s="1"/>
      <c r="P1937" s="1"/>
    </row>
    <row r="1938" spans="3:16">
      <c r="C1938" s="1"/>
      <c r="D1938" s="1"/>
      <c r="E1938" s="1"/>
      <c r="F1938" s="17"/>
      <c r="G1938" s="1"/>
      <c r="H1938" s="1"/>
      <c r="I1938" s="1"/>
      <c r="J1938" s="1"/>
      <c r="K1938" s="1"/>
      <c r="L1938" s="1"/>
      <c r="M1938" s="1"/>
      <c r="N1938" s="1"/>
      <c r="O1938" s="1"/>
      <c r="P1938" s="1"/>
    </row>
    <row r="1939" spans="3:16">
      <c r="C1939" s="1"/>
      <c r="D1939" s="1"/>
      <c r="E1939" s="1"/>
      <c r="F1939" s="17"/>
      <c r="G1939" s="1"/>
      <c r="H1939" s="1"/>
      <c r="I1939" s="1"/>
      <c r="J1939" s="1"/>
      <c r="K1939" s="1"/>
      <c r="L1939" s="1"/>
      <c r="M1939" s="1"/>
      <c r="N1939" s="1"/>
      <c r="O1939" s="1"/>
      <c r="P1939" s="1"/>
    </row>
    <row r="1940" spans="3:16">
      <c r="C1940" s="1"/>
      <c r="D1940" s="1"/>
      <c r="E1940" s="1"/>
      <c r="F1940" s="17"/>
      <c r="G1940" s="1"/>
      <c r="H1940" s="1"/>
      <c r="I1940" s="1"/>
      <c r="J1940" s="1"/>
      <c r="K1940" s="1"/>
      <c r="L1940" s="1"/>
      <c r="M1940" s="1"/>
      <c r="N1940" s="1"/>
      <c r="O1940" s="1"/>
      <c r="P1940" s="1"/>
    </row>
    <row r="1941" spans="3:16">
      <c r="C1941" s="1"/>
      <c r="D1941" s="1"/>
      <c r="E1941" s="1"/>
      <c r="F1941" s="17"/>
      <c r="G1941" s="1"/>
      <c r="H1941" s="1"/>
      <c r="I1941" s="1"/>
      <c r="J1941" s="1"/>
      <c r="K1941" s="1"/>
      <c r="L1941" s="1"/>
      <c r="M1941" s="1"/>
      <c r="N1941" s="1"/>
      <c r="O1941" s="1"/>
      <c r="P1941" s="1"/>
    </row>
    <row r="1942" spans="3:16">
      <c r="C1942" s="1"/>
      <c r="D1942" s="1"/>
      <c r="E1942" s="1"/>
      <c r="F1942" s="17"/>
      <c r="G1942" s="1"/>
      <c r="H1942" s="1"/>
      <c r="I1942" s="1"/>
      <c r="J1942" s="1"/>
      <c r="K1942" s="1"/>
      <c r="L1942" s="1"/>
      <c r="M1942" s="1"/>
      <c r="N1942" s="1"/>
      <c r="O1942" s="1"/>
      <c r="P1942" s="1"/>
    </row>
    <row r="1943" spans="3:16">
      <c r="C1943" s="1"/>
      <c r="D1943" s="1"/>
      <c r="E1943" s="1"/>
      <c r="F1943" s="17"/>
      <c r="G1943" s="1"/>
      <c r="H1943" s="1"/>
      <c r="I1943" s="1"/>
      <c r="J1943" s="1"/>
      <c r="K1943" s="1"/>
      <c r="L1943" s="1"/>
      <c r="M1943" s="1"/>
      <c r="N1943" s="1"/>
      <c r="O1943" s="1"/>
      <c r="P1943" s="1"/>
    </row>
    <row r="1944" spans="3:16">
      <c r="C1944" s="1"/>
      <c r="D1944" s="1"/>
      <c r="E1944" s="1"/>
      <c r="F1944" s="17"/>
      <c r="G1944" s="1"/>
      <c r="H1944" s="1"/>
      <c r="I1944" s="1"/>
      <c r="J1944" s="1"/>
      <c r="K1944" s="1"/>
      <c r="L1944" s="1"/>
      <c r="M1944" s="1"/>
      <c r="N1944" s="1"/>
      <c r="O1944" s="1"/>
      <c r="P1944" s="1"/>
    </row>
    <row r="1945" spans="3:16">
      <c r="C1945" s="1"/>
      <c r="D1945" s="1"/>
      <c r="E1945" s="1"/>
      <c r="F1945" s="17"/>
      <c r="G1945" s="1"/>
      <c r="H1945" s="1"/>
      <c r="I1945" s="1"/>
      <c r="J1945" s="1"/>
      <c r="K1945" s="1"/>
      <c r="L1945" s="1"/>
      <c r="M1945" s="1"/>
      <c r="N1945" s="1"/>
      <c r="O1945" s="1"/>
      <c r="P1945" s="1"/>
    </row>
    <row r="1946" spans="3:16">
      <c r="C1946" s="1"/>
      <c r="D1946" s="1"/>
      <c r="E1946" s="1"/>
      <c r="F1946" s="17"/>
      <c r="G1946" s="1"/>
      <c r="H1946" s="1"/>
      <c r="I1946" s="1"/>
      <c r="J1946" s="1"/>
      <c r="K1946" s="1"/>
      <c r="L1946" s="1"/>
      <c r="M1946" s="1"/>
      <c r="N1946" s="1"/>
      <c r="O1946" s="1"/>
      <c r="P1946" s="1"/>
    </row>
    <row r="1947" spans="3:16">
      <c r="C1947" s="1"/>
      <c r="D1947" s="1"/>
      <c r="E1947" s="1"/>
      <c r="F1947" s="17"/>
      <c r="G1947" s="1"/>
      <c r="H1947" s="1"/>
      <c r="I1947" s="1"/>
      <c r="J1947" s="1"/>
      <c r="K1947" s="1"/>
      <c r="L1947" s="1"/>
      <c r="M1947" s="1"/>
      <c r="N1947" s="1"/>
      <c r="O1947" s="1"/>
      <c r="P1947" s="1"/>
    </row>
    <row r="1948" spans="3:16">
      <c r="C1948" s="1"/>
      <c r="D1948" s="1"/>
      <c r="E1948" s="1"/>
      <c r="F1948" s="17"/>
      <c r="G1948" s="1"/>
      <c r="H1948" s="1"/>
      <c r="I1948" s="1"/>
      <c r="J1948" s="1"/>
      <c r="K1948" s="1"/>
      <c r="L1948" s="1"/>
      <c r="M1948" s="1"/>
      <c r="N1948" s="1"/>
      <c r="O1948" s="1"/>
      <c r="P1948" s="1"/>
    </row>
    <row r="1949" spans="3:16">
      <c r="C1949" s="1"/>
      <c r="D1949" s="1"/>
      <c r="E1949" s="1"/>
      <c r="F1949" s="17"/>
      <c r="G1949" s="1"/>
      <c r="H1949" s="1"/>
      <c r="I1949" s="1"/>
      <c r="J1949" s="1"/>
      <c r="K1949" s="1"/>
      <c r="L1949" s="1"/>
      <c r="M1949" s="1"/>
      <c r="N1949" s="1"/>
      <c r="O1949" s="1"/>
      <c r="P1949" s="1"/>
    </row>
    <row r="1950" spans="3:16">
      <c r="C1950" s="1"/>
      <c r="D1950" s="1"/>
      <c r="E1950" s="1"/>
      <c r="F1950" s="17"/>
      <c r="G1950" s="1"/>
      <c r="H1950" s="1"/>
      <c r="I1950" s="1"/>
      <c r="J1950" s="1"/>
      <c r="K1950" s="1"/>
      <c r="L1950" s="1"/>
      <c r="M1950" s="1"/>
      <c r="N1950" s="1"/>
      <c r="O1950" s="1"/>
      <c r="P1950" s="1"/>
    </row>
    <row r="1951" spans="3:16">
      <c r="C1951" s="1"/>
      <c r="D1951" s="1"/>
      <c r="E1951" s="1"/>
      <c r="F1951" s="17"/>
      <c r="G1951" s="1"/>
      <c r="H1951" s="1"/>
      <c r="I1951" s="1"/>
      <c r="J1951" s="1"/>
      <c r="K1951" s="1"/>
      <c r="L1951" s="1"/>
      <c r="M1951" s="1"/>
      <c r="N1951" s="1"/>
      <c r="O1951" s="1"/>
      <c r="P1951" s="1"/>
    </row>
    <row r="1952" spans="3:16">
      <c r="C1952" s="1"/>
      <c r="D1952" s="1"/>
      <c r="E1952" s="1"/>
      <c r="F1952" s="17"/>
      <c r="G1952" s="1"/>
      <c r="H1952" s="1"/>
      <c r="I1952" s="1"/>
      <c r="J1952" s="1"/>
      <c r="K1952" s="1"/>
      <c r="L1952" s="1"/>
      <c r="M1952" s="1"/>
      <c r="N1952" s="1"/>
      <c r="O1952" s="1"/>
      <c r="P1952" s="1"/>
    </row>
    <row r="1953" spans="3:16">
      <c r="C1953" s="1"/>
      <c r="D1953" s="1"/>
      <c r="E1953" s="1"/>
      <c r="F1953" s="17"/>
      <c r="G1953" s="1"/>
      <c r="H1953" s="1"/>
      <c r="I1953" s="1"/>
      <c r="J1953" s="1"/>
      <c r="K1953" s="1"/>
      <c r="L1953" s="1"/>
      <c r="M1953" s="1"/>
      <c r="N1953" s="1"/>
      <c r="O1953" s="1"/>
      <c r="P1953" s="1"/>
    </row>
    <row r="1954" spans="3:16">
      <c r="C1954" s="1"/>
      <c r="D1954" s="1"/>
      <c r="E1954" s="1"/>
      <c r="F1954" s="17"/>
      <c r="G1954" s="1"/>
      <c r="H1954" s="1"/>
      <c r="I1954" s="1"/>
      <c r="J1954" s="1"/>
      <c r="K1954" s="1"/>
      <c r="L1954" s="1"/>
      <c r="M1954" s="1"/>
      <c r="N1954" s="1"/>
      <c r="O1954" s="1"/>
      <c r="P1954" s="1"/>
    </row>
    <row r="1955" spans="3:16">
      <c r="C1955" s="1"/>
      <c r="D1955" s="1"/>
      <c r="E1955" s="1"/>
      <c r="F1955" s="17"/>
      <c r="G1955" s="1"/>
      <c r="H1955" s="1"/>
      <c r="I1955" s="1"/>
      <c r="J1955" s="1"/>
      <c r="K1955" s="1"/>
      <c r="L1955" s="1"/>
      <c r="M1955" s="1"/>
      <c r="N1955" s="1"/>
      <c r="O1955" s="1"/>
      <c r="P1955" s="1"/>
    </row>
    <row r="1956" spans="3:16">
      <c r="C1956" s="1"/>
      <c r="D1956" s="1"/>
      <c r="E1956" s="1"/>
      <c r="F1956" s="17"/>
      <c r="G1956" s="1"/>
      <c r="H1956" s="1"/>
      <c r="I1956" s="1"/>
      <c r="J1956" s="1"/>
      <c r="K1956" s="1"/>
      <c r="L1956" s="1"/>
      <c r="M1956" s="1"/>
      <c r="N1956" s="1"/>
      <c r="O1956" s="1"/>
      <c r="P1956" s="1"/>
    </row>
    <row r="1957" spans="3:16">
      <c r="C1957" s="1"/>
      <c r="D1957" s="1"/>
      <c r="E1957" s="1"/>
      <c r="F1957" s="17"/>
      <c r="G1957" s="1"/>
      <c r="H1957" s="1"/>
      <c r="I1957" s="1"/>
      <c r="J1957" s="1"/>
      <c r="K1957" s="1"/>
      <c r="L1957" s="1"/>
      <c r="M1957" s="1"/>
      <c r="N1957" s="1"/>
      <c r="O1957" s="1"/>
      <c r="P1957" s="1"/>
    </row>
    <row r="1958" spans="3:16">
      <c r="C1958" s="1"/>
      <c r="D1958" s="1"/>
      <c r="E1958" s="1"/>
      <c r="F1958" s="17"/>
      <c r="G1958" s="1"/>
      <c r="H1958" s="1"/>
      <c r="I1958" s="1"/>
      <c r="J1958" s="1"/>
      <c r="K1958" s="1"/>
      <c r="L1958" s="1"/>
      <c r="M1958" s="1"/>
      <c r="N1958" s="1"/>
      <c r="O1958" s="1"/>
      <c r="P1958" s="1"/>
    </row>
    <row r="1959" spans="3:16">
      <c r="C1959" s="1"/>
      <c r="D1959" s="1"/>
      <c r="E1959" s="1"/>
      <c r="F1959" s="17"/>
      <c r="G1959" s="1"/>
      <c r="H1959" s="1"/>
      <c r="I1959" s="1"/>
      <c r="J1959" s="1"/>
      <c r="K1959" s="1"/>
      <c r="L1959" s="1"/>
      <c r="M1959" s="1"/>
      <c r="N1959" s="1"/>
      <c r="O1959" s="1"/>
      <c r="P1959" s="1"/>
    </row>
    <row r="1960" spans="3:16">
      <c r="C1960" s="1"/>
      <c r="D1960" s="1"/>
      <c r="E1960" s="1"/>
      <c r="F1960" s="17"/>
      <c r="G1960" s="1"/>
      <c r="H1960" s="1"/>
      <c r="I1960" s="1"/>
      <c r="J1960" s="1"/>
      <c r="K1960" s="1"/>
      <c r="L1960" s="1"/>
      <c r="M1960" s="1"/>
      <c r="N1960" s="1"/>
      <c r="O1960" s="1"/>
      <c r="P1960" s="1"/>
    </row>
    <row r="1961" spans="3:16">
      <c r="C1961" s="1"/>
      <c r="D1961" s="1"/>
      <c r="E1961" s="1"/>
      <c r="F1961" s="17"/>
      <c r="G1961" s="1"/>
      <c r="H1961" s="1"/>
      <c r="I1961" s="1"/>
      <c r="J1961" s="1"/>
      <c r="K1961" s="1"/>
      <c r="L1961" s="1"/>
      <c r="M1961" s="1"/>
      <c r="N1961" s="1"/>
      <c r="O1961" s="1"/>
      <c r="P1961" s="1"/>
    </row>
    <row r="1962" spans="3:16">
      <c r="C1962" s="1"/>
      <c r="D1962" s="1"/>
      <c r="E1962" s="1"/>
      <c r="F1962" s="17"/>
      <c r="G1962" s="1"/>
      <c r="H1962" s="1"/>
      <c r="I1962" s="1"/>
      <c r="J1962" s="1"/>
      <c r="K1962" s="1"/>
      <c r="L1962" s="1"/>
      <c r="M1962" s="1"/>
      <c r="N1962" s="1"/>
      <c r="O1962" s="1"/>
      <c r="P1962" s="1"/>
    </row>
    <row r="1963" spans="3:16">
      <c r="C1963" s="1"/>
      <c r="D1963" s="1"/>
      <c r="E1963" s="1"/>
      <c r="F1963" s="17"/>
      <c r="G1963" s="1"/>
      <c r="H1963" s="1"/>
      <c r="I1963" s="1"/>
      <c r="J1963" s="1"/>
      <c r="K1963" s="1"/>
      <c r="L1963" s="1"/>
      <c r="M1963" s="1"/>
      <c r="N1963" s="1"/>
      <c r="O1963" s="1"/>
      <c r="P1963" s="1"/>
    </row>
    <row r="1964" spans="3:16">
      <c r="C1964" s="1"/>
      <c r="D1964" s="1"/>
      <c r="E1964" s="1"/>
      <c r="F1964" s="17"/>
      <c r="G1964" s="1"/>
      <c r="H1964" s="1"/>
      <c r="I1964" s="1"/>
      <c r="J1964" s="1"/>
      <c r="K1964" s="1"/>
      <c r="L1964" s="1"/>
      <c r="M1964" s="1"/>
      <c r="N1964" s="1"/>
      <c r="O1964" s="1"/>
      <c r="P1964" s="1"/>
    </row>
    <row r="1965" spans="3:16">
      <c r="C1965" s="1"/>
      <c r="D1965" s="1"/>
      <c r="E1965" s="1"/>
      <c r="F1965" s="17"/>
      <c r="G1965" s="1"/>
      <c r="H1965" s="1"/>
      <c r="I1965" s="1"/>
      <c r="J1965" s="1"/>
      <c r="K1965" s="1"/>
      <c r="L1965" s="1"/>
      <c r="M1965" s="1"/>
      <c r="N1965" s="1"/>
      <c r="O1965" s="1"/>
      <c r="P1965" s="1"/>
    </row>
    <row r="1966" spans="3:16">
      <c r="C1966" s="1"/>
      <c r="D1966" s="1"/>
      <c r="E1966" s="1"/>
      <c r="F1966" s="17"/>
      <c r="G1966" s="1"/>
      <c r="H1966" s="1"/>
      <c r="I1966" s="1"/>
      <c r="J1966" s="1"/>
      <c r="K1966" s="1"/>
      <c r="L1966" s="1"/>
      <c r="M1966" s="1"/>
      <c r="N1966" s="1"/>
      <c r="O1966" s="1"/>
      <c r="P1966" s="1"/>
    </row>
    <row r="1967" spans="3:16">
      <c r="C1967" s="1"/>
      <c r="D1967" s="1"/>
      <c r="E1967" s="1"/>
      <c r="F1967" s="17"/>
      <c r="G1967" s="1"/>
      <c r="H1967" s="1"/>
      <c r="I1967" s="1"/>
      <c r="J1967" s="1"/>
      <c r="K1967" s="1"/>
      <c r="L1967" s="1"/>
      <c r="M1967" s="1"/>
      <c r="N1967" s="1"/>
      <c r="O1967" s="1"/>
      <c r="P1967" s="1"/>
    </row>
    <row r="1968" spans="3:16">
      <c r="C1968" s="1"/>
      <c r="D1968" s="1"/>
      <c r="E1968" s="1"/>
      <c r="F1968" s="17"/>
      <c r="G1968" s="1"/>
      <c r="H1968" s="1"/>
      <c r="I1968" s="1"/>
      <c r="J1968" s="1"/>
      <c r="K1968" s="1"/>
      <c r="L1968" s="1"/>
      <c r="M1968" s="1"/>
      <c r="N1968" s="1"/>
      <c r="O1968" s="1"/>
      <c r="P1968" s="1"/>
    </row>
    <row r="1969" spans="3:16">
      <c r="C1969" s="1"/>
      <c r="D1969" s="1"/>
      <c r="E1969" s="1"/>
      <c r="F1969" s="17"/>
      <c r="G1969" s="1"/>
      <c r="H1969" s="1"/>
      <c r="I1969" s="1"/>
      <c r="J1969" s="1"/>
      <c r="K1969" s="1"/>
      <c r="L1969" s="1"/>
      <c r="M1969" s="1"/>
      <c r="N1969" s="1"/>
      <c r="O1969" s="1"/>
      <c r="P1969" s="1"/>
    </row>
    <row r="1970" spans="3:16">
      <c r="C1970" s="1"/>
      <c r="D1970" s="1"/>
      <c r="E1970" s="1"/>
      <c r="F1970" s="17"/>
      <c r="G1970" s="1"/>
      <c r="H1970" s="1"/>
      <c r="I1970" s="1"/>
      <c r="J1970" s="1"/>
      <c r="K1970" s="1"/>
      <c r="L1970" s="1"/>
      <c r="M1970" s="1"/>
      <c r="N1970" s="1"/>
      <c r="O1970" s="1"/>
      <c r="P1970" s="1"/>
    </row>
    <row r="1971" spans="3:16">
      <c r="C1971" s="1"/>
      <c r="D1971" s="1"/>
      <c r="E1971" s="1"/>
      <c r="F1971" s="17"/>
      <c r="G1971" s="1"/>
      <c r="H1971" s="1"/>
      <c r="I1971" s="1"/>
      <c r="J1971" s="1"/>
      <c r="K1971" s="1"/>
      <c r="L1971" s="1"/>
      <c r="M1971" s="1"/>
      <c r="N1971" s="1"/>
      <c r="O1971" s="1"/>
      <c r="P1971" s="1"/>
    </row>
    <row r="1972" spans="3:16">
      <c r="C1972" s="1"/>
      <c r="D1972" s="1"/>
      <c r="E1972" s="1"/>
      <c r="F1972" s="17"/>
      <c r="G1972" s="1"/>
      <c r="H1972" s="1"/>
      <c r="I1972" s="1"/>
      <c r="J1972" s="1"/>
      <c r="K1972" s="1"/>
      <c r="L1972" s="1"/>
      <c r="M1972" s="1"/>
      <c r="N1972" s="1"/>
      <c r="O1972" s="1"/>
      <c r="P1972" s="1"/>
    </row>
    <row r="1973" spans="3:16">
      <c r="C1973" s="1"/>
      <c r="D1973" s="1"/>
      <c r="E1973" s="1"/>
      <c r="F1973" s="17"/>
      <c r="G1973" s="1"/>
      <c r="H1973" s="1"/>
      <c r="I1973" s="1"/>
      <c r="J1973" s="1"/>
      <c r="K1973" s="1"/>
      <c r="L1973" s="1"/>
      <c r="M1973" s="1"/>
      <c r="N1973" s="1"/>
      <c r="O1973" s="1"/>
      <c r="P1973" s="1"/>
    </row>
    <row r="1974" spans="3:16">
      <c r="C1974" s="1"/>
      <c r="D1974" s="1"/>
      <c r="E1974" s="1"/>
      <c r="F1974" s="17"/>
      <c r="G1974" s="1"/>
      <c r="H1974" s="1"/>
      <c r="I1974" s="1"/>
      <c r="J1974" s="1"/>
      <c r="K1974" s="1"/>
      <c r="L1974" s="1"/>
      <c r="M1974" s="1"/>
      <c r="N1974" s="1"/>
      <c r="O1974" s="1"/>
      <c r="P1974" s="1"/>
    </row>
    <row r="1975" spans="3:16">
      <c r="C1975" s="1"/>
      <c r="D1975" s="1"/>
      <c r="E1975" s="1"/>
      <c r="F1975" s="17"/>
      <c r="G1975" s="1"/>
      <c r="H1975" s="1"/>
      <c r="I1975" s="1"/>
      <c r="J1975" s="1"/>
      <c r="K1975" s="1"/>
      <c r="L1975" s="1"/>
      <c r="M1975" s="1"/>
      <c r="N1975" s="1"/>
      <c r="O1975" s="1"/>
      <c r="P1975" s="1"/>
    </row>
    <row r="1976" spans="3:16">
      <c r="C1976" s="1"/>
      <c r="D1976" s="1"/>
      <c r="E1976" s="1"/>
      <c r="F1976" s="17"/>
      <c r="G1976" s="1"/>
      <c r="H1976" s="1"/>
      <c r="I1976" s="1"/>
      <c r="J1976" s="1"/>
      <c r="K1976" s="1"/>
      <c r="L1976" s="1"/>
      <c r="M1976" s="1"/>
      <c r="N1976" s="1"/>
      <c r="O1976" s="1"/>
      <c r="P1976" s="1"/>
    </row>
    <row r="1977" spans="3:16">
      <c r="C1977" s="1"/>
      <c r="D1977" s="1"/>
      <c r="E1977" s="1"/>
      <c r="F1977" s="17"/>
      <c r="G1977" s="1"/>
      <c r="H1977" s="1"/>
      <c r="I1977" s="1"/>
      <c r="J1977" s="1"/>
      <c r="K1977" s="1"/>
      <c r="L1977" s="1"/>
      <c r="M1977" s="1"/>
      <c r="N1977" s="1"/>
      <c r="O1977" s="1"/>
      <c r="P1977" s="1"/>
    </row>
    <row r="1978" spans="3:16">
      <c r="C1978" s="1"/>
      <c r="D1978" s="1"/>
      <c r="E1978" s="1"/>
      <c r="F1978" s="17"/>
      <c r="G1978" s="1"/>
      <c r="H1978" s="1"/>
      <c r="I1978" s="1"/>
      <c r="J1978" s="1"/>
      <c r="K1978" s="1"/>
      <c r="L1978" s="1"/>
      <c r="M1978" s="1"/>
      <c r="N1978" s="1"/>
      <c r="O1978" s="1"/>
      <c r="P1978" s="1"/>
    </row>
    <row r="1979" spans="3:16">
      <c r="C1979" s="1"/>
      <c r="D1979" s="1"/>
      <c r="E1979" s="1"/>
      <c r="F1979" s="17"/>
      <c r="G1979" s="1"/>
      <c r="H1979" s="1"/>
      <c r="I1979" s="1"/>
      <c r="J1979" s="1"/>
      <c r="K1979" s="1"/>
      <c r="L1979" s="1"/>
      <c r="M1979" s="1"/>
      <c r="N1979" s="1"/>
      <c r="O1979" s="1"/>
      <c r="P1979" s="1"/>
    </row>
    <row r="1980" spans="3:16">
      <c r="C1980" s="1"/>
      <c r="D1980" s="1"/>
      <c r="E1980" s="1"/>
      <c r="F1980" s="17"/>
      <c r="G1980" s="1"/>
      <c r="H1980" s="1"/>
      <c r="I1980" s="1"/>
      <c r="J1980" s="1"/>
      <c r="K1980" s="1"/>
      <c r="L1980" s="1"/>
      <c r="M1980" s="1"/>
      <c r="N1980" s="1"/>
      <c r="O1980" s="1"/>
      <c r="P1980" s="1"/>
    </row>
    <row r="1981" spans="3:16">
      <c r="C1981" s="1"/>
      <c r="D1981" s="1"/>
      <c r="E1981" s="1"/>
      <c r="F1981" s="17"/>
      <c r="G1981" s="1"/>
      <c r="H1981" s="1"/>
      <c r="I1981" s="1"/>
      <c r="J1981" s="1"/>
      <c r="K1981" s="1"/>
      <c r="L1981" s="1"/>
      <c r="M1981" s="1"/>
      <c r="N1981" s="1"/>
      <c r="O1981" s="1"/>
      <c r="P1981" s="1"/>
    </row>
    <row r="1982" spans="3:16">
      <c r="C1982" s="1"/>
      <c r="D1982" s="1"/>
      <c r="E1982" s="1"/>
      <c r="F1982" s="17"/>
      <c r="G1982" s="1"/>
      <c r="H1982" s="1"/>
      <c r="I1982" s="1"/>
      <c r="J1982" s="1"/>
      <c r="K1982" s="1"/>
      <c r="L1982" s="1"/>
      <c r="M1982" s="1"/>
      <c r="N1982" s="1"/>
      <c r="O1982" s="1"/>
      <c r="P1982" s="1"/>
    </row>
    <row r="1983" spans="3:16">
      <c r="C1983" s="1"/>
      <c r="D1983" s="1"/>
      <c r="E1983" s="1"/>
      <c r="F1983" s="17"/>
      <c r="G1983" s="1"/>
      <c r="H1983" s="1"/>
      <c r="I1983" s="1"/>
      <c r="J1983" s="1"/>
      <c r="K1983" s="1"/>
      <c r="L1983" s="1"/>
      <c r="M1983" s="1"/>
      <c r="N1983" s="1"/>
      <c r="O1983" s="1"/>
      <c r="P1983" s="1"/>
    </row>
    <row r="1984" spans="3:16">
      <c r="C1984" s="1"/>
      <c r="D1984" s="1"/>
      <c r="E1984" s="1"/>
      <c r="F1984" s="17"/>
      <c r="G1984" s="1"/>
      <c r="H1984" s="1"/>
      <c r="I1984" s="1"/>
      <c r="J1984" s="1"/>
      <c r="K1984" s="1"/>
      <c r="L1984" s="1"/>
      <c r="M1984" s="1"/>
      <c r="N1984" s="1"/>
      <c r="O1984" s="1"/>
      <c r="P1984" s="1"/>
    </row>
    <row r="1985" spans="3:16">
      <c r="C1985" s="1"/>
      <c r="D1985" s="1"/>
      <c r="E1985" s="1"/>
      <c r="F1985" s="17"/>
      <c r="G1985" s="1"/>
      <c r="H1985" s="1"/>
      <c r="I1985" s="1"/>
      <c r="J1985" s="1"/>
      <c r="K1985" s="1"/>
      <c r="L1985" s="1"/>
      <c r="M1985" s="1"/>
      <c r="N1985" s="1"/>
      <c r="O1985" s="1"/>
      <c r="P1985" s="1"/>
    </row>
    <row r="1986" spans="3:16">
      <c r="C1986" s="1"/>
      <c r="D1986" s="1"/>
      <c r="E1986" s="1"/>
      <c r="F1986" s="17"/>
      <c r="G1986" s="1"/>
      <c r="H1986" s="1"/>
      <c r="I1986" s="1"/>
      <c r="J1986" s="1"/>
      <c r="K1986" s="1"/>
      <c r="L1986" s="1"/>
      <c r="M1986" s="1"/>
      <c r="N1986" s="1"/>
      <c r="O1986" s="1"/>
      <c r="P1986" s="1"/>
    </row>
    <row r="1987" spans="3:16">
      <c r="C1987" s="1"/>
      <c r="D1987" s="1"/>
      <c r="E1987" s="1"/>
      <c r="F1987" s="17"/>
      <c r="G1987" s="1"/>
      <c r="H1987" s="1"/>
      <c r="I1987" s="1"/>
      <c r="J1987" s="1"/>
      <c r="K1987" s="1"/>
      <c r="L1987" s="1"/>
      <c r="M1987" s="1"/>
      <c r="N1987" s="1"/>
      <c r="O1987" s="1"/>
      <c r="P1987" s="1"/>
    </row>
    <row r="1988" spans="3:16">
      <c r="C1988" s="1"/>
      <c r="D1988" s="1"/>
      <c r="E1988" s="1"/>
      <c r="F1988" s="17"/>
      <c r="G1988" s="1"/>
      <c r="H1988" s="1"/>
      <c r="I1988" s="1"/>
      <c r="J1988" s="1"/>
      <c r="K1988" s="1"/>
      <c r="L1988" s="1"/>
      <c r="M1988" s="1"/>
      <c r="N1988" s="1"/>
      <c r="O1988" s="1"/>
      <c r="P1988" s="1"/>
    </row>
    <row r="1989" spans="3:16">
      <c r="C1989" s="1"/>
      <c r="D1989" s="1"/>
      <c r="E1989" s="1"/>
      <c r="F1989" s="17"/>
      <c r="G1989" s="1"/>
      <c r="H1989" s="1"/>
      <c r="I1989" s="1"/>
      <c r="J1989" s="1"/>
      <c r="K1989" s="1"/>
      <c r="L1989" s="1"/>
      <c r="M1989" s="1"/>
      <c r="N1989" s="1"/>
      <c r="O1989" s="1"/>
      <c r="P1989" s="1"/>
    </row>
    <row r="1990" spans="3:16">
      <c r="C1990" s="1"/>
      <c r="D1990" s="1"/>
      <c r="E1990" s="1"/>
      <c r="F1990" s="17"/>
      <c r="G1990" s="1"/>
      <c r="H1990" s="1"/>
      <c r="I1990" s="1"/>
      <c r="J1990" s="1"/>
      <c r="K1990" s="1"/>
      <c r="L1990" s="1"/>
      <c r="M1990" s="1"/>
      <c r="N1990" s="1"/>
      <c r="O1990" s="1"/>
      <c r="P1990" s="1"/>
    </row>
    <row r="1991" spans="3:16">
      <c r="C1991" s="1"/>
      <c r="D1991" s="1"/>
      <c r="E1991" s="1"/>
      <c r="F1991" s="17"/>
      <c r="G1991" s="1"/>
      <c r="H1991" s="1"/>
      <c r="I1991" s="1"/>
      <c r="J1991" s="1"/>
      <c r="K1991" s="1"/>
      <c r="L1991" s="1"/>
      <c r="M1991" s="1"/>
      <c r="N1991" s="1"/>
      <c r="O1991" s="1"/>
      <c r="P1991" s="1"/>
    </row>
    <row r="1992" spans="3:16">
      <c r="C1992" s="1"/>
      <c r="D1992" s="1"/>
      <c r="E1992" s="1"/>
      <c r="F1992" s="17"/>
      <c r="G1992" s="1"/>
      <c r="H1992" s="1"/>
      <c r="I1992" s="1"/>
      <c r="J1992" s="1"/>
      <c r="K1992" s="1"/>
      <c r="L1992" s="1"/>
      <c r="M1992" s="1"/>
      <c r="N1992" s="1"/>
      <c r="O1992" s="1"/>
      <c r="P1992" s="1"/>
    </row>
    <row r="1993" spans="3:16">
      <c r="C1993" s="1"/>
      <c r="D1993" s="1"/>
      <c r="E1993" s="1"/>
      <c r="F1993" s="17"/>
      <c r="G1993" s="1"/>
      <c r="H1993" s="1"/>
      <c r="I1993" s="1"/>
      <c r="J1993" s="1"/>
      <c r="K1993" s="1"/>
      <c r="L1993" s="1"/>
      <c r="M1993" s="1"/>
      <c r="N1993" s="1"/>
      <c r="O1993" s="1"/>
      <c r="P1993" s="1"/>
    </row>
    <row r="1994" spans="3:16">
      <c r="C1994" s="1"/>
      <c r="D1994" s="1"/>
      <c r="E1994" s="1"/>
      <c r="F1994" s="17"/>
      <c r="G1994" s="1"/>
      <c r="H1994" s="1"/>
      <c r="I1994" s="1"/>
      <c r="J1994" s="1"/>
      <c r="K1994" s="1"/>
      <c r="L1994" s="1"/>
      <c r="M1994" s="1"/>
      <c r="N1994" s="1"/>
      <c r="O1994" s="1"/>
      <c r="P1994" s="1"/>
    </row>
    <row r="1995" spans="3:16">
      <c r="C1995" s="1"/>
      <c r="D1995" s="1"/>
      <c r="E1995" s="1"/>
      <c r="F1995" s="17"/>
      <c r="G1995" s="1"/>
      <c r="H1995" s="1"/>
      <c r="I1995" s="1"/>
      <c r="J1995" s="1"/>
      <c r="K1995" s="1"/>
      <c r="L1995" s="1"/>
      <c r="M1995" s="1"/>
      <c r="N1995" s="1"/>
      <c r="O1995" s="1"/>
      <c r="P1995" s="1"/>
    </row>
    <row r="1996" spans="3:16">
      <c r="C1996" s="1"/>
      <c r="D1996" s="1"/>
      <c r="E1996" s="1"/>
      <c r="F1996" s="17"/>
      <c r="G1996" s="1"/>
      <c r="H1996" s="1"/>
      <c r="I1996" s="1"/>
      <c r="J1996" s="1"/>
      <c r="K1996" s="1"/>
      <c r="L1996" s="1"/>
      <c r="M1996" s="1"/>
      <c r="N1996" s="1"/>
      <c r="O1996" s="1"/>
      <c r="P1996" s="1"/>
    </row>
    <row r="1997" spans="3:16">
      <c r="C1997" s="1"/>
      <c r="D1997" s="1"/>
      <c r="E1997" s="1"/>
      <c r="F1997" s="17"/>
      <c r="G1997" s="1"/>
      <c r="H1997" s="1"/>
      <c r="I1997" s="1"/>
      <c r="J1997" s="1"/>
      <c r="K1997" s="1"/>
      <c r="L1997" s="1"/>
      <c r="M1997" s="1"/>
      <c r="N1997" s="1"/>
      <c r="O1997" s="1"/>
      <c r="P1997" s="1"/>
    </row>
    <row r="1998" spans="3:16">
      <c r="C1998" s="1"/>
      <c r="D1998" s="1"/>
      <c r="E1998" s="1"/>
      <c r="F1998" s="17"/>
      <c r="G1998" s="1"/>
      <c r="H1998" s="1"/>
      <c r="I1998" s="1"/>
      <c r="J1998" s="1"/>
      <c r="K1998" s="1"/>
      <c r="L1998" s="1"/>
      <c r="M1998" s="1"/>
      <c r="N1998" s="1"/>
      <c r="O1998" s="1"/>
      <c r="P1998" s="1"/>
    </row>
    <row r="1999" spans="3:16">
      <c r="C1999" s="1"/>
      <c r="D1999" s="1"/>
      <c r="E1999" s="1"/>
      <c r="F1999" s="17"/>
      <c r="G1999" s="1"/>
      <c r="H1999" s="1"/>
      <c r="I1999" s="1"/>
      <c r="J1999" s="1"/>
      <c r="K1999" s="1"/>
      <c r="L1999" s="1"/>
      <c r="M1999" s="1"/>
      <c r="N1999" s="1"/>
      <c r="O1999" s="1"/>
      <c r="P1999" s="1"/>
    </row>
    <row r="2000" spans="3:16">
      <c r="C2000" s="1"/>
      <c r="D2000" s="1"/>
      <c r="E2000" s="1"/>
      <c r="F2000" s="17"/>
      <c r="G2000" s="1"/>
      <c r="H2000" s="1"/>
      <c r="I2000" s="1"/>
      <c r="J2000" s="1"/>
      <c r="K2000" s="1"/>
      <c r="L2000" s="1"/>
      <c r="M2000" s="1"/>
      <c r="N2000" s="1"/>
      <c r="O2000" s="1"/>
      <c r="P2000" s="1"/>
    </row>
    <row r="2001" spans="3:16">
      <c r="C2001" s="1"/>
      <c r="D2001" s="1"/>
      <c r="E2001" s="1"/>
      <c r="F2001" s="17"/>
      <c r="G2001" s="1"/>
      <c r="H2001" s="1"/>
      <c r="I2001" s="1"/>
      <c r="J2001" s="1"/>
      <c r="K2001" s="1"/>
      <c r="L2001" s="1"/>
      <c r="M2001" s="1"/>
      <c r="N2001" s="1"/>
      <c r="O2001" s="1"/>
      <c r="P2001" s="1"/>
    </row>
    <row r="2002" spans="3:16">
      <c r="C2002" s="1"/>
      <c r="D2002" s="1"/>
      <c r="E2002" s="1"/>
      <c r="F2002" s="17"/>
      <c r="G2002" s="1"/>
      <c r="H2002" s="1"/>
      <c r="I2002" s="1"/>
      <c r="J2002" s="1"/>
      <c r="K2002" s="1"/>
      <c r="L2002" s="1"/>
      <c r="M2002" s="1"/>
      <c r="N2002" s="1"/>
      <c r="O2002" s="1"/>
      <c r="P2002" s="1"/>
    </row>
    <row r="2003" spans="3:16">
      <c r="C2003" s="1"/>
      <c r="D2003" s="1"/>
      <c r="E2003" s="1"/>
      <c r="F2003" s="17"/>
      <c r="G2003" s="1"/>
      <c r="H2003" s="1"/>
      <c r="I2003" s="1"/>
      <c r="J2003" s="1"/>
      <c r="K2003" s="1"/>
      <c r="L2003" s="1"/>
      <c r="M2003" s="1"/>
      <c r="N2003" s="1"/>
      <c r="O2003" s="1"/>
      <c r="P2003" s="1"/>
    </row>
    <row r="2004" spans="3:16">
      <c r="C2004" s="1"/>
      <c r="D2004" s="1"/>
      <c r="E2004" s="1"/>
      <c r="F2004" s="17"/>
      <c r="G2004" s="1"/>
      <c r="H2004" s="1"/>
      <c r="I2004" s="1"/>
      <c r="J2004" s="1"/>
      <c r="K2004" s="1"/>
      <c r="L2004" s="1"/>
      <c r="M2004" s="1"/>
      <c r="N2004" s="1"/>
      <c r="O2004" s="1"/>
      <c r="P2004" s="1"/>
    </row>
    <row r="2005" spans="3:16">
      <c r="C2005" s="1"/>
      <c r="D2005" s="1"/>
      <c r="E2005" s="1"/>
      <c r="F2005" s="17"/>
      <c r="G2005" s="1"/>
      <c r="H2005" s="1"/>
      <c r="I2005" s="1"/>
      <c r="J2005" s="1"/>
      <c r="K2005" s="1"/>
      <c r="L2005" s="1"/>
      <c r="M2005" s="1"/>
      <c r="N2005" s="1"/>
      <c r="O2005" s="1"/>
      <c r="P2005" s="1"/>
    </row>
    <row r="2006" spans="3:16">
      <c r="C2006" s="1"/>
      <c r="D2006" s="1"/>
      <c r="E2006" s="1"/>
      <c r="F2006" s="17"/>
      <c r="G2006" s="1"/>
      <c r="H2006" s="1"/>
      <c r="I2006" s="1"/>
      <c r="J2006" s="1"/>
      <c r="K2006" s="1"/>
      <c r="L2006" s="1"/>
      <c r="M2006" s="1"/>
      <c r="N2006" s="1"/>
      <c r="O2006" s="1"/>
      <c r="P2006" s="1"/>
    </row>
    <row r="2007" spans="3:16">
      <c r="C2007" s="1"/>
      <c r="D2007" s="1"/>
      <c r="E2007" s="1"/>
      <c r="F2007" s="17"/>
      <c r="G2007" s="1"/>
      <c r="H2007" s="1"/>
      <c r="I2007" s="1"/>
      <c r="J2007" s="1"/>
      <c r="K2007" s="1"/>
      <c r="L2007" s="1"/>
      <c r="M2007" s="1"/>
      <c r="N2007" s="1"/>
      <c r="O2007" s="1"/>
      <c r="P2007" s="1"/>
    </row>
    <row r="2008" spans="3:16">
      <c r="C2008" s="1"/>
      <c r="D2008" s="1"/>
      <c r="E2008" s="1"/>
      <c r="F2008" s="17"/>
      <c r="G2008" s="1"/>
      <c r="H2008" s="1"/>
      <c r="I2008" s="1"/>
      <c r="J2008" s="1"/>
      <c r="K2008" s="1"/>
      <c r="L2008" s="1"/>
      <c r="M2008" s="1"/>
      <c r="N2008" s="1"/>
      <c r="O2008" s="1"/>
      <c r="P2008" s="1"/>
    </row>
    <row r="2009" spans="3:16">
      <c r="C2009" s="1"/>
      <c r="D2009" s="1"/>
      <c r="E2009" s="1"/>
      <c r="F2009" s="17"/>
      <c r="G2009" s="1"/>
      <c r="H2009" s="1"/>
      <c r="I2009" s="1"/>
      <c r="J2009" s="1"/>
      <c r="K2009" s="1"/>
      <c r="L2009" s="1"/>
      <c r="M2009" s="1"/>
      <c r="N2009" s="1"/>
      <c r="O2009" s="1"/>
      <c r="P2009" s="1"/>
    </row>
    <row r="2010" spans="3:16">
      <c r="C2010" s="1"/>
      <c r="D2010" s="1"/>
      <c r="E2010" s="1"/>
      <c r="F2010" s="17"/>
      <c r="G2010" s="1"/>
      <c r="H2010" s="1"/>
      <c r="I2010" s="1"/>
      <c r="J2010" s="1"/>
      <c r="K2010" s="1"/>
      <c r="L2010" s="1"/>
      <c r="M2010" s="1"/>
      <c r="N2010" s="1"/>
      <c r="O2010" s="1"/>
      <c r="P2010" s="1"/>
    </row>
    <row r="2011" spans="3:16">
      <c r="C2011" s="1"/>
      <c r="D2011" s="1"/>
      <c r="E2011" s="1"/>
      <c r="F2011" s="17"/>
      <c r="G2011" s="1"/>
      <c r="H2011" s="1"/>
      <c r="I2011" s="1"/>
      <c r="J2011" s="1"/>
      <c r="K2011" s="1"/>
      <c r="L2011" s="1"/>
      <c r="M2011" s="1"/>
      <c r="N2011" s="1"/>
      <c r="O2011" s="1"/>
      <c r="P2011" s="1"/>
    </row>
    <row r="2012" spans="3:16">
      <c r="C2012" s="1"/>
      <c r="D2012" s="1"/>
      <c r="E2012" s="1"/>
      <c r="F2012" s="17"/>
      <c r="G2012" s="1"/>
      <c r="H2012" s="1"/>
      <c r="I2012" s="1"/>
      <c r="J2012" s="1"/>
      <c r="K2012" s="1"/>
      <c r="L2012" s="1"/>
      <c r="M2012" s="1"/>
      <c r="N2012" s="1"/>
      <c r="O2012" s="1"/>
      <c r="P2012" s="1"/>
    </row>
    <row r="2013" spans="3:16">
      <c r="C2013" s="1"/>
      <c r="D2013" s="1"/>
      <c r="E2013" s="1"/>
      <c r="F2013" s="17"/>
      <c r="G2013" s="1"/>
      <c r="H2013" s="1"/>
      <c r="I2013" s="1"/>
      <c r="J2013" s="1"/>
      <c r="K2013" s="1"/>
      <c r="L2013" s="1"/>
      <c r="M2013" s="1"/>
      <c r="N2013" s="1"/>
      <c r="O2013" s="1"/>
      <c r="P2013" s="1"/>
    </row>
    <row r="2014" spans="3:16">
      <c r="C2014" s="1"/>
      <c r="D2014" s="1"/>
      <c r="E2014" s="1"/>
      <c r="F2014" s="17"/>
      <c r="G2014" s="1"/>
      <c r="H2014" s="1"/>
      <c r="I2014" s="1"/>
      <c r="J2014" s="1"/>
      <c r="K2014" s="1"/>
      <c r="L2014" s="1"/>
      <c r="M2014" s="1"/>
      <c r="N2014" s="1"/>
      <c r="O2014" s="1"/>
      <c r="P2014" s="1"/>
    </row>
    <row r="2015" spans="3:16">
      <c r="C2015" s="1"/>
      <c r="D2015" s="1"/>
      <c r="E2015" s="1"/>
      <c r="F2015" s="17"/>
      <c r="G2015" s="1"/>
      <c r="H2015" s="1"/>
      <c r="I2015" s="1"/>
      <c r="J2015" s="1"/>
      <c r="K2015" s="1"/>
      <c r="L2015" s="1"/>
      <c r="M2015" s="1"/>
      <c r="N2015" s="1"/>
      <c r="O2015" s="1"/>
      <c r="P2015" s="1"/>
    </row>
    <row r="2016" spans="3:16">
      <c r="C2016" s="1"/>
      <c r="D2016" s="1"/>
      <c r="E2016" s="1"/>
      <c r="F2016" s="17"/>
      <c r="G2016" s="1"/>
      <c r="H2016" s="1"/>
      <c r="I2016" s="1"/>
      <c r="J2016" s="1"/>
      <c r="K2016" s="1"/>
      <c r="L2016" s="1"/>
      <c r="M2016" s="1"/>
      <c r="N2016" s="1"/>
      <c r="O2016" s="1"/>
      <c r="P2016" s="1"/>
    </row>
    <row r="2017" spans="3:16">
      <c r="C2017" s="1"/>
      <c r="D2017" s="1"/>
      <c r="E2017" s="1"/>
      <c r="F2017" s="17"/>
      <c r="G2017" s="1"/>
      <c r="H2017" s="1"/>
      <c r="I2017" s="1"/>
      <c r="J2017" s="1"/>
      <c r="K2017" s="1"/>
      <c r="L2017" s="1"/>
      <c r="M2017" s="1"/>
      <c r="N2017" s="1"/>
      <c r="O2017" s="1"/>
      <c r="P2017" s="1"/>
    </row>
    <row r="2018" spans="3:16">
      <c r="C2018" s="1"/>
      <c r="D2018" s="1"/>
      <c r="E2018" s="1"/>
      <c r="F2018" s="17"/>
      <c r="G2018" s="1"/>
      <c r="H2018" s="1"/>
      <c r="I2018" s="1"/>
      <c r="J2018" s="1"/>
      <c r="K2018" s="1"/>
      <c r="L2018" s="1"/>
      <c r="M2018" s="1"/>
      <c r="N2018" s="1"/>
      <c r="O2018" s="1"/>
      <c r="P2018" s="1"/>
    </row>
    <row r="2019" spans="3:16">
      <c r="C2019" s="1"/>
      <c r="D2019" s="1"/>
      <c r="E2019" s="1"/>
      <c r="F2019" s="17"/>
      <c r="G2019" s="1"/>
      <c r="H2019" s="1"/>
      <c r="I2019" s="1"/>
      <c r="J2019" s="1"/>
      <c r="K2019" s="1"/>
      <c r="L2019" s="1"/>
      <c r="M2019" s="1"/>
      <c r="N2019" s="1"/>
      <c r="O2019" s="1"/>
      <c r="P2019" s="1"/>
    </row>
    <row r="2020" spans="3:16">
      <c r="C2020" s="1"/>
      <c r="D2020" s="1"/>
      <c r="E2020" s="1"/>
      <c r="F2020" s="17"/>
      <c r="G2020" s="1"/>
      <c r="H2020" s="1"/>
      <c r="I2020" s="1"/>
      <c r="J2020" s="1"/>
      <c r="K2020" s="1"/>
      <c r="L2020" s="1"/>
      <c r="M2020" s="1"/>
      <c r="N2020" s="1"/>
      <c r="O2020" s="1"/>
      <c r="P2020" s="1"/>
    </row>
    <row r="2021" spans="3:16">
      <c r="C2021" s="1"/>
      <c r="D2021" s="1"/>
      <c r="E2021" s="1"/>
      <c r="F2021" s="17"/>
      <c r="G2021" s="1"/>
      <c r="H2021" s="1"/>
      <c r="I2021" s="1"/>
      <c r="J2021" s="1"/>
      <c r="K2021" s="1"/>
      <c r="L2021" s="1"/>
      <c r="M2021" s="1"/>
      <c r="N2021" s="1"/>
      <c r="O2021" s="1"/>
      <c r="P2021" s="1"/>
    </row>
    <row r="2022" spans="3:16">
      <c r="C2022" s="1"/>
      <c r="D2022" s="1"/>
      <c r="E2022" s="1"/>
      <c r="F2022" s="17"/>
      <c r="G2022" s="1"/>
      <c r="H2022" s="1"/>
      <c r="I2022" s="1"/>
      <c r="J2022" s="1"/>
      <c r="K2022" s="1"/>
      <c r="L2022" s="1"/>
      <c r="M2022" s="1"/>
      <c r="N2022" s="1"/>
      <c r="O2022" s="1"/>
      <c r="P2022" s="1"/>
    </row>
    <row r="2023" spans="3:16">
      <c r="C2023" s="1"/>
      <c r="D2023" s="1"/>
      <c r="E2023" s="1"/>
      <c r="F2023" s="17"/>
      <c r="G2023" s="1"/>
      <c r="H2023" s="1"/>
      <c r="I2023" s="1"/>
      <c r="J2023" s="1"/>
      <c r="K2023" s="1"/>
      <c r="L2023" s="1"/>
      <c r="M2023" s="1"/>
      <c r="N2023" s="1"/>
      <c r="O2023" s="1"/>
      <c r="P2023" s="1"/>
    </row>
    <row r="2024" spans="3:16">
      <c r="C2024" s="1"/>
      <c r="D2024" s="1"/>
      <c r="E2024" s="1"/>
      <c r="F2024" s="17"/>
      <c r="G2024" s="1"/>
      <c r="H2024" s="1"/>
      <c r="I2024" s="1"/>
      <c r="J2024" s="1"/>
      <c r="K2024" s="1"/>
      <c r="L2024" s="1"/>
      <c r="M2024" s="1"/>
      <c r="N2024" s="1"/>
      <c r="O2024" s="1"/>
      <c r="P2024" s="1"/>
    </row>
    <row r="2025" spans="3:16">
      <c r="C2025" s="1"/>
      <c r="D2025" s="1"/>
      <c r="E2025" s="1"/>
      <c r="F2025" s="17"/>
      <c r="G2025" s="1"/>
      <c r="H2025" s="1"/>
      <c r="I2025" s="1"/>
      <c r="J2025" s="1"/>
      <c r="K2025" s="1"/>
      <c r="L2025" s="1"/>
      <c r="M2025" s="1"/>
      <c r="N2025" s="1"/>
      <c r="O2025" s="1"/>
      <c r="P2025" s="1"/>
    </row>
    <row r="2026" spans="3:16">
      <c r="C2026" s="1"/>
      <c r="D2026" s="1"/>
      <c r="E2026" s="1"/>
      <c r="F2026" s="17"/>
      <c r="G2026" s="1"/>
      <c r="H2026" s="1"/>
      <c r="I2026" s="1"/>
      <c r="J2026" s="1"/>
      <c r="K2026" s="1"/>
      <c r="L2026" s="1"/>
      <c r="M2026" s="1"/>
      <c r="N2026" s="1"/>
      <c r="O2026" s="1"/>
      <c r="P2026" s="1"/>
    </row>
    <row r="2027" spans="3:16">
      <c r="C2027" s="1"/>
      <c r="D2027" s="1"/>
      <c r="E2027" s="1"/>
      <c r="F2027" s="17"/>
      <c r="G2027" s="1"/>
      <c r="H2027" s="1"/>
      <c r="I2027" s="1"/>
      <c r="J2027" s="1"/>
      <c r="K2027" s="1"/>
      <c r="L2027" s="1"/>
      <c r="M2027" s="1"/>
      <c r="N2027" s="1"/>
      <c r="O2027" s="1"/>
      <c r="P2027" s="1"/>
    </row>
    <row r="2028" spans="3:16">
      <c r="C2028" s="1"/>
      <c r="D2028" s="1"/>
      <c r="E2028" s="1"/>
      <c r="F2028" s="17"/>
      <c r="G2028" s="1"/>
      <c r="H2028" s="1"/>
      <c r="I2028" s="1"/>
      <c r="J2028" s="1"/>
      <c r="K2028" s="1"/>
      <c r="L2028" s="1"/>
      <c r="M2028" s="1"/>
      <c r="N2028" s="1"/>
      <c r="O2028" s="1"/>
      <c r="P2028" s="1"/>
    </row>
    <row r="2029" spans="3:16">
      <c r="C2029" s="1"/>
      <c r="D2029" s="1"/>
      <c r="E2029" s="1"/>
      <c r="F2029" s="17"/>
      <c r="G2029" s="1"/>
      <c r="H2029" s="1"/>
      <c r="I2029" s="1"/>
      <c r="J2029" s="1"/>
      <c r="K2029" s="1"/>
      <c r="L2029" s="1"/>
      <c r="M2029" s="1"/>
      <c r="N2029" s="1"/>
      <c r="O2029" s="1"/>
      <c r="P2029" s="1"/>
    </row>
    <row r="2030" spans="3:16">
      <c r="C2030" s="1"/>
      <c r="D2030" s="1"/>
      <c r="E2030" s="1"/>
      <c r="F2030" s="17"/>
      <c r="G2030" s="1"/>
      <c r="H2030" s="1"/>
      <c r="I2030" s="1"/>
      <c r="J2030" s="1"/>
      <c r="K2030" s="1"/>
      <c r="L2030" s="1"/>
      <c r="M2030" s="1"/>
      <c r="N2030" s="1"/>
      <c r="O2030" s="1"/>
      <c r="P2030" s="1"/>
    </row>
    <row r="2031" spans="3:16">
      <c r="C2031" s="1"/>
      <c r="D2031" s="1"/>
      <c r="E2031" s="1"/>
      <c r="F2031" s="17"/>
      <c r="G2031" s="1"/>
      <c r="H2031" s="1"/>
      <c r="I2031" s="1"/>
      <c r="J2031" s="1"/>
      <c r="K2031" s="1"/>
      <c r="L2031" s="1"/>
      <c r="M2031" s="1"/>
      <c r="N2031" s="1"/>
      <c r="O2031" s="1"/>
      <c r="P2031" s="1"/>
    </row>
    <row r="2032" spans="3:16">
      <c r="C2032" s="1"/>
      <c r="D2032" s="1"/>
      <c r="E2032" s="1"/>
      <c r="F2032" s="17"/>
      <c r="G2032" s="1"/>
      <c r="H2032" s="1"/>
      <c r="I2032" s="1"/>
      <c r="J2032" s="1"/>
      <c r="K2032" s="1"/>
      <c r="L2032" s="1"/>
      <c r="M2032" s="1"/>
      <c r="N2032" s="1"/>
      <c r="O2032" s="1"/>
      <c r="P2032" s="1"/>
    </row>
    <row r="2033" spans="3:16">
      <c r="C2033" s="1"/>
      <c r="D2033" s="1"/>
      <c r="E2033" s="1"/>
      <c r="F2033" s="17"/>
      <c r="G2033" s="1"/>
      <c r="H2033" s="1"/>
      <c r="I2033" s="1"/>
      <c r="J2033" s="1"/>
      <c r="K2033" s="1"/>
      <c r="L2033" s="1"/>
      <c r="M2033" s="1"/>
      <c r="N2033" s="1"/>
      <c r="O2033" s="1"/>
      <c r="P2033" s="1"/>
    </row>
    <row r="2034" spans="3:16">
      <c r="C2034" s="1"/>
      <c r="D2034" s="1"/>
      <c r="E2034" s="1"/>
      <c r="F2034" s="17"/>
      <c r="G2034" s="1"/>
      <c r="H2034" s="1"/>
      <c r="I2034" s="1"/>
      <c r="J2034" s="1"/>
      <c r="K2034" s="1"/>
      <c r="L2034" s="1"/>
      <c r="M2034" s="1"/>
      <c r="N2034" s="1"/>
      <c r="O2034" s="1"/>
      <c r="P2034" s="1"/>
    </row>
    <row r="2035" spans="3:16">
      <c r="C2035" s="1"/>
      <c r="D2035" s="1"/>
      <c r="E2035" s="1"/>
      <c r="F2035" s="17"/>
      <c r="G2035" s="1"/>
      <c r="H2035" s="1"/>
      <c r="I2035" s="1"/>
      <c r="J2035" s="1"/>
      <c r="K2035" s="1"/>
      <c r="L2035" s="1"/>
      <c r="M2035" s="1"/>
      <c r="N2035" s="1"/>
      <c r="O2035" s="1"/>
      <c r="P2035" s="1"/>
    </row>
    <row r="2036" spans="3:16">
      <c r="C2036" s="1"/>
      <c r="D2036" s="1"/>
      <c r="E2036" s="1"/>
      <c r="F2036" s="17"/>
      <c r="G2036" s="1"/>
      <c r="H2036" s="1"/>
      <c r="I2036" s="1"/>
      <c r="J2036" s="1"/>
      <c r="K2036" s="1"/>
      <c r="L2036" s="1"/>
      <c r="M2036" s="1"/>
      <c r="N2036" s="1"/>
      <c r="O2036" s="1"/>
      <c r="P2036" s="1"/>
    </row>
    <row r="2037" spans="3:16">
      <c r="C2037" s="1"/>
      <c r="D2037" s="1"/>
      <c r="E2037" s="1"/>
      <c r="F2037" s="17"/>
      <c r="G2037" s="1"/>
      <c r="H2037" s="1"/>
      <c r="I2037" s="1"/>
      <c r="J2037" s="1"/>
      <c r="K2037" s="1"/>
      <c r="L2037" s="1"/>
      <c r="M2037" s="1"/>
      <c r="N2037" s="1"/>
      <c r="O2037" s="1"/>
      <c r="P2037" s="1"/>
    </row>
    <row r="2038" spans="3:16">
      <c r="C2038" s="1"/>
      <c r="D2038" s="1"/>
      <c r="E2038" s="1"/>
      <c r="F2038" s="17"/>
      <c r="G2038" s="1"/>
      <c r="H2038" s="1"/>
      <c r="I2038" s="1"/>
      <c r="J2038" s="1"/>
      <c r="K2038" s="1"/>
      <c r="L2038" s="1"/>
      <c r="M2038" s="1"/>
      <c r="N2038" s="1"/>
      <c r="O2038" s="1"/>
      <c r="P2038" s="1"/>
    </row>
    <row r="2039" spans="3:16">
      <c r="C2039" s="1"/>
      <c r="D2039" s="1"/>
      <c r="E2039" s="1"/>
      <c r="F2039" s="17"/>
      <c r="G2039" s="1"/>
      <c r="H2039" s="1"/>
      <c r="I2039" s="1"/>
      <c r="J2039" s="1"/>
      <c r="K2039" s="1"/>
      <c r="L2039" s="1"/>
      <c r="M2039" s="1"/>
      <c r="N2039" s="1"/>
      <c r="O2039" s="1"/>
      <c r="P2039" s="1"/>
    </row>
    <row r="2040" spans="3:16">
      <c r="C2040" s="1"/>
      <c r="D2040" s="1"/>
      <c r="E2040" s="1"/>
      <c r="F2040" s="17"/>
      <c r="G2040" s="1"/>
      <c r="H2040" s="1"/>
      <c r="I2040" s="1"/>
      <c r="J2040" s="1"/>
      <c r="K2040" s="1"/>
      <c r="L2040" s="1"/>
      <c r="M2040" s="1"/>
      <c r="N2040" s="1"/>
      <c r="O2040" s="1"/>
      <c r="P2040" s="1"/>
    </row>
    <row r="2041" spans="3:16">
      <c r="C2041" s="1"/>
      <c r="D2041" s="1"/>
      <c r="E2041" s="1"/>
      <c r="F2041" s="17"/>
      <c r="G2041" s="1"/>
      <c r="H2041" s="1"/>
      <c r="I2041" s="1"/>
      <c r="J2041" s="1"/>
      <c r="K2041" s="1"/>
      <c r="L2041" s="1"/>
      <c r="M2041" s="1"/>
      <c r="N2041" s="1"/>
      <c r="O2041" s="1"/>
      <c r="P2041" s="1"/>
    </row>
    <row r="2042" spans="3:16">
      <c r="C2042" s="1"/>
      <c r="D2042" s="1"/>
      <c r="E2042" s="1"/>
      <c r="F2042" s="17"/>
      <c r="G2042" s="1"/>
      <c r="H2042" s="1"/>
      <c r="I2042" s="1"/>
      <c r="J2042" s="1"/>
      <c r="K2042" s="1"/>
      <c r="L2042" s="1"/>
      <c r="M2042" s="1"/>
      <c r="N2042" s="1"/>
      <c r="O2042" s="1"/>
      <c r="P2042" s="1"/>
    </row>
    <row r="2043" spans="3:16">
      <c r="C2043" s="1"/>
      <c r="D2043" s="1"/>
      <c r="E2043" s="1"/>
      <c r="F2043" s="17"/>
      <c r="G2043" s="1"/>
      <c r="H2043" s="1"/>
      <c r="I2043" s="1"/>
      <c r="J2043" s="1"/>
      <c r="K2043" s="1"/>
      <c r="L2043" s="1"/>
      <c r="M2043" s="1"/>
      <c r="N2043" s="1"/>
      <c r="O2043" s="1"/>
      <c r="P2043" s="1"/>
    </row>
    <row r="2044" spans="3:16">
      <c r="C2044" s="1"/>
      <c r="D2044" s="1"/>
      <c r="E2044" s="1"/>
      <c r="F2044" s="17"/>
      <c r="G2044" s="1"/>
      <c r="H2044" s="1"/>
      <c r="I2044" s="1"/>
      <c r="J2044" s="1"/>
      <c r="K2044" s="1"/>
      <c r="L2044" s="1"/>
      <c r="M2044" s="1"/>
      <c r="N2044" s="1"/>
      <c r="O2044" s="1"/>
      <c r="P2044" s="1"/>
    </row>
    <row r="2045" spans="3:16">
      <c r="C2045" s="1"/>
      <c r="D2045" s="1"/>
      <c r="E2045" s="1"/>
      <c r="F2045" s="17"/>
      <c r="G2045" s="1"/>
      <c r="H2045" s="1"/>
      <c r="I2045" s="1"/>
      <c r="J2045" s="1"/>
      <c r="K2045" s="1"/>
      <c r="L2045" s="1"/>
      <c r="M2045" s="1"/>
      <c r="N2045" s="1"/>
      <c r="O2045" s="1"/>
      <c r="P2045" s="1"/>
    </row>
    <row r="2046" spans="3:16">
      <c r="C2046" s="1"/>
      <c r="D2046" s="1"/>
      <c r="E2046" s="1"/>
      <c r="F2046" s="17"/>
      <c r="G2046" s="1"/>
      <c r="H2046" s="1"/>
      <c r="I2046" s="1"/>
      <c r="J2046" s="1"/>
      <c r="K2046" s="1"/>
      <c r="L2046" s="1"/>
      <c r="M2046" s="1"/>
      <c r="N2046" s="1"/>
      <c r="O2046" s="1"/>
      <c r="P2046" s="1"/>
    </row>
    <row r="2047" spans="3:16">
      <c r="C2047" s="1"/>
      <c r="D2047" s="1"/>
      <c r="E2047" s="1"/>
      <c r="F2047" s="17"/>
      <c r="G2047" s="1"/>
      <c r="H2047" s="1"/>
      <c r="I2047" s="1"/>
      <c r="J2047" s="1"/>
      <c r="K2047" s="1"/>
      <c r="L2047" s="1"/>
      <c r="M2047" s="1"/>
      <c r="N2047" s="1"/>
      <c r="O2047" s="1"/>
      <c r="P2047" s="1"/>
    </row>
    <row r="2048" spans="3:16">
      <c r="C2048" s="1"/>
      <c r="D2048" s="1"/>
      <c r="E2048" s="1"/>
      <c r="F2048" s="17"/>
      <c r="G2048" s="1"/>
      <c r="H2048" s="1"/>
      <c r="I2048" s="1"/>
      <c r="J2048" s="1"/>
      <c r="K2048" s="1"/>
      <c r="L2048" s="1"/>
      <c r="M2048" s="1"/>
      <c r="N2048" s="1"/>
      <c r="O2048" s="1"/>
      <c r="P2048" s="1"/>
    </row>
    <row r="2049" spans="3:16">
      <c r="C2049" s="1"/>
      <c r="D2049" s="1"/>
      <c r="E2049" s="1"/>
      <c r="F2049" s="17"/>
      <c r="G2049" s="1"/>
      <c r="H2049" s="1"/>
      <c r="I2049" s="1"/>
      <c r="J2049" s="1"/>
      <c r="K2049" s="1"/>
      <c r="L2049" s="1"/>
      <c r="M2049" s="1"/>
      <c r="N2049" s="1"/>
      <c r="O2049" s="1"/>
      <c r="P2049" s="1"/>
    </row>
    <row r="2050" spans="3:16">
      <c r="C2050" s="1"/>
      <c r="D2050" s="1"/>
      <c r="E2050" s="1"/>
      <c r="F2050" s="17"/>
      <c r="G2050" s="1"/>
      <c r="H2050" s="1"/>
      <c r="I2050" s="1"/>
      <c r="J2050" s="1"/>
      <c r="K2050" s="1"/>
      <c r="L2050" s="1"/>
      <c r="M2050" s="1"/>
      <c r="N2050" s="1"/>
      <c r="O2050" s="1"/>
      <c r="P2050" s="1"/>
    </row>
    <row r="2051" spans="3:16">
      <c r="C2051" s="1"/>
      <c r="D2051" s="1"/>
      <c r="E2051" s="1"/>
      <c r="F2051" s="17"/>
      <c r="G2051" s="1"/>
      <c r="H2051" s="1"/>
      <c r="I2051" s="1"/>
      <c r="J2051" s="1"/>
      <c r="K2051" s="1"/>
      <c r="L2051" s="1"/>
      <c r="M2051" s="1"/>
      <c r="N2051" s="1"/>
      <c r="O2051" s="1"/>
      <c r="P2051" s="1"/>
    </row>
    <row r="2052" spans="3:16">
      <c r="C2052" s="1"/>
      <c r="D2052" s="1"/>
      <c r="E2052" s="1"/>
      <c r="F2052" s="17"/>
      <c r="G2052" s="1"/>
      <c r="H2052" s="1"/>
      <c r="I2052" s="1"/>
      <c r="J2052" s="1"/>
      <c r="K2052" s="1"/>
      <c r="L2052" s="1"/>
      <c r="M2052" s="1"/>
      <c r="N2052" s="1"/>
      <c r="O2052" s="1"/>
      <c r="P2052" s="1"/>
    </row>
    <row r="2053" spans="3:16">
      <c r="C2053" s="1"/>
      <c r="D2053" s="1"/>
      <c r="E2053" s="1"/>
      <c r="F2053" s="17"/>
      <c r="G2053" s="1"/>
      <c r="H2053" s="1"/>
      <c r="I2053" s="1"/>
      <c r="J2053" s="1"/>
      <c r="K2053" s="1"/>
      <c r="L2053" s="1"/>
      <c r="M2053" s="1"/>
      <c r="N2053" s="1"/>
      <c r="O2053" s="1"/>
      <c r="P2053" s="1"/>
    </row>
    <row r="2054" spans="3:16">
      <c r="C2054" s="1"/>
      <c r="D2054" s="1"/>
      <c r="E2054" s="1"/>
      <c r="F2054" s="17"/>
      <c r="G2054" s="1"/>
      <c r="H2054" s="1"/>
      <c r="I2054" s="1"/>
      <c r="J2054" s="1"/>
      <c r="K2054" s="1"/>
      <c r="L2054" s="1"/>
      <c r="M2054" s="1"/>
      <c r="N2054" s="1"/>
      <c r="O2054" s="1"/>
      <c r="P2054" s="1"/>
    </row>
    <row r="2055" spans="3:16">
      <c r="C2055" s="1"/>
      <c r="D2055" s="1"/>
      <c r="E2055" s="1"/>
      <c r="F2055" s="17"/>
      <c r="G2055" s="1"/>
      <c r="H2055" s="1"/>
      <c r="I2055" s="1"/>
      <c r="J2055" s="1"/>
      <c r="K2055" s="1"/>
      <c r="L2055" s="1"/>
      <c r="M2055" s="1"/>
      <c r="N2055" s="1"/>
      <c r="O2055" s="1"/>
      <c r="P2055" s="1"/>
    </row>
    <row r="2056" spans="3:16">
      <c r="C2056" s="1"/>
      <c r="D2056" s="1"/>
      <c r="E2056" s="1"/>
      <c r="F2056" s="17"/>
      <c r="G2056" s="1"/>
      <c r="H2056" s="1"/>
      <c r="I2056" s="1"/>
      <c r="J2056" s="1"/>
      <c r="K2056" s="1"/>
      <c r="L2056" s="1"/>
      <c r="M2056" s="1"/>
      <c r="N2056" s="1"/>
      <c r="O2056" s="1"/>
      <c r="P2056" s="1"/>
    </row>
    <row r="2057" spans="3:16">
      <c r="C2057" s="1"/>
      <c r="D2057" s="1"/>
      <c r="E2057" s="1"/>
      <c r="F2057" s="17"/>
      <c r="G2057" s="1"/>
      <c r="H2057" s="1"/>
      <c r="I2057" s="1"/>
      <c r="J2057" s="1"/>
      <c r="K2057" s="1"/>
      <c r="L2057" s="1"/>
      <c r="M2057" s="1"/>
      <c r="N2057" s="1"/>
      <c r="O2057" s="1"/>
      <c r="P2057" s="1"/>
    </row>
    <row r="2058" spans="3:16">
      <c r="C2058" s="1"/>
      <c r="D2058" s="1"/>
      <c r="E2058" s="1"/>
      <c r="F2058" s="17"/>
      <c r="G2058" s="1"/>
      <c r="H2058" s="1"/>
      <c r="I2058" s="1"/>
      <c r="J2058" s="1"/>
      <c r="K2058" s="1"/>
      <c r="L2058" s="1"/>
      <c r="M2058" s="1"/>
      <c r="N2058" s="1"/>
      <c r="O2058" s="1"/>
      <c r="P2058" s="1"/>
    </row>
    <row r="2059" spans="3:16">
      <c r="C2059" s="1"/>
      <c r="D2059" s="1"/>
      <c r="E2059" s="1"/>
      <c r="F2059" s="17"/>
      <c r="G2059" s="1"/>
      <c r="H2059" s="1"/>
      <c r="I2059" s="1"/>
      <c r="J2059" s="1"/>
      <c r="K2059" s="1"/>
      <c r="L2059" s="1"/>
      <c r="M2059" s="1"/>
      <c r="N2059" s="1"/>
      <c r="O2059" s="1"/>
      <c r="P2059" s="1"/>
    </row>
    <row r="2060" spans="3:16">
      <c r="C2060" s="1"/>
      <c r="D2060" s="1"/>
      <c r="E2060" s="1"/>
      <c r="F2060" s="17"/>
      <c r="G2060" s="1"/>
      <c r="H2060" s="1"/>
      <c r="I2060" s="1"/>
      <c r="J2060" s="1"/>
      <c r="K2060" s="1"/>
      <c r="L2060" s="1"/>
      <c r="M2060" s="1"/>
      <c r="N2060" s="1"/>
      <c r="O2060" s="1"/>
      <c r="P2060" s="1"/>
    </row>
    <row r="2061" spans="3:16">
      <c r="C2061" s="1"/>
      <c r="D2061" s="1"/>
      <c r="E2061" s="1"/>
      <c r="F2061" s="17"/>
      <c r="G2061" s="1"/>
      <c r="H2061" s="1"/>
      <c r="I2061" s="1"/>
      <c r="J2061" s="1"/>
      <c r="K2061" s="1"/>
      <c r="L2061" s="1"/>
      <c r="M2061" s="1"/>
      <c r="N2061" s="1"/>
      <c r="O2061" s="1"/>
      <c r="P2061" s="1"/>
    </row>
    <row r="2062" spans="3:16">
      <c r="C2062" s="1"/>
      <c r="D2062" s="1"/>
      <c r="E2062" s="1"/>
      <c r="F2062" s="17"/>
      <c r="G2062" s="1"/>
      <c r="H2062" s="1"/>
      <c r="I2062" s="1"/>
      <c r="J2062" s="1"/>
      <c r="K2062" s="1"/>
      <c r="L2062" s="1"/>
      <c r="M2062" s="1"/>
      <c r="N2062" s="1"/>
      <c r="O2062" s="1"/>
      <c r="P2062" s="1"/>
    </row>
    <row r="2063" spans="3:16">
      <c r="C2063" s="1"/>
      <c r="D2063" s="1"/>
      <c r="E2063" s="1"/>
      <c r="F2063" s="17"/>
      <c r="G2063" s="1"/>
      <c r="H2063" s="1"/>
      <c r="I2063" s="1"/>
      <c r="J2063" s="1"/>
      <c r="K2063" s="1"/>
      <c r="L2063" s="1"/>
      <c r="M2063" s="1"/>
      <c r="N2063" s="1"/>
      <c r="O2063" s="1"/>
      <c r="P2063" s="1"/>
    </row>
    <row r="2064" spans="3:16">
      <c r="C2064" s="1"/>
      <c r="D2064" s="1"/>
      <c r="E2064" s="1"/>
      <c r="F2064" s="17"/>
      <c r="G2064" s="1"/>
      <c r="H2064" s="1"/>
      <c r="I2064" s="1"/>
      <c r="J2064" s="1"/>
      <c r="K2064" s="1"/>
      <c r="L2064" s="1"/>
      <c r="M2064" s="1"/>
      <c r="N2064" s="1"/>
      <c r="O2064" s="1"/>
      <c r="P2064" s="1"/>
    </row>
    <row r="2065" spans="3:16">
      <c r="C2065" s="1"/>
      <c r="D2065" s="1"/>
      <c r="E2065" s="1"/>
      <c r="F2065" s="17"/>
      <c r="G2065" s="1"/>
      <c r="H2065" s="1"/>
      <c r="I2065" s="1"/>
      <c r="J2065" s="1"/>
      <c r="K2065" s="1"/>
      <c r="L2065" s="1"/>
      <c r="M2065" s="1"/>
      <c r="N2065" s="1"/>
      <c r="O2065" s="1"/>
      <c r="P2065" s="1"/>
    </row>
    <row r="2066" spans="3:16">
      <c r="C2066" s="1"/>
      <c r="D2066" s="1"/>
      <c r="E2066" s="1"/>
      <c r="F2066" s="17"/>
      <c r="G2066" s="1"/>
      <c r="H2066" s="1"/>
      <c r="I2066" s="1"/>
      <c r="J2066" s="1"/>
      <c r="K2066" s="1"/>
      <c r="L2066" s="1"/>
      <c r="M2066" s="1"/>
      <c r="N2066" s="1"/>
      <c r="O2066" s="1"/>
      <c r="P2066" s="1"/>
    </row>
    <row r="2067" spans="3:16">
      <c r="C2067" s="1"/>
      <c r="D2067" s="1"/>
      <c r="E2067" s="1"/>
      <c r="F2067" s="17"/>
      <c r="G2067" s="1"/>
      <c r="H2067" s="1"/>
      <c r="I2067" s="1"/>
      <c r="J2067" s="1"/>
      <c r="K2067" s="1"/>
      <c r="L2067" s="1"/>
      <c r="M2067" s="1"/>
      <c r="N2067" s="1"/>
      <c r="O2067" s="1"/>
      <c r="P2067" s="1"/>
    </row>
    <row r="2068" spans="3:16">
      <c r="C2068" s="1"/>
      <c r="D2068" s="1"/>
      <c r="E2068" s="1"/>
      <c r="F2068" s="17"/>
      <c r="G2068" s="1"/>
      <c r="H2068" s="1"/>
      <c r="I2068" s="1"/>
      <c r="J2068" s="1"/>
      <c r="K2068" s="1"/>
      <c r="L2068" s="1"/>
      <c r="M2068" s="1"/>
      <c r="N2068" s="1"/>
      <c r="O2068" s="1"/>
      <c r="P2068" s="1"/>
    </row>
    <row r="2069" spans="3:16">
      <c r="C2069" s="1"/>
      <c r="D2069" s="1"/>
      <c r="E2069" s="1"/>
      <c r="F2069" s="17"/>
      <c r="G2069" s="1"/>
      <c r="H2069" s="1"/>
      <c r="I2069" s="1"/>
      <c r="J2069" s="1"/>
      <c r="K2069" s="1"/>
      <c r="L2069" s="1"/>
      <c r="M2069" s="1"/>
      <c r="N2069" s="1"/>
      <c r="O2069" s="1"/>
      <c r="P2069" s="1"/>
    </row>
    <row r="2070" spans="3:16">
      <c r="C2070" s="1"/>
      <c r="D2070" s="1"/>
      <c r="E2070" s="1"/>
      <c r="F2070" s="17"/>
      <c r="G2070" s="1"/>
      <c r="H2070" s="1"/>
      <c r="I2070" s="1"/>
      <c r="J2070" s="1"/>
      <c r="K2070" s="1"/>
      <c r="L2070" s="1"/>
      <c r="M2070" s="1"/>
      <c r="N2070" s="1"/>
      <c r="O2070" s="1"/>
      <c r="P2070" s="1"/>
    </row>
    <row r="2071" spans="3:16">
      <c r="C2071" s="1"/>
      <c r="D2071" s="1"/>
      <c r="E2071" s="1"/>
      <c r="F2071" s="17"/>
      <c r="G2071" s="1"/>
      <c r="H2071" s="1"/>
      <c r="I2071" s="1"/>
      <c r="J2071" s="1"/>
      <c r="K2071" s="1"/>
      <c r="L2071" s="1"/>
      <c r="M2071" s="1"/>
      <c r="N2071" s="1"/>
      <c r="O2071" s="1"/>
      <c r="P2071" s="1"/>
    </row>
    <row r="2072" spans="3:16">
      <c r="C2072" s="1"/>
      <c r="D2072" s="1"/>
      <c r="E2072" s="1"/>
      <c r="F2072" s="17"/>
      <c r="G2072" s="1"/>
      <c r="H2072" s="1"/>
      <c r="I2072" s="1"/>
      <c r="J2072" s="1"/>
      <c r="K2072" s="1"/>
      <c r="L2072" s="1"/>
      <c r="M2072" s="1"/>
      <c r="N2072" s="1"/>
      <c r="O2072" s="1"/>
      <c r="P2072" s="1"/>
    </row>
    <row r="2073" spans="3:16">
      <c r="C2073" s="1"/>
      <c r="D2073" s="1"/>
      <c r="E2073" s="1"/>
      <c r="F2073" s="17"/>
      <c r="G2073" s="1"/>
      <c r="H2073" s="1"/>
      <c r="I2073" s="1"/>
      <c r="J2073" s="1"/>
      <c r="K2073" s="1"/>
      <c r="L2073" s="1"/>
      <c r="M2073" s="1"/>
      <c r="N2073" s="1"/>
      <c r="O2073" s="1"/>
      <c r="P2073" s="1"/>
    </row>
    <row r="2074" spans="3:16">
      <c r="C2074" s="1"/>
      <c r="D2074" s="1"/>
      <c r="E2074" s="1"/>
      <c r="F2074" s="17"/>
      <c r="G2074" s="1"/>
      <c r="H2074" s="1"/>
      <c r="I2074" s="1"/>
      <c r="J2074" s="1"/>
      <c r="K2074" s="1"/>
      <c r="L2074" s="1"/>
      <c r="M2074" s="1"/>
      <c r="N2074" s="1"/>
      <c r="O2074" s="1"/>
      <c r="P2074" s="1"/>
    </row>
    <row r="2075" spans="3:16">
      <c r="C2075" s="1"/>
      <c r="D2075" s="1"/>
      <c r="E2075" s="1"/>
      <c r="F2075" s="17"/>
      <c r="G2075" s="1"/>
      <c r="H2075" s="1"/>
      <c r="I2075" s="1"/>
      <c r="J2075" s="1"/>
      <c r="K2075" s="1"/>
      <c r="L2075" s="1"/>
      <c r="M2075" s="1"/>
      <c r="N2075" s="1"/>
      <c r="O2075" s="1"/>
      <c r="P2075" s="1"/>
    </row>
    <row r="2076" spans="3:16">
      <c r="C2076" s="1"/>
      <c r="D2076" s="1"/>
      <c r="E2076" s="1"/>
      <c r="F2076" s="17"/>
      <c r="G2076" s="1"/>
      <c r="H2076" s="1"/>
      <c r="I2076" s="1"/>
      <c r="J2076" s="1"/>
      <c r="K2076" s="1"/>
      <c r="L2076" s="1"/>
      <c r="M2076" s="1"/>
      <c r="N2076" s="1"/>
      <c r="O2076" s="1"/>
      <c r="P2076" s="1"/>
    </row>
    <row r="2077" spans="3:16">
      <c r="C2077" s="1"/>
      <c r="D2077" s="1"/>
      <c r="E2077" s="1"/>
      <c r="F2077" s="17"/>
      <c r="G2077" s="1"/>
      <c r="H2077" s="1"/>
      <c r="I2077" s="1"/>
      <c r="J2077" s="1"/>
      <c r="K2077" s="1"/>
      <c r="L2077" s="1"/>
      <c r="M2077" s="1"/>
      <c r="N2077" s="1"/>
      <c r="O2077" s="1"/>
      <c r="P2077" s="1"/>
    </row>
    <row r="2078" spans="3:16">
      <c r="C2078" s="1"/>
      <c r="D2078" s="1"/>
      <c r="E2078" s="1"/>
      <c r="F2078" s="17"/>
      <c r="G2078" s="1"/>
      <c r="H2078" s="1"/>
      <c r="I2078" s="1"/>
      <c r="J2078" s="1"/>
      <c r="K2078" s="1"/>
      <c r="L2078" s="1"/>
      <c r="M2078" s="1"/>
      <c r="N2078" s="1"/>
      <c r="O2078" s="1"/>
      <c r="P2078" s="1"/>
    </row>
    <row r="2079" spans="3:16">
      <c r="C2079" s="1"/>
      <c r="D2079" s="1"/>
      <c r="E2079" s="1"/>
      <c r="F2079" s="17"/>
      <c r="G2079" s="1"/>
      <c r="H2079" s="1"/>
      <c r="I2079" s="1"/>
      <c r="J2079" s="1"/>
      <c r="K2079" s="1"/>
      <c r="L2079" s="1"/>
      <c r="M2079" s="1"/>
      <c r="N2079" s="1"/>
      <c r="O2079" s="1"/>
      <c r="P2079" s="1"/>
    </row>
    <row r="2080" spans="3:16">
      <c r="C2080" s="1"/>
      <c r="D2080" s="1"/>
      <c r="E2080" s="1"/>
      <c r="F2080" s="17"/>
      <c r="G2080" s="1"/>
      <c r="H2080" s="1"/>
      <c r="I2080" s="1"/>
      <c r="J2080" s="1"/>
      <c r="K2080" s="1"/>
      <c r="L2080" s="1"/>
      <c r="M2080" s="1"/>
      <c r="N2080" s="1"/>
      <c r="O2080" s="1"/>
      <c r="P2080" s="1"/>
    </row>
    <row r="2081" spans="3:16">
      <c r="C2081" s="1"/>
      <c r="D2081" s="1"/>
      <c r="E2081" s="1"/>
      <c r="F2081" s="17"/>
      <c r="G2081" s="1"/>
      <c r="H2081" s="1"/>
      <c r="I2081" s="1"/>
      <c r="J2081" s="1"/>
      <c r="K2081" s="1"/>
      <c r="L2081" s="1"/>
      <c r="M2081" s="1"/>
      <c r="N2081" s="1"/>
      <c r="O2081" s="1"/>
      <c r="P2081" s="1"/>
    </row>
    <row r="2082" spans="3:16">
      <c r="C2082" s="1"/>
      <c r="D2082" s="1"/>
      <c r="E2082" s="1"/>
      <c r="F2082" s="17"/>
      <c r="G2082" s="1"/>
      <c r="H2082" s="1"/>
      <c r="I2082" s="1"/>
      <c r="J2082" s="1"/>
      <c r="K2082" s="1"/>
      <c r="L2082" s="1"/>
      <c r="M2082" s="1"/>
      <c r="N2082" s="1"/>
      <c r="O2082" s="1"/>
      <c r="P2082" s="1"/>
    </row>
    <row r="2083" spans="3:16">
      <c r="C2083" s="1"/>
      <c r="D2083" s="1"/>
      <c r="E2083" s="1"/>
      <c r="F2083" s="17"/>
      <c r="G2083" s="1"/>
      <c r="H2083" s="1"/>
      <c r="I2083" s="1"/>
      <c r="J2083" s="1"/>
      <c r="K2083" s="1"/>
      <c r="L2083" s="1"/>
      <c r="M2083" s="1"/>
      <c r="N2083" s="1"/>
      <c r="O2083" s="1"/>
      <c r="P2083" s="1"/>
    </row>
    <row r="2084" spans="3:16">
      <c r="C2084" s="1"/>
      <c r="D2084" s="1"/>
      <c r="E2084" s="1"/>
      <c r="F2084" s="17"/>
      <c r="G2084" s="1"/>
      <c r="H2084" s="1"/>
      <c r="I2084" s="1"/>
      <c r="J2084" s="1"/>
      <c r="K2084" s="1"/>
      <c r="L2084" s="1"/>
      <c r="M2084" s="1"/>
      <c r="N2084" s="1"/>
      <c r="O2084" s="1"/>
      <c r="P2084" s="1"/>
    </row>
    <row r="2085" spans="3:16">
      <c r="C2085" s="1"/>
      <c r="D2085" s="1"/>
      <c r="E2085" s="1"/>
      <c r="F2085" s="17"/>
      <c r="G2085" s="1"/>
      <c r="H2085" s="1"/>
      <c r="I2085" s="1"/>
      <c r="J2085" s="1"/>
      <c r="K2085" s="1"/>
      <c r="L2085" s="1"/>
      <c r="M2085" s="1"/>
      <c r="N2085" s="1"/>
      <c r="O2085" s="1"/>
      <c r="P2085" s="1"/>
    </row>
    <row r="2086" spans="3:16">
      <c r="C2086" s="1"/>
      <c r="D2086" s="1"/>
      <c r="E2086" s="1"/>
      <c r="F2086" s="17"/>
      <c r="G2086" s="1"/>
      <c r="H2086" s="1"/>
      <c r="I2086" s="1"/>
      <c r="J2086" s="1"/>
      <c r="K2086" s="1"/>
      <c r="L2086" s="1"/>
      <c r="M2086" s="1"/>
      <c r="N2086" s="1"/>
      <c r="O2086" s="1"/>
      <c r="P2086" s="1"/>
    </row>
    <row r="2087" spans="3:16">
      <c r="C2087" s="1"/>
      <c r="D2087" s="1"/>
      <c r="E2087" s="1"/>
      <c r="F2087" s="17"/>
      <c r="G2087" s="1"/>
      <c r="H2087" s="1"/>
      <c r="I2087" s="1"/>
      <c r="J2087" s="1"/>
      <c r="K2087" s="1"/>
      <c r="L2087" s="1"/>
      <c r="M2087" s="1"/>
      <c r="N2087" s="1"/>
      <c r="O2087" s="1"/>
      <c r="P2087" s="1"/>
    </row>
    <row r="2088" spans="3:16">
      <c r="C2088" s="1"/>
      <c r="D2088" s="1"/>
      <c r="E2088" s="1"/>
      <c r="F2088" s="17"/>
      <c r="G2088" s="1"/>
      <c r="H2088" s="1"/>
      <c r="I2088" s="1"/>
      <c r="J2088" s="1"/>
      <c r="K2088" s="1"/>
      <c r="L2088" s="1"/>
      <c r="M2088" s="1"/>
      <c r="N2088" s="1"/>
      <c r="O2088" s="1"/>
      <c r="P2088" s="1"/>
    </row>
    <row r="2089" spans="3:16">
      <c r="C2089" s="1"/>
      <c r="D2089" s="1"/>
      <c r="E2089" s="1"/>
      <c r="F2089" s="17"/>
      <c r="G2089" s="1"/>
      <c r="H2089" s="1"/>
      <c r="I2089" s="1"/>
      <c r="J2089" s="1"/>
      <c r="K2089" s="1"/>
      <c r="L2089" s="1"/>
      <c r="M2089" s="1"/>
      <c r="N2089" s="1"/>
      <c r="O2089" s="1"/>
      <c r="P2089" s="1"/>
    </row>
    <row r="2090" spans="3:16">
      <c r="C2090" s="1"/>
      <c r="D2090" s="1"/>
      <c r="E2090" s="1"/>
      <c r="F2090" s="17"/>
      <c r="G2090" s="1"/>
      <c r="H2090" s="1"/>
      <c r="I2090" s="1"/>
      <c r="J2090" s="1"/>
      <c r="K2090" s="1"/>
      <c r="L2090" s="1"/>
      <c r="M2090" s="1"/>
      <c r="N2090" s="1"/>
      <c r="O2090" s="1"/>
      <c r="P2090" s="1"/>
    </row>
    <row r="2091" spans="3:16">
      <c r="C2091" s="1"/>
      <c r="D2091" s="1"/>
      <c r="E2091" s="1"/>
      <c r="F2091" s="17"/>
      <c r="G2091" s="1"/>
      <c r="H2091" s="1"/>
      <c r="I2091" s="1"/>
      <c r="J2091" s="1"/>
      <c r="K2091" s="1"/>
      <c r="L2091" s="1"/>
      <c r="M2091" s="1"/>
      <c r="N2091" s="1"/>
      <c r="O2091" s="1"/>
      <c r="P2091" s="1"/>
    </row>
    <row r="2092" spans="3:16">
      <c r="C2092" s="1"/>
      <c r="D2092" s="1"/>
      <c r="E2092" s="1"/>
      <c r="F2092" s="17"/>
      <c r="G2092" s="1"/>
      <c r="H2092" s="1"/>
      <c r="I2092" s="1"/>
      <c r="J2092" s="1"/>
      <c r="K2092" s="1"/>
      <c r="L2092" s="1"/>
      <c r="M2092" s="1"/>
      <c r="N2092" s="1"/>
      <c r="O2092" s="1"/>
      <c r="P2092" s="1"/>
    </row>
    <row r="2093" spans="3:16">
      <c r="C2093" s="1"/>
      <c r="D2093" s="1"/>
      <c r="E2093" s="1"/>
      <c r="F2093" s="17"/>
      <c r="G2093" s="1"/>
      <c r="H2093" s="1"/>
      <c r="I2093" s="1"/>
      <c r="J2093" s="1"/>
      <c r="K2093" s="1"/>
      <c r="L2093" s="1"/>
      <c r="M2093" s="1"/>
      <c r="N2093" s="1"/>
      <c r="O2093" s="1"/>
      <c r="P2093" s="1"/>
    </row>
    <row r="2094" spans="3:16">
      <c r="C2094" s="1"/>
      <c r="D2094" s="1"/>
      <c r="E2094" s="1"/>
      <c r="F2094" s="17"/>
      <c r="G2094" s="1"/>
      <c r="H2094" s="1"/>
      <c r="I2094" s="1"/>
      <c r="J2094" s="1"/>
      <c r="K2094" s="1"/>
      <c r="L2094" s="1"/>
      <c r="M2094" s="1"/>
      <c r="N2094" s="1"/>
      <c r="O2094" s="1"/>
      <c r="P2094" s="1"/>
    </row>
    <row r="2095" spans="3:16">
      <c r="C2095" s="1"/>
      <c r="D2095" s="1"/>
      <c r="E2095" s="1"/>
      <c r="F2095" s="17"/>
      <c r="G2095" s="1"/>
      <c r="H2095" s="1"/>
      <c r="I2095" s="1"/>
      <c r="J2095" s="1"/>
      <c r="K2095" s="1"/>
      <c r="L2095" s="1"/>
      <c r="M2095" s="1"/>
      <c r="N2095" s="1"/>
      <c r="O2095" s="1"/>
      <c r="P2095" s="1"/>
    </row>
    <row r="2096" spans="3:16">
      <c r="C2096" s="1"/>
      <c r="D2096" s="1"/>
      <c r="E2096" s="1"/>
      <c r="F2096" s="17"/>
      <c r="G2096" s="1"/>
      <c r="H2096" s="1"/>
      <c r="I2096" s="1"/>
      <c r="J2096" s="1"/>
      <c r="K2096" s="1"/>
      <c r="L2096" s="1"/>
      <c r="M2096" s="1"/>
      <c r="N2096" s="1"/>
      <c r="O2096" s="1"/>
      <c r="P2096" s="1"/>
    </row>
    <row r="2097" spans="3:16">
      <c r="C2097" s="1"/>
      <c r="D2097" s="1"/>
      <c r="E2097" s="1"/>
      <c r="F2097" s="17"/>
      <c r="G2097" s="1"/>
      <c r="H2097" s="1"/>
      <c r="I2097" s="1"/>
      <c r="J2097" s="1"/>
      <c r="K2097" s="1"/>
      <c r="L2097" s="1"/>
      <c r="M2097" s="1"/>
      <c r="N2097" s="1"/>
      <c r="O2097" s="1"/>
      <c r="P2097" s="1"/>
    </row>
    <row r="2098" spans="3:16">
      <c r="C2098" s="1"/>
      <c r="D2098" s="1"/>
      <c r="E2098" s="1"/>
      <c r="F2098" s="17"/>
      <c r="G2098" s="1"/>
      <c r="H2098" s="1"/>
      <c r="I2098" s="1"/>
      <c r="J2098" s="1"/>
      <c r="K2098" s="1"/>
      <c r="L2098" s="1"/>
      <c r="M2098" s="1"/>
      <c r="N2098" s="1"/>
      <c r="O2098" s="1"/>
      <c r="P2098" s="1"/>
    </row>
    <row r="2099" spans="3:16">
      <c r="C2099" s="1"/>
      <c r="D2099" s="1"/>
      <c r="E2099" s="1"/>
      <c r="F2099" s="17"/>
      <c r="G2099" s="1"/>
      <c r="H2099" s="1"/>
      <c r="I2099" s="1"/>
      <c r="J2099" s="1"/>
      <c r="K2099" s="1"/>
      <c r="L2099" s="1"/>
      <c r="M2099" s="1"/>
      <c r="N2099" s="1"/>
      <c r="O2099" s="1"/>
      <c r="P2099" s="1"/>
    </row>
    <row r="2100" spans="3:16">
      <c r="C2100" s="1"/>
      <c r="D2100" s="1"/>
      <c r="E2100" s="1"/>
      <c r="F2100" s="17"/>
      <c r="G2100" s="1"/>
      <c r="H2100" s="1"/>
      <c r="I2100" s="1"/>
      <c r="J2100" s="1"/>
      <c r="K2100" s="1"/>
      <c r="L2100" s="1"/>
      <c r="M2100" s="1"/>
      <c r="N2100" s="1"/>
      <c r="O2100" s="1"/>
      <c r="P2100" s="1"/>
    </row>
    <row r="2101" spans="3:16">
      <c r="C2101" s="1"/>
      <c r="D2101" s="1"/>
      <c r="E2101" s="1"/>
      <c r="F2101" s="17"/>
      <c r="G2101" s="1"/>
      <c r="H2101" s="1"/>
      <c r="I2101" s="1"/>
      <c r="J2101" s="1"/>
      <c r="K2101" s="1"/>
      <c r="L2101" s="1"/>
      <c r="M2101" s="1"/>
      <c r="N2101" s="1"/>
      <c r="O2101" s="1"/>
      <c r="P2101" s="1"/>
    </row>
    <row r="2102" spans="3:16">
      <c r="C2102" s="1"/>
      <c r="D2102" s="1"/>
      <c r="E2102" s="1"/>
      <c r="F2102" s="17"/>
      <c r="G2102" s="1"/>
      <c r="H2102" s="1"/>
      <c r="I2102" s="1"/>
      <c r="J2102" s="1"/>
      <c r="K2102" s="1"/>
      <c r="L2102" s="1"/>
      <c r="M2102" s="1"/>
      <c r="N2102" s="1"/>
      <c r="O2102" s="1"/>
      <c r="P2102" s="1"/>
    </row>
    <row r="2103" spans="3:16">
      <c r="C2103" s="1"/>
      <c r="D2103" s="1"/>
      <c r="E2103" s="1"/>
      <c r="F2103" s="17"/>
      <c r="G2103" s="1"/>
      <c r="H2103" s="1"/>
      <c r="I2103" s="1"/>
      <c r="J2103" s="1"/>
      <c r="K2103" s="1"/>
      <c r="L2103" s="1"/>
      <c r="M2103" s="1"/>
      <c r="N2103" s="1"/>
      <c r="O2103" s="1"/>
      <c r="P2103" s="1"/>
    </row>
    <row r="2104" spans="3:16">
      <c r="C2104" s="1"/>
      <c r="D2104" s="1"/>
      <c r="E2104" s="1"/>
      <c r="F2104" s="17"/>
      <c r="G2104" s="1"/>
      <c r="H2104" s="1"/>
      <c r="I2104" s="1"/>
      <c r="J2104" s="1"/>
      <c r="K2104" s="1"/>
      <c r="L2104" s="1"/>
      <c r="M2104" s="1"/>
      <c r="N2104" s="1"/>
      <c r="O2104" s="1"/>
      <c r="P2104" s="1"/>
    </row>
    <row r="2105" spans="3:16">
      <c r="C2105" s="1"/>
      <c r="D2105" s="1"/>
      <c r="E2105" s="1"/>
      <c r="F2105" s="17"/>
      <c r="G2105" s="1"/>
      <c r="H2105" s="1"/>
      <c r="I2105" s="1"/>
      <c r="J2105" s="1"/>
      <c r="K2105" s="1"/>
      <c r="L2105" s="1"/>
      <c r="M2105" s="1"/>
      <c r="N2105" s="1"/>
      <c r="O2105" s="1"/>
      <c r="P2105" s="1"/>
    </row>
    <row r="2106" spans="3:16">
      <c r="C2106" s="1"/>
      <c r="D2106" s="1"/>
      <c r="E2106" s="1"/>
      <c r="F2106" s="17"/>
      <c r="G2106" s="1"/>
      <c r="H2106" s="1"/>
      <c r="I2106" s="1"/>
      <c r="J2106" s="1"/>
      <c r="K2106" s="1"/>
      <c r="L2106" s="1"/>
      <c r="M2106" s="1"/>
      <c r="N2106" s="1"/>
      <c r="O2106" s="1"/>
      <c r="P2106" s="1"/>
    </row>
    <row r="2107" spans="3:16">
      <c r="C2107" s="1"/>
      <c r="D2107" s="1"/>
      <c r="E2107" s="1"/>
      <c r="F2107" s="17"/>
      <c r="G2107" s="1"/>
      <c r="H2107" s="1"/>
      <c r="I2107" s="1"/>
      <c r="J2107" s="1"/>
      <c r="K2107" s="1"/>
      <c r="L2107" s="1"/>
      <c r="M2107" s="1"/>
      <c r="N2107" s="1"/>
      <c r="O2107" s="1"/>
      <c r="P2107" s="1"/>
    </row>
    <row r="2108" spans="3:16">
      <c r="C2108" s="1"/>
      <c r="D2108" s="1"/>
      <c r="E2108" s="1"/>
      <c r="F2108" s="17"/>
      <c r="G2108" s="1"/>
      <c r="H2108" s="1"/>
      <c r="I2108" s="1"/>
      <c r="J2108" s="1"/>
      <c r="K2108" s="1"/>
      <c r="L2108" s="1"/>
      <c r="M2108" s="1"/>
      <c r="N2108" s="1"/>
      <c r="O2108" s="1"/>
      <c r="P2108" s="1"/>
    </row>
    <row r="2109" spans="3:16">
      <c r="C2109" s="1"/>
      <c r="D2109" s="1"/>
      <c r="E2109" s="1"/>
      <c r="F2109" s="17"/>
      <c r="G2109" s="1"/>
      <c r="H2109" s="1"/>
      <c r="I2109" s="1"/>
      <c r="J2109" s="1"/>
      <c r="K2109" s="1"/>
      <c r="L2109" s="1"/>
      <c r="M2109" s="1"/>
      <c r="N2109" s="1"/>
      <c r="O2109" s="1"/>
      <c r="P2109" s="1"/>
    </row>
    <row r="2110" spans="3:16">
      <c r="C2110" s="1"/>
      <c r="D2110" s="1"/>
      <c r="E2110" s="1"/>
      <c r="F2110" s="17"/>
      <c r="G2110" s="1"/>
      <c r="H2110" s="1"/>
      <c r="I2110" s="1"/>
      <c r="J2110" s="1"/>
      <c r="K2110" s="1"/>
      <c r="L2110" s="1"/>
      <c r="M2110" s="1"/>
      <c r="N2110" s="1"/>
      <c r="O2110" s="1"/>
      <c r="P2110" s="1"/>
    </row>
    <row r="2111" spans="3:16">
      <c r="C2111" s="1"/>
      <c r="D2111" s="1"/>
      <c r="E2111" s="1"/>
      <c r="F2111" s="17"/>
      <c r="G2111" s="1"/>
      <c r="H2111" s="1"/>
      <c r="I2111" s="1"/>
      <c r="J2111" s="1"/>
      <c r="K2111" s="1"/>
      <c r="L2111" s="1"/>
      <c r="M2111" s="1"/>
      <c r="N2111" s="1"/>
      <c r="O2111" s="1"/>
      <c r="P2111" s="1"/>
    </row>
    <row r="2112" spans="3:16">
      <c r="C2112" s="1"/>
      <c r="D2112" s="1"/>
      <c r="E2112" s="1"/>
      <c r="F2112" s="17"/>
      <c r="G2112" s="1"/>
      <c r="H2112" s="1"/>
      <c r="I2112" s="1"/>
      <c r="J2112" s="1"/>
      <c r="K2112" s="1"/>
      <c r="L2112" s="1"/>
      <c r="M2112" s="1"/>
      <c r="N2112" s="1"/>
      <c r="O2112" s="1"/>
      <c r="P2112" s="1"/>
    </row>
    <row r="2113" spans="3:16">
      <c r="C2113" s="1"/>
      <c r="D2113" s="1"/>
      <c r="E2113" s="1"/>
      <c r="F2113" s="17"/>
      <c r="G2113" s="1"/>
      <c r="H2113" s="1"/>
      <c r="I2113" s="1"/>
      <c r="J2113" s="1"/>
      <c r="K2113" s="1"/>
      <c r="L2113" s="1"/>
      <c r="M2113" s="1"/>
      <c r="N2113" s="1"/>
      <c r="O2113" s="1"/>
      <c r="P2113" s="1"/>
    </row>
    <row r="2114" spans="3:16">
      <c r="C2114" s="1"/>
      <c r="D2114" s="1"/>
      <c r="E2114" s="1"/>
      <c r="F2114" s="17"/>
      <c r="G2114" s="1"/>
      <c r="H2114" s="1"/>
      <c r="I2114" s="1"/>
      <c r="J2114" s="1"/>
      <c r="K2114" s="1"/>
      <c r="L2114" s="1"/>
      <c r="M2114" s="1"/>
      <c r="N2114" s="1"/>
      <c r="O2114" s="1"/>
      <c r="P2114" s="1"/>
    </row>
    <row r="2115" spans="3:16">
      <c r="C2115" s="1"/>
      <c r="D2115" s="1"/>
      <c r="E2115" s="1"/>
      <c r="F2115" s="17"/>
      <c r="G2115" s="1"/>
      <c r="H2115" s="1"/>
      <c r="I2115" s="1"/>
      <c r="J2115" s="1"/>
      <c r="K2115" s="1"/>
      <c r="L2115" s="1"/>
      <c r="M2115" s="1"/>
      <c r="N2115" s="1"/>
      <c r="O2115" s="1"/>
      <c r="P2115" s="1"/>
    </row>
    <row r="2116" spans="3:16">
      <c r="C2116" s="1"/>
      <c r="D2116" s="1"/>
      <c r="E2116" s="1"/>
      <c r="F2116" s="17"/>
      <c r="G2116" s="1"/>
      <c r="H2116" s="1"/>
      <c r="I2116" s="1"/>
      <c r="J2116" s="1"/>
      <c r="K2116" s="1"/>
      <c r="L2116" s="1"/>
      <c r="M2116" s="1"/>
      <c r="N2116" s="1"/>
      <c r="O2116" s="1"/>
      <c r="P2116" s="1"/>
    </row>
    <row r="2117" spans="3:16">
      <c r="C2117" s="1"/>
      <c r="D2117" s="1"/>
      <c r="E2117" s="1"/>
      <c r="F2117" s="17"/>
      <c r="G2117" s="1"/>
      <c r="H2117" s="1"/>
      <c r="I2117" s="1"/>
      <c r="J2117" s="1"/>
      <c r="K2117" s="1"/>
      <c r="L2117" s="1"/>
      <c r="M2117" s="1"/>
      <c r="N2117" s="1"/>
      <c r="O2117" s="1"/>
      <c r="P2117" s="1"/>
    </row>
    <row r="2118" spans="3:16">
      <c r="C2118" s="1"/>
      <c r="D2118" s="1"/>
      <c r="E2118" s="1"/>
      <c r="F2118" s="17"/>
      <c r="G2118" s="1"/>
      <c r="H2118" s="1"/>
      <c r="I2118" s="1"/>
      <c r="J2118" s="1"/>
      <c r="K2118" s="1"/>
      <c r="L2118" s="1"/>
      <c r="M2118" s="1"/>
      <c r="N2118" s="1"/>
      <c r="O2118" s="1"/>
      <c r="P2118" s="1"/>
    </row>
    <row r="2119" spans="3:16">
      <c r="C2119" s="1"/>
      <c r="D2119" s="1"/>
      <c r="E2119" s="1"/>
      <c r="F2119" s="17"/>
      <c r="G2119" s="1"/>
      <c r="H2119" s="1"/>
      <c r="I2119" s="1"/>
      <c r="J2119" s="1"/>
      <c r="K2119" s="1"/>
      <c r="L2119" s="1"/>
      <c r="M2119" s="1"/>
      <c r="N2119" s="1"/>
      <c r="O2119" s="1"/>
      <c r="P2119" s="1"/>
    </row>
    <row r="2120" spans="3:16">
      <c r="C2120" s="1"/>
      <c r="D2120" s="1"/>
      <c r="E2120" s="1"/>
      <c r="F2120" s="17"/>
      <c r="G2120" s="1"/>
      <c r="H2120" s="1"/>
      <c r="I2120" s="1"/>
      <c r="J2120" s="1"/>
      <c r="K2120" s="1"/>
      <c r="L2120" s="1"/>
      <c r="M2120" s="1"/>
      <c r="N2120" s="1"/>
      <c r="O2120" s="1"/>
      <c r="P2120" s="1"/>
    </row>
    <row r="2121" spans="3:16">
      <c r="C2121" s="1"/>
      <c r="D2121" s="1"/>
      <c r="E2121" s="1"/>
      <c r="F2121" s="17"/>
      <c r="G2121" s="1"/>
      <c r="H2121" s="1"/>
      <c r="I2121" s="1"/>
      <c r="J2121" s="1"/>
      <c r="K2121" s="1"/>
      <c r="L2121" s="1"/>
      <c r="M2121" s="1"/>
      <c r="N2121" s="1"/>
      <c r="O2121" s="1"/>
      <c r="P2121" s="1"/>
    </row>
    <row r="2122" spans="3:16">
      <c r="C2122" s="1"/>
      <c r="D2122" s="1"/>
      <c r="E2122" s="1"/>
      <c r="F2122" s="17"/>
      <c r="G2122" s="1"/>
      <c r="H2122" s="1"/>
      <c r="I2122" s="1"/>
      <c r="J2122" s="1"/>
      <c r="K2122" s="1"/>
      <c r="L2122" s="1"/>
      <c r="M2122" s="1"/>
      <c r="N2122" s="1"/>
      <c r="O2122" s="1"/>
      <c r="P2122" s="1"/>
    </row>
    <row r="2123" spans="3:16">
      <c r="C2123" s="1"/>
      <c r="D2123" s="1"/>
      <c r="E2123" s="1"/>
      <c r="F2123" s="17"/>
      <c r="G2123" s="1"/>
      <c r="H2123" s="1"/>
      <c r="I2123" s="1"/>
      <c r="J2123" s="1"/>
      <c r="K2123" s="1"/>
      <c r="L2123" s="1"/>
      <c r="M2123" s="1"/>
      <c r="N2123" s="1"/>
      <c r="O2123" s="1"/>
      <c r="P2123" s="1"/>
    </row>
    <row r="2124" spans="3:16">
      <c r="C2124" s="1"/>
      <c r="D2124" s="1"/>
      <c r="E2124" s="1"/>
      <c r="F2124" s="17"/>
      <c r="G2124" s="1"/>
      <c r="H2124" s="1"/>
      <c r="I2124" s="1"/>
      <c r="J2124" s="1"/>
      <c r="K2124" s="1"/>
      <c r="L2124" s="1"/>
      <c r="M2124" s="1"/>
      <c r="N2124" s="1"/>
      <c r="O2124" s="1"/>
      <c r="P2124" s="1"/>
    </row>
    <row r="2125" spans="3:16">
      <c r="C2125" s="1"/>
      <c r="D2125" s="1"/>
      <c r="E2125" s="1"/>
      <c r="F2125" s="17"/>
      <c r="G2125" s="1"/>
      <c r="H2125" s="1"/>
      <c r="I2125" s="1"/>
      <c r="J2125" s="1"/>
      <c r="K2125" s="1"/>
      <c r="L2125" s="1"/>
      <c r="M2125" s="1"/>
      <c r="N2125" s="1"/>
      <c r="O2125" s="1"/>
      <c r="P2125" s="1"/>
    </row>
    <row r="2126" spans="3:16">
      <c r="C2126" s="1"/>
      <c r="D2126" s="1"/>
      <c r="E2126" s="1"/>
      <c r="F2126" s="17"/>
      <c r="G2126" s="1"/>
      <c r="H2126" s="1"/>
      <c r="I2126" s="1"/>
      <c r="J2126" s="1"/>
      <c r="K2126" s="1"/>
      <c r="L2126" s="1"/>
      <c r="M2126" s="1"/>
      <c r="N2126" s="1"/>
      <c r="O2126" s="1"/>
      <c r="P2126" s="1"/>
    </row>
    <row r="2127" spans="3:16">
      <c r="C2127" s="1"/>
      <c r="D2127" s="1"/>
      <c r="E2127" s="1"/>
      <c r="F2127" s="17"/>
      <c r="G2127" s="1"/>
      <c r="H2127" s="1"/>
      <c r="I2127" s="1"/>
      <c r="J2127" s="1"/>
      <c r="K2127" s="1"/>
      <c r="L2127" s="1"/>
      <c r="M2127" s="1"/>
      <c r="N2127" s="1"/>
      <c r="O2127" s="1"/>
      <c r="P2127" s="1"/>
    </row>
    <row r="2128" spans="3:16">
      <c r="C2128" s="1"/>
      <c r="D2128" s="1"/>
      <c r="E2128" s="1"/>
      <c r="F2128" s="17"/>
      <c r="G2128" s="1"/>
      <c r="H2128" s="1"/>
      <c r="I2128" s="1"/>
      <c r="J2128" s="1"/>
      <c r="K2128" s="1"/>
      <c r="L2128" s="1"/>
      <c r="M2128" s="1"/>
      <c r="N2128" s="1"/>
      <c r="O2128" s="1"/>
      <c r="P2128" s="1"/>
    </row>
    <row r="2129" spans="3:16">
      <c r="C2129" s="1"/>
      <c r="D2129" s="1"/>
      <c r="E2129" s="1"/>
      <c r="F2129" s="17"/>
      <c r="G2129" s="1"/>
      <c r="H2129" s="1"/>
      <c r="I2129" s="1"/>
      <c r="J2129" s="1"/>
      <c r="K2129" s="1"/>
      <c r="L2129" s="1"/>
      <c r="M2129" s="1"/>
      <c r="N2129" s="1"/>
      <c r="O2129" s="1"/>
      <c r="P2129" s="1"/>
    </row>
    <row r="2130" spans="3:16">
      <c r="C2130" s="1"/>
      <c r="D2130" s="1"/>
      <c r="E2130" s="1"/>
      <c r="F2130" s="17"/>
      <c r="G2130" s="1"/>
      <c r="H2130" s="1"/>
      <c r="I2130" s="1"/>
      <c r="J2130" s="1"/>
      <c r="K2130" s="1"/>
      <c r="L2130" s="1"/>
      <c r="M2130" s="1"/>
      <c r="N2130" s="1"/>
      <c r="O2130" s="1"/>
      <c r="P2130" s="1"/>
    </row>
    <row r="2131" spans="3:16">
      <c r="C2131" s="1"/>
      <c r="D2131" s="1"/>
      <c r="E2131" s="1"/>
      <c r="F2131" s="17"/>
      <c r="G2131" s="1"/>
      <c r="H2131" s="1"/>
      <c r="I2131" s="1"/>
      <c r="J2131" s="1"/>
      <c r="K2131" s="1"/>
      <c r="L2131" s="1"/>
      <c r="M2131" s="1"/>
      <c r="N2131" s="1"/>
      <c r="O2131" s="1"/>
      <c r="P2131" s="1"/>
    </row>
    <row r="2132" spans="3:16">
      <c r="C2132" s="1"/>
      <c r="D2132" s="1"/>
      <c r="E2132" s="1"/>
      <c r="F2132" s="17"/>
      <c r="G2132" s="1"/>
      <c r="H2132" s="1"/>
      <c r="I2132" s="1"/>
      <c r="J2132" s="1"/>
      <c r="K2132" s="1"/>
      <c r="L2132" s="1"/>
      <c r="M2132" s="1"/>
      <c r="N2132" s="1"/>
      <c r="O2132" s="1"/>
      <c r="P2132" s="1"/>
    </row>
    <row r="2133" spans="3:16">
      <c r="C2133" s="1"/>
      <c r="D2133" s="1"/>
      <c r="E2133" s="1"/>
      <c r="F2133" s="17"/>
      <c r="G2133" s="1"/>
      <c r="H2133" s="1"/>
      <c r="I2133" s="1"/>
      <c r="J2133" s="1"/>
      <c r="K2133" s="1"/>
      <c r="L2133" s="1"/>
      <c r="M2133" s="1"/>
      <c r="N2133" s="1"/>
      <c r="O2133" s="1"/>
      <c r="P2133" s="1"/>
    </row>
    <row r="2134" spans="3:16">
      <c r="C2134" s="1"/>
      <c r="D2134" s="1"/>
      <c r="E2134" s="1"/>
      <c r="F2134" s="17"/>
      <c r="G2134" s="1"/>
      <c r="H2134" s="1"/>
      <c r="I2134" s="1"/>
      <c r="J2134" s="1"/>
      <c r="K2134" s="1"/>
      <c r="L2134" s="1"/>
      <c r="M2134" s="1"/>
      <c r="N2134" s="1"/>
      <c r="O2134" s="1"/>
      <c r="P2134" s="1"/>
    </row>
    <row r="2135" spans="3:16">
      <c r="C2135" s="1"/>
      <c r="D2135" s="1"/>
      <c r="E2135" s="1"/>
      <c r="F2135" s="17"/>
      <c r="G2135" s="1"/>
      <c r="H2135" s="1"/>
      <c r="I2135" s="1"/>
      <c r="J2135" s="1"/>
      <c r="K2135" s="1"/>
      <c r="L2135" s="1"/>
      <c r="M2135" s="1"/>
      <c r="N2135" s="1"/>
      <c r="O2135" s="1"/>
      <c r="P2135" s="1"/>
    </row>
    <row r="2136" spans="3:16">
      <c r="C2136" s="1"/>
      <c r="D2136" s="1"/>
      <c r="E2136" s="1"/>
      <c r="F2136" s="17"/>
      <c r="G2136" s="1"/>
      <c r="H2136" s="1"/>
      <c r="I2136" s="1"/>
      <c r="J2136" s="1"/>
      <c r="K2136" s="1"/>
      <c r="L2136" s="1"/>
      <c r="M2136" s="1"/>
      <c r="N2136" s="1"/>
      <c r="O2136" s="1"/>
      <c r="P2136" s="1"/>
    </row>
    <row r="2137" spans="3:16">
      <c r="C2137" s="1"/>
      <c r="D2137" s="1"/>
      <c r="E2137" s="1"/>
      <c r="F2137" s="17"/>
      <c r="G2137" s="1"/>
      <c r="H2137" s="1"/>
      <c r="I2137" s="1"/>
      <c r="J2137" s="1"/>
      <c r="K2137" s="1"/>
      <c r="L2137" s="1"/>
      <c r="M2137" s="1"/>
      <c r="N2137" s="1"/>
      <c r="O2137" s="1"/>
      <c r="P2137" s="1"/>
    </row>
    <row r="2138" spans="3:16">
      <c r="C2138" s="1"/>
      <c r="D2138" s="1"/>
      <c r="E2138" s="1"/>
      <c r="F2138" s="17"/>
      <c r="G2138" s="1"/>
      <c r="H2138" s="1"/>
      <c r="I2138" s="1"/>
      <c r="J2138" s="1"/>
      <c r="K2138" s="1"/>
      <c r="L2138" s="1"/>
      <c r="M2138" s="1"/>
      <c r="N2138" s="1"/>
      <c r="O2138" s="1"/>
      <c r="P2138" s="1"/>
    </row>
    <row r="2139" spans="3:16">
      <c r="C2139" s="1"/>
      <c r="D2139" s="1"/>
      <c r="E2139" s="1"/>
      <c r="F2139" s="17"/>
      <c r="G2139" s="1"/>
      <c r="H2139" s="1"/>
      <c r="I2139" s="1"/>
      <c r="J2139" s="1"/>
      <c r="K2139" s="1"/>
      <c r="L2139" s="1"/>
      <c r="M2139" s="1"/>
      <c r="N2139" s="1"/>
      <c r="O2139" s="1"/>
      <c r="P2139" s="1"/>
    </row>
    <row r="2140" spans="3:16">
      <c r="C2140" s="1"/>
      <c r="D2140" s="1"/>
      <c r="E2140" s="1"/>
      <c r="F2140" s="17"/>
      <c r="G2140" s="1"/>
      <c r="H2140" s="1"/>
      <c r="I2140" s="1"/>
      <c r="J2140" s="1"/>
      <c r="K2140" s="1"/>
      <c r="L2140" s="1"/>
      <c r="M2140" s="1"/>
      <c r="N2140" s="1"/>
      <c r="O2140" s="1"/>
      <c r="P2140" s="1"/>
    </row>
    <row r="2141" spans="3:16">
      <c r="C2141" s="1"/>
      <c r="D2141" s="1"/>
      <c r="E2141" s="1"/>
      <c r="F2141" s="17"/>
      <c r="G2141" s="1"/>
      <c r="H2141" s="1"/>
      <c r="I2141" s="1"/>
      <c r="J2141" s="1"/>
      <c r="K2141" s="1"/>
      <c r="L2141" s="1"/>
      <c r="M2141" s="1"/>
      <c r="N2141" s="1"/>
      <c r="O2141" s="1"/>
      <c r="P2141" s="1"/>
    </row>
    <row r="2142" spans="3:16">
      <c r="C2142" s="1"/>
      <c r="D2142" s="1"/>
      <c r="E2142" s="1"/>
      <c r="F2142" s="17"/>
      <c r="G2142" s="1"/>
      <c r="H2142" s="1"/>
      <c r="I2142" s="1"/>
      <c r="J2142" s="1"/>
      <c r="K2142" s="1"/>
      <c r="L2142" s="1"/>
      <c r="M2142" s="1"/>
      <c r="N2142" s="1"/>
      <c r="O2142" s="1"/>
      <c r="P2142" s="1"/>
    </row>
    <row r="2143" spans="3:16">
      <c r="C2143" s="1"/>
      <c r="D2143" s="1"/>
      <c r="E2143" s="1"/>
      <c r="F2143" s="17"/>
      <c r="G2143" s="1"/>
      <c r="H2143" s="1"/>
      <c r="I2143" s="1"/>
      <c r="J2143" s="1"/>
      <c r="K2143" s="1"/>
      <c r="L2143" s="1"/>
      <c r="M2143" s="1"/>
      <c r="N2143" s="1"/>
      <c r="O2143" s="1"/>
      <c r="P2143" s="1"/>
    </row>
    <row r="2144" spans="3:16">
      <c r="C2144" s="1"/>
      <c r="D2144" s="1"/>
      <c r="E2144" s="1"/>
      <c r="F2144" s="17"/>
      <c r="G2144" s="1"/>
      <c r="H2144" s="1"/>
      <c r="I2144" s="1"/>
      <c r="J2144" s="1"/>
      <c r="K2144" s="1"/>
      <c r="L2144" s="1"/>
      <c r="M2144" s="1"/>
      <c r="N2144" s="1"/>
      <c r="O2144" s="1"/>
      <c r="P2144" s="1"/>
    </row>
    <row r="2145" spans="3:16">
      <c r="C2145" s="1"/>
      <c r="D2145" s="1"/>
      <c r="E2145" s="1"/>
      <c r="F2145" s="17"/>
      <c r="G2145" s="1"/>
      <c r="H2145" s="1"/>
      <c r="I2145" s="1"/>
      <c r="J2145" s="1"/>
      <c r="K2145" s="1"/>
      <c r="L2145" s="1"/>
      <c r="M2145" s="1"/>
      <c r="N2145" s="1"/>
      <c r="O2145" s="1"/>
      <c r="P2145" s="1"/>
    </row>
    <row r="2146" spans="3:16">
      <c r="C2146" s="1"/>
      <c r="D2146" s="1"/>
      <c r="E2146" s="1"/>
      <c r="F2146" s="17"/>
      <c r="G2146" s="1"/>
      <c r="H2146" s="1"/>
      <c r="I2146" s="1"/>
      <c r="J2146" s="1"/>
      <c r="K2146" s="1"/>
      <c r="L2146" s="1"/>
      <c r="M2146" s="1"/>
      <c r="N2146" s="1"/>
      <c r="O2146" s="1"/>
      <c r="P2146" s="1"/>
    </row>
    <row r="2147" spans="3:16">
      <c r="C2147" s="1"/>
      <c r="D2147" s="1"/>
      <c r="E2147" s="1"/>
      <c r="F2147" s="17"/>
      <c r="G2147" s="1"/>
      <c r="H2147" s="1"/>
      <c r="I2147" s="1"/>
      <c r="J2147" s="1"/>
      <c r="K2147" s="1"/>
      <c r="L2147" s="1"/>
      <c r="M2147" s="1"/>
      <c r="N2147" s="1"/>
      <c r="O2147" s="1"/>
      <c r="P2147" s="1"/>
    </row>
    <row r="2148" spans="3:16">
      <c r="C2148" s="1"/>
      <c r="D2148" s="1"/>
      <c r="E2148" s="1"/>
      <c r="F2148" s="17"/>
      <c r="G2148" s="1"/>
      <c r="H2148" s="1"/>
      <c r="I2148" s="1"/>
      <c r="J2148" s="1"/>
      <c r="K2148" s="1"/>
      <c r="L2148" s="1"/>
      <c r="M2148" s="1"/>
      <c r="N2148" s="1"/>
      <c r="O2148" s="1"/>
      <c r="P2148" s="1"/>
    </row>
    <row r="2149" spans="3:16">
      <c r="C2149" s="1"/>
      <c r="D2149" s="1"/>
      <c r="E2149" s="1"/>
      <c r="F2149" s="17"/>
      <c r="G2149" s="1"/>
      <c r="H2149" s="1"/>
      <c r="I2149" s="1"/>
      <c r="J2149" s="1"/>
      <c r="K2149" s="1"/>
      <c r="L2149" s="1"/>
      <c r="M2149" s="1"/>
      <c r="N2149" s="1"/>
      <c r="O2149" s="1"/>
      <c r="P2149" s="1"/>
    </row>
    <row r="2150" spans="3:16">
      <c r="C2150" s="1"/>
      <c r="D2150" s="1"/>
      <c r="E2150" s="1"/>
      <c r="F2150" s="17"/>
      <c r="G2150" s="1"/>
      <c r="H2150" s="1"/>
      <c r="I2150" s="1"/>
      <c r="J2150" s="1"/>
      <c r="K2150" s="1"/>
      <c r="L2150" s="1"/>
      <c r="M2150" s="1"/>
      <c r="N2150" s="1"/>
      <c r="O2150" s="1"/>
      <c r="P2150" s="1"/>
    </row>
    <row r="2151" spans="3:16">
      <c r="C2151" s="1"/>
      <c r="D2151" s="1"/>
      <c r="E2151" s="1"/>
      <c r="F2151" s="17"/>
      <c r="G2151" s="1"/>
      <c r="H2151" s="1"/>
      <c r="I2151" s="1"/>
      <c r="J2151" s="1"/>
      <c r="K2151" s="1"/>
      <c r="L2151" s="1"/>
      <c r="M2151" s="1"/>
      <c r="N2151" s="1"/>
      <c r="O2151" s="1"/>
      <c r="P2151" s="1"/>
    </row>
    <row r="2152" spans="3:16">
      <c r="C2152" s="1"/>
      <c r="D2152" s="1"/>
      <c r="E2152" s="1"/>
      <c r="F2152" s="17"/>
      <c r="G2152" s="1"/>
      <c r="H2152" s="1"/>
      <c r="I2152" s="1"/>
      <c r="J2152" s="1"/>
      <c r="K2152" s="1"/>
      <c r="L2152" s="1"/>
      <c r="M2152" s="1"/>
      <c r="N2152" s="1"/>
      <c r="O2152" s="1"/>
      <c r="P2152" s="1"/>
    </row>
    <row r="2153" spans="3:16">
      <c r="C2153" s="1"/>
      <c r="D2153" s="1"/>
      <c r="E2153" s="1"/>
      <c r="F2153" s="17"/>
      <c r="G2153" s="1"/>
      <c r="H2153" s="1"/>
      <c r="I2153" s="1"/>
      <c r="J2153" s="1"/>
      <c r="K2153" s="1"/>
      <c r="L2153" s="1"/>
      <c r="M2153" s="1"/>
      <c r="N2153" s="1"/>
      <c r="O2153" s="1"/>
      <c r="P2153" s="1"/>
    </row>
    <row r="2154" spans="3:16">
      <c r="C2154" s="1"/>
      <c r="D2154" s="1"/>
      <c r="E2154" s="1"/>
      <c r="F2154" s="17"/>
      <c r="G2154" s="1"/>
      <c r="H2154" s="1"/>
      <c r="I2154" s="1"/>
      <c r="J2154" s="1"/>
      <c r="K2154" s="1"/>
      <c r="L2154" s="1"/>
      <c r="M2154" s="1"/>
      <c r="N2154" s="1"/>
      <c r="O2154" s="1"/>
      <c r="P2154" s="1"/>
    </row>
    <row r="2155" spans="3:16">
      <c r="C2155" s="1"/>
      <c r="D2155" s="1"/>
      <c r="E2155" s="1"/>
      <c r="F2155" s="17"/>
      <c r="G2155" s="1"/>
      <c r="H2155" s="1"/>
      <c r="I2155" s="1"/>
      <c r="J2155" s="1"/>
      <c r="K2155" s="1"/>
      <c r="L2155" s="1"/>
      <c r="M2155" s="1"/>
      <c r="N2155" s="1"/>
      <c r="O2155" s="1"/>
      <c r="P2155" s="1"/>
    </row>
    <row r="2156" spans="3:16">
      <c r="C2156" s="1"/>
      <c r="D2156" s="1"/>
      <c r="E2156" s="1"/>
      <c r="F2156" s="17"/>
      <c r="G2156" s="1"/>
      <c r="H2156" s="1"/>
      <c r="I2156" s="1"/>
      <c r="J2156" s="1"/>
      <c r="K2156" s="1"/>
      <c r="L2156" s="1"/>
      <c r="M2156" s="1"/>
      <c r="N2156" s="1"/>
      <c r="O2156" s="1"/>
      <c r="P2156" s="1"/>
    </row>
    <row r="2157" spans="3:16">
      <c r="C2157" s="1"/>
      <c r="D2157" s="1"/>
      <c r="E2157" s="1"/>
      <c r="F2157" s="17"/>
      <c r="G2157" s="1"/>
      <c r="H2157" s="1"/>
      <c r="I2157" s="1"/>
      <c r="J2157" s="1"/>
      <c r="K2157" s="1"/>
      <c r="L2157" s="1"/>
      <c r="M2157" s="1"/>
      <c r="N2157" s="1"/>
      <c r="O2157" s="1"/>
      <c r="P2157" s="1"/>
    </row>
    <row r="2158" spans="3:16">
      <c r="C2158" s="1"/>
      <c r="D2158" s="1"/>
      <c r="E2158" s="1"/>
      <c r="F2158" s="17"/>
      <c r="G2158" s="1"/>
      <c r="H2158" s="1"/>
      <c r="I2158" s="1"/>
      <c r="J2158" s="1"/>
      <c r="K2158" s="1"/>
      <c r="L2158" s="1"/>
      <c r="M2158" s="1"/>
      <c r="N2158" s="1"/>
      <c r="O2158" s="1"/>
      <c r="P2158" s="1"/>
    </row>
    <row r="2159" spans="3:16">
      <c r="C2159" s="1"/>
      <c r="D2159" s="1"/>
      <c r="E2159" s="1"/>
      <c r="F2159" s="17"/>
      <c r="G2159" s="1"/>
      <c r="H2159" s="1"/>
      <c r="I2159" s="1"/>
      <c r="J2159" s="1"/>
      <c r="K2159" s="1"/>
      <c r="L2159" s="1"/>
      <c r="M2159" s="1"/>
      <c r="N2159" s="1"/>
      <c r="O2159" s="1"/>
      <c r="P2159" s="1"/>
    </row>
    <row r="2160" spans="3:16">
      <c r="C2160" s="1"/>
      <c r="D2160" s="1"/>
      <c r="E2160" s="1"/>
      <c r="F2160" s="17"/>
      <c r="G2160" s="1"/>
      <c r="H2160" s="1"/>
      <c r="I2160" s="1"/>
      <c r="J2160" s="1"/>
      <c r="K2160" s="1"/>
      <c r="L2160" s="1"/>
      <c r="M2160" s="1"/>
      <c r="N2160" s="1"/>
      <c r="O2160" s="1"/>
      <c r="P2160" s="1"/>
    </row>
    <row r="2161" spans="3:16">
      <c r="C2161" s="1"/>
      <c r="D2161" s="1"/>
      <c r="E2161" s="1"/>
      <c r="F2161" s="17"/>
      <c r="G2161" s="1"/>
      <c r="H2161" s="1"/>
      <c r="I2161" s="1"/>
      <c r="J2161" s="1"/>
      <c r="K2161" s="1"/>
      <c r="L2161" s="1"/>
      <c r="M2161" s="1"/>
      <c r="N2161" s="1"/>
      <c r="O2161" s="1"/>
      <c r="P2161" s="1"/>
    </row>
    <row r="2162" spans="3:16">
      <c r="C2162" s="1"/>
      <c r="D2162" s="1"/>
      <c r="E2162" s="1"/>
      <c r="F2162" s="17"/>
      <c r="G2162" s="1"/>
      <c r="H2162" s="1"/>
      <c r="I2162" s="1"/>
      <c r="J2162" s="1"/>
      <c r="K2162" s="1"/>
      <c r="L2162" s="1"/>
      <c r="M2162" s="1"/>
      <c r="N2162" s="1"/>
      <c r="O2162" s="1"/>
      <c r="P2162" s="1"/>
    </row>
    <row r="2163" spans="3:16">
      <c r="C2163" s="1"/>
      <c r="D2163" s="1"/>
      <c r="E2163" s="1"/>
      <c r="F2163" s="17"/>
      <c r="G2163" s="1"/>
      <c r="H2163" s="1"/>
      <c r="I2163" s="1"/>
      <c r="J2163" s="1"/>
      <c r="K2163" s="1"/>
      <c r="L2163" s="1"/>
      <c r="M2163" s="1"/>
      <c r="N2163" s="1"/>
      <c r="O2163" s="1"/>
      <c r="P2163" s="1"/>
    </row>
    <row r="2164" spans="3:16">
      <c r="C2164" s="1"/>
      <c r="D2164" s="1"/>
      <c r="E2164" s="1"/>
      <c r="F2164" s="17"/>
      <c r="G2164" s="1"/>
      <c r="H2164" s="1"/>
      <c r="I2164" s="1"/>
      <c r="J2164" s="1"/>
      <c r="K2164" s="1"/>
      <c r="L2164" s="1"/>
      <c r="M2164" s="1"/>
      <c r="N2164" s="1"/>
      <c r="O2164" s="1"/>
      <c r="P2164" s="1"/>
    </row>
    <row r="2165" spans="3:16">
      <c r="C2165" s="1"/>
      <c r="D2165" s="1"/>
      <c r="E2165" s="1"/>
      <c r="F2165" s="17"/>
      <c r="G2165" s="1"/>
      <c r="H2165" s="1"/>
      <c r="I2165" s="1"/>
      <c r="J2165" s="1"/>
      <c r="K2165" s="1"/>
      <c r="L2165" s="1"/>
      <c r="M2165" s="1"/>
      <c r="N2165" s="1"/>
      <c r="O2165" s="1"/>
      <c r="P2165" s="1"/>
    </row>
    <row r="2166" spans="3:16">
      <c r="C2166" s="1"/>
      <c r="D2166" s="1"/>
      <c r="E2166" s="1"/>
      <c r="F2166" s="17"/>
      <c r="G2166" s="1"/>
      <c r="H2166" s="1"/>
      <c r="I2166" s="1"/>
      <c r="J2166" s="1"/>
      <c r="K2166" s="1"/>
      <c r="L2166" s="1"/>
      <c r="M2166" s="1"/>
      <c r="N2166" s="1"/>
      <c r="O2166" s="1"/>
      <c r="P2166" s="1"/>
    </row>
    <row r="2167" spans="3:16">
      <c r="C2167" s="1"/>
      <c r="D2167" s="1"/>
      <c r="E2167" s="1"/>
      <c r="F2167" s="17"/>
      <c r="G2167" s="1"/>
      <c r="H2167" s="1"/>
      <c r="I2167" s="1"/>
      <c r="J2167" s="1"/>
      <c r="K2167" s="1"/>
      <c r="L2167" s="1"/>
      <c r="M2167" s="1"/>
      <c r="N2167" s="1"/>
      <c r="O2167" s="1"/>
      <c r="P2167" s="1"/>
    </row>
    <row r="2168" spans="3:16">
      <c r="C2168" s="1"/>
      <c r="D2168" s="1"/>
      <c r="E2168" s="1"/>
      <c r="F2168" s="17"/>
      <c r="G2168" s="1"/>
      <c r="H2168" s="1"/>
      <c r="I2168" s="1"/>
      <c r="J2168" s="1"/>
      <c r="K2168" s="1"/>
      <c r="L2168" s="1"/>
      <c r="M2168" s="1"/>
      <c r="N2168" s="1"/>
      <c r="O2168" s="1"/>
      <c r="P2168" s="1"/>
    </row>
    <row r="2169" spans="3:16">
      <c r="C2169" s="1"/>
      <c r="D2169" s="1"/>
      <c r="E2169" s="1"/>
      <c r="F2169" s="17"/>
      <c r="G2169" s="1"/>
      <c r="H2169" s="1"/>
      <c r="I2169" s="1"/>
      <c r="J2169" s="1"/>
      <c r="K2169" s="1"/>
      <c r="L2169" s="1"/>
      <c r="M2169" s="1"/>
      <c r="N2169" s="1"/>
      <c r="O2169" s="1"/>
      <c r="P2169" s="1"/>
    </row>
    <row r="2170" spans="3:16">
      <c r="C2170" s="1"/>
      <c r="D2170" s="1"/>
      <c r="E2170" s="1"/>
      <c r="F2170" s="17"/>
      <c r="G2170" s="1"/>
      <c r="H2170" s="1"/>
      <c r="I2170" s="1"/>
      <c r="J2170" s="1"/>
      <c r="K2170" s="1"/>
      <c r="L2170" s="1"/>
      <c r="M2170" s="1"/>
      <c r="N2170" s="1"/>
      <c r="O2170" s="1"/>
      <c r="P2170" s="1"/>
    </row>
    <row r="2171" spans="3:16">
      <c r="C2171" s="1"/>
      <c r="D2171" s="1"/>
      <c r="E2171" s="1"/>
      <c r="F2171" s="17"/>
      <c r="G2171" s="1"/>
      <c r="H2171" s="1"/>
      <c r="I2171" s="1"/>
      <c r="J2171" s="1"/>
      <c r="K2171" s="1"/>
      <c r="L2171" s="1"/>
      <c r="M2171" s="1"/>
      <c r="N2171" s="1"/>
      <c r="O2171" s="1"/>
      <c r="P2171" s="1"/>
    </row>
    <row r="2172" spans="3:16">
      <c r="C2172" s="1"/>
      <c r="D2172" s="1"/>
      <c r="E2172" s="1"/>
      <c r="F2172" s="17"/>
      <c r="G2172" s="1"/>
      <c r="H2172" s="1"/>
      <c r="I2172" s="1"/>
      <c r="J2172" s="1"/>
      <c r="K2172" s="1"/>
      <c r="L2172" s="1"/>
      <c r="M2172" s="1"/>
      <c r="N2172" s="1"/>
      <c r="O2172" s="1"/>
      <c r="P2172" s="1"/>
    </row>
    <row r="2173" spans="3:16">
      <c r="C2173" s="1"/>
      <c r="D2173" s="1"/>
      <c r="E2173" s="1"/>
      <c r="F2173" s="17"/>
      <c r="G2173" s="1"/>
      <c r="H2173" s="1"/>
      <c r="I2173" s="1"/>
      <c r="J2173" s="1"/>
      <c r="K2173" s="1"/>
      <c r="L2173" s="1"/>
      <c r="M2173" s="1"/>
      <c r="N2173" s="1"/>
      <c r="O2173" s="1"/>
      <c r="P2173" s="1"/>
    </row>
    <row r="2174" spans="3:16">
      <c r="C2174" s="1"/>
      <c r="D2174" s="1"/>
      <c r="E2174" s="1"/>
      <c r="F2174" s="17"/>
      <c r="G2174" s="1"/>
      <c r="H2174" s="1"/>
      <c r="I2174" s="1"/>
      <c r="J2174" s="1"/>
      <c r="K2174" s="1"/>
      <c r="L2174" s="1"/>
      <c r="M2174" s="1"/>
      <c r="N2174" s="1"/>
      <c r="O2174" s="1"/>
      <c r="P2174" s="1"/>
    </row>
    <row r="2175" spans="3:16">
      <c r="C2175" s="1"/>
      <c r="D2175" s="1"/>
      <c r="E2175" s="1"/>
      <c r="F2175" s="17"/>
      <c r="G2175" s="1"/>
      <c r="H2175" s="1"/>
      <c r="I2175" s="1"/>
      <c r="J2175" s="1"/>
      <c r="K2175" s="1"/>
      <c r="L2175" s="1"/>
      <c r="M2175" s="1"/>
      <c r="N2175" s="1"/>
      <c r="O2175" s="1"/>
      <c r="P2175" s="1"/>
    </row>
    <row r="2176" spans="3:16">
      <c r="C2176" s="1"/>
      <c r="D2176" s="1"/>
      <c r="E2176" s="1"/>
      <c r="F2176" s="17"/>
      <c r="G2176" s="1"/>
      <c r="H2176" s="1"/>
      <c r="I2176" s="1"/>
      <c r="J2176" s="1"/>
      <c r="K2176" s="1"/>
      <c r="L2176" s="1"/>
      <c r="M2176" s="1"/>
      <c r="N2176" s="1"/>
      <c r="O2176" s="1"/>
      <c r="P2176" s="1"/>
    </row>
    <row r="2177" spans="3:16">
      <c r="C2177" s="1"/>
      <c r="D2177" s="1"/>
      <c r="E2177" s="1"/>
      <c r="F2177" s="17"/>
      <c r="G2177" s="1"/>
      <c r="H2177" s="1"/>
      <c r="I2177" s="1"/>
      <c r="J2177" s="1"/>
      <c r="K2177" s="1"/>
      <c r="L2177" s="1"/>
      <c r="M2177" s="1"/>
      <c r="N2177" s="1"/>
      <c r="O2177" s="1"/>
      <c r="P2177" s="1"/>
    </row>
    <row r="2178" spans="3:16">
      <c r="C2178" s="1"/>
      <c r="D2178" s="1"/>
      <c r="E2178" s="1"/>
      <c r="F2178" s="17"/>
      <c r="G2178" s="1"/>
      <c r="H2178" s="1"/>
      <c r="I2178" s="1"/>
      <c r="J2178" s="1"/>
      <c r="K2178" s="1"/>
      <c r="L2178" s="1"/>
      <c r="M2178" s="1"/>
      <c r="N2178" s="1"/>
      <c r="O2178" s="1"/>
      <c r="P2178" s="1"/>
    </row>
  </sheetData>
  <sheetProtection algorithmName="SHA-512" hashValue="fxMiZwWy04ZP44lNSOlY3RllrJlkZeqgrVZNs3Pk1W3ogmbtzukEIwXiN0mu5oqX/eHDpKuCRjPg9sl0NGXwiw==" saltValue="N2QkKe6bg7VEPgD0tE4S9A==" spinCount="100000" sheet="1" objects="1" scenarios="1"/>
  <protectedRanges>
    <protectedRange sqref="E11:G15" name="Rango1"/>
  </protectedRanges>
  <mergeCells count="7">
    <mergeCell ref="D17:O21"/>
    <mergeCell ref="D3:O7"/>
    <mergeCell ref="C1:P1"/>
    <mergeCell ref="E9:E10"/>
    <mergeCell ref="F9:F10"/>
    <mergeCell ref="G9:G10"/>
    <mergeCell ref="H9:H10"/>
  </mergeCells>
  <phoneticPr fontId="3" type="noConversion"/>
  <conditionalFormatting sqref="G11:G15">
    <cfRule type="expression" dxfId="1204" priority="25" stopIfTrue="1">
      <formula>AND(OR(ISTEXT(E11),ISTEXT(F11)),ISBLANK(G11),G11="")</formula>
    </cfRule>
  </conditionalFormatting>
  <conditionalFormatting sqref="F11:F15">
    <cfRule type="expression" dxfId="1203" priority="26" stopIfTrue="1">
      <formula>AND(ISTEXT(E11),ISNONTEXT(F11))</formula>
    </cfRule>
  </conditionalFormatting>
  <conditionalFormatting sqref="E11:E15">
    <cfRule type="expression" dxfId="1202" priority="22" stopIfTrue="1">
      <formula>E11=""</formula>
    </cfRule>
  </conditionalFormatting>
  <dataValidations count="3">
    <dataValidation type="list" allowBlank="1" showInputMessage="1" showErrorMessage="1" sqref="D11:D15" xr:uid="{00000000-0002-0000-0700-000000000000}">
      <formula1>$E$11:$E$15</formula1>
    </dataValidation>
    <dataValidation type="whole" operator="greaterThan" allowBlank="1" showInputMessage="1" showErrorMessage="1" sqref="G11:G15" xr:uid="{00000000-0002-0000-0700-000001000000}">
      <formula1>0</formula1>
    </dataValidation>
    <dataValidation type="list" allowBlank="1" showInputMessage="1" showErrorMessage="1" sqref="F11:F15" xr:uid="{00000000-0002-0000-0700-000002000000}">
      <formula1>Tipo_ER</formula1>
    </dataValidation>
  </dataValidations>
  <hyperlinks>
    <hyperlink ref="A4" location="'2. Hoja de trabajo. Consumos'!A1" display="2. Hoja de trabajo. Consumos" xr:uid="{00000000-0004-0000-0700-000000000000}"/>
    <hyperlink ref="A5" location="'3. Instalaciones fijas'!A1" display="3. Instalaciones fijas" xr:uid="{00000000-0004-0000-0700-000001000000}"/>
    <hyperlink ref="A7" location="'5. Emisiones Fugitivas'!A1" display="5. Emisiones fugitivas" xr:uid="{00000000-0004-0000-0700-000002000000}"/>
    <hyperlink ref="A8" location="'6. Emisiones de proceso'!A1" display="6. Emisiones de proceso" xr:uid="{00000000-0004-0000-0700-000003000000}"/>
    <hyperlink ref="A9" location="'7. Información adicional'!A1" display="7. Información adicional" xr:uid="{00000000-0004-0000-0700-000004000000}"/>
    <hyperlink ref="A13" location="'11. Revisiones calculadora'!A1" display="11. Revisiones de la calculadora" xr:uid="{00000000-0004-0000-0700-000005000000}"/>
    <hyperlink ref="A3" location="'1.Datos generales organización '!A1" display="1. Datos de la organización" xr:uid="{00000000-0004-0000-0700-000006000000}"/>
    <hyperlink ref="A6" location="'4. Vehículos y maquinaria'!A1" display="4. Vehículos y maquinaria" xr:uid="{00000000-0004-0000-0700-000007000000}"/>
    <hyperlink ref="A11" location="'9. Informe final. Resultados'!A1" display="9. Informe final: Resultados" xr:uid="{00000000-0004-0000-0700-000008000000}"/>
    <hyperlink ref="A10" location="'8.Electricidad y otras energías'!A1" display="8. Indirectas por energía comprada" xr:uid="{00000000-0004-0000-0700-000009000000}"/>
    <hyperlink ref="A12" location="'10. Factores de emisión'!A1" display="10. Factores de emisión" xr:uid="{00000000-0004-0000-0700-00000A000000}"/>
  </hyperlinks>
  <pageMargins left="0.75" right="0.75" top="1" bottom="1" header="0" footer="0"/>
  <pageSetup paperSize="256" scale="48"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L296"/>
  <sheetViews>
    <sheetView showRowColHeaders="0" zoomScaleNormal="100" workbookViewId="0">
      <pane xSplit="2" ySplit="1" topLeftCell="C2" activePane="bottomRight" state="frozen"/>
      <selection pane="bottomRight" activeCell="F27" sqref="F27"/>
      <selection pane="bottomLeft" activeCell="H40" sqref="H40:N40"/>
      <selection pane="topRight" activeCell="H40" sqref="H40:N40"/>
    </sheetView>
  </sheetViews>
  <sheetFormatPr defaultColWidth="11.42578125" defaultRowHeight="16.5"/>
  <cols>
    <col min="1" max="1" width="27.140625" style="11" customWidth="1"/>
    <col min="2" max="2" width="0.5703125" style="10" customWidth="1"/>
    <col min="3" max="3" width="1.5703125" style="23" customWidth="1"/>
    <col min="4" max="4" width="1.42578125" style="41" customWidth="1"/>
    <col min="5" max="5" width="26.28515625" style="41" customWidth="1"/>
    <col min="6" max="6" width="51.42578125" style="41" customWidth="1"/>
    <col min="7" max="7" width="25" style="41" customWidth="1"/>
    <col min="8" max="8" width="16.28515625" style="41" customWidth="1"/>
    <col min="9" max="9" width="16.42578125" style="41" customWidth="1"/>
    <col min="10" max="10" width="17.7109375" style="41" customWidth="1"/>
    <col min="11" max="11" width="6.5703125" style="41" customWidth="1"/>
    <col min="12" max="12" width="2.7109375" style="41" customWidth="1"/>
    <col min="13" max="13" width="2" style="41" customWidth="1"/>
    <col min="14" max="14" width="11.42578125" style="41" customWidth="1"/>
    <col min="15" max="15" width="6.7109375" style="41" bestFit="1" customWidth="1"/>
    <col min="16" max="16" width="7.140625" style="41" bestFit="1" customWidth="1"/>
    <col min="17" max="20" width="10.7109375" style="41" customWidth="1"/>
    <col min="21" max="21" width="11.42578125" style="41" bestFit="1" customWidth="1"/>
    <col min="22" max="47" width="11.42578125" style="41" customWidth="1"/>
    <col min="48" max="16384" width="11.42578125" style="41"/>
  </cols>
  <sheetData>
    <row r="1" spans="1:22" s="1" customFormat="1" ht="36" customHeight="1">
      <c r="A1" s="9"/>
      <c r="B1" s="10"/>
      <c r="C1" s="514" t="s">
        <v>243</v>
      </c>
      <c r="D1" s="514"/>
      <c r="E1" s="514"/>
      <c r="F1" s="514"/>
      <c r="G1" s="514"/>
      <c r="H1" s="514"/>
      <c r="I1" s="514"/>
      <c r="J1" s="514"/>
      <c r="K1" s="514"/>
      <c r="L1" s="514"/>
      <c r="M1" s="514"/>
      <c r="P1" s="135">
        <f>'1.Datos generales organización '!G3</f>
        <v>0</v>
      </c>
    </row>
    <row r="2" spans="1:22" s="12" customFormat="1" ht="36" customHeight="1">
      <c r="A2" s="6"/>
      <c r="B2" s="5"/>
      <c r="C2" s="23"/>
      <c r="G2" s="25"/>
      <c r="H2" s="25"/>
      <c r="I2" s="25"/>
      <c r="J2" s="25"/>
      <c r="K2" s="25"/>
      <c r="L2" s="25"/>
      <c r="M2" s="13"/>
      <c r="N2" s="14"/>
      <c r="O2" s="14"/>
      <c r="P2" s="13"/>
      <c r="Q2" s="13"/>
    </row>
    <row r="3" spans="1:22" s="12" customFormat="1" ht="15" customHeight="1">
      <c r="A3" s="690" t="s">
        <v>29</v>
      </c>
      <c r="B3" s="51"/>
      <c r="C3" s="23"/>
      <c r="E3" s="536" t="s">
        <v>244</v>
      </c>
      <c r="F3" s="536"/>
      <c r="G3" s="536"/>
      <c r="H3" s="536"/>
      <c r="I3" s="536"/>
      <c r="J3" s="536"/>
      <c r="K3" s="536"/>
      <c r="L3" s="199"/>
      <c r="M3" s="199"/>
      <c r="N3" s="199"/>
      <c r="O3" s="199"/>
      <c r="P3" s="199"/>
      <c r="Q3" s="199"/>
      <c r="R3" s="199"/>
      <c r="S3" s="199"/>
      <c r="T3" s="2"/>
      <c r="U3" s="2"/>
      <c r="V3" s="149"/>
    </row>
    <row r="4" spans="1:22" s="12" customFormat="1" ht="15" customHeight="1">
      <c r="A4" s="690" t="s">
        <v>31</v>
      </c>
      <c r="B4" s="51"/>
      <c r="C4" s="23"/>
      <c r="E4" s="196"/>
      <c r="F4" s="196"/>
      <c r="G4" s="196"/>
      <c r="H4" s="196"/>
      <c r="I4" s="196"/>
      <c r="J4" s="196"/>
      <c r="K4" s="196"/>
      <c r="L4" s="196"/>
      <c r="M4" s="196"/>
      <c r="N4" s="196"/>
      <c r="O4" s="2"/>
      <c r="P4" s="2"/>
      <c r="Q4" s="2"/>
      <c r="R4" s="2"/>
      <c r="S4" s="2"/>
      <c r="T4" s="2"/>
      <c r="U4" s="2"/>
      <c r="V4" s="149"/>
    </row>
    <row r="5" spans="1:22" s="12" customFormat="1" ht="15" customHeight="1">
      <c r="A5" s="690" t="s">
        <v>32</v>
      </c>
      <c r="B5" s="51"/>
      <c r="C5" s="23"/>
      <c r="E5" s="528" t="s">
        <v>245</v>
      </c>
      <c r="F5" s="528"/>
      <c r="G5" s="528"/>
      <c r="H5" s="528"/>
      <c r="I5" s="528"/>
      <c r="J5" s="528"/>
      <c r="K5" s="528"/>
      <c r="L5" s="196"/>
      <c r="M5" s="196"/>
      <c r="N5" s="196"/>
      <c r="O5" s="2"/>
      <c r="P5" s="2"/>
      <c r="Q5" s="2"/>
      <c r="R5" s="2"/>
      <c r="S5" s="2"/>
      <c r="T5" s="2"/>
      <c r="U5" s="2"/>
      <c r="V5" s="149"/>
    </row>
    <row r="6" spans="1:22" s="12" customFormat="1" ht="15" customHeight="1">
      <c r="A6" s="690" t="s">
        <v>36</v>
      </c>
      <c r="B6" s="51"/>
      <c r="C6" s="23"/>
      <c r="E6" s="196"/>
      <c r="F6" s="196"/>
      <c r="G6" s="196"/>
      <c r="H6" s="196"/>
      <c r="I6" s="196"/>
      <c r="J6" s="196"/>
      <c r="K6" s="196"/>
      <c r="L6" s="196"/>
      <c r="M6" s="196"/>
      <c r="N6" s="196"/>
      <c r="O6" s="196"/>
      <c r="P6" s="196"/>
      <c r="Q6" s="196"/>
      <c r="R6" s="196"/>
      <c r="S6" s="196"/>
      <c r="T6" s="2"/>
      <c r="U6" s="2"/>
      <c r="V6" s="149"/>
    </row>
    <row r="7" spans="1:22" s="12" customFormat="1" ht="15" customHeight="1">
      <c r="A7" s="690" t="s">
        <v>37</v>
      </c>
      <c r="B7" s="51"/>
      <c r="C7" s="23"/>
      <c r="E7" s="200" t="s">
        <v>246</v>
      </c>
      <c r="F7" s="2"/>
      <c r="G7" s="2"/>
      <c r="H7" s="2"/>
      <c r="I7" s="2"/>
      <c r="J7" s="2"/>
      <c r="K7" s="2"/>
      <c r="L7" s="163"/>
      <c r="M7" s="2"/>
      <c r="N7" s="2"/>
      <c r="O7" s="2"/>
      <c r="P7" s="2"/>
      <c r="Q7" s="2"/>
      <c r="R7" s="2"/>
      <c r="S7" s="2"/>
      <c r="T7" s="2"/>
      <c r="U7" s="2"/>
      <c r="V7" s="149"/>
    </row>
    <row r="8" spans="1:22" s="12" customFormat="1" ht="15" customHeight="1">
      <c r="A8" s="690" t="s">
        <v>38</v>
      </c>
      <c r="B8" s="51"/>
      <c r="C8" s="23"/>
      <c r="E8" s="420" t="s">
        <v>247</v>
      </c>
      <c r="F8" s="201"/>
      <c r="G8" s="201"/>
      <c r="H8" s="201"/>
      <c r="I8" s="201"/>
      <c r="J8" s="201"/>
      <c r="K8" s="201"/>
      <c r="L8" s="196"/>
      <c r="M8" s="196"/>
      <c r="N8" s="196"/>
      <c r="O8" s="196"/>
      <c r="P8" s="196"/>
      <c r="Q8" s="196"/>
      <c r="R8" s="196"/>
      <c r="S8" s="196"/>
      <c r="T8" s="2"/>
      <c r="U8" s="2"/>
      <c r="V8" s="149"/>
    </row>
    <row r="9" spans="1:22" s="12" customFormat="1" ht="15" customHeight="1">
      <c r="A9" s="690" t="s">
        <v>40</v>
      </c>
      <c r="B9" s="51"/>
      <c r="C9" s="23"/>
      <c r="E9" s="420" t="s">
        <v>248</v>
      </c>
      <c r="F9" s="201"/>
      <c r="G9" s="201"/>
      <c r="H9" s="201"/>
      <c r="I9" s="201"/>
      <c r="J9" s="201"/>
      <c r="K9" s="201"/>
      <c r="L9" s="196"/>
      <c r="M9" s="196"/>
      <c r="N9" s="196"/>
      <c r="O9" s="196"/>
      <c r="P9" s="196"/>
      <c r="Q9" s="196"/>
      <c r="R9" s="196"/>
      <c r="S9" s="196"/>
      <c r="T9" s="2"/>
      <c r="U9" s="2"/>
      <c r="V9" s="149"/>
    </row>
    <row r="10" spans="1:22" s="12" customFormat="1" ht="15" customHeight="1">
      <c r="A10" s="4" t="s">
        <v>41</v>
      </c>
      <c r="B10" s="51"/>
      <c r="C10" s="23"/>
      <c r="E10" s="420" t="s">
        <v>249</v>
      </c>
      <c r="F10" s="201"/>
      <c r="G10" s="201"/>
      <c r="H10" s="201"/>
      <c r="I10" s="201"/>
      <c r="J10" s="201"/>
      <c r="K10" s="201"/>
      <c r="L10" s="196"/>
      <c r="M10" s="196"/>
      <c r="N10" s="196"/>
      <c r="O10" s="196"/>
      <c r="P10" s="196"/>
      <c r="Q10" s="196"/>
      <c r="R10" s="196"/>
      <c r="S10" s="196"/>
      <c r="T10" s="2"/>
      <c r="U10" s="2"/>
      <c r="V10" s="149"/>
    </row>
    <row r="11" spans="1:22" s="12" customFormat="1" ht="15" customHeight="1">
      <c r="A11" s="690" t="s">
        <v>42</v>
      </c>
      <c r="B11" s="51"/>
      <c r="C11" s="23"/>
      <c r="E11" s="420" t="s">
        <v>250</v>
      </c>
      <c r="F11" s="201"/>
      <c r="G11" s="201"/>
      <c r="H11" s="201"/>
      <c r="I11" s="201"/>
      <c r="J11" s="201"/>
      <c r="K11" s="201"/>
      <c r="L11" s="196"/>
      <c r="M11" s="196"/>
      <c r="N11" s="196"/>
      <c r="O11" s="196"/>
      <c r="P11" s="196"/>
      <c r="Q11" s="196"/>
      <c r="R11" s="196"/>
      <c r="S11" s="196"/>
      <c r="T11" s="2"/>
      <c r="U11" s="2"/>
      <c r="V11" s="149"/>
    </row>
    <row r="12" spans="1:22" s="12" customFormat="1" ht="15" customHeight="1">
      <c r="A12" s="690" t="s">
        <v>44</v>
      </c>
      <c r="B12" s="51"/>
      <c r="C12" s="23"/>
      <c r="E12" s="200" t="s">
        <v>251</v>
      </c>
      <c r="F12" s="199"/>
      <c r="G12" s="199"/>
      <c r="H12" s="199"/>
      <c r="I12" s="199"/>
      <c r="J12" s="199"/>
      <c r="K12" s="199"/>
      <c r="L12" s="199"/>
      <c r="M12" s="199"/>
      <c r="N12" s="199"/>
      <c r="O12" s="199"/>
      <c r="P12" s="164"/>
      <c r="Q12" s="164"/>
      <c r="R12" s="164"/>
      <c r="S12" s="164"/>
      <c r="T12" s="150"/>
      <c r="U12" s="164"/>
    </row>
    <row r="13" spans="1:22" s="12" customFormat="1" ht="15" customHeight="1">
      <c r="A13" s="690" t="s">
        <v>45</v>
      </c>
      <c r="B13" s="51"/>
      <c r="C13" s="23"/>
      <c r="E13" s="420" t="s">
        <v>252</v>
      </c>
      <c r="F13" s="201"/>
      <c r="G13" s="201"/>
      <c r="H13" s="201"/>
      <c r="I13" s="201"/>
      <c r="J13" s="201"/>
      <c r="K13" s="201"/>
      <c r="L13" s="196"/>
      <c r="M13" s="196"/>
      <c r="N13" s="196"/>
      <c r="O13" s="196"/>
      <c r="P13" s="196"/>
      <c r="Q13" s="196"/>
      <c r="R13" s="196"/>
      <c r="S13" s="196"/>
      <c r="T13" s="2"/>
      <c r="U13" s="2"/>
      <c r="V13" s="149"/>
    </row>
    <row r="14" spans="1:22" s="12" customFormat="1" ht="15" customHeight="1">
      <c r="A14" s="46"/>
      <c r="B14" s="51"/>
      <c r="C14" s="23"/>
      <c r="E14" s="200" t="s">
        <v>253</v>
      </c>
      <c r="F14" s="199"/>
      <c r="G14" s="199"/>
      <c r="H14" s="199"/>
      <c r="I14" s="199"/>
      <c r="J14" s="199"/>
      <c r="K14" s="199"/>
      <c r="L14" s="199"/>
      <c r="M14" s="199"/>
      <c r="N14" s="199"/>
      <c r="O14" s="199"/>
      <c r="P14" s="164"/>
      <c r="Q14" s="164"/>
      <c r="R14" s="164"/>
      <c r="S14" s="164"/>
      <c r="T14" s="150"/>
      <c r="U14" s="164"/>
    </row>
    <row r="15" spans="1:22" s="12" customFormat="1" ht="15" customHeight="1">
      <c r="A15" s="46"/>
      <c r="B15" s="51"/>
      <c r="C15" s="23"/>
      <c r="E15" s="420" t="s">
        <v>254</v>
      </c>
      <c r="F15" s="202"/>
      <c r="G15" s="202"/>
      <c r="H15" s="202"/>
      <c r="I15" s="202"/>
      <c r="J15" s="202"/>
      <c r="K15" s="202"/>
      <c r="L15" s="202"/>
      <c r="M15" s="202"/>
      <c r="N15" s="202"/>
      <c r="O15" s="199"/>
      <c r="P15" s="164"/>
      <c r="Q15" s="164"/>
      <c r="R15" s="164"/>
      <c r="S15" s="164"/>
      <c r="T15" s="150"/>
      <c r="U15" s="164"/>
    </row>
    <row r="16" spans="1:22" s="12" customFormat="1" ht="15" customHeight="1">
      <c r="A16" s="6"/>
      <c r="B16" s="51"/>
      <c r="C16" s="23"/>
      <c r="D16" s="161"/>
      <c r="F16" s="161"/>
      <c r="G16" s="161"/>
      <c r="H16" s="161"/>
      <c r="I16" s="161"/>
      <c r="J16" s="161"/>
      <c r="K16" s="161"/>
      <c r="L16" s="161"/>
      <c r="N16" s="14"/>
      <c r="O16" s="14"/>
      <c r="P16" s="13"/>
      <c r="Q16" s="13"/>
    </row>
    <row r="17" spans="1:17" s="12" customFormat="1" ht="15" customHeight="1">
      <c r="A17" s="6"/>
      <c r="B17" s="51"/>
      <c r="C17" s="23"/>
      <c r="D17" s="203" t="s">
        <v>255</v>
      </c>
      <c r="E17" s="208"/>
      <c r="F17" s="208"/>
      <c r="G17" s="208"/>
      <c r="H17" s="208"/>
      <c r="I17" s="208"/>
      <c r="J17" s="208"/>
      <c r="K17" s="208"/>
      <c r="L17" s="49"/>
      <c r="M17" s="49"/>
      <c r="N17" s="14"/>
      <c r="O17" s="14"/>
      <c r="P17" s="13"/>
      <c r="Q17" s="13"/>
    </row>
    <row r="18" spans="1:17" s="25" customFormat="1" ht="15" customHeight="1">
      <c r="A18" s="6"/>
      <c r="B18" s="51"/>
      <c r="C18" s="23"/>
      <c r="D18" s="138"/>
    </row>
    <row r="19" spans="1:17" s="25" customFormat="1" ht="15" customHeight="1">
      <c r="A19" s="6"/>
      <c r="B19" s="10"/>
      <c r="C19" s="23"/>
      <c r="D19" s="210"/>
      <c r="E19" s="528" t="s">
        <v>256</v>
      </c>
      <c r="F19" s="528"/>
      <c r="G19" s="528"/>
      <c r="H19" s="528"/>
      <c r="I19" s="528"/>
      <c r="J19" s="528"/>
      <c r="K19" s="528"/>
      <c r="L19" s="161"/>
      <c r="M19" s="49"/>
    </row>
    <row r="20" spans="1:17" s="25" customFormat="1" ht="15" customHeight="1">
      <c r="A20" s="6"/>
      <c r="B20" s="10"/>
      <c r="C20" s="23"/>
      <c r="D20" s="210"/>
      <c r="E20" s="528"/>
      <c r="F20" s="528"/>
      <c r="G20" s="528"/>
      <c r="H20" s="528"/>
      <c r="I20" s="528"/>
      <c r="J20" s="528"/>
      <c r="K20" s="528"/>
      <c r="L20" s="161"/>
      <c r="M20" s="49"/>
    </row>
    <row r="21" spans="1:17" s="25" customFormat="1" ht="15" customHeight="1">
      <c r="A21" s="6"/>
      <c r="B21" s="10"/>
      <c r="C21" s="23"/>
      <c r="D21" s="210"/>
      <c r="E21" s="210"/>
      <c r="F21" s="210"/>
      <c r="G21" s="210"/>
      <c r="H21" s="210"/>
      <c r="I21" s="210"/>
      <c r="J21" s="210"/>
      <c r="K21" s="210"/>
      <c r="L21" s="194"/>
      <c r="M21" s="47"/>
    </row>
    <row r="22" spans="1:17" s="1" customFormat="1" ht="15" customHeight="1">
      <c r="A22" s="6"/>
      <c r="B22" s="10"/>
      <c r="C22" s="23"/>
      <c r="D22" s="210"/>
      <c r="E22" s="536" t="s">
        <v>257</v>
      </c>
      <c r="F22" s="536"/>
      <c r="G22" s="536"/>
      <c r="H22" s="536"/>
      <c r="I22" s="536"/>
      <c r="J22" s="536"/>
      <c r="K22" s="536"/>
      <c r="L22" s="161"/>
      <c r="M22" s="49"/>
    </row>
    <row r="23" spans="1:17" s="1" customFormat="1">
      <c r="A23" s="6"/>
      <c r="B23" s="10"/>
      <c r="C23" s="23"/>
      <c r="D23" s="210"/>
      <c r="E23" s="536"/>
      <c r="F23" s="536"/>
      <c r="G23" s="536"/>
      <c r="H23" s="536"/>
      <c r="I23" s="536"/>
      <c r="J23" s="536"/>
      <c r="K23" s="536"/>
      <c r="L23" s="161"/>
      <c r="M23" s="49"/>
    </row>
    <row r="24" spans="1:17" s="1" customFormat="1" ht="15" customHeight="1">
      <c r="A24" s="6"/>
      <c r="B24" s="10"/>
      <c r="C24" s="23"/>
      <c r="D24" s="210"/>
      <c r="E24" s="210"/>
      <c r="F24" s="210"/>
      <c r="G24" s="210"/>
      <c r="H24" s="210"/>
      <c r="I24" s="210"/>
      <c r="J24" s="210"/>
      <c r="K24" s="210"/>
      <c r="L24" s="161"/>
      <c r="M24" s="49"/>
    </row>
    <row r="25" spans="1:17" s="1" customFormat="1" ht="15" customHeight="1">
      <c r="A25" s="6"/>
      <c r="B25" s="10"/>
      <c r="C25" s="23"/>
      <c r="D25" s="42"/>
      <c r="E25" s="600" t="s">
        <v>151</v>
      </c>
      <c r="F25" s="551" t="s">
        <v>258</v>
      </c>
      <c r="G25" s="602" t="s">
        <v>259</v>
      </c>
      <c r="H25" s="562" t="s">
        <v>260</v>
      </c>
      <c r="I25" s="562" t="str">
        <f>IF('1.Datos generales organización '!$G$3&lt;2021,"Factor Mix eléc.(3) kg CO2/kWh","Factor Mix eléc.(3) kg CO2e/kWh")</f>
        <v>Factor Mix eléc.(3) kg CO2/kWh</v>
      </c>
      <c r="J25" s="562" t="str">
        <f>IF('1.Datos generales organización '!$G$3&lt;2021,"Emisiones (4) kg CO2","Emisiones (4)            kg CO2e")</f>
        <v>Emisiones (4) kg CO2</v>
      </c>
      <c r="K25" s="209"/>
      <c r="Q25" s="86"/>
    </row>
    <row r="26" spans="1:17" s="1" customFormat="1" ht="15" customHeight="1">
      <c r="A26" s="6"/>
      <c r="B26" s="10"/>
      <c r="C26" s="23"/>
      <c r="E26" s="601"/>
      <c r="F26" s="551"/>
      <c r="G26" s="603"/>
      <c r="H26" s="564"/>
      <c r="I26" s="564"/>
      <c r="J26" s="564"/>
      <c r="K26" s="209"/>
    </row>
    <row r="27" spans="1:17" s="1" customFormat="1" ht="15" customHeight="1">
      <c r="A27" s="6"/>
      <c r="B27" s="10"/>
      <c r="C27" s="23"/>
      <c r="E27" s="770"/>
      <c r="F27" s="784"/>
      <c r="G27" s="785"/>
      <c r="H27" s="786"/>
      <c r="I27" s="787" t="str">
        <f ca="1">Datos!G696</f>
        <v/>
      </c>
      <c r="J27" s="788" t="str">
        <f ca="1">Datos!H696</f>
        <v/>
      </c>
      <c r="K27" s="209"/>
    </row>
    <row r="28" spans="1:17" s="1" customFormat="1" ht="15" customHeight="1">
      <c r="A28" s="6"/>
      <c r="B28" s="10"/>
      <c r="C28" s="23"/>
      <c r="E28" s="770"/>
      <c r="F28" s="784"/>
      <c r="G28" s="785"/>
      <c r="H28" s="786"/>
      <c r="I28" s="787" t="str">
        <f ca="1">Datos!G697</f>
        <v/>
      </c>
      <c r="J28" s="788" t="str">
        <f ca="1">Datos!H697</f>
        <v/>
      </c>
      <c r="K28" s="209"/>
      <c r="L28" s="25"/>
    </row>
    <row r="29" spans="1:17" s="1" customFormat="1" ht="15" customHeight="1">
      <c r="A29" s="6"/>
      <c r="B29" s="10"/>
      <c r="C29" s="23"/>
      <c r="E29" s="770"/>
      <c r="F29" s="784"/>
      <c r="G29" s="785"/>
      <c r="H29" s="789"/>
      <c r="I29" s="787" t="str">
        <f ca="1">Datos!G698</f>
        <v/>
      </c>
      <c r="J29" s="788" t="str">
        <f ca="1">Datos!H698</f>
        <v/>
      </c>
      <c r="K29" s="209"/>
      <c r="L29" s="25"/>
    </row>
    <row r="30" spans="1:17" s="1" customFormat="1" ht="15" customHeight="1">
      <c r="A30" s="16"/>
      <c r="B30" s="10"/>
      <c r="C30" s="23"/>
      <c r="E30" s="770"/>
      <c r="F30" s="784"/>
      <c r="G30" s="785"/>
      <c r="H30" s="789"/>
      <c r="I30" s="787" t="str">
        <f ca="1">Datos!G699</f>
        <v/>
      </c>
      <c r="J30" s="788" t="str">
        <f ca="1">Datos!H699</f>
        <v/>
      </c>
      <c r="K30" s="209"/>
      <c r="L30" s="25"/>
    </row>
    <row r="31" spans="1:17" s="1" customFormat="1" ht="15" customHeight="1">
      <c r="A31" s="16"/>
      <c r="B31" s="10"/>
      <c r="C31" s="23"/>
      <c r="E31" s="770"/>
      <c r="F31" s="784"/>
      <c r="G31" s="785"/>
      <c r="H31" s="789"/>
      <c r="I31" s="787" t="str">
        <f ca="1">Datos!G700</f>
        <v/>
      </c>
      <c r="J31" s="788" t="str">
        <f ca="1">Datos!H700</f>
        <v/>
      </c>
      <c r="K31" s="209"/>
      <c r="L31" s="25"/>
    </row>
    <row r="32" spans="1:17" s="1" customFormat="1" ht="15" customHeight="1">
      <c r="A32" s="16"/>
      <c r="B32" s="10"/>
      <c r="C32" s="23"/>
      <c r="E32" s="770"/>
      <c r="F32" s="784"/>
      <c r="G32" s="785"/>
      <c r="H32" s="789"/>
      <c r="I32" s="787" t="str">
        <f ca="1">Datos!G701</f>
        <v/>
      </c>
      <c r="J32" s="788" t="str">
        <f ca="1">Datos!H701</f>
        <v/>
      </c>
      <c r="K32" s="209"/>
      <c r="L32" s="25"/>
    </row>
    <row r="33" spans="1:12" s="1" customFormat="1" ht="15" customHeight="1">
      <c r="A33" s="16"/>
      <c r="B33" s="10"/>
      <c r="C33" s="23"/>
      <c r="E33" s="770"/>
      <c r="F33" s="784"/>
      <c r="G33" s="785"/>
      <c r="H33" s="789"/>
      <c r="I33" s="787" t="str">
        <f ca="1">Datos!G702</f>
        <v/>
      </c>
      <c r="J33" s="788" t="str">
        <f ca="1">Datos!H702</f>
        <v/>
      </c>
      <c r="K33" s="209"/>
      <c r="L33" s="25"/>
    </row>
    <row r="34" spans="1:12" s="1" customFormat="1" ht="15" customHeight="1">
      <c r="A34" s="16"/>
      <c r="B34" s="10"/>
      <c r="C34" s="23"/>
      <c r="E34" s="770"/>
      <c r="F34" s="784"/>
      <c r="G34" s="785"/>
      <c r="H34" s="789"/>
      <c r="I34" s="787" t="str">
        <f ca="1">Datos!G703</f>
        <v/>
      </c>
      <c r="J34" s="788" t="str">
        <f ca="1">Datos!H703</f>
        <v/>
      </c>
      <c r="K34" s="209"/>
      <c r="L34" s="25"/>
    </row>
    <row r="35" spans="1:12" s="1" customFormat="1" ht="15" customHeight="1">
      <c r="A35" s="16"/>
      <c r="B35" s="10"/>
      <c r="C35" s="23"/>
      <c r="E35" s="770"/>
      <c r="F35" s="784"/>
      <c r="G35" s="785"/>
      <c r="H35" s="789"/>
      <c r="I35" s="787" t="str">
        <f ca="1">Datos!G704</f>
        <v/>
      </c>
      <c r="J35" s="788" t="str">
        <f ca="1">Datos!H704</f>
        <v/>
      </c>
      <c r="K35" s="209"/>
      <c r="L35" s="25"/>
    </row>
    <row r="36" spans="1:12" s="1" customFormat="1" ht="15" customHeight="1">
      <c r="A36" s="16"/>
      <c r="B36" s="10"/>
      <c r="C36" s="23"/>
      <c r="E36" s="770"/>
      <c r="F36" s="784"/>
      <c r="G36" s="785"/>
      <c r="H36" s="789"/>
      <c r="I36" s="787" t="str">
        <f ca="1">Datos!G705</f>
        <v/>
      </c>
      <c r="J36" s="788" t="str">
        <f ca="1">Datos!H705</f>
        <v/>
      </c>
      <c r="K36" s="209"/>
      <c r="L36" s="25"/>
    </row>
    <row r="37" spans="1:12" s="1" customFormat="1" ht="15" customHeight="1">
      <c r="A37" s="16"/>
      <c r="B37" s="10"/>
      <c r="C37" s="23"/>
      <c r="E37" s="770"/>
      <c r="F37" s="784"/>
      <c r="G37" s="785"/>
      <c r="H37" s="789"/>
      <c r="I37" s="787" t="str">
        <f ca="1">Datos!G706</f>
        <v/>
      </c>
      <c r="J37" s="788" t="str">
        <f ca="1">Datos!H706</f>
        <v/>
      </c>
      <c r="K37" s="209"/>
      <c r="L37" s="25"/>
    </row>
    <row r="38" spans="1:12" s="1" customFormat="1" ht="15" customHeight="1">
      <c r="A38" s="16"/>
      <c r="B38" s="10"/>
      <c r="C38" s="23"/>
      <c r="E38" s="770"/>
      <c r="F38" s="784"/>
      <c r="G38" s="785"/>
      <c r="H38" s="789"/>
      <c r="I38" s="787" t="str">
        <f ca="1">Datos!G707</f>
        <v/>
      </c>
      <c r="J38" s="788" t="str">
        <f ca="1">Datos!H707</f>
        <v/>
      </c>
      <c r="K38" s="209"/>
      <c r="L38" s="25"/>
    </row>
    <row r="39" spans="1:12" s="1" customFormat="1" ht="15" customHeight="1">
      <c r="A39" s="16"/>
      <c r="B39" s="10"/>
      <c r="C39" s="23"/>
      <c r="E39" s="770"/>
      <c r="F39" s="784"/>
      <c r="G39" s="785"/>
      <c r="H39" s="789"/>
      <c r="I39" s="787" t="str">
        <f ca="1">Datos!G708</f>
        <v/>
      </c>
      <c r="J39" s="788" t="str">
        <f ca="1">Datos!H708</f>
        <v/>
      </c>
      <c r="K39" s="209"/>
      <c r="L39" s="25"/>
    </row>
    <row r="40" spans="1:12" s="1" customFormat="1" ht="15" customHeight="1">
      <c r="A40" s="16"/>
      <c r="B40" s="10"/>
      <c r="C40" s="23"/>
      <c r="E40" s="770"/>
      <c r="F40" s="784"/>
      <c r="G40" s="785"/>
      <c r="H40" s="789"/>
      <c r="I40" s="787" t="str">
        <f ca="1">Datos!G709</f>
        <v/>
      </c>
      <c r="J40" s="788" t="str">
        <f ca="1">Datos!H709</f>
        <v/>
      </c>
      <c r="K40" s="209"/>
      <c r="L40" s="25"/>
    </row>
    <row r="41" spans="1:12" s="1" customFormat="1" ht="15" customHeight="1">
      <c r="A41" s="16"/>
      <c r="B41" s="10"/>
      <c r="C41" s="23"/>
      <c r="E41" s="770"/>
      <c r="F41" s="784"/>
      <c r="G41" s="785"/>
      <c r="H41" s="789"/>
      <c r="I41" s="787" t="str">
        <f ca="1">Datos!G710</f>
        <v/>
      </c>
      <c r="J41" s="788" t="str">
        <f ca="1">Datos!H710</f>
        <v/>
      </c>
      <c r="K41" s="209"/>
      <c r="L41" s="25"/>
    </row>
    <row r="42" spans="1:12" s="1" customFormat="1" ht="15" customHeight="1">
      <c r="A42" s="16"/>
      <c r="B42" s="10"/>
      <c r="C42" s="23"/>
      <c r="E42" s="770"/>
      <c r="F42" s="784"/>
      <c r="G42" s="785"/>
      <c r="H42" s="789"/>
      <c r="I42" s="787" t="str">
        <f ca="1">Datos!G711</f>
        <v/>
      </c>
      <c r="J42" s="788" t="str">
        <f ca="1">Datos!H711</f>
        <v/>
      </c>
      <c r="K42" s="209"/>
      <c r="L42" s="25"/>
    </row>
    <row r="43" spans="1:12" s="1" customFormat="1" ht="15" customHeight="1">
      <c r="A43" s="16"/>
      <c r="B43" s="10"/>
      <c r="C43" s="23"/>
      <c r="E43" s="770"/>
      <c r="F43" s="784"/>
      <c r="G43" s="785"/>
      <c r="H43" s="789"/>
      <c r="I43" s="787" t="str">
        <f ca="1">Datos!G712</f>
        <v/>
      </c>
      <c r="J43" s="788" t="str">
        <f ca="1">Datos!H712</f>
        <v/>
      </c>
      <c r="K43" s="209"/>
      <c r="L43" s="25"/>
    </row>
    <row r="44" spans="1:12" s="1" customFormat="1" ht="15" customHeight="1">
      <c r="A44" s="16"/>
      <c r="B44" s="10"/>
      <c r="C44" s="23"/>
      <c r="E44" s="770"/>
      <c r="F44" s="784"/>
      <c r="G44" s="785"/>
      <c r="H44" s="789"/>
      <c r="I44" s="787" t="str">
        <f ca="1">Datos!G713</f>
        <v/>
      </c>
      <c r="J44" s="788" t="str">
        <f ca="1">Datos!H713</f>
        <v/>
      </c>
      <c r="K44" s="209"/>
      <c r="L44" s="25"/>
    </row>
    <row r="45" spans="1:12" s="1" customFormat="1" ht="15" customHeight="1">
      <c r="A45" s="16"/>
      <c r="B45" s="10"/>
      <c r="C45" s="23"/>
      <c r="E45" s="770"/>
      <c r="F45" s="784"/>
      <c r="G45" s="785"/>
      <c r="H45" s="789"/>
      <c r="I45" s="787" t="str">
        <f ca="1">Datos!G714</f>
        <v/>
      </c>
      <c r="J45" s="788" t="str">
        <f ca="1">Datos!H714</f>
        <v/>
      </c>
      <c r="K45" s="209"/>
      <c r="L45" s="25"/>
    </row>
    <row r="46" spans="1:12" s="1" customFormat="1" ht="15" customHeight="1">
      <c r="A46" s="16"/>
      <c r="B46" s="10"/>
      <c r="C46" s="23"/>
      <c r="E46" s="770"/>
      <c r="F46" s="784"/>
      <c r="G46" s="785"/>
      <c r="H46" s="789"/>
      <c r="I46" s="787" t="str">
        <f ca="1">Datos!G715</f>
        <v/>
      </c>
      <c r="J46" s="788" t="str">
        <f ca="1">Datos!H715</f>
        <v/>
      </c>
      <c r="K46" s="209"/>
      <c r="L46" s="25"/>
    </row>
    <row r="47" spans="1:12" s="1" customFormat="1" ht="15" customHeight="1">
      <c r="A47" s="16"/>
      <c r="B47" s="10"/>
      <c r="C47" s="23"/>
      <c r="E47" s="770"/>
      <c r="F47" s="784"/>
      <c r="G47" s="785"/>
      <c r="H47" s="789"/>
      <c r="I47" s="787" t="str">
        <f ca="1">Datos!G716</f>
        <v/>
      </c>
      <c r="J47" s="788" t="str">
        <f ca="1">Datos!H716</f>
        <v/>
      </c>
      <c r="K47" s="209"/>
      <c r="L47" s="25"/>
    </row>
    <row r="48" spans="1:12" s="1" customFormat="1" ht="15" customHeight="1">
      <c r="A48" s="16"/>
      <c r="B48" s="10"/>
      <c r="C48" s="23"/>
      <c r="E48" s="770"/>
      <c r="F48" s="784"/>
      <c r="G48" s="785"/>
      <c r="H48" s="789"/>
      <c r="I48" s="787" t="str">
        <f ca="1">Datos!G717</f>
        <v/>
      </c>
      <c r="J48" s="788" t="str">
        <f ca="1">Datos!H717</f>
        <v/>
      </c>
      <c r="K48" s="209"/>
      <c r="L48" s="25"/>
    </row>
    <row r="49" spans="1:57" s="1" customFormat="1" ht="15" customHeight="1">
      <c r="A49" s="16"/>
      <c r="B49" s="10"/>
      <c r="C49" s="23"/>
      <c r="J49" s="790">
        <f ca="1">SUM(J27:J48)</f>
        <v>0</v>
      </c>
      <c r="K49" s="209"/>
      <c r="L49" s="25"/>
    </row>
    <row r="50" spans="1:57" s="1" customFormat="1" ht="15" customHeight="1">
      <c r="A50" s="16"/>
      <c r="B50" s="10"/>
      <c r="C50" s="23"/>
      <c r="K50" s="209"/>
      <c r="L50" s="25"/>
    </row>
    <row r="51" spans="1:57" s="1" customFormat="1" ht="17.25" customHeight="1">
      <c r="A51" s="16"/>
      <c r="B51" s="10"/>
      <c r="C51" s="23"/>
      <c r="E51" s="599" t="s">
        <v>261</v>
      </c>
      <c r="F51" s="599"/>
      <c r="G51" s="599"/>
      <c r="H51" s="599"/>
      <c r="I51" s="599"/>
      <c r="J51" s="599"/>
      <c r="K51" s="599"/>
      <c r="L51" s="25"/>
    </row>
    <row r="52" spans="1:57" s="1" customFormat="1" ht="17.25" customHeight="1">
      <c r="A52" s="16"/>
      <c r="B52" s="10"/>
      <c r="C52" s="23"/>
      <c r="E52" s="599"/>
      <c r="F52" s="599"/>
      <c r="G52" s="599"/>
      <c r="H52" s="599"/>
      <c r="I52" s="599"/>
      <c r="J52" s="599"/>
      <c r="K52" s="599"/>
      <c r="L52" s="25"/>
    </row>
    <row r="53" spans="1:57" s="1" customFormat="1" ht="22.5" customHeight="1">
      <c r="A53" s="16"/>
      <c r="B53" s="10"/>
      <c r="C53" s="23"/>
      <c r="E53" s="599"/>
      <c r="F53" s="599"/>
      <c r="G53" s="599"/>
      <c r="H53" s="599"/>
      <c r="I53" s="599"/>
      <c r="J53" s="599"/>
      <c r="K53" s="599"/>
    </row>
    <row r="54" spans="1:57" s="1" customFormat="1" ht="17.25" customHeight="1">
      <c r="A54" s="16"/>
      <c r="B54" s="10"/>
      <c r="C54" s="23"/>
      <c r="E54" s="599" t="s">
        <v>262</v>
      </c>
      <c r="F54" s="599"/>
      <c r="G54" s="599"/>
      <c r="H54" s="599"/>
      <c r="I54" s="599"/>
      <c r="J54" s="599"/>
      <c r="K54" s="599"/>
    </row>
    <row r="55" spans="1:57" s="1" customFormat="1">
      <c r="A55" s="16"/>
      <c r="B55" s="10"/>
      <c r="C55" s="23"/>
      <c r="E55" s="599"/>
      <c r="F55" s="599"/>
      <c r="G55" s="599"/>
      <c r="H55" s="599"/>
      <c r="I55" s="599"/>
      <c r="J55" s="599"/>
      <c r="K55" s="599"/>
    </row>
    <row r="56" spans="1:57" s="1" customFormat="1" ht="17.25" customHeight="1">
      <c r="A56" s="16"/>
      <c r="B56" s="10"/>
      <c r="C56" s="23"/>
      <c r="E56" s="568" t="s">
        <v>263</v>
      </c>
      <c r="F56" s="568"/>
      <c r="G56" s="568"/>
      <c r="H56" s="568"/>
      <c r="I56" s="568"/>
      <c r="J56" s="568"/>
      <c r="K56" s="568"/>
    </row>
    <row r="57" spans="1:57" s="1" customFormat="1" ht="17.25" customHeight="1">
      <c r="A57" s="16"/>
      <c r="B57" s="10"/>
      <c r="C57" s="23"/>
      <c r="E57" s="568"/>
      <c r="F57" s="568"/>
      <c r="G57" s="568"/>
      <c r="H57" s="568"/>
      <c r="I57" s="568"/>
      <c r="J57" s="568"/>
      <c r="K57" s="568"/>
    </row>
    <row r="58" spans="1:57" s="1" customFormat="1" ht="17.25" customHeight="1">
      <c r="A58" s="16"/>
      <c r="B58" s="10"/>
      <c r="C58" s="23"/>
      <c r="E58" s="598" t="s">
        <v>264</v>
      </c>
      <c r="F58" s="598"/>
      <c r="G58" s="598"/>
      <c r="H58" s="598"/>
      <c r="I58" s="598"/>
      <c r="J58" s="598"/>
      <c r="K58" s="598"/>
    </row>
    <row r="59" spans="1:57" s="1" customFormat="1" ht="17.25" customHeight="1">
      <c r="A59" s="16"/>
      <c r="B59" s="10"/>
      <c r="C59" s="23"/>
      <c r="E59" s="598"/>
      <c r="F59" s="598"/>
      <c r="G59" s="598"/>
      <c r="H59" s="598"/>
      <c r="I59" s="598"/>
      <c r="J59" s="598"/>
      <c r="K59" s="598"/>
    </row>
    <row r="60" spans="1:57" s="1" customFormat="1" ht="17.25" customHeight="1">
      <c r="A60" s="11"/>
      <c r="B60" s="10"/>
      <c r="C60" s="23"/>
      <c r="D60" s="199"/>
      <c r="E60" s="467" t="s">
        <v>265</v>
      </c>
      <c r="F60" s="466"/>
      <c r="G60" s="466"/>
      <c r="H60" s="466"/>
      <c r="I60" s="466"/>
      <c r="J60" s="466"/>
      <c r="K60" s="466"/>
      <c r="L60" s="41"/>
      <c r="M60" s="41"/>
      <c r="AW60" s="41"/>
      <c r="AX60" s="41"/>
      <c r="AY60" s="41"/>
      <c r="AZ60" s="41"/>
      <c r="BA60" s="41"/>
      <c r="BB60" s="41"/>
      <c r="BC60" s="41"/>
      <c r="BD60" s="41"/>
      <c r="BE60" s="41"/>
    </row>
    <row r="61" spans="1:57" s="1" customFormat="1" ht="17.25" customHeight="1">
      <c r="A61" s="11"/>
      <c r="B61" s="10"/>
      <c r="C61" s="23"/>
      <c r="D61" s="199"/>
      <c r="E61" s="466"/>
      <c r="F61" s="466"/>
      <c r="G61" s="466"/>
      <c r="H61" s="466"/>
      <c r="I61" s="466"/>
      <c r="J61" s="466"/>
      <c r="K61" s="466"/>
      <c r="L61" s="41"/>
      <c r="M61" s="41"/>
      <c r="AW61" s="41"/>
      <c r="AX61" s="41"/>
      <c r="AY61" s="41"/>
      <c r="AZ61" s="41"/>
      <c r="BA61" s="41"/>
      <c r="BB61" s="41"/>
      <c r="BC61" s="41"/>
      <c r="BD61" s="41"/>
      <c r="BE61" s="41"/>
    </row>
    <row r="62" spans="1:57" s="1" customFormat="1" ht="15" customHeight="1">
      <c r="A62" s="16"/>
      <c r="B62" s="10"/>
      <c r="C62" s="23"/>
    </row>
    <row r="63" spans="1:57" s="12" customFormat="1" ht="15" customHeight="1">
      <c r="A63" s="16"/>
      <c r="B63" s="51"/>
      <c r="C63" s="23"/>
      <c r="D63" s="203" t="s">
        <v>266</v>
      </c>
      <c r="E63" s="208"/>
      <c r="F63" s="208"/>
      <c r="G63" s="208"/>
      <c r="H63" s="208"/>
      <c r="I63" s="208"/>
      <c r="J63" s="208"/>
      <c r="K63" s="208"/>
      <c r="L63" s="49"/>
      <c r="M63" s="49"/>
      <c r="N63" s="14"/>
      <c r="O63" s="14"/>
      <c r="P63" s="13"/>
      <c r="Q63" s="13"/>
    </row>
    <row r="64" spans="1:57" s="25" customFormat="1" ht="15" customHeight="1">
      <c r="A64" s="6"/>
      <c r="B64" s="51"/>
      <c r="C64" s="23"/>
      <c r="D64" s="138"/>
      <c r="E64" s="347"/>
    </row>
    <row r="65" spans="1:13" s="1" customFormat="1" ht="15" customHeight="1">
      <c r="A65" s="16"/>
      <c r="B65" s="10"/>
      <c r="C65" s="23"/>
      <c r="E65" s="536" t="s">
        <v>267</v>
      </c>
      <c r="F65" s="536"/>
      <c r="G65" s="536"/>
      <c r="H65" s="536"/>
      <c r="I65" s="536"/>
      <c r="J65" s="536"/>
      <c r="K65" s="536"/>
      <c r="L65" s="133"/>
      <c r="M65" s="49"/>
    </row>
    <row r="66" spans="1:13" s="1" customFormat="1" ht="17.25" customHeight="1">
      <c r="A66" s="16"/>
      <c r="B66" s="10"/>
      <c r="C66" s="23"/>
      <c r="D66" s="161"/>
      <c r="E66" s="536"/>
      <c r="F66" s="536"/>
      <c r="G66" s="536"/>
      <c r="H66" s="536"/>
      <c r="I66" s="536"/>
      <c r="J66" s="536"/>
      <c r="K66" s="536"/>
      <c r="L66" s="133"/>
      <c r="M66" s="49"/>
    </row>
    <row r="67" spans="1:13" s="1" customFormat="1" ht="15" customHeight="1">
      <c r="A67" s="16"/>
      <c r="B67" s="10"/>
      <c r="C67" s="23"/>
      <c r="D67" s="609" t="s">
        <v>268</v>
      </c>
      <c r="E67" s="609"/>
      <c r="F67" s="609"/>
      <c r="G67" s="609"/>
      <c r="H67" s="609"/>
      <c r="I67" s="609"/>
      <c r="J67" s="609"/>
      <c r="K67" s="609"/>
    </row>
    <row r="68" spans="1:13" s="1" customFormat="1" ht="17.25" customHeight="1">
      <c r="A68" s="16"/>
      <c r="B68" s="10"/>
      <c r="C68" s="23"/>
      <c r="D68" s="609"/>
      <c r="E68" s="609"/>
      <c r="F68" s="609"/>
      <c r="G68" s="609"/>
      <c r="H68" s="609"/>
      <c r="I68" s="609"/>
      <c r="J68" s="609"/>
      <c r="K68" s="609"/>
    </row>
    <row r="69" spans="1:13" s="1" customFormat="1" ht="17.25" customHeight="1">
      <c r="A69" s="16"/>
      <c r="B69" s="10"/>
      <c r="C69" s="23"/>
      <c r="D69" s="609" t="s">
        <v>269</v>
      </c>
      <c r="E69" s="609"/>
      <c r="F69" s="609"/>
      <c r="G69" s="609"/>
      <c r="H69" s="609"/>
      <c r="I69" s="609"/>
      <c r="J69" s="609"/>
      <c r="K69" s="609"/>
    </row>
    <row r="70" spans="1:13" s="1" customFormat="1" ht="15" customHeight="1">
      <c r="A70" s="16"/>
      <c r="B70" s="10"/>
      <c r="C70" s="23"/>
      <c r="D70" s="609"/>
      <c r="E70" s="609"/>
      <c r="F70" s="609"/>
      <c r="G70" s="609"/>
      <c r="H70" s="609"/>
      <c r="I70" s="609"/>
      <c r="J70" s="609"/>
      <c r="K70" s="609"/>
    </row>
    <row r="71" spans="1:13" s="1" customFormat="1" ht="15" customHeight="1">
      <c r="A71" s="16"/>
      <c r="B71" s="10"/>
      <c r="C71" s="23"/>
      <c r="E71" s="194"/>
      <c r="F71" s="194"/>
      <c r="G71" s="194"/>
      <c r="H71" s="194"/>
      <c r="I71" s="194"/>
      <c r="J71" s="194"/>
      <c r="K71" s="194"/>
    </row>
    <row r="72" spans="1:13" s="1" customFormat="1" ht="15" customHeight="1">
      <c r="A72" s="16"/>
      <c r="B72" s="10"/>
      <c r="C72" s="23"/>
      <c r="E72" s="600" t="s">
        <v>151</v>
      </c>
      <c r="F72" s="551" t="s">
        <v>270</v>
      </c>
      <c r="G72" s="605" t="s">
        <v>259</v>
      </c>
      <c r="H72" s="551" t="s">
        <v>271</v>
      </c>
      <c r="I72" s="562" t="str">
        <f>IF('1.Datos generales organización '!$G$3&lt;2021,"Factor Mix eléc.(3) kg CO2/kWh","Factor Mix eléc.(3) kg CO2e/kWh")</f>
        <v>Factor Mix eléc.(3) kg CO2/kWh</v>
      </c>
      <c r="J72" s="562" t="str">
        <f>IF('1.Datos generales organización '!$G$3&lt;2021,"Emisiones (4) kg CO2","Emisiones (4)            kg CO2e")</f>
        <v>Emisiones (4) kg CO2</v>
      </c>
    </row>
    <row r="73" spans="1:13" s="1" customFormat="1" ht="15" customHeight="1">
      <c r="A73" s="16"/>
      <c r="B73" s="10"/>
      <c r="C73" s="23"/>
      <c r="E73" s="601"/>
      <c r="F73" s="551"/>
      <c r="G73" s="605"/>
      <c r="H73" s="551"/>
      <c r="I73" s="564"/>
      <c r="J73" s="564"/>
    </row>
    <row r="74" spans="1:13" s="1" customFormat="1" ht="15" customHeight="1">
      <c r="A74" s="16"/>
      <c r="B74" s="10"/>
      <c r="C74" s="23"/>
      <c r="E74" s="770"/>
      <c r="F74" s="784"/>
      <c r="G74" s="785"/>
      <c r="H74" s="786"/>
      <c r="I74" s="787" t="str">
        <f ca="1">Datos!G962</f>
        <v/>
      </c>
      <c r="J74" s="791" t="str">
        <f ca="1">Datos!H962</f>
        <v/>
      </c>
    </row>
    <row r="75" spans="1:13" s="1" customFormat="1" ht="15" customHeight="1">
      <c r="A75" s="16"/>
      <c r="B75" s="10"/>
      <c r="C75" s="23"/>
      <c r="E75" s="770"/>
      <c r="F75" s="784"/>
      <c r="G75" s="785"/>
      <c r="H75" s="786"/>
      <c r="I75" s="787" t="str">
        <f ca="1">Datos!G963</f>
        <v/>
      </c>
      <c r="J75" s="788" t="str">
        <f ca="1">Datos!H963</f>
        <v/>
      </c>
    </row>
    <row r="76" spans="1:13" s="1" customFormat="1" ht="15" customHeight="1">
      <c r="A76" s="55"/>
      <c r="B76" s="10"/>
      <c r="C76" s="23"/>
      <c r="E76" s="770"/>
      <c r="F76" s="784"/>
      <c r="G76" s="785"/>
      <c r="H76" s="789"/>
      <c r="I76" s="787" t="str">
        <f ca="1">Datos!G964</f>
        <v/>
      </c>
      <c r="J76" s="788" t="str">
        <f ca="1">Datos!H964</f>
        <v/>
      </c>
    </row>
    <row r="77" spans="1:13" s="1" customFormat="1" ht="15" customHeight="1">
      <c r="A77" s="55"/>
      <c r="B77" s="10"/>
      <c r="C77" s="23"/>
      <c r="E77" s="770"/>
      <c r="F77" s="784"/>
      <c r="G77" s="785"/>
      <c r="H77" s="789"/>
      <c r="I77" s="787" t="str">
        <f ca="1">Datos!G965</f>
        <v/>
      </c>
      <c r="J77" s="788" t="str">
        <f ca="1">Datos!H965</f>
        <v/>
      </c>
    </row>
    <row r="78" spans="1:13" s="1" customFormat="1" ht="15" customHeight="1">
      <c r="A78" s="55"/>
      <c r="B78" s="10"/>
      <c r="C78" s="23"/>
      <c r="E78" s="770"/>
      <c r="F78" s="784"/>
      <c r="G78" s="785"/>
      <c r="H78" s="789"/>
      <c r="I78" s="787" t="str">
        <f ca="1">Datos!G966</f>
        <v/>
      </c>
      <c r="J78" s="788" t="str">
        <f ca="1">Datos!H966</f>
        <v/>
      </c>
    </row>
    <row r="79" spans="1:13" s="1" customFormat="1" ht="15" customHeight="1">
      <c r="A79" s="11"/>
      <c r="B79" s="10"/>
      <c r="C79" s="23"/>
      <c r="E79" s="770"/>
      <c r="F79" s="784"/>
      <c r="G79" s="785"/>
      <c r="H79" s="789"/>
      <c r="I79" s="787" t="str">
        <f ca="1">Datos!G967</f>
        <v/>
      </c>
      <c r="J79" s="788" t="str">
        <f ca="1">Datos!H967</f>
        <v/>
      </c>
    </row>
    <row r="80" spans="1:13" s="1" customFormat="1" ht="15" customHeight="1">
      <c r="A80" s="18"/>
      <c r="B80" s="19"/>
      <c r="C80" s="12"/>
      <c r="E80" s="770"/>
      <c r="F80" s="784"/>
      <c r="G80" s="785"/>
      <c r="H80" s="789"/>
      <c r="I80" s="787" t="str">
        <f ca="1">Datos!G968</f>
        <v/>
      </c>
      <c r="J80" s="788" t="str">
        <f ca="1">Datos!H968</f>
        <v/>
      </c>
    </row>
    <row r="81" spans="1:57" s="1" customFormat="1" ht="15" customHeight="1">
      <c r="A81" s="18"/>
      <c r="B81" s="19"/>
      <c r="C81" s="12"/>
      <c r="E81" s="770"/>
      <c r="F81" s="784"/>
      <c r="G81" s="785"/>
      <c r="H81" s="789"/>
      <c r="I81" s="787" t="str">
        <f ca="1">Datos!G969</f>
        <v/>
      </c>
      <c r="J81" s="788" t="str">
        <f ca="1">Datos!H969</f>
        <v/>
      </c>
    </row>
    <row r="82" spans="1:57" s="1" customFormat="1" ht="15" customHeight="1">
      <c r="A82" s="18"/>
      <c r="B82" s="19"/>
      <c r="C82" s="12"/>
      <c r="E82" s="770"/>
      <c r="F82" s="784"/>
      <c r="G82" s="785"/>
      <c r="H82" s="789"/>
      <c r="I82" s="787" t="str">
        <f ca="1">Datos!G970</f>
        <v/>
      </c>
      <c r="J82" s="788" t="str">
        <f ca="1">Datos!H970</f>
        <v/>
      </c>
    </row>
    <row r="83" spans="1:57" s="1" customFormat="1" ht="15" customHeight="1">
      <c r="A83" s="18"/>
      <c r="B83" s="19"/>
      <c r="C83" s="12"/>
      <c r="E83" s="770"/>
      <c r="F83" s="784"/>
      <c r="G83" s="785"/>
      <c r="H83" s="789"/>
      <c r="I83" s="787" t="str">
        <f ca="1">Datos!G971</f>
        <v/>
      </c>
      <c r="J83" s="788" t="str">
        <f ca="1">Datos!H971</f>
        <v/>
      </c>
    </row>
    <row r="84" spans="1:57" s="1" customFormat="1" ht="14.25" customHeight="1">
      <c r="A84" s="16"/>
      <c r="B84" s="10"/>
      <c r="C84" s="23"/>
      <c r="J84" s="790">
        <f ca="1">SUM(J74:J83)</f>
        <v>0</v>
      </c>
    </row>
    <row r="85" spans="1:57" s="1" customFormat="1" ht="14.25" customHeight="1">
      <c r="A85" s="11"/>
      <c r="B85" s="10"/>
      <c r="C85" s="23"/>
      <c r="J85" s="37"/>
      <c r="K85" s="37"/>
    </row>
    <row r="86" spans="1:57" s="1" customFormat="1" ht="14.25" customHeight="1">
      <c r="A86" s="16"/>
      <c r="B86" s="10"/>
      <c r="C86" s="23"/>
      <c r="E86" s="561" t="s">
        <v>272</v>
      </c>
      <c r="F86" s="561"/>
      <c r="G86" s="561"/>
      <c r="H86" s="561"/>
      <c r="I86" s="561"/>
      <c r="J86" s="561"/>
      <c r="K86" s="561"/>
      <c r="L86" s="25"/>
    </row>
    <row r="87" spans="1:57" s="1" customFormat="1" ht="14.25" customHeight="1">
      <c r="A87" s="16"/>
      <c r="B87" s="10"/>
      <c r="C87" s="23"/>
      <c r="E87" s="561"/>
      <c r="F87" s="561"/>
      <c r="G87" s="561"/>
      <c r="H87" s="561"/>
      <c r="I87" s="561"/>
      <c r="J87" s="561"/>
      <c r="K87" s="561"/>
    </row>
    <row r="88" spans="1:57" s="1" customFormat="1" ht="17.25" customHeight="1">
      <c r="A88" s="16"/>
      <c r="B88" s="10"/>
      <c r="C88" s="23"/>
      <c r="E88" s="599" t="s">
        <v>262</v>
      </c>
      <c r="F88" s="599"/>
      <c r="G88" s="599"/>
      <c r="H88" s="599"/>
      <c r="I88" s="599"/>
      <c r="J88" s="599"/>
      <c r="K88" s="599"/>
    </row>
    <row r="89" spans="1:57" s="1" customFormat="1">
      <c r="A89" s="16"/>
      <c r="B89" s="10"/>
      <c r="C89" s="23"/>
      <c r="E89" s="599"/>
      <c r="F89" s="599"/>
      <c r="G89" s="599"/>
      <c r="H89" s="599"/>
      <c r="I89" s="599"/>
      <c r="J89" s="599"/>
      <c r="K89" s="599"/>
    </row>
    <row r="90" spans="1:57" s="1" customFormat="1" ht="17.25" customHeight="1">
      <c r="A90" s="16"/>
      <c r="B90" s="10"/>
      <c r="C90" s="23"/>
      <c r="E90" s="568" t="s">
        <v>263</v>
      </c>
      <c r="F90" s="568"/>
      <c r="G90" s="568"/>
      <c r="H90" s="568"/>
      <c r="I90" s="568"/>
      <c r="J90" s="568"/>
      <c r="K90" s="568"/>
    </row>
    <row r="91" spans="1:57" s="1" customFormat="1" ht="17.25" customHeight="1">
      <c r="A91" s="16"/>
      <c r="B91" s="10"/>
      <c r="C91" s="23"/>
      <c r="E91" s="568"/>
      <c r="F91" s="568"/>
      <c r="G91" s="568"/>
      <c r="H91" s="568"/>
      <c r="I91" s="568"/>
      <c r="J91" s="568"/>
      <c r="K91" s="568"/>
    </row>
    <row r="92" spans="1:57" s="1" customFormat="1" ht="17.25" customHeight="1">
      <c r="A92" s="16"/>
      <c r="B92" s="10"/>
      <c r="C92" s="23"/>
      <c r="E92" s="598" t="s">
        <v>264</v>
      </c>
      <c r="F92" s="598"/>
      <c r="G92" s="598"/>
      <c r="H92" s="598"/>
      <c r="I92" s="598"/>
      <c r="J92" s="598"/>
      <c r="K92" s="598"/>
    </row>
    <row r="93" spans="1:57" s="1" customFormat="1" ht="17.25" customHeight="1">
      <c r="A93" s="16"/>
      <c r="B93" s="10"/>
      <c r="C93" s="23"/>
      <c r="E93" s="598"/>
      <c r="F93" s="598"/>
      <c r="G93" s="598"/>
      <c r="H93" s="598"/>
      <c r="I93" s="598"/>
      <c r="J93" s="598"/>
      <c r="K93" s="598"/>
    </row>
    <row r="94" spans="1:57" s="1" customFormat="1" ht="17.25" customHeight="1">
      <c r="A94" s="11"/>
      <c r="B94" s="10"/>
      <c r="C94" s="23"/>
      <c r="D94" s="199"/>
      <c r="E94" s="467" t="s">
        <v>265</v>
      </c>
      <c r="F94" s="466"/>
      <c r="G94" s="466"/>
      <c r="H94" s="466"/>
      <c r="I94" s="466"/>
      <c r="J94" s="466"/>
      <c r="K94" s="466"/>
      <c r="L94" s="41"/>
      <c r="M94" s="41"/>
      <c r="AW94" s="41"/>
      <c r="AX94" s="41"/>
      <c r="AY94" s="41"/>
      <c r="AZ94" s="41"/>
      <c r="BA94" s="41"/>
      <c r="BB94" s="41"/>
      <c r="BC94" s="41"/>
      <c r="BD94" s="41"/>
      <c r="BE94" s="41"/>
    </row>
    <row r="95" spans="1:57" s="1" customFormat="1" ht="14.25" customHeight="1">
      <c r="A95" s="11"/>
      <c r="B95" s="10"/>
      <c r="C95" s="23"/>
      <c r="D95" s="199"/>
      <c r="E95" s="608"/>
      <c r="F95" s="608"/>
      <c r="G95" s="608"/>
      <c r="H95" s="608"/>
      <c r="I95" s="608"/>
      <c r="J95" s="608"/>
      <c r="K95" s="608"/>
      <c r="L95" s="41"/>
      <c r="M95" s="41"/>
      <c r="AW95" s="41"/>
      <c r="AX95" s="41"/>
      <c r="AY95" s="41"/>
      <c r="AZ95" s="41"/>
      <c r="BA95" s="41"/>
      <c r="BB95" s="41"/>
      <c r="BC95" s="41"/>
      <c r="BD95" s="41"/>
      <c r="BE95" s="41"/>
    </row>
    <row r="96" spans="1:57" s="12" customFormat="1" ht="15" customHeight="1">
      <c r="A96" s="16"/>
      <c r="B96" s="51"/>
      <c r="C96" s="23"/>
      <c r="D96" s="203" t="s">
        <v>273</v>
      </c>
      <c r="E96" s="208"/>
      <c r="F96" s="208"/>
      <c r="G96" s="208"/>
      <c r="H96" s="208"/>
      <c r="I96" s="208"/>
      <c r="J96" s="208"/>
      <c r="K96" s="208"/>
      <c r="L96" s="49"/>
      <c r="M96" s="49"/>
      <c r="N96" s="14"/>
      <c r="O96" s="14"/>
      <c r="P96" s="13"/>
      <c r="Q96" s="13"/>
    </row>
    <row r="97" spans="1:57" s="1" customFormat="1" ht="15" customHeight="1">
      <c r="A97" s="11"/>
      <c r="B97" s="10"/>
      <c r="C97" s="23"/>
      <c r="G97" s="41"/>
      <c r="H97" s="41"/>
      <c r="I97" s="41"/>
      <c r="J97" s="41"/>
      <c r="K97" s="41"/>
      <c r="L97" s="41"/>
      <c r="M97" s="41"/>
      <c r="AW97" s="41"/>
      <c r="AX97" s="41"/>
      <c r="AY97" s="41"/>
      <c r="AZ97" s="41"/>
      <c r="BA97" s="41"/>
      <c r="BB97" s="41"/>
      <c r="BC97" s="41"/>
      <c r="BD97" s="41"/>
      <c r="BE97" s="41"/>
    </row>
    <row r="98" spans="1:57" s="1" customFormat="1" ht="15" customHeight="1">
      <c r="A98" s="11"/>
      <c r="B98" s="10"/>
      <c r="C98" s="23"/>
      <c r="D98" s="199"/>
      <c r="E98" s="607" t="s">
        <v>274</v>
      </c>
      <c r="F98" s="607"/>
      <c r="G98" s="607"/>
      <c r="H98" s="607"/>
      <c r="I98" s="607"/>
      <c r="J98" s="607"/>
      <c r="K98" s="607"/>
      <c r="L98" s="41"/>
      <c r="M98" s="41"/>
      <c r="AW98" s="41"/>
      <c r="AX98" s="41"/>
      <c r="AY98" s="41"/>
      <c r="AZ98" s="41"/>
      <c r="BA98" s="41"/>
      <c r="BB98" s="41"/>
      <c r="BC98" s="41"/>
      <c r="BD98" s="41"/>
      <c r="BE98" s="41"/>
    </row>
    <row r="99" spans="1:57" s="1" customFormat="1" ht="15" customHeight="1">
      <c r="A99" s="11"/>
      <c r="B99" s="10"/>
      <c r="C99" s="23"/>
      <c r="D99" s="199"/>
      <c r="E99" s="607"/>
      <c r="F99" s="607"/>
      <c r="G99" s="607"/>
      <c r="H99" s="607"/>
      <c r="I99" s="607"/>
      <c r="J99" s="607"/>
      <c r="K99" s="607"/>
      <c r="L99" s="41"/>
      <c r="M99" s="41"/>
      <c r="AW99" s="41"/>
      <c r="AX99" s="41"/>
      <c r="AY99" s="41"/>
      <c r="AZ99" s="41"/>
      <c r="BA99" s="41"/>
      <c r="BB99" s="41"/>
      <c r="BC99" s="41"/>
      <c r="BD99" s="41"/>
      <c r="BE99" s="41"/>
    </row>
    <row r="100" spans="1:57" ht="15" customHeight="1">
      <c r="D100" s="23"/>
      <c r="E100" s="23"/>
      <c r="F100" s="3" t="s">
        <v>275</v>
      </c>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57" ht="15" customHeight="1">
      <c r="E101" s="604" t="s">
        <v>151</v>
      </c>
      <c r="F101" s="605" t="s">
        <v>276</v>
      </c>
      <c r="G101" s="551" t="s">
        <v>277</v>
      </c>
      <c r="H101" s="605" t="s">
        <v>278</v>
      </c>
      <c r="I101" s="606" t="s">
        <v>279</v>
      </c>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57" ht="15" customHeight="1">
      <c r="E102" s="604"/>
      <c r="F102" s="605"/>
      <c r="G102" s="551"/>
      <c r="H102" s="605"/>
      <c r="I102" s="606"/>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57" ht="15" customHeight="1">
      <c r="E103" s="770"/>
      <c r="F103" s="784"/>
      <c r="G103" s="786"/>
      <c r="H103" s="786"/>
      <c r="I103" s="788" t="str">
        <f>Datos!G986</f>
        <v/>
      </c>
      <c r="J103" s="689"/>
      <c r="K103" s="689"/>
      <c r="L103" s="689"/>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57" ht="15" customHeight="1">
      <c r="E104" s="770"/>
      <c r="F104" s="784"/>
      <c r="G104" s="786"/>
      <c r="H104" s="786"/>
      <c r="I104" s="788" t="str">
        <f>Datos!G987</f>
        <v/>
      </c>
      <c r="J104" s="689"/>
      <c r="K104" s="689"/>
      <c r="L104" s="689"/>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57" ht="15" customHeight="1">
      <c r="E105" s="770"/>
      <c r="F105" s="784"/>
      <c r="G105" s="786"/>
      <c r="H105" s="786"/>
      <c r="I105" s="788" t="str">
        <f>Datos!G988</f>
        <v/>
      </c>
      <c r="J105" s="689"/>
      <c r="K105" s="689"/>
      <c r="L105" s="689"/>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57" ht="15" customHeight="1">
      <c r="E106" s="770"/>
      <c r="F106" s="784"/>
      <c r="G106" s="786"/>
      <c r="H106" s="786"/>
      <c r="I106" s="788" t="str">
        <f>Datos!G989</f>
        <v/>
      </c>
      <c r="J106" s="689"/>
      <c r="K106" s="689"/>
      <c r="L106" s="689"/>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57" ht="15" customHeight="1">
      <c r="E107" s="770"/>
      <c r="F107" s="784"/>
      <c r="G107" s="786"/>
      <c r="H107" s="786"/>
      <c r="I107" s="788" t="str">
        <f>Datos!G990</f>
        <v/>
      </c>
      <c r="J107" s="689"/>
      <c r="K107" s="689"/>
      <c r="L107" s="689"/>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57" ht="15" customHeight="1">
      <c r="E108" s="770"/>
      <c r="F108" s="784"/>
      <c r="G108" s="786"/>
      <c r="H108" s="786"/>
      <c r="I108" s="788" t="str">
        <f>Datos!G991</f>
        <v/>
      </c>
      <c r="J108" s="689"/>
      <c r="K108" s="689"/>
      <c r="L108" s="689"/>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57" ht="15" customHeight="1">
      <c r="E109" s="770"/>
      <c r="F109" s="784"/>
      <c r="G109" s="786"/>
      <c r="H109" s="786"/>
      <c r="I109" s="788" t="str">
        <f>Datos!G992</f>
        <v/>
      </c>
      <c r="J109" s="689"/>
      <c r="K109" s="689"/>
      <c r="L109" s="689"/>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57" ht="15" customHeight="1">
      <c r="E110" s="770"/>
      <c r="F110" s="784"/>
      <c r="G110" s="786"/>
      <c r="H110" s="786"/>
      <c r="I110" s="788" t="str">
        <f>Datos!G993</f>
        <v/>
      </c>
      <c r="J110" s="689"/>
      <c r="K110" s="689"/>
      <c r="L110" s="689"/>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57" ht="15" customHeight="1">
      <c r="E111" s="770"/>
      <c r="F111" s="784"/>
      <c r="G111" s="786"/>
      <c r="H111" s="786"/>
      <c r="I111" s="788" t="str">
        <f>Datos!G994</f>
        <v/>
      </c>
      <c r="J111" s="689"/>
      <c r="K111" s="689"/>
      <c r="L111" s="689"/>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57" ht="15" customHeight="1">
      <c r="E112" s="770"/>
      <c r="F112" s="784"/>
      <c r="G112" s="786"/>
      <c r="H112" s="786"/>
      <c r="I112" s="788" t="str">
        <f>Datos!G995</f>
        <v/>
      </c>
      <c r="J112" s="689"/>
      <c r="K112" s="689"/>
      <c r="L112" s="689"/>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6:48" ht="15" customHeight="1">
      <c r="F113" s="689"/>
      <c r="G113" s="689"/>
      <c r="H113" s="689"/>
      <c r="I113" s="790">
        <f>SUM(I103:I112)</f>
        <v>0</v>
      </c>
      <c r="J113" s="689"/>
      <c r="K113" s="689"/>
      <c r="L113" s="689"/>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6:48" ht="15" customHeight="1">
      <c r="F114" s="689"/>
      <c r="G114" s="689"/>
      <c r="H114" s="689"/>
      <c r="I114" s="689"/>
      <c r="J114" s="689"/>
      <c r="K114" s="689"/>
      <c r="L114" s="689"/>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6:48" ht="15" customHeight="1">
      <c r="F115" s="689"/>
      <c r="G115" s="689"/>
      <c r="H115" s="689"/>
      <c r="I115" s="689"/>
      <c r="J115" s="689"/>
      <c r="K115" s="689"/>
      <c r="L115" s="689"/>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6:48" ht="15" customHeight="1">
      <c r="F116" s="689"/>
      <c r="G116" s="689"/>
      <c r="H116" s="689"/>
      <c r="I116" s="689"/>
      <c r="J116" s="689"/>
      <c r="K116" s="689"/>
      <c r="L116" s="689"/>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6:48" ht="15" customHeight="1">
      <c r="F117" s="689"/>
      <c r="G117" s="689"/>
      <c r="H117" s="689"/>
      <c r="I117" s="689"/>
      <c r="J117" s="689"/>
      <c r="K117" s="689"/>
      <c r="L117" s="689"/>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6:48" ht="15" customHeight="1">
      <c r="F118" s="689"/>
      <c r="G118" s="689"/>
      <c r="H118" s="689"/>
      <c r="I118" s="689"/>
      <c r="J118" s="689"/>
      <c r="K118" s="689"/>
      <c r="L118" s="689"/>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6:48" ht="15" customHeight="1">
      <c r="F119" s="689"/>
      <c r="G119" s="689"/>
      <c r="H119" s="689"/>
      <c r="I119" s="689"/>
      <c r="J119" s="689"/>
      <c r="K119" s="689"/>
      <c r="L119" s="689"/>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6:48" ht="15" customHeight="1">
      <c r="F120" s="689"/>
      <c r="G120" s="689"/>
      <c r="H120" s="689"/>
      <c r="I120" s="689"/>
      <c r="J120" s="689"/>
      <c r="K120" s="689"/>
      <c r="L120" s="689"/>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6:48" ht="15" customHeight="1">
      <c r="F121" s="689"/>
      <c r="G121" s="689"/>
      <c r="H121" s="689"/>
      <c r="I121" s="689"/>
      <c r="J121" s="689"/>
      <c r="K121" s="689"/>
      <c r="L121" s="689"/>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6:48" ht="15" customHeight="1">
      <c r="F122" s="689"/>
      <c r="G122" s="689"/>
      <c r="H122" s="689"/>
      <c r="I122" s="689"/>
      <c r="J122" s="689"/>
      <c r="K122" s="689"/>
      <c r="L122" s="689"/>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6:48" ht="15" customHeight="1">
      <c r="F123" s="689"/>
      <c r="G123" s="689"/>
      <c r="H123" s="689"/>
      <c r="I123" s="689"/>
      <c r="J123" s="689"/>
      <c r="K123" s="689"/>
      <c r="L123" s="689"/>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6:48" ht="15" customHeight="1">
      <c r="F124" s="689"/>
      <c r="G124" s="689"/>
      <c r="H124" s="689"/>
      <c r="I124" s="689"/>
      <c r="J124" s="689"/>
      <c r="K124" s="689"/>
      <c r="L124" s="689"/>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6:48" ht="15" customHeight="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6:48" ht="15" customHeight="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6:48" ht="15" customHeight="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6:48" ht="15" customHeight="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5:142" ht="15" customHeight="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5:142" ht="15" customHeight="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5:142" ht="15" customHeight="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5:142" ht="15" customHeight="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5:142" ht="15" customHeight="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5:142" ht="15" customHeight="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5:142" ht="15" customHeight="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5:142" ht="15" customHeight="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DW136" s="1"/>
      <c r="DX136" s="1"/>
      <c r="DY136" s="1"/>
      <c r="DZ136" s="1"/>
      <c r="EA136" s="1"/>
      <c r="EB136" s="1"/>
      <c r="EC136" s="1"/>
      <c r="ED136" s="1"/>
      <c r="EE136" s="1"/>
      <c r="EF136" s="1"/>
      <c r="EG136" s="1"/>
      <c r="EH136" s="1"/>
      <c r="EI136" s="1"/>
      <c r="EJ136" s="1"/>
      <c r="EK136" s="1"/>
      <c r="EL136" s="1"/>
    </row>
    <row r="137" spans="15:142" ht="15" customHeight="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5:142" ht="15" customHeight="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5:142" ht="15" customHeight="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5:142" ht="15" customHeight="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5:142" ht="15" customHeight="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5:142" ht="15" customHeight="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5:142" ht="15" customHeight="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5:142" ht="15" customHeight="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5:142" ht="15" customHeight="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5:142" ht="15" customHeight="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5:142" ht="15" customHeight="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DW147" s="689"/>
      <c r="DX147" s="689"/>
      <c r="DY147" s="689"/>
      <c r="DZ147" s="689"/>
      <c r="EA147" s="689"/>
      <c r="EB147" s="689"/>
      <c r="EC147" s="689"/>
      <c r="ED147" s="689"/>
      <c r="EE147" s="689"/>
      <c r="EF147" s="689"/>
      <c r="EG147" s="689"/>
      <c r="EH147" s="689"/>
      <c r="EI147" s="689"/>
      <c r="EJ147" s="689"/>
      <c r="EK147" s="689"/>
      <c r="EL147" s="689"/>
    </row>
    <row r="148" spans="15:142" ht="15" customHeight="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DW148" s="689"/>
      <c r="DX148" s="689"/>
      <c r="DY148" s="689"/>
      <c r="DZ148" s="689"/>
      <c r="EA148" s="689"/>
      <c r="EB148" s="689"/>
      <c r="EC148" s="689"/>
      <c r="ED148" s="689"/>
      <c r="EE148" s="689"/>
      <c r="EF148" s="689"/>
      <c r="EG148" s="689"/>
      <c r="EH148" s="689"/>
      <c r="EI148" s="689"/>
      <c r="EJ148" s="689"/>
      <c r="EK148" s="689"/>
      <c r="EL148" s="689"/>
    </row>
    <row r="149" spans="15:142" ht="15" customHeight="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DW149" s="689"/>
      <c r="DX149" s="689"/>
      <c r="DY149" s="689"/>
      <c r="DZ149" s="689"/>
      <c r="EA149" s="689"/>
      <c r="EB149" s="689"/>
      <c r="EC149" s="689"/>
      <c r="ED149" s="689"/>
      <c r="EE149" s="689"/>
      <c r="EF149" s="689"/>
      <c r="EG149" s="689"/>
      <c r="EH149" s="689"/>
      <c r="EI149" s="689"/>
      <c r="EJ149" s="689"/>
      <c r="EK149" s="689"/>
      <c r="EL149" s="689"/>
    </row>
    <row r="150" spans="15:142" ht="15" customHeight="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DW150" s="689"/>
      <c r="DX150" s="689"/>
      <c r="DY150" s="689"/>
      <c r="DZ150" s="689"/>
      <c r="EA150" s="689"/>
      <c r="EB150" s="689"/>
      <c r="EC150" s="689"/>
      <c r="ED150" s="689"/>
      <c r="EE150" s="689"/>
      <c r="EF150" s="689"/>
      <c r="EG150" s="689"/>
      <c r="EH150" s="689"/>
      <c r="EI150" s="689"/>
      <c r="EJ150" s="689"/>
      <c r="EK150" s="689"/>
      <c r="EL150" s="689"/>
    </row>
    <row r="151" spans="15:142" ht="15" customHeight="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DW151" s="689"/>
      <c r="DX151" s="689"/>
      <c r="DY151" s="689"/>
      <c r="DZ151" s="689"/>
      <c r="EA151" s="689"/>
      <c r="EB151" s="689"/>
      <c r="EC151" s="689"/>
      <c r="ED151" s="689"/>
      <c r="EE151" s="689"/>
      <c r="EF151" s="689"/>
      <c r="EG151" s="689"/>
      <c r="EH151" s="689"/>
      <c r="EI151" s="689"/>
      <c r="EJ151" s="689"/>
      <c r="EK151" s="689"/>
      <c r="EL151" s="689"/>
    </row>
    <row r="152" spans="15:142" ht="15" customHeight="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DW152" s="689"/>
      <c r="DX152" s="689"/>
      <c r="DY152" s="689"/>
      <c r="DZ152" s="689"/>
      <c r="EA152" s="689"/>
      <c r="EB152" s="689"/>
      <c r="EC152" s="689"/>
      <c r="ED152" s="689"/>
      <c r="EE152" s="689"/>
      <c r="EF152" s="689"/>
      <c r="EG152" s="689"/>
      <c r="EH152" s="689"/>
      <c r="EI152" s="689"/>
      <c r="EJ152" s="689"/>
      <c r="EK152" s="689"/>
      <c r="EL152" s="689"/>
    </row>
    <row r="153" spans="15:142" ht="15" customHeight="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5:142" ht="15" customHeight="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5:142" ht="15" customHeight="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5:142" ht="15" customHeight="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5:142" ht="15" customHeight="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5:142" ht="15" customHeight="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5:142" ht="15" customHeight="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5:142" ht="15" customHeight="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5:48" ht="15" customHeight="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5:48" ht="15" customHeight="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5:48" ht="15" customHeight="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5:48" ht="15" customHeight="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5:48" ht="15" customHeight="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5:48" ht="15" customHeight="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5:48" ht="15" customHeight="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5:48" ht="15" customHeight="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5:48" ht="15" customHeight="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5:48" ht="15" customHeight="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5:48" ht="15" customHeight="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5:48" ht="15" customHeight="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5:48" ht="15" customHeight="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5:48" ht="15" customHeight="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5:48" ht="15" customHeight="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5:48" ht="15" customHeight="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5:48" ht="15" customHeight="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5:48">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5:48">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5:48">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5:48">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5:48">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5:48">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5:48">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5:48">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5:48">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5:48">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5:48">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5:48">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5:48">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5:48">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5:48">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5:48">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5:48">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5:48">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5:48">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5:48">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5:48">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5:48">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5:48">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5:48">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5:48">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5:48">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5:48">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5:48">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5:48">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5:48">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5:48">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5:48">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5:48">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5:48">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5:48">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5:48">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5:48">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5:48">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5:48">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5:48">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5:48">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5:48">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5:48">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5:48">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5:48">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5:48">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5:48">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5:48">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5:48">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5:48">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5:48">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5:48">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5:48">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5:48">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5:48">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5:48">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5:48">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5:48">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5:48">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5:48">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5:48">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5:48">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5:48">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5:48">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5:48">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5:48">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5:48">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5:48">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5:48">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5:48">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5:48">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5:48">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5:48">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5:48">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5:48">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5:48">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5:48">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95" spans="6:11">
      <c r="F295" s="44"/>
      <c r="G295" s="44"/>
      <c r="H295" s="44"/>
      <c r="I295" s="44"/>
      <c r="J295" s="44"/>
      <c r="K295" s="44"/>
    </row>
    <row r="296" spans="6:11">
      <c r="F296" s="44"/>
      <c r="G296" s="44"/>
      <c r="H296" s="44"/>
      <c r="I296" s="44"/>
      <c r="J296" s="44"/>
      <c r="K296" s="44"/>
    </row>
  </sheetData>
  <sheetProtection algorithmName="SHA-512" hashValue="uHo7gNF3zcDGXLlueY4qG4/D4Dmc0VmbV2Qo3v8Dz8h5o+YvnQNUkFuH9DYejTDFKVXLNJ8n1ai7ecME0/P0jQ==" saltValue="0ep+tlDdpoe87gb6hpICXQ==" spinCount="100000" sheet="1" objects="1" scenarios="1"/>
  <protectedRanges>
    <protectedRange sqref="E27:H48" name="Rango1"/>
    <protectedRange sqref="E74:H83" name="Rango2"/>
    <protectedRange sqref="E103:H112" name="Rango3"/>
  </protectedRanges>
  <mergeCells count="35">
    <mergeCell ref="E98:K99"/>
    <mergeCell ref="E5:K5"/>
    <mergeCell ref="E54:K55"/>
    <mergeCell ref="E56:K57"/>
    <mergeCell ref="E86:K87"/>
    <mergeCell ref="E95:K95"/>
    <mergeCell ref="E65:K66"/>
    <mergeCell ref="D67:K68"/>
    <mergeCell ref="F72:F73"/>
    <mergeCell ref="H72:H73"/>
    <mergeCell ref="I72:I73"/>
    <mergeCell ref="J72:J73"/>
    <mergeCell ref="E72:E73"/>
    <mergeCell ref="G72:G73"/>
    <mergeCell ref="D69:K70"/>
    <mergeCell ref="E51:K53"/>
    <mergeCell ref="E101:E102"/>
    <mergeCell ref="F101:F102"/>
    <mergeCell ref="G101:G102"/>
    <mergeCell ref="H101:H102"/>
    <mergeCell ref="I101:I102"/>
    <mergeCell ref="E58:K59"/>
    <mergeCell ref="E88:K89"/>
    <mergeCell ref="E90:K91"/>
    <mergeCell ref="E92:K93"/>
    <mergeCell ref="C1:M1"/>
    <mergeCell ref="E3:K3"/>
    <mergeCell ref="E25:E26"/>
    <mergeCell ref="G25:G26"/>
    <mergeCell ref="H25:H26"/>
    <mergeCell ref="I25:I26"/>
    <mergeCell ref="J25:J26"/>
    <mergeCell ref="E19:K20"/>
    <mergeCell ref="E22:K23"/>
    <mergeCell ref="F25:F26"/>
  </mergeCells>
  <conditionalFormatting sqref="J49 I27:J48">
    <cfRule type="expression" dxfId="1201" priority="23" stopIfTrue="1">
      <formula>ISNUMBER(I27)</formula>
    </cfRule>
  </conditionalFormatting>
  <conditionalFormatting sqref="J85:K85">
    <cfRule type="expression" dxfId="1200" priority="22" stopIfTrue="1">
      <formula>ISNUMBER(J85)</formula>
    </cfRule>
  </conditionalFormatting>
  <conditionalFormatting sqref="E27:E48">
    <cfRule type="expression" dxfId="1199" priority="21" stopIfTrue="1">
      <formula>E27=""</formula>
    </cfRule>
  </conditionalFormatting>
  <conditionalFormatting sqref="I74:J83">
    <cfRule type="expression" dxfId="1198" priority="20" stopIfTrue="1">
      <formula>ISNUMBER(I74)</formula>
    </cfRule>
  </conditionalFormatting>
  <conditionalFormatting sqref="G27:G48">
    <cfRule type="expression" dxfId="1197" priority="24" stopIfTrue="1">
      <formula>AND((F27&lt;&gt;""),ISNONTEXT($G27))</formula>
    </cfRule>
  </conditionalFormatting>
  <conditionalFormatting sqref="H27:H48">
    <cfRule type="expression" dxfId="1196" priority="25" stopIfTrue="1">
      <formula>ISNUMBER(H27)</formula>
    </cfRule>
    <cfRule type="expression" dxfId="1195" priority="26" stopIfTrue="1">
      <formula>OR((F27&lt;&gt;""),ISTEXT(G27))</formula>
    </cfRule>
  </conditionalFormatting>
  <conditionalFormatting sqref="E103:E112">
    <cfRule type="expression" dxfId="1194" priority="15" stopIfTrue="1">
      <formula>E103=""</formula>
    </cfRule>
  </conditionalFormatting>
  <conditionalFormatting sqref="J84">
    <cfRule type="expression" dxfId="1193" priority="12" stopIfTrue="1">
      <formula>ISNUMBER(J84)</formula>
    </cfRule>
  </conditionalFormatting>
  <conditionalFormatting sqref="G103:G112">
    <cfRule type="expression" dxfId="1192" priority="1654" stopIfTrue="1">
      <formula>ISNUMBER(G103)</formula>
    </cfRule>
    <cfRule type="expression" dxfId="1191" priority="1655" stopIfTrue="1">
      <formula>OR((F103&lt;&gt;""),ISTEXT($G$103))</formula>
    </cfRule>
  </conditionalFormatting>
  <conditionalFormatting sqref="H103:H112">
    <cfRule type="expression" dxfId="1190" priority="10" stopIfTrue="1">
      <formula>ISNUMBER(H103)</formula>
    </cfRule>
    <cfRule type="expression" dxfId="1189" priority="11" stopIfTrue="1">
      <formula>F103&lt;&gt;""</formula>
    </cfRule>
  </conditionalFormatting>
  <conditionalFormatting sqref="I104:I112">
    <cfRule type="expression" dxfId="1188" priority="9" stopIfTrue="1">
      <formula>ISNUMBER(I104)</formula>
    </cfRule>
  </conditionalFormatting>
  <conditionalFormatting sqref="I113">
    <cfRule type="expression" dxfId="1187" priority="8" stopIfTrue="1">
      <formula>ISNUMBER(I113)</formula>
    </cfRule>
  </conditionalFormatting>
  <conditionalFormatting sqref="E74:E83">
    <cfRule type="expression" dxfId="1186" priority="7" stopIfTrue="1">
      <formula>E74=""</formula>
    </cfRule>
  </conditionalFormatting>
  <conditionalFormatting sqref="H74:H83">
    <cfRule type="expression" dxfId="1185" priority="1659" stopIfTrue="1">
      <formula>ISNUMBER(H74)</formula>
    </cfRule>
    <cfRule type="expression" dxfId="1184" priority="1660" stopIfTrue="1">
      <formula>OR(ISTEXT(#REF!),ISTEXT(G74))</formula>
    </cfRule>
  </conditionalFormatting>
  <conditionalFormatting sqref="I103:I112">
    <cfRule type="expression" dxfId="1183" priority="6" stopIfTrue="1">
      <formula>ISNUMBER(I103)</formula>
    </cfRule>
  </conditionalFormatting>
  <conditionalFormatting sqref="F27:F48">
    <cfRule type="expression" dxfId="1182" priority="4">
      <formula>ISTEXT(F27)</formula>
    </cfRule>
  </conditionalFormatting>
  <conditionalFormatting sqref="F74:F83">
    <cfRule type="expression" dxfId="1181" priority="3">
      <formula>ISTEXT(F74)</formula>
    </cfRule>
  </conditionalFormatting>
  <conditionalFormatting sqref="F103:F112">
    <cfRule type="expression" dxfId="1180" priority="2">
      <formula>ISTEXT(F103)</formula>
    </cfRule>
  </conditionalFormatting>
  <conditionalFormatting sqref="G74:G83">
    <cfRule type="expression" dxfId="1179" priority="1" stopIfTrue="1">
      <formula>AND((F74&lt;&gt;""),ISNONTEXT($G74))</formula>
    </cfRule>
  </conditionalFormatting>
  <dataValidations count="2">
    <dataValidation operator="greaterThan" allowBlank="1" showInputMessage="1" showErrorMessage="1" sqref="H74:H83 G103:G112 H27:H48" xr:uid="{00000000-0002-0000-0800-000000000000}"/>
    <dataValidation type="list" allowBlank="1" showInputMessage="1" showErrorMessage="1" sqref="F103:F112" xr:uid="{00000000-0002-0000-0800-000001000000}">
      <formula1>Tipo_EAdquirida</formula1>
    </dataValidation>
  </dataValidations>
  <hyperlinks>
    <hyperlink ref="A4" location="'2. Hoja de trabajo. Consumos'!A1" display="2. Hoja de trabajo. Consumos" xr:uid="{00000000-0004-0000-0800-000000000000}"/>
    <hyperlink ref="A5" location="'3. Instalaciones fijas'!A1" display="3. Instalaciones fijas" xr:uid="{00000000-0004-0000-0800-000001000000}"/>
    <hyperlink ref="A7" location="'5. Emisiones Fugitivas'!A1" display="5. Emisiones fugitivas" xr:uid="{00000000-0004-0000-0800-000002000000}"/>
    <hyperlink ref="A8" location="'6. Emisiones de proceso'!A1" display="6. Emisiones de proceso" xr:uid="{00000000-0004-0000-0800-000003000000}"/>
    <hyperlink ref="A9" location="'7. Información adicional'!A1" display="7. Información adicional" xr:uid="{00000000-0004-0000-0800-000004000000}"/>
    <hyperlink ref="A13" location="'11. Revisiones calculadora'!A1" display="11. Revisiones de la calculadora" xr:uid="{00000000-0004-0000-0800-000005000000}"/>
    <hyperlink ref="A3" location="'1.Datos generales organización '!A1" display="1. Datos de la organización" xr:uid="{00000000-0004-0000-0800-000006000000}"/>
    <hyperlink ref="A6" location="'4. Vehículos y maquinaria'!A1" display="4. Vehículos y maquinaria" xr:uid="{00000000-0004-0000-0800-000007000000}"/>
    <hyperlink ref="A11" location="'9. Informe final. Resultados'!A1" display="9. Informe final: Resultados" xr:uid="{00000000-0004-0000-0800-000008000000}"/>
    <hyperlink ref="A12" location="'10. Factores de emisión'!A1" display="10. Factores de emisión" xr:uid="{00000000-0004-0000-0800-000009000000}"/>
    <hyperlink ref="E56:K57" r:id="rId1" display="(3)Factor de mix eléctrico empleado por cada comercializadora para el año de estudio que expresa las emisiones de CO2 asociadas a la generación de la electricidad que se consume. Este dato aparecerá automáticamente en función del año y la comercializadora" xr:uid="{00000000-0004-0000-0800-00000A000000}"/>
    <hyperlink ref="E90:K91" r:id="rId2" display="(3)Factor de mix eléctrico empleado por cada comercializadora para el año de estudio que expresa las emisiones de CO2 asociadas a la generación de la electricidad que se consume. Este dato aparecerá automáticamente en función del año y la comercializadora" xr:uid="{00000000-0004-0000-0800-00000B000000}"/>
  </hyperlinks>
  <pageMargins left="0.75" right="0.75" top="1" bottom="1" header="0" footer="0"/>
  <pageSetup paperSize="256" scale="66" orientation="landscape" r:id="rId3"/>
  <headerFooter alignWithMargins="0"/>
  <drawing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2000000}">
          <x14:formula1>
            <xm:f>INDIRECT("_Com"&amp;Datos!$D$6)</xm:f>
          </x14:formula1>
          <xm:sqref>F27:F48 F74:F83</xm:sqref>
        </x14:dataValidation>
        <x14:dataValidation type="list" allowBlank="1" showInputMessage="1" showErrorMessage="1" xr:uid="{00000000-0002-0000-0800-000003000000}">
          <x14:formula1>
            <xm:f>INDIRECT("GdO_"&amp;Datos!$J961)</xm:f>
          </x14:formula1>
          <xm:sqref>G74:G83</xm:sqref>
        </x14:dataValidation>
        <x14:dataValidation type="list" allowBlank="1" showInputMessage="1" showErrorMessage="1" xr:uid="{00000000-0002-0000-0800-000004000000}">
          <x14:formula1>
            <xm:f>INDIRECT("GdO_"&amp;Datos!$C722)</xm:f>
          </x14:formula1>
          <xm:sqref>G27:G48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D26E2A22C79B44FA9E8CD1542DDBB92" ma:contentTypeVersion="14" ma:contentTypeDescription="Crear nuevo documento." ma:contentTypeScope="" ma:versionID="60477ef0b14b3803c0d6818e2e021b3f">
  <xsd:schema xmlns:xsd="http://www.w3.org/2001/XMLSchema" xmlns:xs="http://www.w3.org/2001/XMLSchema" xmlns:p="http://schemas.microsoft.com/office/2006/metadata/properties" xmlns:ns2="658e9393-f36b-4461-a2a3-e648be68309a" xmlns:ns3="71674114-9548-4918-bfbe-4a235b8713d9" targetNamespace="http://schemas.microsoft.com/office/2006/metadata/properties" ma:root="true" ma:fieldsID="d0d1a1c6c76e2e3aa09dbda3c2d9ee5a" ns2:_="" ns3:_="">
    <xsd:import namespace="658e9393-f36b-4461-a2a3-e648be68309a"/>
    <xsd:import namespace="71674114-9548-4918-bfbe-4a235b8713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e9393-f36b-4461-a2a3-e648be6830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da205269-1969-41d6-8661-31edbc50e23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674114-9548-4918-bfbe-4a235b8713d9"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1beab18-5032-48ca-809c-f25123b63da9}" ma:internalName="TaxCatchAll" ma:showField="CatchAllData" ma:web="71674114-9548-4918-bfbe-4a235b8713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58e9393-f36b-4461-a2a3-e648be68309a">
      <Terms xmlns="http://schemas.microsoft.com/office/infopath/2007/PartnerControls"/>
    </lcf76f155ced4ddcb4097134ff3c332f>
    <TaxCatchAll xmlns="71674114-9548-4918-bfbe-4a235b8713d9" xsi:nil="true"/>
  </documentManagement>
</p:properties>
</file>

<file path=customXml/itemProps1.xml><?xml version="1.0" encoding="utf-8"?>
<ds:datastoreItem xmlns:ds="http://schemas.openxmlformats.org/officeDocument/2006/customXml" ds:itemID="{23B6F175-8912-4720-9A31-A125205C5DBB}"/>
</file>

<file path=customXml/itemProps2.xml><?xml version="1.0" encoding="utf-8"?>
<ds:datastoreItem xmlns:ds="http://schemas.openxmlformats.org/officeDocument/2006/customXml" ds:itemID="{7ED11F86-32A5-4C87-88BD-4C45CED6199E}"/>
</file>

<file path=customXml/itemProps3.xml><?xml version="1.0" encoding="utf-8"?>
<ds:datastoreItem xmlns:ds="http://schemas.openxmlformats.org/officeDocument/2006/customXml" ds:itemID="{B9A28FEB-90DE-430B-AA9D-391E3BE851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c:creator>
  <cp:keywords/>
  <dc:description/>
  <cp:lastModifiedBy>Cesar Victor Melgosa Andres</cp:lastModifiedBy>
  <cp:revision/>
  <dcterms:created xsi:type="dcterms:W3CDTF">2012-12-08T19:19:39Z</dcterms:created>
  <dcterms:modified xsi:type="dcterms:W3CDTF">2022-06-23T07:01:20Z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0x0101001D26E2A22C79B44FA9E8CD1542DDBB92</vt:lpwstr>
  </property>
  <property fmtid="{D5CDD505-2E9C-101B-9397-08002B2CF9AE}" pid="3" name="MediaServiceImageTags">
    <vt:lpwstr/>
  </property>
</Properties>
</file>