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ovan\Python Projects\pc_builder\v0.2\data\"/>
    </mc:Choice>
  </mc:AlternateContent>
  <xr:revisionPtr revIDLastSave="0" documentId="13_ncr:1_{0B00F906-6E19-49AF-844B-CA65E389F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Us" sheetId="1" r:id="rId1"/>
    <sheet name="CPUs" sheetId="2" r:id="rId2"/>
    <sheet name="RAMs" sheetId="3" r:id="rId3"/>
    <sheet name="MBs" sheetId="4" r:id="rId4"/>
    <sheet name="RAM Configurations" sheetId="5" r:id="rId5"/>
  </sheets>
  <definedNames>
    <definedName name="_xlnm._FilterDatabase" localSheetId="1">CPUs!$A$8:$Z$112</definedName>
    <definedName name="_xlnm._FilterDatabase" localSheetId="0">GPUs!$A$8:$T$35</definedName>
    <definedName name="_xlnm._FilterDatabase" localSheetId="3">MBs!$A$8:$N$175</definedName>
    <definedName name="_xlnm._FilterDatabase" localSheetId="4">'RAM Configurations'!$A$8:$S$375</definedName>
    <definedName name="_xlnm._FilterDatabase" localSheetId="2">RAMs!$A$8:$M$175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 a="1"/>
  <c r="I10" i="3" s="1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P10" i="1" a="1"/>
  <c r="P10" i="1" s="1"/>
  <c r="T10" i="1" s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E307" i="5"/>
  <c r="N306" i="5"/>
  <c r="E306" i="5"/>
  <c r="E305" i="5"/>
  <c r="E304" i="5"/>
  <c r="N303" i="5"/>
  <c r="E303" i="5"/>
  <c r="E302" i="5"/>
  <c r="E301" i="5"/>
  <c r="N300" i="5"/>
  <c r="E300" i="5"/>
  <c r="E299" i="5"/>
  <c r="E298" i="5"/>
  <c r="N297" i="5"/>
  <c r="M297" i="5"/>
  <c r="E297" i="5"/>
  <c r="N296" i="5"/>
  <c r="M296" i="5"/>
  <c r="E296" i="5"/>
  <c r="N295" i="5"/>
  <c r="M295" i="5"/>
  <c r="L295" i="5"/>
  <c r="E295" i="5"/>
  <c r="E294" i="5"/>
  <c r="N293" i="5"/>
  <c r="E293" i="5"/>
  <c r="E292" i="5"/>
  <c r="E291" i="5"/>
  <c r="N290" i="5"/>
  <c r="E290" i="5"/>
  <c r="E289" i="5"/>
  <c r="E288" i="5"/>
  <c r="N287" i="5"/>
  <c r="E287" i="5"/>
  <c r="E286" i="5"/>
  <c r="E285" i="5"/>
  <c r="N284" i="5"/>
  <c r="M284" i="5"/>
  <c r="E284" i="5"/>
  <c r="N283" i="5"/>
  <c r="M283" i="5"/>
  <c r="E283" i="5"/>
  <c r="N282" i="5"/>
  <c r="M282" i="5"/>
  <c r="L282" i="5"/>
  <c r="E282" i="5"/>
  <c r="E281" i="5"/>
  <c r="N280" i="5"/>
  <c r="E280" i="5"/>
  <c r="E279" i="5"/>
  <c r="E278" i="5"/>
  <c r="N277" i="5"/>
  <c r="E277" i="5"/>
  <c r="E276" i="5"/>
  <c r="E275" i="5"/>
  <c r="N274" i="5"/>
  <c r="E274" i="5"/>
  <c r="E273" i="5"/>
  <c r="E272" i="5"/>
  <c r="N271" i="5"/>
  <c r="M271" i="5"/>
  <c r="E271" i="5"/>
  <c r="N270" i="5"/>
  <c r="M270" i="5"/>
  <c r="E270" i="5"/>
  <c r="N269" i="5"/>
  <c r="M269" i="5"/>
  <c r="L269" i="5"/>
  <c r="E269" i="5"/>
  <c r="E268" i="5"/>
  <c r="N267" i="5"/>
  <c r="E267" i="5"/>
  <c r="E266" i="5"/>
  <c r="E265" i="5"/>
  <c r="N264" i="5"/>
  <c r="E264" i="5"/>
  <c r="E263" i="5"/>
  <c r="E262" i="5"/>
  <c r="N261" i="5"/>
  <c r="E261" i="5"/>
  <c r="E260" i="5"/>
  <c r="E259" i="5"/>
  <c r="N258" i="5"/>
  <c r="M258" i="5"/>
  <c r="E258" i="5"/>
  <c r="N257" i="5"/>
  <c r="M257" i="5"/>
  <c r="E257" i="5"/>
  <c r="N256" i="5"/>
  <c r="M256" i="5"/>
  <c r="L256" i="5"/>
  <c r="E256" i="5"/>
  <c r="E255" i="5"/>
  <c r="N254" i="5"/>
  <c r="E254" i="5"/>
  <c r="E253" i="5"/>
  <c r="R253" i="5" s="1"/>
  <c r="E252" i="5"/>
  <c r="N251" i="5"/>
  <c r="E251" i="5"/>
  <c r="E250" i="5"/>
  <c r="E249" i="5"/>
  <c r="N248" i="5"/>
  <c r="E248" i="5"/>
  <c r="E247" i="5"/>
  <c r="E246" i="5"/>
  <c r="N245" i="5"/>
  <c r="M245" i="5"/>
  <c r="E245" i="5"/>
  <c r="N244" i="5"/>
  <c r="M244" i="5"/>
  <c r="E244" i="5"/>
  <c r="N243" i="5"/>
  <c r="M243" i="5"/>
  <c r="L243" i="5"/>
  <c r="E243" i="5"/>
  <c r="E242" i="5"/>
  <c r="C242" i="5"/>
  <c r="A242" i="5"/>
  <c r="N241" i="5"/>
  <c r="E241" i="5"/>
  <c r="C241" i="5"/>
  <c r="A241" i="5"/>
  <c r="E240" i="5"/>
  <c r="C240" i="5"/>
  <c r="C253" i="5" s="1"/>
  <c r="A240" i="5"/>
  <c r="E239" i="5"/>
  <c r="C239" i="5"/>
  <c r="A239" i="5"/>
  <c r="N238" i="5"/>
  <c r="E238" i="5"/>
  <c r="C238" i="5"/>
  <c r="A238" i="5"/>
  <c r="E237" i="5"/>
  <c r="C237" i="5"/>
  <c r="A237" i="5"/>
  <c r="E236" i="5"/>
  <c r="C236" i="5"/>
  <c r="C249" i="5" s="1"/>
  <c r="A236" i="5"/>
  <c r="N235" i="5"/>
  <c r="E235" i="5"/>
  <c r="C235" i="5"/>
  <c r="A235" i="5"/>
  <c r="E234" i="5"/>
  <c r="C234" i="5"/>
  <c r="A234" i="5"/>
  <c r="E233" i="5"/>
  <c r="C233" i="5"/>
  <c r="A233" i="5"/>
  <c r="P232" i="5"/>
  <c r="N232" i="5"/>
  <c r="M232" i="5"/>
  <c r="E232" i="5"/>
  <c r="C232" i="5"/>
  <c r="C245" i="5" s="1"/>
  <c r="A232" i="5"/>
  <c r="N231" i="5"/>
  <c r="M231" i="5"/>
  <c r="E231" i="5"/>
  <c r="C231" i="5"/>
  <c r="A231" i="5"/>
  <c r="N230" i="5"/>
  <c r="M230" i="5"/>
  <c r="L230" i="5"/>
  <c r="E230" i="5"/>
  <c r="C230" i="5"/>
  <c r="A230" i="5"/>
  <c r="E229" i="5"/>
  <c r="A229" i="5"/>
  <c r="N228" i="5"/>
  <c r="E228" i="5"/>
  <c r="A228" i="5"/>
  <c r="E227" i="5"/>
  <c r="E226" i="5"/>
  <c r="A226" i="5"/>
  <c r="N225" i="5"/>
  <c r="E225" i="5"/>
  <c r="E224" i="5"/>
  <c r="E223" i="5"/>
  <c r="N222" i="5"/>
  <c r="E222" i="5"/>
  <c r="A222" i="5"/>
  <c r="E221" i="5"/>
  <c r="A221" i="5"/>
  <c r="Q220" i="5"/>
  <c r="E220" i="5"/>
  <c r="N219" i="5"/>
  <c r="M219" i="5"/>
  <c r="E219" i="5"/>
  <c r="A219" i="5" s="1"/>
  <c r="N218" i="5"/>
  <c r="M218" i="5"/>
  <c r="E218" i="5"/>
  <c r="A218" i="5" s="1"/>
  <c r="N217" i="5"/>
  <c r="M217" i="5"/>
  <c r="L217" i="5"/>
  <c r="E217" i="5"/>
  <c r="E216" i="5"/>
  <c r="N215" i="5"/>
  <c r="E215" i="5"/>
  <c r="A215" i="5"/>
  <c r="E214" i="5"/>
  <c r="A214" i="5"/>
  <c r="E213" i="5"/>
  <c r="A213" i="5" s="1"/>
  <c r="N212" i="5"/>
  <c r="E212" i="5"/>
  <c r="R212" i="5" s="1"/>
  <c r="R211" i="5"/>
  <c r="P211" i="5"/>
  <c r="E211" i="5"/>
  <c r="R210" i="5"/>
  <c r="P210" i="5"/>
  <c r="E210" i="5"/>
  <c r="N209" i="5"/>
  <c r="E209" i="5"/>
  <c r="E208" i="5"/>
  <c r="A208" i="5"/>
  <c r="E207" i="5"/>
  <c r="A207" i="5"/>
  <c r="N206" i="5"/>
  <c r="M206" i="5"/>
  <c r="E206" i="5"/>
  <c r="N205" i="5"/>
  <c r="M205" i="5"/>
  <c r="E205" i="5"/>
  <c r="A205" i="5"/>
  <c r="N204" i="5"/>
  <c r="M204" i="5"/>
  <c r="L204" i="5"/>
  <c r="E204" i="5"/>
  <c r="A204" i="5"/>
  <c r="E203" i="5"/>
  <c r="N202" i="5"/>
  <c r="E202" i="5"/>
  <c r="E201" i="5"/>
  <c r="E200" i="5"/>
  <c r="N199" i="5"/>
  <c r="E199" i="5"/>
  <c r="E198" i="5"/>
  <c r="E197" i="5"/>
  <c r="N196" i="5"/>
  <c r="E196" i="5"/>
  <c r="E195" i="5"/>
  <c r="E194" i="5"/>
  <c r="N193" i="5"/>
  <c r="M193" i="5"/>
  <c r="E193" i="5"/>
  <c r="N192" i="5"/>
  <c r="M192" i="5"/>
  <c r="E192" i="5"/>
  <c r="N191" i="5"/>
  <c r="M191" i="5"/>
  <c r="L191" i="5"/>
  <c r="E191" i="5"/>
  <c r="E190" i="5"/>
  <c r="N189" i="5"/>
  <c r="E189" i="5"/>
  <c r="E188" i="5"/>
  <c r="A188" i="5"/>
  <c r="E187" i="5"/>
  <c r="N186" i="5"/>
  <c r="E186" i="5"/>
  <c r="E185" i="5"/>
  <c r="E184" i="5"/>
  <c r="N183" i="5"/>
  <c r="E183" i="5"/>
  <c r="E182" i="5"/>
  <c r="E181" i="5"/>
  <c r="N180" i="5"/>
  <c r="M180" i="5"/>
  <c r="E180" i="5"/>
  <c r="C180" i="5"/>
  <c r="N179" i="5"/>
  <c r="M179" i="5"/>
  <c r="E179" i="5"/>
  <c r="N178" i="5"/>
  <c r="M178" i="5"/>
  <c r="L178" i="5"/>
  <c r="E178" i="5"/>
  <c r="E177" i="5"/>
  <c r="N176" i="5"/>
  <c r="E176" i="5"/>
  <c r="P175" i="5"/>
  <c r="O175" i="5"/>
  <c r="E175" i="5"/>
  <c r="C175" i="5"/>
  <c r="C188" i="5" s="1"/>
  <c r="E174" i="5"/>
  <c r="N173" i="5"/>
  <c r="E173" i="5"/>
  <c r="E172" i="5"/>
  <c r="E171" i="5"/>
  <c r="C171" i="5"/>
  <c r="N170" i="5"/>
  <c r="E170" i="5"/>
  <c r="E169" i="5"/>
  <c r="E168" i="5"/>
  <c r="N167" i="5"/>
  <c r="M167" i="5"/>
  <c r="E167" i="5"/>
  <c r="Q167" i="5" s="1"/>
  <c r="C167" i="5"/>
  <c r="A167" i="5"/>
  <c r="N166" i="5"/>
  <c r="M166" i="5"/>
  <c r="E166" i="5"/>
  <c r="N165" i="5"/>
  <c r="M165" i="5"/>
  <c r="L165" i="5"/>
  <c r="E165" i="5"/>
  <c r="E164" i="5"/>
  <c r="N163" i="5"/>
  <c r="E163" i="5"/>
  <c r="E162" i="5"/>
  <c r="C162" i="5"/>
  <c r="A162" i="5"/>
  <c r="E161" i="5"/>
  <c r="N160" i="5"/>
  <c r="E160" i="5"/>
  <c r="E159" i="5"/>
  <c r="C159" i="5"/>
  <c r="E158" i="5"/>
  <c r="C158" i="5"/>
  <c r="N157" i="5"/>
  <c r="E157" i="5"/>
  <c r="E156" i="5"/>
  <c r="E155" i="5"/>
  <c r="C155" i="5"/>
  <c r="N154" i="5"/>
  <c r="M154" i="5"/>
  <c r="E154" i="5"/>
  <c r="C154" i="5"/>
  <c r="N153" i="5"/>
  <c r="M153" i="5"/>
  <c r="E153" i="5"/>
  <c r="N152" i="5"/>
  <c r="M152" i="5"/>
  <c r="L152" i="5"/>
  <c r="E152" i="5"/>
  <c r="E151" i="5"/>
  <c r="C151" i="5"/>
  <c r="C164" i="5" s="1"/>
  <c r="N150" i="5"/>
  <c r="E150" i="5"/>
  <c r="C150" i="5"/>
  <c r="Q149" i="5"/>
  <c r="E149" i="5"/>
  <c r="C149" i="5"/>
  <c r="A149" i="5"/>
  <c r="E148" i="5"/>
  <c r="C148" i="5"/>
  <c r="A148" i="5"/>
  <c r="N147" i="5"/>
  <c r="E147" i="5"/>
  <c r="C147" i="5"/>
  <c r="E146" i="5"/>
  <c r="C146" i="5"/>
  <c r="R145" i="5"/>
  <c r="E145" i="5"/>
  <c r="C145" i="5"/>
  <c r="A145" i="5"/>
  <c r="N144" i="5"/>
  <c r="E144" i="5"/>
  <c r="C144" i="5"/>
  <c r="A144" i="5"/>
  <c r="E143" i="5"/>
  <c r="C143" i="5"/>
  <c r="E142" i="5"/>
  <c r="C142" i="5"/>
  <c r="O141" i="5"/>
  <c r="N141" i="5"/>
  <c r="M141" i="5"/>
  <c r="E141" i="5"/>
  <c r="C141" i="5"/>
  <c r="A141" i="5"/>
  <c r="N140" i="5"/>
  <c r="M140" i="5"/>
  <c r="E140" i="5"/>
  <c r="C140" i="5"/>
  <c r="A140" i="5" s="1"/>
  <c r="N139" i="5"/>
  <c r="M139" i="5"/>
  <c r="L139" i="5"/>
  <c r="E139" i="5"/>
  <c r="C139" i="5"/>
  <c r="E138" i="5"/>
  <c r="N137" i="5"/>
  <c r="E137" i="5"/>
  <c r="A137" i="5"/>
  <c r="R136" i="5"/>
  <c r="P136" i="5"/>
  <c r="E136" i="5"/>
  <c r="A136" i="5"/>
  <c r="E135" i="5"/>
  <c r="R134" i="5"/>
  <c r="Q134" i="5"/>
  <c r="O134" i="5"/>
  <c r="N134" i="5"/>
  <c r="E134" i="5"/>
  <c r="A134" i="5"/>
  <c r="E133" i="5"/>
  <c r="A133" i="5"/>
  <c r="R132" i="5"/>
  <c r="E132" i="5"/>
  <c r="A132" i="5"/>
  <c r="N131" i="5"/>
  <c r="E131" i="5"/>
  <c r="A131" i="5"/>
  <c r="E130" i="5"/>
  <c r="A130" i="5"/>
  <c r="E129" i="5"/>
  <c r="A129" i="5"/>
  <c r="R128" i="5"/>
  <c r="Q128" i="5"/>
  <c r="P128" i="5"/>
  <c r="N128" i="5"/>
  <c r="M128" i="5"/>
  <c r="E128" i="5"/>
  <c r="A128" i="5" s="1"/>
  <c r="N127" i="5"/>
  <c r="M127" i="5"/>
  <c r="E127" i="5"/>
  <c r="A127" i="5"/>
  <c r="N126" i="5"/>
  <c r="M126" i="5"/>
  <c r="L126" i="5"/>
  <c r="E126" i="5"/>
  <c r="A126" i="5"/>
  <c r="Q125" i="5"/>
  <c r="E125" i="5"/>
  <c r="A125" i="5"/>
  <c r="N124" i="5"/>
  <c r="E124" i="5"/>
  <c r="E123" i="5"/>
  <c r="A123" i="5" s="1"/>
  <c r="E122" i="5"/>
  <c r="R121" i="5"/>
  <c r="P121" i="5"/>
  <c r="O121" i="5"/>
  <c r="N121" i="5"/>
  <c r="E121" i="5"/>
  <c r="A121" i="5" s="1"/>
  <c r="E120" i="5"/>
  <c r="A120" i="5"/>
  <c r="R119" i="5"/>
  <c r="E119" i="5"/>
  <c r="A119" i="5" s="1"/>
  <c r="O118" i="5"/>
  <c r="N118" i="5"/>
  <c r="E118" i="5"/>
  <c r="A118" i="5"/>
  <c r="E117" i="5"/>
  <c r="A117" i="5"/>
  <c r="E116" i="5"/>
  <c r="A116" i="5"/>
  <c r="N115" i="5"/>
  <c r="M115" i="5"/>
  <c r="E115" i="5"/>
  <c r="A115" i="5"/>
  <c r="R114" i="5"/>
  <c r="Q114" i="5"/>
  <c r="N114" i="5"/>
  <c r="M114" i="5"/>
  <c r="E114" i="5"/>
  <c r="A114" i="5"/>
  <c r="N113" i="5"/>
  <c r="M113" i="5"/>
  <c r="L113" i="5"/>
  <c r="E113" i="5"/>
  <c r="A113" i="5"/>
  <c r="E112" i="5"/>
  <c r="R111" i="5"/>
  <c r="Q111" i="5"/>
  <c r="N111" i="5"/>
  <c r="E111" i="5"/>
  <c r="A111" i="5" s="1"/>
  <c r="E110" i="5"/>
  <c r="A110" i="5" s="1"/>
  <c r="R109" i="5"/>
  <c r="Q109" i="5"/>
  <c r="E109" i="5"/>
  <c r="P108" i="5"/>
  <c r="O108" i="5"/>
  <c r="N108" i="5"/>
  <c r="E108" i="5"/>
  <c r="E107" i="5"/>
  <c r="A107" i="5" s="1"/>
  <c r="R106" i="5"/>
  <c r="P106" i="5"/>
  <c r="O106" i="5"/>
  <c r="E106" i="5"/>
  <c r="A106" i="5"/>
  <c r="O105" i="5"/>
  <c r="N105" i="5"/>
  <c r="E105" i="5"/>
  <c r="E104" i="5"/>
  <c r="A104" i="5"/>
  <c r="R103" i="5"/>
  <c r="P103" i="5"/>
  <c r="E103" i="5"/>
  <c r="A103" i="5" s="1"/>
  <c r="N102" i="5"/>
  <c r="M102" i="5"/>
  <c r="E102" i="5"/>
  <c r="A102" i="5"/>
  <c r="N101" i="5"/>
  <c r="M101" i="5"/>
  <c r="E101" i="5"/>
  <c r="R101" i="5" s="1"/>
  <c r="A101" i="5"/>
  <c r="R100" i="5"/>
  <c r="Q100" i="5"/>
  <c r="O100" i="5"/>
  <c r="N100" i="5"/>
  <c r="M100" i="5"/>
  <c r="L100" i="5"/>
  <c r="E100" i="5"/>
  <c r="A100" i="5" s="1"/>
  <c r="E99" i="5"/>
  <c r="A99" i="5"/>
  <c r="R98" i="5"/>
  <c r="N98" i="5"/>
  <c r="E98" i="5"/>
  <c r="R97" i="5"/>
  <c r="Q97" i="5"/>
  <c r="O97" i="5"/>
  <c r="E97" i="5"/>
  <c r="A97" i="5" s="1"/>
  <c r="E96" i="5"/>
  <c r="A96" i="5"/>
  <c r="N95" i="5"/>
  <c r="E95" i="5"/>
  <c r="R95" i="5" s="1"/>
  <c r="A95" i="5"/>
  <c r="Q94" i="5"/>
  <c r="P94" i="5"/>
  <c r="O94" i="5"/>
  <c r="E94" i="5"/>
  <c r="A94" i="5"/>
  <c r="E93" i="5"/>
  <c r="A93" i="5"/>
  <c r="N92" i="5"/>
  <c r="E92" i="5"/>
  <c r="A92" i="5" s="1"/>
  <c r="R91" i="5"/>
  <c r="Q91" i="5"/>
  <c r="E91" i="5"/>
  <c r="A91" i="5" s="1"/>
  <c r="E90" i="5"/>
  <c r="N89" i="5"/>
  <c r="M89" i="5"/>
  <c r="E89" i="5"/>
  <c r="N88" i="5"/>
  <c r="M88" i="5"/>
  <c r="E88" i="5"/>
  <c r="A88" i="5"/>
  <c r="Q87" i="5"/>
  <c r="O87" i="5"/>
  <c r="N87" i="5"/>
  <c r="M87" i="5"/>
  <c r="L87" i="5"/>
  <c r="E87" i="5"/>
  <c r="A87" i="5" s="1"/>
  <c r="E86" i="5"/>
  <c r="A86" i="5" s="1"/>
  <c r="N85" i="5"/>
  <c r="E85" i="5"/>
  <c r="P85" i="5" s="1"/>
  <c r="A85" i="5"/>
  <c r="R84" i="5"/>
  <c r="Q84" i="5"/>
  <c r="P84" i="5"/>
  <c r="E84" i="5"/>
  <c r="A84" i="5"/>
  <c r="E83" i="5"/>
  <c r="A83" i="5"/>
  <c r="N82" i="5"/>
  <c r="E82" i="5"/>
  <c r="Q82" i="5" s="1"/>
  <c r="Q81" i="5"/>
  <c r="P81" i="5"/>
  <c r="O81" i="5"/>
  <c r="E81" i="5"/>
  <c r="A81" i="5" s="1"/>
  <c r="E80" i="5"/>
  <c r="A80" i="5" s="1"/>
  <c r="N79" i="5"/>
  <c r="E79" i="5"/>
  <c r="Q79" i="5" s="1"/>
  <c r="A79" i="5"/>
  <c r="R78" i="5"/>
  <c r="Q78" i="5"/>
  <c r="E78" i="5"/>
  <c r="A78" i="5"/>
  <c r="E77" i="5"/>
  <c r="A77" i="5"/>
  <c r="N76" i="5"/>
  <c r="M76" i="5"/>
  <c r="E76" i="5"/>
  <c r="N75" i="5"/>
  <c r="M75" i="5"/>
  <c r="E75" i="5"/>
  <c r="A75" i="5" s="1"/>
  <c r="N74" i="5"/>
  <c r="M74" i="5"/>
  <c r="L74" i="5"/>
  <c r="E74" i="5"/>
  <c r="E73" i="5"/>
  <c r="A73" i="5"/>
  <c r="R72" i="5"/>
  <c r="Q72" i="5"/>
  <c r="N72" i="5"/>
  <c r="E72" i="5"/>
  <c r="O72" i="5" s="1"/>
  <c r="Q71" i="5"/>
  <c r="P71" i="5"/>
  <c r="O71" i="5"/>
  <c r="E71" i="5"/>
  <c r="E70" i="5"/>
  <c r="A70" i="5"/>
  <c r="Q69" i="5"/>
  <c r="N69" i="5"/>
  <c r="E69" i="5"/>
  <c r="E68" i="5"/>
  <c r="E67" i="5"/>
  <c r="N66" i="5"/>
  <c r="E66" i="5"/>
  <c r="R65" i="5"/>
  <c r="P65" i="5"/>
  <c r="O65" i="5"/>
  <c r="E65" i="5"/>
  <c r="P64" i="5"/>
  <c r="E64" i="5"/>
  <c r="N63" i="5"/>
  <c r="M63" i="5"/>
  <c r="E63" i="5"/>
  <c r="Q63" i="5" s="1"/>
  <c r="A63" i="5"/>
  <c r="R62" i="5"/>
  <c r="Q62" i="5"/>
  <c r="P62" i="5"/>
  <c r="N62" i="5"/>
  <c r="M62" i="5"/>
  <c r="E62" i="5"/>
  <c r="N61" i="5"/>
  <c r="M61" i="5"/>
  <c r="L61" i="5"/>
  <c r="E61" i="5"/>
  <c r="Q60" i="5"/>
  <c r="O60" i="5"/>
  <c r="E60" i="5"/>
  <c r="N59" i="5"/>
  <c r="E59" i="5"/>
  <c r="R59" i="5" s="1"/>
  <c r="R58" i="5"/>
  <c r="P58" i="5"/>
  <c r="E58" i="5"/>
  <c r="E57" i="5"/>
  <c r="A57" i="5"/>
  <c r="R56" i="5"/>
  <c r="Q56" i="5"/>
  <c r="P56" i="5"/>
  <c r="N56" i="5"/>
  <c r="E56" i="5"/>
  <c r="O56" i="5" s="1"/>
  <c r="S56" i="5" s="1"/>
  <c r="E55" i="5"/>
  <c r="E54" i="5"/>
  <c r="Q54" i="5" s="1"/>
  <c r="A54" i="5"/>
  <c r="N53" i="5"/>
  <c r="E53" i="5"/>
  <c r="A53" i="5"/>
  <c r="R52" i="5"/>
  <c r="P52" i="5"/>
  <c r="O52" i="5"/>
  <c r="E52" i="5"/>
  <c r="A52" i="5"/>
  <c r="E51" i="5"/>
  <c r="A51" i="5"/>
  <c r="O50" i="5"/>
  <c r="N50" i="5"/>
  <c r="M50" i="5"/>
  <c r="E50" i="5"/>
  <c r="R49" i="5"/>
  <c r="Q49" i="5"/>
  <c r="N49" i="5"/>
  <c r="M49" i="5"/>
  <c r="E49" i="5"/>
  <c r="P49" i="5" s="1"/>
  <c r="Q48" i="5"/>
  <c r="P48" i="5"/>
  <c r="N48" i="5"/>
  <c r="M48" i="5"/>
  <c r="L48" i="5"/>
  <c r="E48" i="5"/>
  <c r="A48" i="5"/>
  <c r="P47" i="5"/>
  <c r="E47" i="5"/>
  <c r="A47" i="5"/>
  <c r="R46" i="5"/>
  <c r="Q46" i="5"/>
  <c r="O46" i="5"/>
  <c r="N46" i="5"/>
  <c r="E46" i="5"/>
  <c r="A46" i="5"/>
  <c r="R45" i="5"/>
  <c r="Q45" i="5"/>
  <c r="E45" i="5"/>
  <c r="A45" i="5"/>
  <c r="E44" i="5"/>
  <c r="R43" i="5"/>
  <c r="Q43" i="5"/>
  <c r="N43" i="5"/>
  <c r="E43" i="5"/>
  <c r="P43" i="5" s="1"/>
  <c r="E42" i="5"/>
  <c r="R41" i="5"/>
  <c r="P41" i="5"/>
  <c r="E41" i="5"/>
  <c r="A41" i="5"/>
  <c r="R40" i="5"/>
  <c r="Q40" i="5"/>
  <c r="N40" i="5"/>
  <c r="E40" i="5"/>
  <c r="A40" i="5"/>
  <c r="Q39" i="5"/>
  <c r="E39" i="5"/>
  <c r="R39" i="5" s="1"/>
  <c r="E38" i="5"/>
  <c r="A38" i="5"/>
  <c r="N37" i="5"/>
  <c r="M37" i="5"/>
  <c r="E37" i="5"/>
  <c r="R36" i="5"/>
  <c r="Q36" i="5"/>
  <c r="P36" i="5"/>
  <c r="N36" i="5"/>
  <c r="M36" i="5"/>
  <c r="E36" i="5"/>
  <c r="N35" i="5"/>
  <c r="M35" i="5"/>
  <c r="L35" i="5"/>
  <c r="E35" i="5"/>
  <c r="A35" i="5"/>
  <c r="R34" i="5"/>
  <c r="O34" i="5"/>
  <c r="E34" i="5"/>
  <c r="N33" i="5"/>
  <c r="E33" i="5"/>
  <c r="Q32" i="5"/>
  <c r="P32" i="5"/>
  <c r="E32" i="5"/>
  <c r="A32" i="5"/>
  <c r="P31" i="5"/>
  <c r="E31" i="5"/>
  <c r="Q31" i="5" s="1"/>
  <c r="R30" i="5"/>
  <c r="Q30" i="5"/>
  <c r="N30" i="5"/>
  <c r="E30" i="5"/>
  <c r="A30" i="5"/>
  <c r="Q29" i="5"/>
  <c r="E29" i="5"/>
  <c r="E28" i="5"/>
  <c r="R27" i="5"/>
  <c r="Q27" i="5"/>
  <c r="O27" i="5"/>
  <c r="N27" i="5"/>
  <c r="E27" i="5"/>
  <c r="E26" i="5"/>
  <c r="R25" i="5"/>
  <c r="P25" i="5"/>
  <c r="E25" i="5"/>
  <c r="A25" i="5"/>
  <c r="Q24" i="5"/>
  <c r="P24" i="5"/>
  <c r="O24" i="5"/>
  <c r="N24" i="5"/>
  <c r="M24" i="5"/>
  <c r="E24" i="5"/>
  <c r="N23" i="5"/>
  <c r="M23" i="5"/>
  <c r="E23" i="5"/>
  <c r="R22" i="5"/>
  <c r="Q22" i="5"/>
  <c r="N22" i="5"/>
  <c r="M22" i="5"/>
  <c r="L22" i="5"/>
  <c r="E22" i="5"/>
  <c r="P22" i="5" s="1"/>
  <c r="A22" i="5"/>
  <c r="R21" i="5"/>
  <c r="Q21" i="5"/>
  <c r="P21" i="5"/>
  <c r="E21" i="5"/>
  <c r="A21" i="5"/>
  <c r="R20" i="5"/>
  <c r="Q20" i="5"/>
  <c r="P20" i="5"/>
  <c r="O20" i="5"/>
  <c r="S20" i="5" s="1"/>
  <c r="N20" i="5"/>
  <c r="E20" i="5"/>
  <c r="A20" i="5"/>
  <c r="R19" i="5"/>
  <c r="E19" i="5"/>
  <c r="Q19" i="5" s="1"/>
  <c r="S18" i="5"/>
  <c r="R18" i="5"/>
  <c r="Q18" i="5"/>
  <c r="O18" i="5"/>
  <c r="E18" i="5"/>
  <c r="P18" i="5" s="1"/>
  <c r="N17" i="5"/>
  <c r="E17" i="5"/>
  <c r="A17" i="5"/>
  <c r="P16" i="5"/>
  <c r="E16" i="5"/>
  <c r="R16" i="5" s="1"/>
  <c r="A16" i="5"/>
  <c r="S15" i="5"/>
  <c r="R15" i="5"/>
  <c r="Q15" i="5"/>
  <c r="P15" i="5"/>
  <c r="O15" i="5"/>
  <c r="E15" i="5"/>
  <c r="A15" i="5"/>
  <c r="N14" i="5"/>
  <c r="E14" i="5"/>
  <c r="A14" i="5"/>
  <c r="E13" i="5"/>
  <c r="A13" i="5"/>
  <c r="S12" i="5"/>
  <c r="Q12" i="5"/>
  <c r="P12" i="5"/>
  <c r="O12" i="5"/>
  <c r="E12" i="5"/>
  <c r="R12" i="5" s="1"/>
  <c r="A12" i="5"/>
  <c r="N11" i="5"/>
  <c r="M11" i="5"/>
  <c r="E11" i="5"/>
  <c r="P11" i="5" s="1"/>
  <c r="N10" i="5"/>
  <c r="M10" i="5"/>
  <c r="E10" i="5"/>
  <c r="A10" i="5"/>
  <c r="S9" i="5"/>
  <c r="N9" i="5"/>
  <c r="M9" i="5"/>
  <c r="L9" i="5"/>
  <c r="E9" i="5"/>
  <c r="A9" i="5"/>
  <c r="L98" i="3"/>
  <c r="K98" i="3"/>
  <c r="J98" i="3"/>
  <c r="I98" i="3"/>
  <c r="A98" i="3"/>
  <c r="L97" i="3"/>
  <c r="K97" i="3"/>
  <c r="J97" i="3"/>
  <c r="I97" i="3"/>
  <c r="A97" i="3"/>
  <c r="L96" i="3"/>
  <c r="K96" i="3"/>
  <c r="J96" i="3"/>
  <c r="I96" i="3"/>
  <c r="A96" i="3"/>
  <c r="L95" i="3"/>
  <c r="K95" i="3"/>
  <c r="J95" i="3"/>
  <c r="I95" i="3"/>
  <c r="A95" i="3"/>
  <c r="L94" i="3"/>
  <c r="K94" i="3"/>
  <c r="J94" i="3"/>
  <c r="I94" i="3"/>
  <c r="A94" i="3"/>
  <c r="L93" i="3"/>
  <c r="K93" i="3"/>
  <c r="J93" i="3"/>
  <c r="I93" i="3"/>
  <c r="A93" i="3"/>
  <c r="L92" i="3"/>
  <c r="K92" i="3"/>
  <c r="J92" i="3"/>
  <c r="I92" i="3"/>
  <c r="M92" i="3" s="1"/>
  <c r="A92" i="3"/>
  <c r="L91" i="3"/>
  <c r="K91" i="3"/>
  <c r="J91" i="3"/>
  <c r="I91" i="3"/>
  <c r="A91" i="3"/>
  <c r="L90" i="3"/>
  <c r="K90" i="3"/>
  <c r="J90" i="3"/>
  <c r="I90" i="3"/>
  <c r="M90" i="3" s="1"/>
  <c r="A90" i="3"/>
  <c r="L89" i="3"/>
  <c r="K89" i="3"/>
  <c r="J89" i="3"/>
  <c r="I89" i="3"/>
  <c r="A89" i="3"/>
  <c r="L88" i="3"/>
  <c r="K88" i="3"/>
  <c r="J88" i="3"/>
  <c r="I88" i="3"/>
  <c r="A88" i="3"/>
  <c r="L87" i="3"/>
  <c r="K87" i="3"/>
  <c r="J87" i="3"/>
  <c r="I87" i="3"/>
  <c r="A87" i="3"/>
  <c r="L86" i="3"/>
  <c r="K86" i="3"/>
  <c r="J86" i="3"/>
  <c r="I86" i="3"/>
  <c r="A86" i="3"/>
  <c r="L85" i="3"/>
  <c r="K85" i="3"/>
  <c r="J85" i="3"/>
  <c r="I85" i="3"/>
  <c r="A85" i="3"/>
  <c r="L84" i="3"/>
  <c r="K84" i="3"/>
  <c r="J84" i="3"/>
  <c r="I84" i="3"/>
  <c r="A84" i="3"/>
  <c r="L83" i="3"/>
  <c r="K83" i="3"/>
  <c r="J83" i="3"/>
  <c r="I83" i="3"/>
  <c r="A83" i="3"/>
  <c r="L82" i="3"/>
  <c r="K82" i="3"/>
  <c r="J82" i="3"/>
  <c r="I82" i="3"/>
  <c r="M82" i="3" s="1"/>
  <c r="A82" i="3"/>
  <c r="L81" i="3"/>
  <c r="K81" i="3"/>
  <c r="J81" i="3"/>
  <c r="I81" i="3"/>
  <c r="A81" i="3"/>
  <c r="L80" i="3"/>
  <c r="K80" i="3"/>
  <c r="J80" i="3"/>
  <c r="I80" i="3"/>
  <c r="A80" i="3"/>
  <c r="L79" i="3"/>
  <c r="K79" i="3"/>
  <c r="J79" i="3"/>
  <c r="I79" i="3"/>
  <c r="M79" i="3" s="1"/>
  <c r="A79" i="3"/>
  <c r="L78" i="3"/>
  <c r="K78" i="3"/>
  <c r="J78" i="3"/>
  <c r="I78" i="3"/>
  <c r="A78" i="3"/>
  <c r="L77" i="3"/>
  <c r="K77" i="3"/>
  <c r="J77" i="3"/>
  <c r="I77" i="3"/>
  <c r="A77" i="3"/>
  <c r="L76" i="3"/>
  <c r="K76" i="3"/>
  <c r="J76" i="3"/>
  <c r="I76" i="3"/>
  <c r="A76" i="3"/>
  <c r="L75" i="3"/>
  <c r="K75" i="3"/>
  <c r="J75" i="3"/>
  <c r="I75" i="3"/>
  <c r="A75" i="3"/>
  <c r="L74" i="3"/>
  <c r="K74" i="3"/>
  <c r="J74" i="3"/>
  <c r="I74" i="3"/>
  <c r="M74" i="3" s="1"/>
  <c r="A74" i="3"/>
  <c r="L73" i="3"/>
  <c r="K73" i="3"/>
  <c r="J73" i="3"/>
  <c r="I73" i="3"/>
  <c r="A73" i="3"/>
  <c r="L72" i="3"/>
  <c r="K72" i="3"/>
  <c r="J72" i="3"/>
  <c r="I72" i="3"/>
  <c r="A72" i="3"/>
  <c r="L71" i="3"/>
  <c r="K71" i="3"/>
  <c r="J71" i="3"/>
  <c r="I71" i="3"/>
  <c r="A71" i="3"/>
  <c r="L70" i="3"/>
  <c r="K70" i="3"/>
  <c r="J70" i="3"/>
  <c r="I70" i="3"/>
  <c r="M70" i="3" s="1"/>
  <c r="A70" i="3"/>
  <c r="L69" i="3"/>
  <c r="K69" i="3"/>
  <c r="J69" i="3"/>
  <c r="I69" i="3"/>
  <c r="A69" i="3"/>
  <c r="L68" i="3"/>
  <c r="K68" i="3"/>
  <c r="J68" i="3"/>
  <c r="I68" i="3"/>
  <c r="A68" i="3"/>
  <c r="L67" i="3"/>
  <c r="K67" i="3"/>
  <c r="J67" i="3"/>
  <c r="I67" i="3"/>
  <c r="M67" i="3" s="1"/>
  <c r="A67" i="3"/>
  <c r="L66" i="3"/>
  <c r="K66" i="3"/>
  <c r="J66" i="3"/>
  <c r="I66" i="3"/>
  <c r="A66" i="3"/>
  <c r="L65" i="3"/>
  <c r="K65" i="3"/>
  <c r="J65" i="3"/>
  <c r="I65" i="3"/>
  <c r="A65" i="3"/>
  <c r="L64" i="3"/>
  <c r="K64" i="3"/>
  <c r="M64" i="3" s="1"/>
  <c r="J64" i="3"/>
  <c r="I64" i="3"/>
  <c r="A64" i="3"/>
  <c r="L63" i="3"/>
  <c r="K63" i="3"/>
  <c r="J63" i="3"/>
  <c r="I63" i="3"/>
  <c r="A63" i="3"/>
  <c r="L62" i="3"/>
  <c r="K62" i="3"/>
  <c r="J62" i="3"/>
  <c r="I62" i="3"/>
  <c r="A62" i="3"/>
  <c r="L61" i="3"/>
  <c r="K61" i="3"/>
  <c r="J61" i="3"/>
  <c r="I61" i="3"/>
  <c r="A61" i="3"/>
  <c r="L60" i="3"/>
  <c r="K60" i="3"/>
  <c r="J60" i="3"/>
  <c r="I60" i="3"/>
  <c r="M60" i="3" s="1"/>
  <c r="A60" i="3"/>
  <c r="L59" i="3"/>
  <c r="K59" i="3"/>
  <c r="J59" i="3"/>
  <c r="I59" i="3"/>
  <c r="A59" i="3"/>
  <c r="L58" i="3"/>
  <c r="K58" i="3"/>
  <c r="J58" i="3"/>
  <c r="I58" i="3"/>
  <c r="A58" i="3"/>
  <c r="L57" i="3"/>
  <c r="K57" i="3"/>
  <c r="J57" i="3"/>
  <c r="I57" i="3"/>
  <c r="A57" i="3"/>
  <c r="L56" i="3"/>
  <c r="K56" i="3"/>
  <c r="J56" i="3"/>
  <c r="I56" i="3"/>
  <c r="A56" i="3"/>
  <c r="L55" i="3"/>
  <c r="K55" i="3"/>
  <c r="J55" i="3"/>
  <c r="I55" i="3"/>
  <c r="A55" i="3"/>
  <c r="L54" i="3"/>
  <c r="K54" i="3"/>
  <c r="J54" i="3"/>
  <c r="I54" i="3"/>
  <c r="A54" i="3"/>
  <c r="L53" i="3"/>
  <c r="K53" i="3"/>
  <c r="J53" i="3"/>
  <c r="I53" i="3"/>
  <c r="A53" i="3"/>
  <c r="L52" i="3"/>
  <c r="K52" i="3"/>
  <c r="J52" i="3"/>
  <c r="I52" i="3"/>
  <c r="M52" i="3" s="1"/>
  <c r="A52" i="3"/>
  <c r="L51" i="3"/>
  <c r="K51" i="3"/>
  <c r="J51" i="3"/>
  <c r="I51" i="3"/>
  <c r="A51" i="3"/>
  <c r="L50" i="3"/>
  <c r="K50" i="3"/>
  <c r="J50" i="3"/>
  <c r="I50" i="3"/>
  <c r="A50" i="3"/>
  <c r="L49" i="3"/>
  <c r="K49" i="3"/>
  <c r="J49" i="3"/>
  <c r="I49" i="3"/>
  <c r="A49" i="3"/>
  <c r="L48" i="3"/>
  <c r="K48" i="3"/>
  <c r="J48" i="3"/>
  <c r="I48" i="3"/>
  <c r="M48" i="3" s="1"/>
  <c r="A48" i="3"/>
  <c r="L47" i="3"/>
  <c r="K47" i="3"/>
  <c r="J47" i="3"/>
  <c r="I47" i="3"/>
  <c r="A47" i="3"/>
  <c r="L46" i="3"/>
  <c r="K46" i="3"/>
  <c r="J46" i="3"/>
  <c r="I46" i="3"/>
  <c r="A46" i="3"/>
  <c r="L45" i="3"/>
  <c r="K45" i="3"/>
  <c r="J45" i="3"/>
  <c r="I45" i="3"/>
  <c r="A45" i="3"/>
  <c r="L44" i="3"/>
  <c r="K44" i="3"/>
  <c r="J44" i="3"/>
  <c r="I44" i="3"/>
  <c r="A44" i="3"/>
  <c r="L43" i="3"/>
  <c r="K43" i="3"/>
  <c r="J43" i="3"/>
  <c r="I43" i="3"/>
  <c r="A43" i="3"/>
  <c r="L42" i="3"/>
  <c r="K42" i="3"/>
  <c r="J42" i="3"/>
  <c r="I42" i="3"/>
  <c r="A42" i="3"/>
  <c r="L41" i="3"/>
  <c r="K41" i="3"/>
  <c r="J41" i="3"/>
  <c r="I41" i="3"/>
  <c r="L40" i="3"/>
  <c r="K40" i="3"/>
  <c r="J40" i="3"/>
  <c r="I40" i="3"/>
  <c r="L39" i="3"/>
  <c r="K39" i="3"/>
  <c r="J39" i="3"/>
  <c r="I39" i="3"/>
  <c r="L38" i="3"/>
  <c r="K38" i="3"/>
  <c r="J38" i="3"/>
  <c r="I38" i="3"/>
  <c r="L37" i="3"/>
  <c r="K37" i="3"/>
  <c r="J37" i="3"/>
  <c r="I37" i="3"/>
  <c r="L36" i="3"/>
  <c r="K36" i="3"/>
  <c r="J36" i="3"/>
  <c r="I36" i="3"/>
  <c r="L35" i="3"/>
  <c r="K35" i="3"/>
  <c r="M35" i="3" s="1"/>
  <c r="J35" i="3"/>
  <c r="I35" i="3"/>
  <c r="L34" i="3"/>
  <c r="K34" i="3"/>
  <c r="J34" i="3"/>
  <c r="I34" i="3"/>
  <c r="L33" i="3"/>
  <c r="K33" i="3"/>
  <c r="J33" i="3"/>
  <c r="I33" i="3"/>
  <c r="L32" i="3"/>
  <c r="K32" i="3"/>
  <c r="J32" i="3"/>
  <c r="I32" i="3"/>
  <c r="L31" i="3"/>
  <c r="K31" i="3"/>
  <c r="J31" i="3"/>
  <c r="I31" i="3"/>
  <c r="L30" i="3"/>
  <c r="K30" i="3"/>
  <c r="J30" i="3"/>
  <c r="I30" i="3"/>
  <c r="L29" i="3"/>
  <c r="K29" i="3"/>
  <c r="J29" i="3"/>
  <c r="I29" i="3"/>
  <c r="L28" i="3"/>
  <c r="K28" i="3"/>
  <c r="J28" i="3"/>
  <c r="I28" i="3"/>
  <c r="L27" i="3"/>
  <c r="K27" i="3"/>
  <c r="J27" i="3"/>
  <c r="I27" i="3"/>
  <c r="L26" i="3"/>
  <c r="K26" i="3"/>
  <c r="J26" i="3"/>
  <c r="I26" i="3"/>
  <c r="L25" i="3"/>
  <c r="K25" i="3"/>
  <c r="J25" i="3"/>
  <c r="I25" i="3"/>
  <c r="M25" i="3" s="1"/>
  <c r="L24" i="3"/>
  <c r="K24" i="3"/>
  <c r="J24" i="3"/>
  <c r="I24" i="3"/>
  <c r="L23" i="3"/>
  <c r="K23" i="3"/>
  <c r="J23" i="3"/>
  <c r="I23" i="3"/>
  <c r="L22" i="3"/>
  <c r="K22" i="3"/>
  <c r="J22" i="3"/>
  <c r="I22" i="3"/>
  <c r="L21" i="3"/>
  <c r="K21" i="3"/>
  <c r="J21" i="3"/>
  <c r="I21" i="3"/>
  <c r="L20" i="3"/>
  <c r="K20" i="3"/>
  <c r="J20" i="3"/>
  <c r="I20" i="3"/>
  <c r="L19" i="3"/>
  <c r="K19" i="3"/>
  <c r="J19" i="3"/>
  <c r="I19" i="3"/>
  <c r="L18" i="3"/>
  <c r="K18" i="3"/>
  <c r="J18" i="3"/>
  <c r="I18" i="3"/>
  <c r="L17" i="3"/>
  <c r="K17" i="3"/>
  <c r="J17" i="3"/>
  <c r="I17" i="3"/>
  <c r="M17" i="3" s="1"/>
  <c r="M16" i="3"/>
  <c r="L16" i="3"/>
  <c r="K16" i="3"/>
  <c r="J16" i="3"/>
  <c r="I16" i="3"/>
  <c r="L15" i="3"/>
  <c r="K15" i="3"/>
  <c r="J15" i="3"/>
  <c r="I15" i="3"/>
  <c r="L14" i="3"/>
  <c r="K14" i="3"/>
  <c r="J14" i="3"/>
  <c r="I14" i="3"/>
  <c r="L13" i="3"/>
  <c r="K13" i="3"/>
  <c r="J13" i="3"/>
  <c r="I13" i="3"/>
  <c r="L12" i="3"/>
  <c r="K12" i="3"/>
  <c r="J12" i="3"/>
  <c r="I12" i="3"/>
  <c r="L11" i="3"/>
  <c r="K11" i="3"/>
  <c r="J11" i="3"/>
  <c r="I11" i="3"/>
  <c r="L10" i="3"/>
  <c r="K10" i="3"/>
  <c r="J10" i="3"/>
  <c r="M9" i="3"/>
  <c r="A9" i="3"/>
  <c r="Y112" i="2"/>
  <c r="X112" i="2"/>
  <c r="W112" i="2"/>
  <c r="V112" i="2"/>
  <c r="Z112" i="2" s="1"/>
  <c r="Y111" i="2"/>
  <c r="X111" i="2"/>
  <c r="W111" i="2"/>
  <c r="V111" i="2"/>
  <c r="Z111" i="2" s="1"/>
  <c r="Y110" i="2"/>
  <c r="X110" i="2"/>
  <c r="W110" i="2"/>
  <c r="V110" i="2"/>
  <c r="Z110" i="2" s="1"/>
  <c r="Z109" i="2"/>
  <c r="Y109" i="2"/>
  <c r="X109" i="2"/>
  <c r="W109" i="2"/>
  <c r="V109" i="2"/>
  <c r="Y108" i="2"/>
  <c r="X108" i="2"/>
  <c r="Z108" i="2" s="1"/>
  <c r="W108" i="2"/>
  <c r="V108" i="2"/>
  <c r="Y107" i="2"/>
  <c r="X107" i="2"/>
  <c r="Z107" i="2" s="1"/>
  <c r="W107" i="2"/>
  <c r="V107" i="2"/>
  <c r="Y106" i="2"/>
  <c r="X106" i="2"/>
  <c r="W106" i="2"/>
  <c r="V106" i="2"/>
  <c r="Y105" i="2"/>
  <c r="AE105" i="2" s="1"/>
  <c r="X105" i="2"/>
  <c r="Z105" i="2" s="1"/>
  <c r="W105" i="2"/>
  <c r="V105" i="2"/>
  <c r="Y104" i="2"/>
  <c r="X104" i="2"/>
  <c r="W104" i="2"/>
  <c r="V104" i="2"/>
  <c r="Z104" i="2" s="1"/>
  <c r="Y103" i="2"/>
  <c r="X103" i="2"/>
  <c r="W103" i="2"/>
  <c r="V103" i="2"/>
  <c r="Y102" i="2"/>
  <c r="X102" i="2"/>
  <c r="W102" i="2"/>
  <c r="Z102" i="2" s="1"/>
  <c r="V102" i="2"/>
  <c r="Z101" i="2"/>
  <c r="Y101" i="2"/>
  <c r="X101" i="2"/>
  <c r="W101" i="2"/>
  <c r="V101" i="2"/>
  <c r="Y100" i="2"/>
  <c r="X100" i="2"/>
  <c r="W100" i="2"/>
  <c r="V100" i="2"/>
  <c r="Z100" i="2" s="1"/>
  <c r="Y99" i="2"/>
  <c r="X99" i="2"/>
  <c r="W99" i="2"/>
  <c r="V99" i="2"/>
  <c r="Z99" i="2" s="1"/>
  <c r="Z98" i="2"/>
  <c r="Y98" i="2"/>
  <c r="X98" i="2"/>
  <c r="W98" i="2"/>
  <c r="V98" i="2"/>
  <c r="Y97" i="2"/>
  <c r="X97" i="2"/>
  <c r="AD97" i="2" s="1"/>
  <c r="W97" i="2"/>
  <c r="V97" i="2"/>
  <c r="Z96" i="2"/>
  <c r="Y96" i="2"/>
  <c r="X96" i="2"/>
  <c r="W96" i="2"/>
  <c r="V96" i="2"/>
  <c r="Y95" i="2"/>
  <c r="X95" i="2"/>
  <c r="W95" i="2"/>
  <c r="V95" i="2"/>
  <c r="Z95" i="2" s="1"/>
  <c r="Y94" i="2"/>
  <c r="AE94" i="2" s="1"/>
  <c r="X94" i="2"/>
  <c r="Z94" i="2" s="1"/>
  <c r="W94" i="2"/>
  <c r="V94" i="2"/>
  <c r="Y93" i="2"/>
  <c r="X93" i="2"/>
  <c r="AD93" i="2" s="1"/>
  <c r="W93" i="2"/>
  <c r="V93" i="2"/>
  <c r="AB93" i="2" s="1"/>
  <c r="Y92" i="2"/>
  <c r="X92" i="2"/>
  <c r="W92" i="2"/>
  <c r="AC92" i="2" s="1"/>
  <c r="V92" i="2"/>
  <c r="Y91" i="2"/>
  <c r="Z91" i="2" s="1"/>
  <c r="X91" i="2"/>
  <c r="W91" i="2"/>
  <c r="V91" i="2"/>
  <c r="Y90" i="2"/>
  <c r="X90" i="2"/>
  <c r="W90" i="2"/>
  <c r="V90" i="2"/>
  <c r="Z90" i="2" s="1"/>
  <c r="Y89" i="2"/>
  <c r="X89" i="2"/>
  <c r="W89" i="2"/>
  <c r="V89" i="2"/>
  <c r="Z89" i="2" s="1"/>
  <c r="Y88" i="2"/>
  <c r="X88" i="2"/>
  <c r="W88" i="2"/>
  <c r="V88" i="2"/>
  <c r="Z88" i="2" s="1"/>
  <c r="Y87" i="2"/>
  <c r="X87" i="2"/>
  <c r="W87" i="2"/>
  <c r="V87" i="2"/>
  <c r="Z87" i="2" s="1"/>
  <c r="Z86" i="2"/>
  <c r="Y86" i="2"/>
  <c r="X86" i="2"/>
  <c r="W86" i="2"/>
  <c r="V86" i="2"/>
  <c r="Y85" i="2"/>
  <c r="X85" i="2"/>
  <c r="W85" i="2"/>
  <c r="Z85" i="2" s="1"/>
  <c r="V85" i="2"/>
  <c r="Z84" i="2"/>
  <c r="Y84" i="2"/>
  <c r="X84" i="2"/>
  <c r="W84" i="2"/>
  <c r="V84" i="2"/>
  <c r="Y83" i="2"/>
  <c r="AE83" i="2" s="1"/>
  <c r="X83" i="2"/>
  <c r="W83" i="2"/>
  <c r="V83" i="2"/>
  <c r="Y82" i="2"/>
  <c r="AE82" i="2" s="1"/>
  <c r="X82" i="2"/>
  <c r="Z82" i="2" s="1"/>
  <c r="W82" i="2"/>
  <c r="V82" i="2"/>
  <c r="Y81" i="2"/>
  <c r="X81" i="2"/>
  <c r="AD81" i="2" s="1"/>
  <c r="W81" i="2"/>
  <c r="V81" i="2"/>
  <c r="AB81" i="2" s="1"/>
  <c r="Y80" i="2"/>
  <c r="X80" i="2"/>
  <c r="W80" i="2"/>
  <c r="Z80" i="2" s="1"/>
  <c r="V80" i="2"/>
  <c r="Y79" i="2"/>
  <c r="X79" i="2"/>
  <c r="W79" i="2"/>
  <c r="V79" i="2"/>
  <c r="Z78" i="2"/>
  <c r="Y78" i="2"/>
  <c r="X78" i="2"/>
  <c r="W78" i="2"/>
  <c r="V78" i="2"/>
  <c r="Y77" i="2"/>
  <c r="X77" i="2"/>
  <c r="W77" i="2"/>
  <c r="V77" i="2"/>
  <c r="Z77" i="2" s="1"/>
  <c r="Y76" i="2"/>
  <c r="X76" i="2"/>
  <c r="W76" i="2"/>
  <c r="V76" i="2"/>
  <c r="Z76" i="2" s="1"/>
  <c r="Y75" i="2"/>
  <c r="X75" i="2"/>
  <c r="W75" i="2"/>
  <c r="V75" i="2"/>
  <c r="Y74" i="2"/>
  <c r="X74" i="2"/>
  <c r="W74" i="2"/>
  <c r="V74" i="2"/>
  <c r="Z74" i="2" s="1"/>
  <c r="Z73" i="2"/>
  <c r="Y73" i="2"/>
  <c r="X73" i="2"/>
  <c r="W73" i="2"/>
  <c r="V73" i="2"/>
  <c r="Y72" i="2"/>
  <c r="X72" i="2"/>
  <c r="Z72" i="2" s="1"/>
  <c r="W72" i="2"/>
  <c r="V72" i="2"/>
  <c r="Y71" i="2"/>
  <c r="AE71" i="2" s="1"/>
  <c r="X71" i="2"/>
  <c r="W71" i="2"/>
  <c r="V71" i="2"/>
  <c r="Y70" i="2"/>
  <c r="AE70" i="2" s="1"/>
  <c r="X70" i="2"/>
  <c r="AD70" i="2" s="1"/>
  <c r="W70" i="2"/>
  <c r="V70" i="2"/>
  <c r="Y69" i="2"/>
  <c r="X69" i="2"/>
  <c r="AD69" i="2" s="1"/>
  <c r="W69" i="2"/>
  <c r="V69" i="2"/>
  <c r="Y68" i="2"/>
  <c r="X68" i="2"/>
  <c r="AD68" i="2" s="1"/>
  <c r="W68" i="2"/>
  <c r="Z68" i="2" s="1"/>
  <c r="V68" i="2"/>
  <c r="Y67" i="2"/>
  <c r="X67" i="2"/>
  <c r="W67" i="2"/>
  <c r="V67" i="2"/>
  <c r="Y66" i="2"/>
  <c r="X66" i="2"/>
  <c r="W66" i="2"/>
  <c r="V66" i="2"/>
  <c r="Z66" i="2" s="1"/>
  <c r="Y65" i="2"/>
  <c r="X65" i="2"/>
  <c r="W65" i="2"/>
  <c r="V65" i="2"/>
  <c r="Z65" i="2" s="1"/>
  <c r="Y64" i="2"/>
  <c r="X64" i="2"/>
  <c r="W64" i="2"/>
  <c r="V64" i="2"/>
  <c r="Y63" i="2"/>
  <c r="X63" i="2"/>
  <c r="W63" i="2"/>
  <c r="V63" i="2"/>
  <c r="Z63" i="2" s="1"/>
  <c r="Z62" i="2"/>
  <c r="Y62" i="2"/>
  <c r="X62" i="2"/>
  <c r="W62" i="2"/>
  <c r="V62" i="2"/>
  <c r="Z61" i="2"/>
  <c r="Y61" i="2"/>
  <c r="X61" i="2"/>
  <c r="W61" i="2"/>
  <c r="V61" i="2"/>
  <c r="Y60" i="2"/>
  <c r="X60" i="2"/>
  <c r="W60" i="2"/>
  <c r="V60" i="2"/>
  <c r="Z60" i="2" s="1"/>
  <c r="Y59" i="2"/>
  <c r="Z59" i="2" s="1"/>
  <c r="X59" i="2"/>
  <c r="W59" i="2"/>
  <c r="V59" i="2"/>
  <c r="Y58" i="2"/>
  <c r="X58" i="2"/>
  <c r="W58" i="2"/>
  <c r="V58" i="2"/>
  <c r="Y57" i="2"/>
  <c r="X57" i="2"/>
  <c r="W57" i="2"/>
  <c r="V57" i="2"/>
  <c r="Y56" i="2"/>
  <c r="AE56" i="2" s="1"/>
  <c r="X56" i="2"/>
  <c r="W56" i="2"/>
  <c r="V56" i="2"/>
  <c r="Y55" i="2"/>
  <c r="X55" i="2"/>
  <c r="W55" i="2"/>
  <c r="V55" i="2"/>
  <c r="Z55" i="2" s="1"/>
  <c r="Y54" i="2"/>
  <c r="X54" i="2"/>
  <c r="W54" i="2"/>
  <c r="V54" i="2"/>
  <c r="Z54" i="2" s="1"/>
  <c r="Y53" i="2"/>
  <c r="X53" i="2"/>
  <c r="W53" i="2"/>
  <c r="Z53" i="2" s="1"/>
  <c r="V53" i="2"/>
  <c r="Y52" i="2"/>
  <c r="X52" i="2"/>
  <c r="W52" i="2"/>
  <c r="V52" i="2"/>
  <c r="Z52" i="2" s="1"/>
  <c r="Y51" i="2"/>
  <c r="AE51" i="2" s="1"/>
  <c r="X51" i="2"/>
  <c r="W51" i="2"/>
  <c r="V51" i="2"/>
  <c r="AB51" i="2" s="1"/>
  <c r="Z50" i="2"/>
  <c r="Y50" i="2"/>
  <c r="X50" i="2"/>
  <c r="W50" i="2"/>
  <c r="V50" i="2"/>
  <c r="Y49" i="2"/>
  <c r="X49" i="2"/>
  <c r="W49" i="2"/>
  <c r="V49" i="2"/>
  <c r="Z49" i="2" s="1"/>
  <c r="Y48" i="2"/>
  <c r="Z48" i="2" s="1"/>
  <c r="X48" i="2"/>
  <c r="W48" i="2"/>
  <c r="V48" i="2"/>
  <c r="Y47" i="2"/>
  <c r="X47" i="2"/>
  <c r="W47" i="2"/>
  <c r="V47" i="2"/>
  <c r="Y46" i="2"/>
  <c r="X46" i="2"/>
  <c r="W46" i="2"/>
  <c r="V46" i="2"/>
  <c r="Y45" i="2"/>
  <c r="X45" i="2"/>
  <c r="Z45" i="2" s="1"/>
  <c r="W45" i="2"/>
  <c r="V45" i="2"/>
  <c r="Y44" i="2"/>
  <c r="X44" i="2"/>
  <c r="W44" i="2"/>
  <c r="V44" i="2"/>
  <c r="Z44" i="2" s="1"/>
  <c r="Z43" i="2"/>
  <c r="Y43" i="2"/>
  <c r="X43" i="2"/>
  <c r="W43" i="2"/>
  <c r="V43" i="2"/>
  <c r="Y42" i="2"/>
  <c r="X42" i="2"/>
  <c r="W42" i="2"/>
  <c r="V42" i="2"/>
  <c r="Y41" i="2"/>
  <c r="X41" i="2"/>
  <c r="W41" i="2"/>
  <c r="V41" i="2"/>
  <c r="Y40" i="2"/>
  <c r="X40" i="2"/>
  <c r="W40" i="2"/>
  <c r="V40" i="2"/>
  <c r="Y39" i="2"/>
  <c r="X39" i="2"/>
  <c r="W39" i="2"/>
  <c r="V39" i="2"/>
  <c r="AB39" i="2" s="1"/>
  <c r="Y38" i="2"/>
  <c r="X38" i="2"/>
  <c r="W38" i="2"/>
  <c r="V38" i="2"/>
  <c r="Y37" i="2"/>
  <c r="X37" i="2"/>
  <c r="AD37" i="2" s="1"/>
  <c r="W37" i="2"/>
  <c r="V37" i="2"/>
  <c r="Y36" i="2"/>
  <c r="AE36" i="2" s="1"/>
  <c r="X36" i="2"/>
  <c r="W36" i="2"/>
  <c r="V36" i="2"/>
  <c r="Y35" i="2"/>
  <c r="X35" i="2"/>
  <c r="W35" i="2"/>
  <c r="V35" i="2"/>
  <c r="Y34" i="2"/>
  <c r="X34" i="2"/>
  <c r="W34" i="2"/>
  <c r="V34" i="2"/>
  <c r="Y33" i="2"/>
  <c r="X33" i="2"/>
  <c r="W33" i="2"/>
  <c r="V33" i="2"/>
  <c r="Y32" i="2"/>
  <c r="X32" i="2"/>
  <c r="W32" i="2"/>
  <c r="V32" i="2"/>
  <c r="Y31" i="2"/>
  <c r="X31" i="2"/>
  <c r="W31" i="2"/>
  <c r="V31" i="2"/>
  <c r="Y30" i="2"/>
  <c r="X30" i="2"/>
  <c r="W30" i="2"/>
  <c r="V30" i="2"/>
  <c r="Y29" i="2"/>
  <c r="X29" i="2"/>
  <c r="W29" i="2"/>
  <c r="V29" i="2"/>
  <c r="Y28" i="2"/>
  <c r="X28" i="2"/>
  <c r="W28" i="2"/>
  <c r="V28" i="2"/>
  <c r="Y27" i="2"/>
  <c r="X27" i="2"/>
  <c r="W27" i="2"/>
  <c r="V27" i="2"/>
  <c r="AE26" i="2"/>
  <c r="Y26" i="2"/>
  <c r="X26" i="2"/>
  <c r="W26" i="2"/>
  <c r="V26" i="2"/>
  <c r="Y25" i="2"/>
  <c r="X25" i="2"/>
  <c r="W25" i="2"/>
  <c r="V25" i="2"/>
  <c r="Y24" i="2"/>
  <c r="X24" i="2"/>
  <c r="W24" i="2"/>
  <c r="V24" i="2"/>
  <c r="Y23" i="2"/>
  <c r="AE23" i="2" s="1"/>
  <c r="X23" i="2"/>
  <c r="W23" i="2"/>
  <c r="V23" i="2"/>
  <c r="Y22" i="2"/>
  <c r="X22" i="2"/>
  <c r="W22" i="2"/>
  <c r="V22" i="2"/>
  <c r="Y21" i="2"/>
  <c r="X21" i="2"/>
  <c r="AD21" i="2" s="1"/>
  <c r="W21" i="2"/>
  <c r="V21" i="2"/>
  <c r="Y20" i="2"/>
  <c r="AE58" i="2" s="1"/>
  <c r="X20" i="2"/>
  <c r="AD26" i="2" s="1"/>
  <c r="W20" i="2"/>
  <c r="AC56" i="2" s="1"/>
  <c r="V20" i="2"/>
  <c r="Y19" i="2"/>
  <c r="X19" i="2"/>
  <c r="W19" i="2"/>
  <c r="V19" i="2"/>
  <c r="Y18" i="2"/>
  <c r="X18" i="2"/>
  <c r="W18" i="2"/>
  <c r="V18" i="2"/>
  <c r="AB20" i="2" s="1"/>
  <c r="Y17" i="2"/>
  <c r="AE103" i="2" s="1"/>
  <c r="X17" i="2"/>
  <c r="W17" i="2"/>
  <c r="AC105" i="2" s="1"/>
  <c r="V17" i="2"/>
  <c r="AB71" i="2" s="1"/>
  <c r="Z16" i="2"/>
  <c r="Y16" i="2"/>
  <c r="X16" i="2"/>
  <c r="W16" i="2"/>
  <c r="V16" i="2"/>
  <c r="Z15" i="2"/>
  <c r="Y15" i="2"/>
  <c r="X15" i="2"/>
  <c r="W15" i="2"/>
  <c r="V15" i="2"/>
  <c r="Z14" i="2"/>
  <c r="Y14" i="2"/>
  <c r="X14" i="2"/>
  <c r="W14" i="2"/>
  <c r="V14" i="2"/>
  <c r="Z13" i="2"/>
  <c r="Y13" i="2"/>
  <c r="X13" i="2"/>
  <c r="W13" i="2"/>
  <c r="V13" i="2"/>
  <c r="Z12" i="2"/>
  <c r="Y12" i="2"/>
  <c r="X12" i="2"/>
  <c r="W12" i="2"/>
  <c r="V12" i="2"/>
  <c r="Z11" i="2"/>
  <c r="Y11" i="2"/>
  <c r="X11" i="2"/>
  <c r="W11" i="2"/>
  <c r="V11" i="2"/>
  <c r="Z10" i="2"/>
  <c r="Y10" i="2"/>
  <c r="X10" i="2"/>
  <c r="W10" i="2"/>
  <c r="V10" i="2"/>
  <c r="Z9" i="2"/>
  <c r="S35" i="1"/>
  <c r="R35" i="1"/>
  <c r="Q35" i="1"/>
  <c r="P35" i="1"/>
  <c r="S34" i="1"/>
  <c r="R34" i="1"/>
  <c r="Q34" i="1"/>
  <c r="P34" i="1"/>
  <c r="S33" i="1"/>
  <c r="R33" i="1"/>
  <c r="Q33" i="1"/>
  <c r="P33" i="1"/>
  <c r="S32" i="1"/>
  <c r="R32" i="1"/>
  <c r="Q32" i="1"/>
  <c r="P32" i="1"/>
  <c r="S31" i="1"/>
  <c r="R31" i="1"/>
  <c r="Q31" i="1"/>
  <c r="P31" i="1"/>
  <c r="S30" i="1"/>
  <c r="R30" i="1"/>
  <c r="Q30" i="1"/>
  <c r="P30" i="1"/>
  <c r="S29" i="1"/>
  <c r="R29" i="1"/>
  <c r="Q29" i="1"/>
  <c r="P29" i="1"/>
  <c r="S28" i="1"/>
  <c r="R28" i="1"/>
  <c r="Q28" i="1"/>
  <c r="P28" i="1"/>
  <c r="S27" i="1"/>
  <c r="R27" i="1"/>
  <c r="Q27" i="1"/>
  <c r="P27" i="1"/>
  <c r="S26" i="1"/>
  <c r="R26" i="1"/>
  <c r="Q26" i="1"/>
  <c r="P26" i="1"/>
  <c r="S25" i="1"/>
  <c r="R25" i="1"/>
  <c r="Q25" i="1"/>
  <c r="P25" i="1"/>
  <c r="S24" i="1"/>
  <c r="R24" i="1"/>
  <c r="Q24" i="1"/>
  <c r="P24" i="1"/>
  <c r="S23" i="1"/>
  <c r="R23" i="1"/>
  <c r="Q23" i="1"/>
  <c r="P23" i="1"/>
  <c r="S22" i="1"/>
  <c r="R22" i="1"/>
  <c r="Q22" i="1"/>
  <c r="P22" i="1"/>
  <c r="S21" i="1"/>
  <c r="R21" i="1"/>
  <c r="Q21" i="1"/>
  <c r="P21" i="1"/>
  <c r="S20" i="1"/>
  <c r="R20" i="1"/>
  <c r="Q20" i="1"/>
  <c r="P20" i="1"/>
  <c r="S19" i="1"/>
  <c r="R19" i="1"/>
  <c r="Q19" i="1"/>
  <c r="P19" i="1"/>
  <c r="S18" i="1"/>
  <c r="R18" i="1"/>
  <c r="Q18" i="1"/>
  <c r="P18" i="1"/>
  <c r="S17" i="1"/>
  <c r="R17" i="1"/>
  <c r="Q17" i="1"/>
  <c r="P17" i="1"/>
  <c r="S16" i="1"/>
  <c r="R16" i="1"/>
  <c r="Q16" i="1"/>
  <c r="P16" i="1"/>
  <c r="S15" i="1"/>
  <c r="R15" i="1"/>
  <c r="Q15" i="1"/>
  <c r="P15" i="1"/>
  <c r="S14" i="1"/>
  <c r="R14" i="1"/>
  <c r="Q14" i="1"/>
  <c r="P14" i="1"/>
  <c r="S13" i="1"/>
  <c r="R13" i="1"/>
  <c r="Q13" i="1"/>
  <c r="P13" i="1"/>
  <c r="S12" i="1"/>
  <c r="R12" i="1"/>
  <c r="Q12" i="1"/>
  <c r="P12" i="1"/>
  <c r="S11" i="1"/>
  <c r="R11" i="1"/>
  <c r="Q11" i="1"/>
  <c r="P11" i="1"/>
  <c r="S10" i="1"/>
  <c r="R10" i="1"/>
  <c r="Q10" i="1"/>
  <c r="T9" i="1"/>
  <c r="M32" i="3" l="1"/>
  <c r="M40" i="3"/>
  <c r="M72" i="3"/>
  <c r="M85" i="3"/>
  <c r="M33" i="3"/>
  <c r="M14" i="3"/>
  <c r="M22" i="3"/>
  <c r="M26" i="3"/>
  <c r="M58" i="3"/>
  <c r="M80" i="3"/>
  <c r="M96" i="3"/>
  <c r="M30" i="3"/>
  <c r="M38" i="3"/>
  <c r="M55" i="3"/>
  <c r="M77" i="3"/>
  <c r="M93" i="3"/>
  <c r="M23" i="3"/>
  <c r="M49" i="3"/>
  <c r="M68" i="3"/>
  <c r="M71" i="3"/>
  <c r="M87" i="3"/>
  <c r="M46" i="3"/>
  <c r="M56" i="3"/>
  <c r="M43" i="3"/>
  <c r="M59" i="3"/>
  <c r="M24" i="3"/>
  <c r="M88" i="3"/>
  <c r="M20" i="3"/>
  <c r="M54" i="3"/>
  <c r="M57" i="3"/>
  <c r="M75" i="3"/>
  <c r="M45" i="3"/>
  <c r="M91" i="3"/>
  <c r="M97" i="3"/>
  <c r="M36" i="3"/>
  <c r="M39" i="3"/>
  <c r="M42" i="3"/>
  <c r="M51" i="3"/>
  <c r="M11" i="3"/>
  <c r="M61" i="3"/>
  <c r="M95" i="3"/>
  <c r="M98" i="3"/>
  <c r="M21" i="3"/>
  <c r="M15" i="3"/>
  <c r="M27" i="3"/>
  <c r="M73" i="3"/>
  <c r="M86" i="3"/>
  <c r="M89" i="3"/>
  <c r="M31" i="3"/>
  <c r="M34" i="3"/>
  <c r="M37" i="3"/>
  <c r="M28" i="3"/>
  <c r="M83" i="3"/>
  <c r="L44" i="5"/>
  <c r="M53" i="3"/>
  <c r="M62" i="3"/>
  <c r="M65" i="3"/>
  <c r="M13" i="3"/>
  <c r="M47" i="3"/>
  <c r="M50" i="3"/>
  <c r="M84" i="3"/>
  <c r="K87" i="5"/>
  <c r="M10" i="3"/>
  <c r="M19" i="3"/>
  <c r="M78" i="3"/>
  <c r="M81" i="3"/>
  <c r="M94" i="3"/>
  <c r="M29" i="3"/>
  <c r="M41" i="3"/>
  <c r="M63" i="3"/>
  <c r="M66" i="3"/>
  <c r="M69" i="3"/>
  <c r="AE98" i="2"/>
  <c r="L23" i="5"/>
  <c r="AC24" i="2"/>
  <c r="K54" i="5"/>
  <c r="AD56" i="2"/>
  <c r="R14" i="5"/>
  <c r="Q14" i="5"/>
  <c r="P14" i="5"/>
  <c r="K11" i="5"/>
  <c r="M34" i="5"/>
  <c r="L102" i="5"/>
  <c r="N145" i="5"/>
  <c r="AC18" i="2"/>
  <c r="AD20" i="2"/>
  <c r="AC23" i="2"/>
  <c r="AB42" i="2"/>
  <c r="AC57" i="2"/>
  <c r="AB83" i="2"/>
  <c r="AF83" i="2" s="1"/>
  <c r="Z83" i="2"/>
  <c r="AD94" i="2"/>
  <c r="AC97" i="2"/>
  <c r="L11" i="5"/>
  <c r="M14" i="5"/>
  <c r="R17" i="5"/>
  <c r="Q17" i="5"/>
  <c r="P17" i="5"/>
  <c r="O17" i="5"/>
  <c r="K20" i="5"/>
  <c r="K56" i="5"/>
  <c r="L220" i="5"/>
  <c r="AB58" i="2"/>
  <c r="AB97" i="2"/>
  <c r="M40" i="5"/>
  <c r="AB68" i="2"/>
  <c r="AB18" i="2"/>
  <c r="AF18" i="2" s="1"/>
  <c r="AB57" i="2"/>
  <c r="Z57" i="2"/>
  <c r="Z97" i="2"/>
  <c r="AD18" i="2"/>
  <c r="AD23" i="2"/>
  <c r="AC39" i="2"/>
  <c r="AF39" i="2" s="1"/>
  <c r="Z51" i="2"/>
  <c r="AB69" i="2"/>
  <c r="Z69" i="2"/>
  <c r="AC83" i="2"/>
  <c r="AD92" i="2"/>
  <c r="AD105" i="2"/>
  <c r="L17" i="5"/>
  <c r="L20" i="5"/>
  <c r="M56" i="5"/>
  <c r="L60" i="5"/>
  <c r="R33" i="5"/>
  <c r="Q33" i="5"/>
  <c r="P33" i="5"/>
  <c r="O33" i="5"/>
  <c r="R13" i="5"/>
  <c r="Q13" i="5"/>
  <c r="P13" i="5"/>
  <c r="O13" i="5"/>
  <c r="AC82" i="2"/>
  <c r="L27" i="5"/>
  <c r="AE92" i="2"/>
  <c r="AC103" i="2"/>
  <c r="O14" i="5"/>
  <c r="M17" i="5"/>
  <c r="M20" i="5"/>
  <c r="K31" i="5"/>
  <c r="L52" i="5"/>
  <c r="R89" i="5"/>
  <c r="Q89" i="5"/>
  <c r="P89" i="5"/>
  <c r="O89" i="5"/>
  <c r="A89" i="5"/>
  <c r="N58" i="5"/>
  <c r="M33" i="5"/>
  <c r="AC70" i="2"/>
  <c r="AC20" i="2"/>
  <c r="AF20" i="2" s="1"/>
  <c r="AC17" i="2"/>
  <c r="AC71" i="2"/>
  <c r="AF71" i="2" s="1"/>
  <c r="AE39" i="2"/>
  <c r="AD51" i="2"/>
  <c r="AD57" i="2"/>
  <c r="AB67" i="2"/>
  <c r="Z71" i="2"/>
  <c r="AD103" i="2"/>
  <c r="AB106" i="2"/>
  <c r="O11" i="5"/>
  <c r="L31" i="5"/>
  <c r="R35" i="5"/>
  <c r="Q35" i="5"/>
  <c r="P35" i="5"/>
  <c r="O35" i="5"/>
  <c r="S35" i="5" s="1"/>
  <c r="R38" i="5"/>
  <c r="Q38" i="5"/>
  <c r="Q67" i="5"/>
  <c r="P67" i="5"/>
  <c r="R67" i="5"/>
  <c r="O67" i="5"/>
  <c r="L67" i="5"/>
  <c r="AE68" i="2"/>
  <c r="AB103" i="2"/>
  <c r="AD83" i="2"/>
  <c r="AB19" i="2"/>
  <c r="AC21" i="2"/>
  <c r="AD109" i="2"/>
  <c r="AC26" i="2"/>
  <c r="AC37" i="2"/>
  <c r="AC42" i="2"/>
  <c r="AE57" i="2"/>
  <c r="AE81" i="2"/>
  <c r="AC93" i="2"/>
  <c r="AF93" i="2" s="1"/>
  <c r="AC106" i="2"/>
  <c r="K35" i="5"/>
  <c r="K38" i="5"/>
  <c r="Q42" i="5"/>
  <c r="R42" i="5"/>
  <c r="P42" i="5"/>
  <c r="O42" i="5"/>
  <c r="R76" i="5"/>
  <c r="Q76" i="5"/>
  <c r="P76" i="5"/>
  <c r="A76" i="5"/>
  <c r="O76" i="5"/>
  <c r="S76" i="5" s="1"/>
  <c r="K118" i="5"/>
  <c r="K10" i="5"/>
  <c r="AD24" i="2"/>
  <c r="N21" i="5"/>
  <c r="AD82" i="2"/>
  <c r="L69" i="5"/>
  <c r="AB37" i="2"/>
  <c r="AC94" i="2"/>
  <c r="AB105" i="2"/>
  <c r="AB94" i="2"/>
  <c r="AF94" i="2" s="1"/>
  <c r="AB82" i="2"/>
  <c r="AC69" i="2"/>
  <c r="AE18" i="2"/>
  <c r="AD19" i="2"/>
  <c r="AD42" i="2"/>
  <c r="Z46" i="2"/>
  <c r="AD67" i="2"/>
  <c r="AD71" i="2"/>
  <c r="Z81" i="2"/>
  <c r="AD106" i="2"/>
  <c r="N15" i="5"/>
  <c r="M18" i="5"/>
  <c r="P29" i="5"/>
  <c r="R29" i="5"/>
  <c r="O38" i="5"/>
  <c r="M42" i="5"/>
  <c r="L86" i="5"/>
  <c r="R139" i="5"/>
  <c r="Q139" i="5"/>
  <c r="O139" i="5"/>
  <c r="P139" i="5"/>
  <c r="A217" i="5"/>
  <c r="R217" i="5"/>
  <c r="Q217" i="5"/>
  <c r="P217" i="5"/>
  <c r="O217" i="5"/>
  <c r="AE50" i="2"/>
  <c r="R10" i="5"/>
  <c r="Q10" i="5"/>
  <c r="P10" i="5"/>
  <c r="O10" i="5"/>
  <c r="S10" i="5" s="1"/>
  <c r="AB56" i="2"/>
  <c r="AF56" i="2" s="1"/>
  <c r="K26" i="5"/>
  <c r="L84" i="5"/>
  <c r="AC38" i="2"/>
  <c r="M131" i="5"/>
  <c r="AC68" i="2"/>
  <c r="R11" i="5"/>
  <c r="Q11" i="5"/>
  <c r="M44" i="5"/>
  <c r="K14" i="5"/>
  <c r="AD39" i="2"/>
  <c r="AC81" i="2"/>
  <c r="AF81" i="2" s="1"/>
  <c r="Z17" i="2"/>
  <c r="AE19" i="2"/>
  <c r="AB24" i="2"/>
  <c r="AE42" i="2"/>
  <c r="Z58" i="2"/>
  <c r="Z64" i="2"/>
  <c r="AE67" i="2"/>
  <c r="AE69" i="2"/>
  <c r="AE93" i="2"/>
  <c r="AC104" i="2"/>
  <c r="M12" i="3"/>
  <c r="M44" i="3"/>
  <c r="M76" i="3"/>
  <c r="N18" i="5"/>
  <c r="K29" i="5"/>
  <c r="P38" i="5"/>
  <c r="N42" i="5"/>
  <c r="N125" i="5"/>
  <c r="AD36" i="2"/>
  <c r="AB104" i="2"/>
  <c r="L21" i="5"/>
  <c r="R26" i="5"/>
  <c r="Q26" i="5"/>
  <c r="P26" i="5"/>
  <c r="O26" i="5"/>
  <c r="R54" i="5"/>
  <c r="P54" i="5"/>
  <c r="O54" i="5"/>
  <c r="L175" i="5"/>
  <c r="AB38" i="2"/>
  <c r="AB70" i="2"/>
  <c r="L26" i="5"/>
  <c r="N84" i="5"/>
  <c r="AC51" i="2"/>
  <c r="AF51" i="2" s="1"/>
  <c r="K24" i="5"/>
  <c r="L145" i="5"/>
  <c r="AB23" i="2"/>
  <c r="AF23" i="2" s="1"/>
  <c r="AB21" i="2"/>
  <c r="AF21" i="2" s="1"/>
  <c r="AE37" i="2"/>
  <c r="AB17" i="2"/>
  <c r="AB50" i="2"/>
  <c r="Z67" i="2"/>
  <c r="Z75" i="2"/>
  <c r="Z93" i="2"/>
  <c r="AD104" i="2"/>
  <c r="AE106" i="2"/>
  <c r="AB109" i="2"/>
  <c r="M18" i="3"/>
  <c r="L29" i="5"/>
  <c r="N32" i="5"/>
  <c r="M58" i="5"/>
  <c r="AE20" i="2"/>
  <c r="A74" i="5"/>
  <c r="R74" i="5"/>
  <c r="Q74" i="5"/>
  <c r="P74" i="5"/>
  <c r="O74" i="5"/>
  <c r="AE97" i="2"/>
  <c r="L24" i="5"/>
  <c r="AD17" i="2"/>
  <c r="AC19" i="2"/>
  <c r="AE21" i="2"/>
  <c r="AB26" i="2"/>
  <c r="AB36" i="2"/>
  <c r="AC50" i="2"/>
  <c r="Z56" i="2"/>
  <c r="AD58" i="2"/>
  <c r="AC67" i="2"/>
  <c r="Z70" i="2"/>
  <c r="AB98" i="2"/>
  <c r="AE104" i="2"/>
  <c r="AC109" i="2"/>
  <c r="K229" i="5"/>
  <c r="L226" i="5"/>
  <c r="M223" i="5"/>
  <c r="N220" i="5"/>
  <c r="N242" i="5"/>
  <c r="N234" i="5"/>
  <c r="K226" i="5"/>
  <c r="L223" i="5"/>
  <c r="M220" i="5"/>
  <c r="M227" i="5"/>
  <c r="N224" i="5"/>
  <c r="N239" i="5"/>
  <c r="L227" i="5"/>
  <c r="M224" i="5"/>
  <c r="N221" i="5"/>
  <c r="M239" i="5"/>
  <c r="M235" i="5"/>
  <c r="K227" i="5"/>
  <c r="L224" i="5"/>
  <c r="M221" i="5"/>
  <c r="N240" i="5"/>
  <c r="N236" i="5"/>
  <c r="M228" i="5"/>
  <c r="L228" i="5"/>
  <c r="M225" i="5"/>
  <c r="L240" i="5"/>
  <c r="L236" i="5"/>
  <c r="L232" i="5"/>
  <c r="K228" i="5"/>
  <c r="L225" i="5"/>
  <c r="M222" i="5"/>
  <c r="K212" i="5"/>
  <c r="L209" i="5"/>
  <c r="K240" i="5"/>
  <c r="K236" i="5"/>
  <c r="K232" i="5"/>
  <c r="K225" i="5"/>
  <c r="L222" i="5"/>
  <c r="N216" i="5"/>
  <c r="N237" i="5"/>
  <c r="N233" i="5"/>
  <c r="N229" i="5"/>
  <c r="M229" i="5"/>
  <c r="N226" i="5"/>
  <c r="K216" i="5"/>
  <c r="N208" i="5"/>
  <c r="K134" i="5"/>
  <c r="L234" i="5"/>
  <c r="N211" i="5"/>
  <c r="M208" i="5"/>
  <c r="N138" i="5"/>
  <c r="K131" i="5"/>
  <c r="L128" i="5"/>
  <c r="M125" i="5"/>
  <c r="N122" i="5"/>
  <c r="K115" i="5"/>
  <c r="L112" i="5"/>
  <c r="M109" i="5"/>
  <c r="N106" i="5"/>
  <c r="K99" i="5"/>
  <c r="L237" i="5"/>
  <c r="L231" i="5"/>
  <c r="N214" i="5"/>
  <c r="M211" i="5"/>
  <c r="L208" i="5"/>
  <c r="L205" i="5"/>
  <c r="M138" i="5"/>
  <c r="N135" i="5"/>
  <c r="K128" i="5"/>
  <c r="L125" i="5"/>
  <c r="M122" i="5"/>
  <c r="N119" i="5"/>
  <c r="K112" i="5"/>
  <c r="L109" i="5"/>
  <c r="M214" i="5"/>
  <c r="L211" i="5"/>
  <c r="K208" i="5"/>
  <c r="K205" i="5"/>
  <c r="M162" i="5"/>
  <c r="L146" i="5"/>
  <c r="K224" i="5"/>
  <c r="L214" i="5"/>
  <c r="K211" i="5"/>
  <c r="K138" i="5"/>
  <c r="L135" i="5"/>
  <c r="M132" i="5"/>
  <c r="N129" i="5"/>
  <c r="K122" i="5"/>
  <c r="L119" i="5"/>
  <c r="M116" i="5"/>
  <c r="L233" i="5"/>
  <c r="K221" i="5"/>
  <c r="K219" i="5"/>
  <c r="N227" i="5"/>
  <c r="M209" i="5"/>
  <c r="L206" i="5"/>
  <c r="N136" i="5"/>
  <c r="K129" i="5"/>
  <c r="L242" i="5"/>
  <c r="M226" i="5"/>
  <c r="K215" i="5"/>
  <c r="N207" i="5"/>
  <c r="N210" i="5"/>
  <c r="M207" i="5"/>
  <c r="K133" i="5"/>
  <c r="L130" i="5"/>
  <c r="L253" i="5"/>
  <c r="L238" i="5"/>
  <c r="L218" i="5"/>
  <c r="M216" i="5"/>
  <c r="L213" i="5"/>
  <c r="K210" i="5"/>
  <c r="M149" i="5"/>
  <c r="N223" i="5"/>
  <c r="M210" i="5"/>
  <c r="K162" i="5"/>
  <c r="M136" i="5"/>
  <c r="M134" i="5"/>
  <c r="L132" i="5"/>
  <c r="N130" i="5"/>
  <c r="K123" i="5"/>
  <c r="K116" i="5"/>
  <c r="L111" i="5"/>
  <c r="M106" i="5"/>
  <c r="L103" i="5"/>
  <c r="L97" i="5"/>
  <c r="M94" i="5"/>
  <c r="N91" i="5"/>
  <c r="K84" i="5"/>
  <c r="L81" i="5"/>
  <c r="M78" i="5"/>
  <c r="K68" i="5"/>
  <c r="L65" i="5"/>
  <c r="K52" i="5"/>
  <c r="L49" i="5"/>
  <c r="M46" i="5"/>
  <c r="K36" i="5"/>
  <c r="L33" i="5"/>
  <c r="L229" i="5"/>
  <c r="K223" i="5"/>
  <c r="N213" i="5"/>
  <c r="L210" i="5"/>
  <c r="N149" i="5"/>
  <c r="L136" i="5"/>
  <c r="L134" i="5"/>
  <c r="K132" i="5"/>
  <c r="M130" i="5"/>
  <c r="M121" i="5"/>
  <c r="K111" i="5"/>
  <c r="L106" i="5"/>
  <c r="K103" i="5"/>
  <c r="K100" i="5"/>
  <c r="K97" i="5"/>
  <c r="L94" i="5"/>
  <c r="M91" i="5"/>
  <c r="K81" i="5"/>
  <c r="L78" i="5"/>
  <c r="K65" i="5"/>
  <c r="L62" i="5"/>
  <c r="M59" i="5"/>
  <c r="K49" i="5"/>
  <c r="L46" i="5"/>
  <c r="M43" i="5"/>
  <c r="K33" i="5"/>
  <c r="L30" i="5"/>
  <c r="M27" i="5"/>
  <c r="L216" i="5"/>
  <c r="M213" i="5"/>
  <c r="K204" i="5"/>
  <c r="L149" i="5"/>
  <c r="K136" i="5"/>
  <c r="K130" i="5"/>
  <c r="L121" i="5"/>
  <c r="M119" i="5"/>
  <c r="N109" i="5"/>
  <c r="K106" i="5"/>
  <c r="K94" i="5"/>
  <c r="L91" i="5"/>
  <c r="K78" i="5"/>
  <c r="L75" i="5"/>
  <c r="M72" i="5"/>
  <c r="K62" i="5"/>
  <c r="L219" i="5"/>
  <c r="K213" i="5"/>
  <c r="L142" i="5"/>
  <c r="L138" i="5"/>
  <c r="K121" i="5"/>
  <c r="K119" i="5"/>
  <c r="L114" i="5"/>
  <c r="K109" i="5"/>
  <c r="K91" i="5"/>
  <c r="L88" i="5"/>
  <c r="M85" i="5"/>
  <c r="K75" i="5"/>
  <c r="L72" i="5"/>
  <c r="M69" i="5"/>
  <c r="K59" i="5"/>
  <c r="L56" i="5"/>
  <c r="M53" i="5"/>
  <c r="K43" i="5"/>
  <c r="L40" i="5"/>
  <c r="N34" i="5"/>
  <c r="K27" i="5"/>
  <c r="K206" i="5"/>
  <c r="K151" i="5"/>
  <c r="K140" i="5"/>
  <c r="K126" i="5"/>
  <c r="K114" i="5"/>
  <c r="N104" i="5"/>
  <c r="M98" i="5"/>
  <c r="K88" i="5"/>
  <c r="L85" i="5"/>
  <c r="M82" i="5"/>
  <c r="L249" i="5"/>
  <c r="L239" i="5"/>
  <c r="L235" i="5"/>
  <c r="K209" i="5"/>
  <c r="M144" i="5"/>
  <c r="N117" i="5"/>
  <c r="N112" i="5"/>
  <c r="N107" i="5"/>
  <c r="M104" i="5"/>
  <c r="L98" i="5"/>
  <c r="M95" i="5"/>
  <c r="K85" i="5"/>
  <c r="L82" i="5"/>
  <c r="M79" i="5"/>
  <c r="K69" i="5"/>
  <c r="L66" i="5"/>
  <c r="N60" i="5"/>
  <c r="K53" i="5"/>
  <c r="L50" i="5"/>
  <c r="M47" i="5"/>
  <c r="N44" i="5"/>
  <c r="K222" i="5"/>
  <c r="M215" i="5"/>
  <c r="L171" i="5"/>
  <c r="K144" i="5"/>
  <c r="M124" i="5"/>
  <c r="M117" i="5"/>
  <c r="M112" i="5"/>
  <c r="M107" i="5"/>
  <c r="L104" i="5"/>
  <c r="L101" i="5"/>
  <c r="K98" i="5"/>
  <c r="L95" i="5"/>
  <c r="M92" i="5"/>
  <c r="K82" i="5"/>
  <c r="L79" i="5"/>
  <c r="N73" i="5"/>
  <c r="K66" i="5"/>
  <c r="L63" i="5"/>
  <c r="M60" i="5"/>
  <c r="N57" i="5"/>
  <c r="K50" i="5"/>
  <c r="L215" i="5"/>
  <c r="M212" i="5"/>
  <c r="N133" i="5"/>
  <c r="L124" i="5"/>
  <c r="L117" i="5"/>
  <c r="N110" i="5"/>
  <c r="L107" i="5"/>
  <c r="K104" i="5"/>
  <c r="K101" i="5"/>
  <c r="K95" i="5"/>
  <c r="L92" i="5"/>
  <c r="N86" i="5"/>
  <c r="K79" i="5"/>
  <c r="L76" i="5"/>
  <c r="L212" i="5"/>
  <c r="M135" i="5"/>
  <c r="M133" i="5"/>
  <c r="M129" i="5"/>
  <c r="K124" i="5"/>
  <c r="L122" i="5"/>
  <c r="N120" i="5"/>
  <c r="K117" i="5"/>
  <c r="M110" i="5"/>
  <c r="K107" i="5"/>
  <c r="K92" i="5"/>
  <c r="L89" i="5"/>
  <c r="M86" i="5"/>
  <c r="N83" i="5"/>
  <c r="K76" i="5"/>
  <c r="L73" i="5"/>
  <c r="M70" i="5"/>
  <c r="N67" i="5"/>
  <c r="K60" i="5"/>
  <c r="L57" i="5"/>
  <c r="M54" i="5"/>
  <c r="N51" i="5"/>
  <c r="K44" i="5"/>
  <c r="L41" i="5"/>
  <c r="M38" i="5"/>
  <c r="K28" i="5"/>
  <c r="L137" i="5"/>
  <c r="L131" i="5"/>
  <c r="L120" i="5"/>
  <c r="K220" i="5"/>
  <c r="K175" i="5"/>
  <c r="M108" i="5"/>
  <c r="L105" i="5"/>
  <c r="K102" i="5"/>
  <c r="N99" i="5"/>
  <c r="N94" i="5"/>
  <c r="K86" i="5"/>
  <c r="N81" i="5"/>
  <c r="N71" i="5"/>
  <c r="N64" i="5"/>
  <c r="K58" i="5"/>
  <c r="N47" i="5"/>
  <c r="N41" i="5"/>
  <c r="L34" i="5"/>
  <c r="M32" i="5"/>
  <c r="K21" i="5"/>
  <c r="L18" i="5"/>
  <c r="M15" i="5"/>
  <c r="N12" i="5"/>
  <c r="K9" i="5"/>
  <c r="L141" i="5"/>
  <c r="L127" i="5"/>
  <c r="M120" i="5"/>
  <c r="L108" i="5"/>
  <c r="K105" i="5"/>
  <c r="M99" i="5"/>
  <c r="N96" i="5"/>
  <c r="M81" i="5"/>
  <c r="M73" i="5"/>
  <c r="M71" i="5"/>
  <c r="M64" i="5"/>
  <c r="L47" i="5"/>
  <c r="N45" i="5"/>
  <c r="M41" i="5"/>
  <c r="K34" i="5"/>
  <c r="L32" i="5"/>
  <c r="N25" i="5"/>
  <c r="K18" i="5"/>
  <c r="L15" i="5"/>
  <c r="M12" i="5"/>
  <c r="M137" i="5"/>
  <c r="K127" i="5"/>
  <c r="K120" i="5"/>
  <c r="K108" i="5"/>
  <c r="L99" i="5"/>
  <c r="M96" i="5"/>
  <c r="M83" i="5"/>
  <c r="N78" i="5"/>
  <c r="K73" i="5"/>
  <c r="L71" i="5"/>
  <c r="L64" i="5"/>
  <c r="M51" i="5"/>
  <c r="K47" i="5"/>
  <c r="M45" i="5"/>
  <c r="K41" i="5"/>
  <c r="N39" i="5"/>
  <c r="K32" i="5"/>
  <c r="M25" i="5"/>
  <c r="K15" i="5"/>
  <c r="L12" i="5"/>
  <c r="K214" i="5"/>
  <c r="K137" i="5"/>
  <c r="L133" i="5"/>
  <c r="M111" i="5"/>
  <c r="L96" i="5"/>
  <c r="L83" i="5"/>
  <c r="N80" i="5"/>
  <c r="K71" i="5"/>
  <c r="K64" i="5"/>
  <c r="L51" i="5"/>
  <c r="L45" i="5"/>
  <c r="L43" i="5"/>
  <c r="M39" i="5"/>
  <c r="M30" i="5"/>
  <c r="L25" i="5"/>
  <c r="N19" i="5"/>
  <c r="K12" i="5"/>
  <c r="K96" i="5"/>
  <c r="N93" i="5"/>
  <c r="K83" i="5"/>
  <c r="M80" i="5"/>
  <c r="M66" i="5"/>
  <c r="M57" i="5"/>
  <c r="N55" i="5"/>
  <c r="L53" i="5"/>
  <c r="K51" i="5"/>
  <c r="K45" i="5"/>
  <c r="L39" i="5"/>
  <c r="K30" i="5"/>
  <c r="N28" i="5"/>
  <c r="K25" i="5"/>
  <c r="M19" i="5"/>
  <c r="N16" i="5"/>
  <c r="L129" i="5"/>
  <c r="N123" i="5"/>
  <c r="N116" i="5"/>
  <c r="L110" i="5"/>
  <c r="M93" i="5"/>
  <c r="N90" i="5"/>
  <c r="L80" i="5"/>
  <c r="K57" i="5"/>
  <c r="M55" i="5"/>
  <c r="K39" i="5"/>
  <c r="L37" i="5"/>
  <c r="M28" i="5"/>
  <c r="K22" i="5"/>
  <c r="L19" i="5"/>
  <c r="M16" i="5"/>
  <c r="N13" i="5"/>
  <c r="K147" i="5"/>
  <c r="M123" i="5"/>
  <c r="L116" i="5"/>
  <c r="K110" i="5"/>
  <c r="L93" i="5"/>
  <c r="M90" i="5"/>
  <c r="K80" i="5"/>
  <c r="N77" i="5"/>
  <c r="N70" i="5"/>
  <c r="N68" i="5"/>
  <c r="L55" i="5"/>
  <c r="K37" i="5"/>
  <c r="L28" i="5"/>
  <c r="K19" i="5"/>
  <c r="L16" i="5"/>
  <c r="M13" i="5"/>
  <c r="K218" i="5"/>
  <c r="L207" i="5"/>
  <c r="L123" i="5"/>
  <c r="K93" i="5"/>
  <c r="L90" i="5"/>
  <c r="M77" i="5"/>
  <c r="L70" i="5"/>
  <c r="M68" i="5"/>
  <c r="K55" i="5"/>
  <c r="N31" i="5"/>
  <c r="N26" i="5"/>
  <c r="K16" i="5"/>
  <c r="L13" i="5"/>
  <c r="K207" i="5"/>
  <c r="L167" i="5"/>
  <c r="K90" i="5"/>
  <c r="L77" i="5"/>
  <c r="K70" i="5"/>
  <c r="L68" i="5"/>
  <c r="L59" i="5"/>
  <c r="M31" i="5"/>
  <c r="M26" i="5"/>
  <c r="K13" i="5"/>
  <c r="L10" i="5"/>
  <c r="K167" i="5"/>
  <c r="N132" i="5"/>
  <c r="K113" i="5"/>
  <c r="K77" i="5"/>
  <c r="K63" i="5"/>
  <c r="L241" i="5"/>
  <c r="K135" i="5"/>
  <c r="N103" i="5"/>
  <c r="K72" i="5"/>
  <c r="K61" i="5"/>
  <c r="L221" i="5"/>
  <c r="M118" i="5"/>
  <c r="L115" i="5"/>
  <c r="M103" i="5"/>
  <c r="N65" i="5"/>
  <c r="N54" i="5"/>
  <c r="N52" i="5"/>
  <c r="K48" i="5"/>
  <c r="K46" i="5"/>
  <c r="L42" i="5"/>
  <c r="K40" i="5"/>
  <c r="N38" i="5"/>
  <c r="L245" i="5"/>
  <c r="K217" i="5"/>
  <c r="L118" i="5"/>
  <c r="K89" i="5"/>
  <c r="M67" i="5"/>
  <c r="M65" i="5"/>
  <c r="L54" i="5"/>
  <c r="M52" i="5"/>
  <c r="K42" i="5"/>
  <c r="L38" i="5"/>
  <c r="M29" i="5"/>
  <c r="K17" i="5"/>
  <c r="L14" i="5"/>
  <c r="M145" i="5"/>
  <c r="K125" i="5"/>
  <c r="N97" i="5"/>
  <c r="M84" i="5"/>
  <c r="K74" i="5"/>
  <c r="K67" i="5"/>
  <c r="R23" i="5"/>
  <c r="Q23" i="5"/>
  <c r="P23" i="5"/>
  <c r="O23" i="5"/>
  <c r="S23" i="5" s="1"/>
  <c r="N29" i="5"/>
  <c r="M105" i="5"/>
  <c r="AC58" i="2"/>
  <c r="M21" i="5"/>
  <c r="AB92" i="2"/>
  <c r="AF92" i="2" s="1"/>
  <c r="AE38" i="2"/>
  <c r="AE17" i="2"/>
  <c r="AE24" i="2"/>
  <c r="AC36" i="2"/>
  <c r="Z47" i="2"/>
  <c r="AD50" i="2"/>
  <c r="Z79" i="2"/>
  <c r="AC98" i="2"/>
  <c r="AE109" i="2"/>
  <c r="K23" i="5"/>
  <c r="O29" i="5"/>
  <c r="S29" i="5" s="1"/>
  <c r="L36" i="5"/>
  <c r="L58" i="5"/>
  <c r="M97" i="5"/>
  <c r="O254" i="5"/>
  <c r="S108" i="5"/>
  <c r="A139" i="5"/>
  <c r="C152" i="5"/>
  <c r="O152" i="5" s="1"/>
  <c r="AD38" i="2"/>
  <c r="AD98" i="2"/>
  <c r="O21" i="5"/>
  <c r="S21" i="5" s="1"/>
  <c r="A23" i="5"/>
  <c r="A26" i="5"/>
  <c r="P27" i="5"/>
  <c r="S27" i="5" s="1"/>
  <c r="A31" i="5"/>
  <c r="R32" i="5"/>
  <c r="O36" i="5"/>
  <c r="S36" i="5" s="1"/>
  <c r="O40" i="5"/>
  <c r="S40" i="5" s="1"/>
  <c r="A44" i="5"/>
  <c r="R48" i="5"/>
  <c r="O48" i="5"/>
  <c r="Q50" i="5"/>
  <c r="P50" i="5"/>
  <c r="S50" i="5" s="1"/>
  <c r="O58" i="5"/>
  <c r="S58" i="5" s="1"/>
  <c r="A61" i="5"/>
  <c r="R69" i="5"/>
  <c r="R81" i="5"/>
  <c r="S81" i="5" s="1"/>
  <c r="O84" i="5"/>
  <c r="S84" i="5" s="1"/>
  <c r="R94" i="5"/>
  <c r="S94" i="5" s="1"/>
  <c r="P97" i="5"/>
  <c r="S97" i="5" s="1"/>
  <c r="P109" i="5"/>
  <c r="R112" i="5"/>
  <c r="Q121" i="5"/>
  <c r="S121" i="5" s="1"/>
  <c r="O125" i="5"/>
  <c r="S125" i="5" s="1"/>
  <c r="K139" i="5"/>
  <c r="O145" i="5"/>
  <c r="S145" i="5" s="1"/>
  <c r="R149" i="5"/>
  <c r="Q162" i="5"/>
  <c r="Q175" i="5"/>
  <c r="S175" i="5" s="1"/>
  <c r="O211" i="5"/>
  <c r="A211" i="5"/>
  <c r="Q211" i="5"/>
  <c r="R44" i="5"/>
  <c r="P44" i="5"/>
  <c r="R61" i="5"/>
  <c r="P61" i="5"/>
  <c r="R92" i="5"/>
  <c r="Q92" i="5"/>
  <c r="P92" i="5"/>
  <c r="O92" i="5"/>
  <c r="S92" i="5" s="1"/>
  <c r="R77" i="5"/>
  <c r="Q77" i="5"/>
  <c r="P77" i="5"/>
  <c r="Q113" i="5"/>
  <c r="P113" i="5"/>
  <c r="R113" i="5"/>
  <c r="M143" i="5"/>
  <c r="L143" i="5"/>
  <c r="A143" i="5"/>
  <c r="C156" i="5"/>
  <c r="O156" i="5" s="1"/>
  <c r="M150" i="5"/>
  <c r="R70" i="5"/>
  <c r="P70" i="5"/>
  <c r="O70" i="5"/>
  <c r="S70" i="5" s="1"/>
  <c r="S87" i="5"/>
  <c r="A90" i="5"/>
  <c r="R90" i="5"/>
  <c r="Q90" i="5"/>
  <c r="R122" i="5"/>
  <c r="Q122" i="5"/>
  <c r="P122" i="5"/>
  <c r="O122" i="5"/>
  <c r="S122" i="5" s="1"/>
  <c r="A122" i="5"/>
  <c r="R143" i="5"/>
  <c r="Q143" i="5"/>
  <c r="O143" i="5"/>
  <c r="P143" i="5"/>
  <c r="O150" i="5"/>
  <c r="Q150" i="5"/>
  <c r="R150" i="5"/>
  <c r="N158" i="5"/>
  <c r="A19" i="5"/>
  <c r="R24" i="5"/>
  <c r="S24" i="5" s="1"/>
  <c r="A28" i="5"/>
  <c r="A37" i="5"/>
  <c r="P40" i="5"/>
  <c r="O44" i="5"/>
  <c r="S44" i="5" s="1"/>
  <c r="P46" i="5"/>
  <c r="S46" i="5" s="1"/>
  <c r="R50" i="5"/>
  <c r="Q52" i="5"/>
  <c r="S52" i="5" s="1"/>
  <c r="R55" i="5"/>
  <c r="Q65" i="5"/>
  <c r="S65" i="5" s="1"/>
  <c r="P72" i="5"/>
  <c r="S72" i="5" s="1"/>
  <c r="R82" i="5"/>
  <c r="P87" i="5"/>
  <c r="R93" i="5"/>
  <c r="Q93" i="5"/>
  <c r="P93" i="5"/>
  <c r="Q98" i="5"/>
  <c r="Q103" i="5"/>
  <c r="Q106" i="5"/>
  <c r="S106" i="5" s="1"/>
  <c r="P118" i="5"/>
  <c r="S118" i="5" s="1"/>
  <c r="Q132" i="5"/>
  <c r="K143" i="5"/>
  <c r="Q172" i="5"/>
  <c r="R28" i="5"/>
  <c r="P28" i="5"/>
  <c r="P37" i="5"/>
  <c r="O37" i="5"/>
  <c r="Q44" i="5"/>
  <c r="R80" i="5"/>
  <c r="Q80" i="5"/>
  <c r="P80" i="5"/>
  <c r="O80" i="5"/>
  <c r="R110" i="5"/>
  <c r="Q110" i="5"/>
  <c r="P110" i="5"/>
  <c r="O110" i="5"/>
  <c r="N143" i="5"/>
  <c r="P150" i="5"/>
  <c r="M242" i="5"/>
  <c r="Q57" i="5"/>
  <c r="O57" i="5"/>
  <c r="S57" i="5" s="1"/>
  <c r="O59" i="5"/>
  <c r="S59" i="5" s="1"/>
  <c r="O61" i="5"/>
  <c r="S61" i="5" s="1"/>
  <c r="A164" i="5"/>
  <c r="M164" i="5"/>
  <c r="N164" i="5"/>
  <c r="L164" i="5"/>
  <c r="C177" i="5"/>
  <c r="K164" i="5"/>
  <c r="P154" i="5"/>
  <c r="O207" i="5"/>
  <c r="R224" i="5"/>
  <c r="Q224" i="5"/>
  <c r="A224" i="5"/>
  <c r="P224" i="5"/>
  <c r="O224" i="5"/>
  <c r="O238" i="5"/>
  <c r="Q25" i="5"/>
  <c r="P45" i="5"/>
  <c r="Q51" i="5"/>
  <c r="P51" i="5"/>
  <c r="P53" i="5"/>
  <c r="P59" i="5"/>
  <c r="Q61" i="5"/>
  <c r="A64" i="5"/>
  <c r="Q66" i="5"/>
  <c r="P66" i="5"/>
  <c r="O66" i="5"/>
  <c r="O68" i="5"/>
  <c r="Q70" i="5"/>
  <c r="O75" i="5"/>
  <c r="O77" i="5"/>
  <c r="R83" i="5"/>
  <c r="Q83" i="5"/>
  <c r="P83" i="5"/>
  <c r="O83" i="5"/>
  <c r="S83" i="5" s="1"/>
  <c r="Q85" i="5"/>
  <c r="O88" i="5"/>
  <c r="R96" i="5"/>
  <c r="Q96" i="5"/>
  <c r="P96" i="5"/>
  <c r="O96" i="5"/>
  <c r="O113" i="5"/>
  <c r="S113" i="5" s="1"/>
  <c r="R154" i="5"/>
  <c r="P160" i="5"/>
  <c r="O168" i="5"/>
  <c r="P193" i="5"/>
  <c r="O193" i="5"/>
  <c r="P207" i="5"/>
  <c r="P242" i="5"/>
  <c r="Q59" i="5"/>
  <c r="A62" i="5"/>
  <c r="R64" i="5"/>
  <c r="Q64" i="5"/>
  <c r="O64" i="5"/>
  <c r="S64" i="5" s="1"/>
  <c r="P68" i="5"/>
  <c r="R71" i="5"/>
  <c r="S71" i="5" s="1"/>
  <c r="P75" i="5"/>
  <c r="R85" i="5"/>
  <c r="O90" i="5"/>
  <c r="S90" i="5" s="1"/>
  <c r="R104" i="5"/>
  <c r="R107" i="5"/>
  <c r="Q107" i="5"/>
  <c r="P107" i="5"/>
  <c r="O107" i="5"/>
  <c r="Q116" i="5"/>
  <c r="O123" i="5"/>
  <c r="P214" i="5"/>
  <c r="P238" i="5"/>
  <c r="Z106" i="2"/>
  <c r="O16" i="5"/>
  <c r="S16" i="5" s="1"/>
  <c r="A18" i="5"/>
  <c r="O28" i="5"/>
  <c r="S28" i="5" s="1"/>
  <c r="O32" i="5"/>
  <c r="S32" i="5" s="1"/>
  <c r="Q41" i="5"/>
  <c r="O41" i="5"/>
  <c r="S41" i="5" s="1"/>
  <c r="Q47" i="5"/>
  <c r="O55" i="5"/>
  <c r="P57" i="5"/>
  <c r="Q68" i="5"/>
  <c r="R73" i="5"/>
  <c r="Q73" i="5"/>
  <c r="O73" i="5"/>
  <c r="Q75" i="5"/>
  <c r="P90" i="5"/>
  <c r="O93" i="5"/>
  <c r="R99" i="5"/>
  <c r="Q99" i="5"/>
  <c r="P99" i="5"/>
  <c r="O99" i="5"/>
  <c r="S99" i="5" s="1"/>
  <c r="A108" i="5"/>
  <c r="R108" i="5"/>
  <c r="Q108" i="5"/>
  <c r="O114" i="5"/>
  <c r="S114" i="5" s="1"/>
  <c r="R116" i="5"/>
  <c r="Q120" i="5"/>
  <c r="R120" i="5"/>
  <c r="P120" i="5"/>
  <c r="O120" i="5"/>
  <c r="Q123" i="5"/>
  <c r="R127" i="5"/>
  <c r="Q127" i="5"/>
  <c r="P127" i="5"/>
  <c r="O127" i="5"/>
  <c r="S127" i="5" s="1"/>
  <c r="K141" i="5"/>
  <c r="C161" i="5"/>
  <c r="P161" i="5" s="1"/>
  <c r="L148" i="5"/>
  <c r="N148" i="5"/>
  <c r="K148" i="5"/>
  <c r="C168" i="5"/>
  <c r="P168" i="5" s="1"/>
  <c r="M155" i="5"/>
  <c r="L155" i="5"/>
  <c r="A155" i="5"/>
  <c r="N155" i="5"/>
  <c r="R184" i="5"/>
  <c r="O184" i="5"/>
  <c r="Q184" i="5"/>
  <c r="O204" i="5"/>
  <c r="P225" i="5"/>
  <c r="O258" i="5"/>
  <c r="O19" i="5"/>
  <c r="Q28" i="5"/>
  <c r="Q34" i="5"/>
  <c r="P34" i="5"/>
  <c r="S34" i="5" s="1"/>
  <c r="Q37" i="5"/>
  <c r="Q53" i="5"/>
  <c r="P55" i="5"/>
  <c r="R57" i="5"/>
  <c r="R66" i="5"/>
  <c r="R68" i="5"/>
  <c r="R75" i="5"/>
  <c r="P88" i="5"/>
  <c r="A105" i="5"/>
  <c r="R105" i="5"/>
  <c r="Q105" i="5"/>
  <c r="P105" i="5"/>
  <c r="S105" i="5" s="1"/>
  <c r="R124" i="5"/>
  <c r="Q124" i="5"/>
  <c r="P124" i="5"/>
  <c r="O124" i="5"/>
  <c r="S124" i="5" s="1"/>
  <c r="A124" i="5"/>
  <c r="O130" i="5"/>
  <c r="S130" i="5" s="1"/>
  <c r="Q148" i="5"/>
  <c r="P148" i="5"/>
  <c r="R148" i="5"/>
  <c r="O148" i="5"/>
  <c r="S148" i="5" s="1"/>
  <c r="C201" i="5"/>
  <c r="N188" i="5"/>
  <c r="M188" i="5"/>
  <c r="K188" i="5"/>
  <c r="L188" i="5"/>
  <c r="P184" i="5"/>
  <c r="P204" i="5"/>
  <c r="O208" i="5"/>
  <c r="Q214" i="5"/>
  <c r="Z92" i="2"/>
  <c r="Z103" i="2"/>
  <c r="R243" i="5"/>
  <c r="R239" i="5"/>
  <c r="R235" i="5"/>
  <c r="R231" i="5"/>
  <c r="R248" i="5"/>
  <c r="R244" i="5"/>
  <c r="R240" i="5"/>
  <c r="R236" i="5"/>
  <c r="P253" i="5"/>
  <c r="P249" i="5"/>
  <c r="P245" i="5"/>
  <c r="R230" i="5"/>
  <c r="P234" i="5"/>
  <c r="P162" i="5"/>
  <c r="O228" i="5"/>
  <c r="O162" i="5"/>
  <c r="P240" i="5"/>
  <c r="R215" i="5"/>
  <c r="R167" i="5"/>
  <c r="P243" i="5"/>
  <c r="Q215" i="5"/>
  <c r="P258" i="5"/>
  <c r="P246" i="5"/>
  <c r="P236" i="5"/>
  <c r="P230" i="5"/>
  <c r="O215" i="5"/>
  <c r="O167" i="5"/>
  <c r="O136" i="5"/>
  <c r="P262" i="5"/>
  <c r="P239" i="5"/>
  <c r="P235" i="5"/>
  <c r="P220" i="5"/>
  <c r="P218" i="5"/>
  <c r="Q213" i="5"/>
  <c r="Q222" i="5"/>
  <c r="O218" i="5"/>
  <c r="R216" i="5"/>
  <c r="O213" i="5"/>
  <c r="S213" i="5" s="1"/>
  <c r="P153" i="5"/>
  <c r="P149" i="5"/>
  <c r="P145" i="5"/>
  <c r="P141" i="5"/>
  <c r="S141" i="5" s="1"/>
  <c r="O137" i="5"/>
  <c r="S137" i="5" s="1"/>
  <c r="P134" i="5"/>
  <c r="S134" i="5" s="1"/>
  <c r="Q131" i="5"/>
  <c r="O225" i="5"/>
  <c r="R214" i="5"/>
  <c r="P208" i="5"/>
  <c r="P205" i="5"/>
  <c r="P180" i="5"/>
  <c r="R162" i="5"/>
  <c r="R219" i="5"/>
  <c r="Q216" i="5"/>
  <c r="R213" i="5"/>
  <c r="Q180" i="5"/>
  <c r="O149" i="5"/>
  <c r="S149" i="5" s="1"/>
  <c r="O128" i="5"/>
  <c r="S128" i="5" s="1"/>
  <c r="R79" i="5"/>
  <c r="R63" i="5"/>
  <c r="A58" i="5"/>
  <c r="R47" i="5"/>
  <c r="A42" i="5"/>
  <c r="R31" i="5"/>
  <c r="P244" i="5"/>
  <c r="P216" i="5"/>
  <c r="O180" i="5"/>
  <c r="P164" i="5"/>
  <c r="A71" i="5"/>
  <c r="A55" i="5"/>
  <c r="A39" i="5"/>
  <c r="O164" i="5"/>
  <c r="S164" i="5" s="1"/>
  <c r="P79" i="5"/>
  <c r="A68" i="5"/>
  <c r="P63" i="5"/>
  <c r="P222" i="5"/>
  <c r="A65" i="5"/>
  <c r="A49" i="5"/>
  <c r="A33" i="5"/>
  <c r="O222" i="5"/>
  <c r="P215" i="5"/>
  <c r="O171" i="5"/>
  <c r="R153" i="5"/>
  <c r="Q146" i="5"/>
  <c r="R115" i="5"/>
  <c r="O112" i="5"/>
  <c r="P231" i="5"/>
  <c r="R218" i="5"/>
  <c r="P212" i="5"/>
  <c r="R137" i="5"/>
  <c r="R131" i="5"/>
  <c r="Q115" i="5"/>
  <c r="R102" i="5"/>
  <c r="A59" i="5"/>
  <c r="A43" i="5"/>
  <c r="Q218" i="5"/>
  <c r="R205" i="5"/>
  <c r="R158" i="5"/>
  <c r="Q137" i="5"/>
  <c r="R135" i="5"/>
  <c r="P131" i="5"/>
  <c r="P115" i="5"/>
  <c r="Q102" i="5"/>
  <c r="A72" i="5"/>
  <c r="A56" i="5"/>
  <c r="P248" i="5"/>
  <c r="R208" i="5"/>
  <c r="Q205" i="5"/>
  <c r="P158" i="5"/>
  <c r="R141" i="5"/>
  <c r="P137" i="5"/>
  <c r="Q135" i="5"/>
  <c r="O131" i="5"/>
  <c r="R118" i="5"/>
  <c r="O115" i="5"/>
  <c r="P102" i="5"/>
  <c r="Q208" i="5"/>
  <c r="O205" i="5"/>
  <c r="S205" i="5" s="1"/>
  <c r="Q141" i="5"/>
  <c r="R125" i="5"/>
  <c r="Q118" i="5"/>
  <c r="O102" i="5"/>
  <c r="A66" i="5"/>
  <c r="A50" i="5"/>
  <c r="A34" i="5"/>
  <c r="P254" i="5"/>
  <c r="P167" i="5"/>
  <c r="Q145" i="5"/>
  <c r="P125" i="5"/>
  <c r="Q16" i="5"/>
  <c r="P19" i="5"/>
  <c r="O22" i="5"/>
  <c r="S22" i="5" s="1"/>
  <c r="A24" i="5"/>
  <c r="A27" i="5"/>
  <c r="O30" i="5"/>
  <c r="A36" i="5"/>
  <c r="R37" i="5"/>
  <c r="O39" i="5"/>
  <c r="O43" i="5"/>
  <c r="S43" i="5" s="1"/>
  <c r="O49" i="5"/>
  <c r="S49" i="5" s="1"/>
  <c r="O51" i="5"/>
  <c r="R53" i="5"/>
  <c r="Q55" i="5"/>
  <c r="Q58" i="5"/>
  <c r="A60" i="5"/>
  <c r="A69" i="5"/>
  <c r="O78" i="5"/>
  <c r="S78" i="5" s="1"/>
  <c r="R86" i="5"/>
  <c r="Q86" i="5"/>
  <c r="P86" i="5"/>
  <c r="O86" i="5"/>
  <c r="Q88" i="5"/>
  <c r="O91" i="5"/>
  <c r="S91" i="5" s="1"/>
  <c r="O111" i="5"/>
  <c r="Q130" i="5"/>
  <c r="M148" i="5"/>
  <c r="K155" i="5"/>
  <c r="O160" i="5"/>
  <c r="A11" i="5"/>
  <c r="O25" i="5"/>
  <c r="A29" i="5"/>
  <c r="P30" i="5"/>
  <c r="P39" i="5"/>
  <c r="O45" i="5"/>
  <c r="R51" i="5"/>
  <c r="R60" i="5"/>
  <c r="P60" i="5"/>
  <c r="S60" i="5" s="1"/>
  <c r="O62" i="5"/>
  <c r="S62" i="5" s="1"/>
  <c r="A67" i="5"/>
  <c r="P69" i="5"/>
  <c r="P73" i="5"/>
  <c r="P78" i="5"/>
  <c r="R88" i="5"/>
  <c r="P91" i="5"/>
  <c r="P111" i="5"/>
  <c r="P114" i="5"/>
  <c r="R117" i="5"/>
  <c r="Q117" i="5"/>
  <c r="P117" i="5"/>
  <c r="O117" i="5"/>
  <c r="R130" i="5"/>
  <c r="O226" i="5"/>
  <c r="Q129" i="5"/>
  <c r="P129" i="5"/>
  <c r="R133" i="5"/>
  <c r="O133" i="5"/>
  <c r="P135" i="5"/>
  <c r="R155" i="5"/>
  <c r="Q155" i="5"/>
  <c r="P155" i="5"/>
  <c r="O155" i="5"/>
  <c r="S155" i="5" s="1"/>
  <c r="A82" i="5"/>
  <c r="R87" i="5"/>
  <c r="A98" i="5"/>
  <c r="A112" i="5"/>
  <c r="C157" i="5"/>
  <c r="L144" i="5"/>
  <c r="O158" i="5"/>
  <c r="Q158" i="5"/>
  <c r="N171" i="5"/>
  <c r="C184" i="5"/>
  <c r="K171" i="5"/>
  <c r="A171" i="5"/>
  <c r="Q227" i="5"/>
  <c r="P227" i="5"/>
  <c r="A227" i="5"/>
  <c r="O227" i="5"/>
  <c r="O129" i="5"/>
  <c r="Q144" i="5"/>
  <c r="P144" i="5"/>
  <c r="N146" i="5"/>
  <c r="Q171" i="5"/>
  <c r="P171" i="5"/>
  <c r="R227" i="5"/>
  <c r="R129" i="5"/>
  <c r="P133" i="5"/>
  <c r="C153" i="5"/>
  <c r="O153" i="5" s="1"/>
  <c r="L140" i="5"/>
  <c r="O146" i="5"/>
  <c r="M151" i="5"/>
  <c r="L151" i="5"/>
  <c r="A151" i="5"/>
  <c r="R209" i="5"/>
  <c r="Q209" i="5"/>
  <c r="P209" i="5"/>
  <c r="A209" i="5"/>
  <c r="Q235" i="5"/>
  <c r="Q239" i="5"/>
  <c r="R249" i="5"/>
  <c r="A109" i="5"/>
  <c r="R126" i="5"/>
  <c r="Q126" i="5"/>
  <c r="O126" i="5"/>
  <c r="Q133" i="5"/>
  <c r="Q140" i="5"/>
  <c r="P140" i="5"/>
  <c r="N142" i="5"/>
  <c r="P146" i="5"/>
  <c r="R151" i="5"/>
  <c r="Q151" i="5"/>
  <c r="P151" i="5"/>
  <c r="O151" i="5"/>
  <c r="S151" i="5" s="1"/>
  <c r="M171" i="5"/>
  <c r="L180" i="5"/>
  <c r="K180" i="5"/>
  <c r="A180" i="5"/>
  <c r="C193" i="5"/>
  <c r="R206" i="5"/>
  <c r="Q206" i="5"/>
  <c r="P206" i="5"/>
  <c r="O206" i="5"/>
  <c r="S206" i="5" s="1"/>
  <c r="A206" i="5"/>
  <c r="O262" i="5"/>
  <c r="O119" i="5"/>
  <c r="S119" i="5" s="1"/>
  <c r="O138" i="5"/>
  <c r="A138" i="5"/>
  <c r="O142" i="5"/>
  <c r="K149" i="5"/>
  <c r="C172" i="5"/>
  <c r="M159" i="5"/>
  <c r="L159" i="5"/>
  <c r="A159" i="5"/>
  <c r="R177" i="5"/>
  <c r="Q177" i="5"/>
  <c r="P177" i="5"/>
  <c r="O177" i="5"/>
  <c r="S177" i="5" s="1"/>
  <c r="O31" i="5"/>
  <c r="O47" i="5"/>
  <c r="S47" i="5" s="1"/>
  <c r="O63" i="5"/>
  <c r="S63" i="5" s="1"/>
  <c r="O79" i="5"/>
  <c r="S79" i="5" s="1"/>
  <c r="O95" i="5"/>
  <c r="S95" i="5" s="1"/>
  <c r="O101" i="5"/>
  <c r="O104" i="5"/>
  <c r="P112" i="5"/>
  <c r="P130" i="5"/>
  <c r="Q136" i="5"/>
  <c r="O144" i="5"/>
  <c r="R146" i="5"/>
  <c r="N151" i="5"/>
  <c r="R159" i="5"/>
  <c r="Q159" i="5"/>
  <c r="P159" i="5"/>
  <c r="O159" i="5"/>
  <c r="R171" i="5"/>
  <c r="R204" i="5"/>
  <c r="O209" i="5"/>
  <c r="K245" i="5"/>
  <c r="C258" i="5"/>
  <c r="A245" i="5"/>
  <c r="O82" i="5"/>
  <c r="P95" i="5"/>
  <c r="O98" i="5"/>
  <c r="P100" i="5"/>
  <c r="S100" i="5" s="1"/>
  <c r="P101" i="5"/>
  <c r="O103" i="5"/>
  <c r="S103" i="5" s="1"/>
  <c r="P104" i="5"/>
  <c r="Q112" i="5"/>
  <c r="P132" i="5"/>
  <c r="P138" i="5"/>
  <c r="P142" i="5"/>
  <c r="R144" i="5"/>
  <c r="L154" i="5"/>
  <c r="K159" i="5"/>
  <c r="N162" i="5"/>
  <c r="Q210" i="5"/>
  <c r="A210" i="5"/>
  <c r="O210" i="5"/>
  <c r="R232" i="5"/>
  <c r="K249" i="5"/>
  <c r="C262" i="5"/>
  <c r="N249" i="5"/>
  <c r="M249" i="5"/>
  <c r="A249" i="5"/>
  <c r="O53" i="5"/>
  <c r="O69" i="5"/>
  <c r="S69" i="5" s="1"/>
  <c r="P82" i="5"/>
  <c r="O85" i="5"/>
  <c r="S85" i="5" s="1"/>
  <c r="Q95" i="5"/>
  <c r="P98" i="5"/>
  <c r="Q101" i="5"/>
  <c r="Q104" i="5"/>
  <c r="O109" i="5"/>
  <c r="P116" i="5"/>
  <c r="O116" i="5"/>
  <c r="P119" i="5"/>
  <c r="R123" i="5"/>
  <c r="P123" i="5"/>
  <c r="Q138" i="5"/>
  <c r="O140" i="5"/>
  <c r="Q142" i="5"/>
  <c r="M147" i="5"/>
  <c r="L147" i="5"/>
  <c r="A147" i="5"/>
  <c r="C160" i="5"/>
  <c r="R160" i="5" s="1"/>
  <c r="Q152" i="5"/>
  <c r="P152" i="5"/>
  <c r="O154" i="5"/>
  <c r="S154" i="5" s="1"/>
  <c r="Q154" i="5"/>
  <c r="R156" i="5"/>
  <c r="N159" i="5"/>
  <c r="N175" i="5"/>
  <c r="A175" i="5"/>
  <c r="M175" i="5"/>
  <c r="Q119" i="5"/>
  <c r="P126" i="5"/>
  <c r="R138" i="5"/>
  <c r="R140" i="5"/>
  <c r="R142" i="5"/>
  <c r="K145" i="5"/>
  <c r="R147" i="5"/>
  <c r="Q147" i="5"/>
  <c r="P147" i="5"/>
  <c r="O147" i="5"/>
  <c r="S147" i="5" s="1"/>
  <c r="R175" i="5"/>
  <c r="R245" i="5"/>
  <c r="R164" i="5"/>
  <c r="R207" i="5"/>
  <c r="A220" i="5"/>
  <c r="R220" i="5"/>
  <c r="R229" i="5"/>
  <c r="K235" i="5"/>
  <c r="C163" i="5"/>
  <c r="A212" i="5"/>
  <c r="O220" i="5"/>
  <c r="R226" i="5"/>
  <c r="Q226" i="5"/>
  <c r="P226" i="5"/>
  <c r="K230" i="5"/>
  <c r="O242" i="5"/>
  <c r="A223" i="5"/>
  <c r="R223" i="5"/>
  <c r="Q223" i="5"/>
  <c r="O230" i="5"/>
  <c r="S230" i="5" s="1"/>
  <c r="K239" i="5"/>
  <c r="A135" i="5"/>
  <c r="A142" i="5"/>
  <c r="A146" i="5"/>
  <c r="A150" i="5"/>
  <c r="A154" i="5"/>
  <c r="A158" i="5"/>
  <c r="Q164" i="5"/>
  <c r="R188" i="5"/>
  <c r="Q204" i="5"/>
  <c r="Q207" i="5"/>
  <c r="R221" i="5"/>
  <c r="O223" i="5"/>
  <c r="K233" i="5"/>
  <c r="Q236" i="5"/>
  <c r="O212" i="5"/>
  <c r="P223" i="5"/>
  <c r="R233" i="5"/>
  <c r="K253" i="5"/>
  <c r="C266" i="5"/>
  <c r="Q266" i="5" s="1"/>
  <c r="N253" i="5"/>
  <c r="M253" i="5"/>
  <c r="Q247" i="5"/>
  <c r="K142" i="5"/>
  <c r="K146" i="5"/>
  <c r="K150" i="5"/>
  <c r="K154" i="5"/>
  <c r="K158" i="5"/>
  <c r="L162" i="5"/>
  <c r="R180" i="5"/>
  <c r="Q212" i="5"/>
  <c r="O221" i="5"/>
  <c r="S221" i="5" s="1"/>
  <c r="K231" i="5"/>
  <c r="K237" i="5"/>
  <c r="Q240" i="5"/>
  <c r="L150" i="5"/>
  <c r="L158" i="5"/>
  <c r="P221" i="5"/>
  <c r="R228" i="5"/>
  <c r="Q231" i="5"/>
  <c r="M234" i="5"/>
  <c r="R237" i="5"/>
  <c r="O132" i="5"/>
  <c r="S132" i="5" s="1"/>
  <c r="M142" i="5"/>
  <c r="M146" i="5"/>
  <c r="M158" i="5"/>
  <c r="O188" i="5"/>
  <c r="O219" i="5"/>
  <c r="Q221" i="5"/>
  <c r="O234" i="5"/>
  <c r="Q244" i="5"/>
  <c r="Q252" i="5"/>
  <c r="O135" i="5"/>
  <c r="S135" i="5" s="1"/>
  <c r="R172" i="5"/>
  <c r="P188" i="5"/>
  <c r="O214" i="5"/>
  <c r="S214" i="5" s="1"/>
  <c r="A216" i="5"/>
  <c r="O216" i="5"/>
  <c r="P219" i="5"/>
  <c r="K241" i="5"/>
  <c r="Q248" i="5"/>
  <c r="Q188" i="5"/>
  <c r="P213" i="5"/>
  <c r="Q219" i="5"/>
  <c r="R222" i="5"/>
  <c r="R225" i="5"/>
  <c r="Q225" i="5"/>
  <c r="A225" i="5"/>
  <c r="M238" i="5"/>
  <c r="R241" i="5"/>
  <c r="A253" i="5"/>
  <c r="Q230" i="5"/>
  <c r="M233" i="5"/>
  <c r="Q234" i="5"/>
  <c r="M237" i="5"/>
  <c r="Q238" i="5"/>
  <c r="M241" i="5"/>
  <c r="Q242" i="5"/>
  <c r="C244" i="5"/>
  <c r="Q246" i="5"/>
  <c r="C248" i="5"/>
  <c r="C252" i="5"/>
  <c r="P252" i="5" s="1"/>
  <c r="Q254" i="5"/>
  <c r="Q258" i="5"/>
  <c r="Q262" i="5"/>
  <c r="R234" i="5"/>
  <c r="R238" i="5"/>
  <c r="R242" i="5"/>
  <c r="R246" i="5"/>
  <c r="R258" i="5"/>
  <c r="R262" i="5"/>
  <c r="R266" i="5"/>
  <c r="O229" i="5"/>
  <c r="S229" i="5" s="1"/>
  <c r="O233" i="5"/>
  <c r="S233" i="5" s="1"/>
  <c r="O237" i="5"/>
  <c r="O241" i="5"/>
  <c r="S241" i="5" s="1"/>
  <c r="O245" i="5"/>
  <c r="O249" i="5"/>
  <c r="S249" i="5" s="1"/>
  <c r="O253" i="5"/>
  <c r="P229" i="5"/>
  <c r="P233" i="5"/>
  <c r="P237" i="5"/>
  <c r="P241" i="5"/>
  <c r="Q229" i="5"/>
  <c r="Q233" i="5"/>
  <c r="M236" i="5"/>
  <c r="Q237" i="5"/>
  <c r="M240" i="5"/>
  <c r="Q241" i="5"/>
  <c r="C243" i="5"/>
  <c r="Q245" i="5"/>
  <c r="C247" i="5"/>
  <c r="Q249" i="5"/>
  <c r="C251" i="5"/>
  <c r="R251" i="5" s="1"/>
  <c r="Q253" i="5"/>
  <c r="C255" i="5"/>
  <c r="O232" i="5"/>
  <c r="O236" i="5"/>
  <c r="O240" i="5"/>
  <c r="O244" i="5"/>
  <c r="O248" i="5"/>
  <c r="S248" i="5" s="1"/>
  <c r="P228" i="5"/>
  <c r="Q232" i="5"/>
  <c r="C246" i="5"/>
  <c r="O246" i="5" s="1"/>
  <c r="S246" i="5" s="1"/>
  <c r="C250" i="5"/>
  <c r="P250" i="5" s="1"/>
  <c r="C254" i="5"/>
  <c r="Q228" i="5"/>
  <c r="O231" i="5"/>
  <c r="K234" i="5"/>
  <c r="O235" i="5"/>
  <c r="K238" i="5"/>
  <c r="O239" i="5"/>
  <c r="K242" i="5"/>
  <c r="O243" i="5"/>
  <c r="O247" i="5"/>
  <c r="R250" i="5" l="1"/>
  <c r="C176" i="5"/>
  <c r="M163" i="5"/>
  <c r="L163" i="5"/>
  <c r="K163" i="5"/>
  <c r="A163" i="5"/>
  <c r="N255" i="5"/>
  <c r="M255" i="5"/>
  <c r="K255" i="5"/>
  <c r="A255" i="5"/>
  <c r="C268" i="5"/>
  <c r="L255" i="5"/>
  <c r="S234" i="5"/>
  <c r="S98" i="5"/>
  <c r="S51" i="5"/>
  <c r="S204" i="5"/>
  <c r="Q168" i="5"/>
  <c r="S168" i="5" s="1"/>
  <c r="S37" i="5"/>
  <c r="AF98" i="2"/>
  <c r="AF50" i="2"/>
  <c r="S26" i="5"/>
  <c r="AF57" i="2"/>
  <c r="S258" i="5"/>
  <c r="S158" i="5"/>
  <c r="S53" i="5"/>
  <c r="Q250" i="5"/>
  <c r="K157" i="5"/>
  <c r="A157" i="5"/>
  <c r="M157" i="5"/>
  <c r="C170" i="5"/>
  <c r="R157" i="5"/>
  <c r="Q157" i="5"/>
  <c r="L157" i="5"/>
  <c r="Q156" i="5"/>
  <c r="S39" i="5"/>
  <c r="A201" i="5"/>
  <c r="L201" i="5"/>
  <c r="N201" i="5"/>
  <c r="M201" i="5"/>
  <c r="K201" i="5"/>
  <c r="R201" i="5"/>
  <c r="Q201" i="5"/>
  <c r="AF17" i="2"/>
  <c r="S218" i="5"/>
  <c r="C265" i="5"/>
  <c r="N252" i="5"/>
  <c r="M252" i="5"/>
  <c r="L252" i="5"/>
  <c r="K252" i="5"/>
  <c r="A252" i="5"/>
  <c r="S219" i="5"/>
  <c r="S140" i="5"/>
  <c r="S184" i="5"/>
  <c r="S238" i="5"/>
  <c r="S139" i="5"/>
  <c r="AF68" i="2"/>
  <c r="S133" i="5"/>
  <c r="S239" i="5"/>
  <c r="S216" i="5"/>
  <c r="S144" i="5"/>
  <c r="P156" i="5"/>
  <c r="S156" i="5" s="1"/>
  <c r="S93" i="5"/>
  <c r="R168" i="5"/>
  <c r="S235" i="5"/>
  <c r="S126" i="5"/>
  <c r="S111" i="5"/>
  <c r="N247" i="5"/>
  <c r="M247" i="5"/>
  <c r="K247" i="5"/>
  <c r="A247" i="5"/>
  <c r="C260" i="5"/>
  <c r="L247" i="5"/>
  <c r="P157" i="5"/>
  <c r="S224" i="5"/>
  <c r="C257" i="5"/>
  <c r="L244" i="5"/>
  <c r="K244" i="5"/>
  <c r="A244" i="5"/>
  <c r="S212" i="5"/>
  <c r="O266" i="5"/>
  <c r="N262" i="5"/>
  <c r="M262" i="5"/>
  <c r="K262" i="5"/>
  <c r="C275" i="5"/>
  <c r="A262" i="5"/>
  <c r="L262" i="5"/>
  <c r="K172" i="5"/>
  <c r="A172" i="5"/>
  <c r="C185" i="5"/>
  <c r="M172" i="5"/>
  <c r="N172" i="5"/>
  <c r="L172" i="5"/>
  <c r="O172" i="5"/>
  <c r="L193" i="5"/>
  <c r="K193" i="5"/>
  <c r="A193" i="5"/>
  <c r="Q153" i="5"/>
  <c r="S153" i="5" s="1"/>
  <c r="Q161" i="5"/>
  <c r="S167" i="5"/>
  <c r="S120" i="5"/>
  <c r="S73" i="5"/>
  <c r="Q160" i="5"/>
  <c r="O163" i="5"/>
  <c r="S14" i="5"/>
  <c r="S232" i="5"/>
  <c r="S243" i="5"/>
  <c r="L156" i="5"/>
  <c r="C169" i="5"/>
  <c r="N156" i="5"/>
  <c r="M156" i="5"/>
  <c r="K156" i="5"/>
  <c r="A156" i="5"/>
  <c r="S171" i="5"/>
  <c r="R252" i="5"/>
  <c r="C261" i="5"/>
  <c r="M248" i="5"/>
  <c r="L248" i="5"/>
  <c r="K248" i="5"/>
  <c r="A248" i="5"/>
  <c r="S129" i="5"/>
  <c r="S131" i="5"/>
  <c r="S77" i="5"/>
  <c r="S136" i="5"/>
  <c r="R247" i="5"/>
  <c r="S75" i="5"/>
  <c r="S231" i="5"/>
  <c r="K243" i="5"/>
  <c r="A243" i="5"/>
  <c r="C256" i="5"/>
  <c r="S242" i="5"/>
  <c r="S104" i="5"/>
  <c r="Q243" i="5"/>
  <c r="S86" i="5"/>
  <c r="S30" i="5"/>
  <c r="R161" i="5"/>
  <c r="S222" i="5"/>
  <c r="P172" i="5"/>
  <c r="R255" i="5"/>
  <c r="S68" i="5"/>
  <c r="P163" i="5"/>
  <c r="AF97" i="2"/>
  <c r="S160" i="5"/>
  <c r="S228" i="5"/>
  <c r="S115" i="5"/>
  <c r="M251" i="5"/>
  <c r="K251" i="5"/>
  <c r="A251" i="5"/>
  <c r="C264" i="5"/>
  <c r="L251" i="5"/>
  <c r="S82" i="5"/>
  <c r="S226" i="5"/>
  <c r="S188" i="5"/>
  <c r="P247" i="5"/>
  <c r="S247" i="5" s="1"/>
  <c r="M254" i="5"/>
  <c r="K254" i="5"/>
  <c r="C267" i="5"/>
  <c r="L254" i="5"/>
  <c r="A254" i="5"/>
  <c r="S116" i="5"/>
  <c r="K258" i="5"/>
  <c r="C271" i="5"/>
  <c r="A258" i="5"/>
  <c r="L258" i="5"/>
  <c r="S101" i="5"/>
  <c r="S142" i="5"/>
  <c r="S146" i="5"/>
  <c r="S227" i="5"/>
  <c r="S117" i="5"/>
  <c r="S45" i="5"/>
  <c r="S102" i="5"/>
  <c r="P201" i="5"/>
  <c r="S123" i="5"/>
  <c r="S66" i="5"/>
  <c r="Q163" i="5"/>
  <c r="AF104" i="2"/>
  <c r="AF36" i="2"/>
  <c r="AF82" i="2"/>
  <c r="AF58" i="2"/>
  <c r="N250" i="5"/>
  <c r="M250" i="5"/>
  <c r="K250" i="5"/>
  <c r="C263" i="5"/>
  <c r="A250" i="5"/>
  <c r="L250" i="5"/>
  <c r="S210" i="5"/>
  <c r="O161" i="5"/>
  <c r="S161" i="5" s="1"/>
  <c r="S110" i="5"/>
  <c r="R163" i="5"/>
  <c r="N246" i="5"/>
  <c r="M246" i="5"/>
  <c r="K246" i="5"/>
  <c r="C259" i="5"/>
  <c r="L246" i="5"/>
  <c r="A246" i="5"/>
  <c r="O252" i="5"/>
  <c r="S252" i="5" s="1"/>
  <c r="S253" i="5"/>
  <c r="Q251" i="5"/>
  <c r="S109" i="5"/>
  <c r="S209" i="5"/>
  <c r="S138" i="5"/>
  <c r="K153" i="5"/>
  <c r="A153" i="5"/>
  <c r="C166" i="5"/>
  <c r="L153" i="5"/>
  <c r="S180" i="5"/>
  <c r="S215" i="5"/>
  <c r="P251" i="5"/>
  <c r="S107" i="5"/>
  <c r="S96" i="5"/>
  <c r="S207" i="5"/>
  <c r="S211" i="5"/>
  <c r="AF26" i="2"/>
  <c r="AF42" i="2"/>
  <c r="AF24" i="2"/>
  <c r="S38" i="5"/>
  <c r="AF105" i="2"/>
  <c r="S42" i="5"/>
  <c r="AF19" i="2"/>
  <c r="S13" i="5"/>
  <c r="S244" i="5"/>
  <c r="S245" i="5"/>
  <c r="S220" i="5"/>
  <c r="S25" i="5"/>
  <c r="S89" i="5"/>
  <c r="AF69" i="2"/>
  <c r="AF109" i="2"/>
  <c r="AF70" i="2"/>
  <c r="AF37" i="2"/>
  <c r="AF103" i="2"/>
  <c r="S11" i="5"/>
  <c r="A168" i="5"/>
  <c r="C181" i="5"/>
  <c r="N168" i="5"/>
  <c r="K168" i="5"/>
  <c r="M168" i="5"/>
  <c r="L168" i="5"/>
  <c r="S55" i="5"/>
  <c r="Q255" i="5"/>
  <c r="O255" i="5"/>
  <c r="S240" i="5"/>
  <c r="S223" i="5"/>
  <c r="O250" i="5"/>
  <c r="S159" i="5"/>
  <c r="S31" i="5"/>
  <c r="S262" i="5"/>
  <c r="S225" i="5"/>
  <c r="S208" i="5"/>
  <c r="C190" i="5"/>
  <c r="N177" i="5"/>
  <c r="L177" i="5"/>
  <c r="K177" i="5"/>
  <c r="A177" i="5"/>
  <c r="M177" i="5"/>
  <c r="S80" i="5"/>
  <c r="S150" i="5"/>
  <c r="O157" i="5"/>
  <c r="C165" i="5"/>
  <c r="K152" i="5"/>
  <c r="A152" i="5"/>
  <c r="R152" i="5"/>
  <c r="S152" i="5" s="1"/>
  <c r="O251" i="5"/>
  <c r="S236" i="5"/>
  <c r="S237" i="5"/>
  <c r="R254" i="5"/>
  <c r="S254" i="5" s="1"/>
  <c r="C173" i="5"/>
  <c r="L160" i="5"/>
  <c r="A160" i="5"/>
  <c r="M160" i="5"/>
  <c r="K160" i="5"/>
  <c r="C197" i="5"/>
  <c r="N184" i="5"/>
  <c r="M184" i="5"/>
  <c r="L184" i="5"/>
  <c r="K184" i="5"/>
  <c r="A184" i="5"/>
  <c r="R193" i="5"/>
  <c r="S112" i="5"/>
  <c r="O201" i="5"/>
  <c r="P255" i="5"/>
  <c r="S162" i="5"/>
  <c r="S19" i="5"/>
  <c r="Q193" i="5"/>
  <c r="S193" i="5" s="1"/>
  <c r="S88" i="5"/>
  <c r="S48" i="5"/>
  <c r="AF38" i="2"/>
  <c r="AF106" i="2"/>
  <c r="N266" i="5"/>
  <c r="M266" i="5"/>
  <c r="K266" i="5"/>
  <c r="C279" i="5"/>
  <c r="L266" i="5"/>
  <c r="A266" i="5"/>
  <c r="L161" i="5"/>
  <c r="K161" i="5"/>
  <c r="A161" i="5"/>
  <c r="C174" i="5"/>
  <c r="N161" i="5"/>
  <c r="M161" i="5"/>
  <c r="S143" i="5"/>
  <c r="S217" i="5"/>
  <c r="S33" i="5"/>
  <c r="S17" i="5"/>
  <c r="S54" i="5"/>
  <c r="S67" i="5"/>
  <c r="S74" i="5"/>
  <c r="P266" i="5"/>
  <c r="AF67" i="2"/>
  <c r="S201" i="5" l="1"/>
  <c r="S163" i="5"/>
  <c r="C273" i="5"/>
  <c r="N260" i="5"/>
  <c r="M260" i="5"/>
  <c r="L260" i="5"/>
  <c r="K260" i="5"/>
  <c r="A260" i="5"/>
  <c r="P260" i="5"/>
  <c r="O260" i="5"/>
  <c r="S260" i="5" s="1"/>
  <c r="Q260" i="5"/>
  <c r="R260" i="5"/>
  <c r="M173" i="5"/>
  <c r="L173" i="5"/>
  <c r="C186" i="5"/>
  <c r="K173" i="5"/>
  <c r="A173" i="5"/>
  <c r="P173" i="5"/>
  <c r="Q173" i="5"/>
  <c r="O173" i="5"/>
  <c r="R173" i="5"/>
  <c r="S251" i="5"/>
  <c r="N263" i="5"/>
  <c r="M263" i="5"/>
  <c r="K263" i="5"/>
  <c r="A263" i="5"/>
  <c r="C276" i="5"/>
  <c r="L263" i="5"/>
  <c r="Q263" i="5"/>
  <c r="P263" i="5"/>
  <c r="R263" i="5"/>
  <c r="O263" i="5"/>
  <c r="S263" i="5" s="1"/>
  <c r="C277" i="5"/>
  <c r="M264" i="5"/>
  <c r="L264" i="5"/>
  <c r="K264" i="5"/>
  <c r="A264" i="5"/>
  <c r="Q264" i="5"/>
  <c r="P264" i="5"/>
  <c r="O264" i="5"/>
  <c r="R264" i="5"/>
  <c r="N275" i="5"/>
  <c r="M275" i="5"/>
  <c r="K275" i="5"/>
  <c r="A275" i="5"/>
  <c r="C288" i="5"/>
  <c r="L275" i="5"/>
  <c r="P275" i="5"/>
  <c r="Q275" i="5"/>
  <c r="O275" i="5"/>
  <c r="R275" i="5"/>
  <c r="C187" i="5"/>
  <c r="N174" i="5"/>
  <c r="M174" i="5"/>
  <c r="L174" i="5"/>
  <c r="K174" i="5"/>
  <c r="A174" i="5"/>
  <c r="R174" i="5"/>
  <c r="O174" i="5"/>
  <c r="P174" i="5"/>
  <c r="Q174" i="5"/>
  <c r="S250" i="5"/>
  <c r="K261" i="5"/>
  <c r="C274" i="5"/>
  <c r="M261" i="5"/>
  <c r="A261" i="5"/>
  <c r="L261" i="5"/>
  <c r="O261" i="5"/>
  <c r="P261" i="5"/>
  <c r="Q261" i="5"/>
  <c r="R261" i="5"/>
  <c r="N279" i="5"/>
  <c r="M279" i="5"/>
  <c r="K279" i="5"/>
  <c r="A279" i="5"/>
  <c r="C292" i="5"/>
  <c r="L279" i="5"/>
  <c r="P279" i="5"/>
  <c r="Q279" i="5"/>
  <c r="O279" i="5"/>
  <c r="S279" i="5" s="1"/>
  <c r="R279" i="5"/>
  <c r="K165" i="5"/>
  <c r="A165" i="5"/>
  <c r="C178" i="5"/>
  <c r="O165" i="5"/>
  <c r="R165" i="5"/>
  <c r="P165" i="5"/>
  <c r="Q165" i="5"/>
  <c r="C198" i="5"/>
  <c r="N185" i="5"/>
  <c r="M185" i="5"/>
  <c r="K185" i="5"/>
  <c r="A185" i="5"/>
  <c r="L185" i="5"/>
  <c r="O185" i="5"/>
  <c r="Q185" i="5"/>
  <c r="P185" i="5"/>
  <c r="R185" i="5"/>
  <c r="S157" i="5"/>
  <c r="K271" i="5"/>
  <c r="A271" i="5"/>
  <c r="C284" i="5"/>
  <c r="L271" i="5"/>
  <c r="Q271" i="5"/>
  <c r="P271" i="5"/>
  <c r="O271" i="5"/>
  <c r="S271" i="5" s="1"/>
  <c r="R271" i="5"/>
  <c r="C269" i="5"/>
  <c r="K256" i="5"/>
  <c r="A256" i="5"/>
  <c r="P256" i="5"/>
  <c r="Q256" i="5"/>
  <c r="O256" i="5"/>
  <c r="R256" i="5"/>
  <c r="S255" i="5"/>
  <c r="N259" i="5"/>
  <c r="M259" i="5"/>
  <c r="K259" i="5"/>
  <c r="A259" i="5"/>
  <c r="C272" i="5"/>
  <c r="L259" i="5"/>
  <c r="O259" i="5"/>
  <c r="P259" i="5"/>
  <c r="Q259" i="5"/>
  <c r="R259" i="5"/>
  <c r="S266" i="5"/>
  <c r="C281" i="5"/>
  <c r="N268" i="5"/>
  <c r="M268" i="5"/>
  <c r="L268" i="5"/>
  <c r="K268" i="5"/>
  <c r="A268" i="5"/>
  <c r="Q268" i="5"/>
  <c r="P268" i="5"/>
  <c r="R268" i="5"/>
  <c r="O268" i="5"/>
  <c r="C194" i="5"/>
  <c r="M181" i="5"/>
  <c r="L181" i="5"/>
  <c r="A181" i="5"/>
  <c r="N181" i="5"/>
  <c r="K181" i="5"/>
  <c r="R181" i="5"/>
  <c r="Q181" i="5"/>
  <c r="P181" i="5"/>
  <c r="O181" i="5"/>
  <c r="A197" i="5"/>
  <c r="N197" i="5"/>
  <c r="K197" i="5"/>
  <c r="M197" i="5"/>
  <c r="L197" i="5"/>
  <c r="O197" i="5"/>
  <c r="R197" i="5"/>
  <c r="Q197" i="5"/>
  <c r="P197" i="5"/>
  <c r="M176" i="5"/>
  <c r="L176" i="5"/>
  <c r="K176" i="5"/>
  <c r="C189" i="5"/>
  <c r="A176" i="5"/>
  <c r="Q176" i="5"/>
  <c r="P176" i="5"/>
  <c r="R176" i="5"/>
  <c r="O176" i="5"/>
  <c r="S176" i="5" s="1"/>
  <c r="C183" i="5"/>
  <c r="L170" i="5"/>
  <c r="K170" i="5"/>
  <c r="A170" i="5"/>
  <c r="M170" i="5"/>
  <c r="R170" i="5"/>
  <c r="P170" i="5"/>
  <c r="O170" i="5"/>
  <c r="Q170" i="5"/>
  <c r="A190" i="5"/>
  <c r="L190" i="5"/>
  <c r="K190" i="5"/>
  <c r="C203" i="5"/>
  <c r="N190" i="5"/>
  <c r="M190" i="5"/>
  <c r="R190" i="5"/>
  <c r="O190" i="5"/>
  <c r="P190" i="5"/>
  <c r="Q190" i="5"/>
  <c r="S172" i="5"/>
  <c r="K265" i="5"/>
  <c r="C278" i="5"/>
  <c r="N265" i="5"/>
  <c r="M265" i="5"/>
  <c r="A265" i="5"/>
  <c r="L265" i="5"/>
  <c r="P265" i="5"/>
  <c r="O265" i="5"/>
  <c r="S265" i="5" s="1"/>
  <c r="R265" i="5"/>
  <c r="Q265" i="5"/>
  <c r="M267" i="5"/>
  <c r="K267" i="5"/>
  <c r="A267" i="5"/>
  <c r="C280" i="5"/>
  <c r="L267" i="5"/>
  <c r="Q267" i="5"/>
  <c r="R267" i="5"/>
  <c r="O267" i="5"/>
  <c r="S267" i="5" s="1"/>
  <c r="P267" i="5"/>
  <c r="N169" i="5"/>
  <c r="M169" i="5"/>
  <c r="L169" i="5"/>
  <c r="K169" i="5"/>
  <c r="A169" i="5"/>
  <c r="C182" i="5"/>
  <c r="Q169" i="5"/>
  <c r="O169" i="5"/>
  <c r="P169" i="5"/>
  <c r="R169" i="5"/>
  <c r="C179" i="5"/>
  <c r="K166" i="5"/>
  <c r="L166" i="5"/>
  <c r="A166" i="5"/>
  <c r="Q166" i="5"/>
  <c r="O166" i="5"/>
  <c r="P166" i="5"/>
  <c r="R166" i="5"/>
  <c r="K257" i="5"/>
  <c r="C270" i="5"/>
  <c r="L257" i="5"/>
  <c r="A257" i="5"/>
  <c r="O257" i="5"/>
  <c r="P257" i="5"/>
  <c r="Q257" i="5"/>
  <c r="R257" i="5"/>
  <c r="S185" i="5" l="1"/>
  <c r="A186" i="5"/>
  <c r="M186" i="5"/>
  <c r="L186" i="5"/>
  <c r="K186" i="5"/>
  <c r="C199" i="5"/>
  <c r="P186" i="5"/>
  <c r="R186" i="5"/>
  <c r="Q186" i="5"/>
  <c r="O186" i="5"/>
  <c r="S186" i="5" s="1"/>
  <c r="L189" i="5"/>
  <c r="K189" i="5"/>
  <c r="A189" i="5"/>
  <c r="M189" i="5"/>
  <c r="C202" i="5"/>
  <c r="R189" i="5"/>
  <c r="P189" i="5"/>
  <c r="O189" i="5"/>
  <c r="Q189" i="5"/>
  <c r="K281" i="5"/>
  <c r="C294" i="5"/>
  <c r="N281" i="5"/>
  <c r="M281" i="5"/>
  <c r="A281" i="5"/>
  <c r="L281" i="5"/>
  <c r="P281" i="5"/>
  <c r="R281" i="5"/>
  <c r="Q281" i="5"/>
  <c r="O281" i="5"/>
  <c r="S281" i="5" s="1"/>
  <c r="S170" i="5"/>
  <c r="C305" i="5"/>
  <c r="N292" i="5"/>
  <c r="M292" i="5"/>
  <c r="L292" i="5"/>
  <c r="K292" i="5"/>
  <c r="A292" i="5"/>
  <c r="R292" i="5"/>
  <c r="Q292" i="5"/>
  <c r="P292" i="5"/>
  <c r="O292" i="5"/>
  <c r="K269" i="5"/>
  <c r="C282" i="5"/>
  <c r="A269" i="5"/>
  <c r="P269" i="5"/>
  <c r="R269" i="5"/>
  <c r="O269" i="5"/>
  <c r="S269" i="5" s="1"/>
  <c r="Q269" i="5"/>
  <c r="S166" i="5"/>
  <c r="S174" i="5"/>
  <c r="C289" i="5"/>
  <c r="N276" i="5"/>
  <c r="M276" i="5"/>
  <c r="L276" i="5"/>
  <c r="K276" i="5"/>
  <c r="A276" i="5"/>
  <c r="Q276" i="5"/>
  <c r="R276" i="5"/>
  <c r="O276" i="5"/>
  <c r="S276" i="5" s="1"/>
  <c r="P276" i="5"/>
  <c r="C301" i="5"/>
  <c r="N288" i="5"/>
  <c r="M288" i="5"/>
  <c r="L288" i="5"/>
  <c r="K288" i="5"/>
  <c r="A288" i="5"/>
  <c r="R288" i="5"/>
  <c r="Q288" i="5"/>
  <c r="P288" i="5"/>
  <c r="O288" i="5"/>
  <c r="S288" i="5" s="1"/>
  <c r="K194" i="5"/>
  <c r="A194" i="5"/>
  <c r="M194" i="5"/>
  <c r="N194" i="5"/>
  <c r="L194" i="5"/>
  <c r="P194" i="5"/>
  <c r="O194" i="5"/>
  <c r="Q194" i="5"/>
  <c r="R194" i="5"/>
  <c r="M198" i="5"/>
  <c r="L198" i="5"/>
  <c r="K198" i="5"/>
  <c r="N198" i="5"/>
  <c r="A198" i="5"/>
  <c r="P198" i="5"/>
  <c r="R198" i="5"/>
  <c r="Q198" i="5"/>
  <c r="O198" i="5"/>
  <c r="S197" i="5"/>
  <c r="S268" i="5"/>
  <c r="C285" i="5"/>
  <c r="N272" i="5"/>
  <c r="M272" i="5"/>
  <c r="L272" i="5"/>
  <c r="K272" i="5"/>
  <c r="A272" i="5"/>
  <c r="P272" i="5"/>
  <c r="R272" i="5"/>
  <c r="O272" i="5"/>
  <c r="Q272" i="5"/>
  <c r="S264" i="5"/>
  <c r="C297" i="5"/>
  <c r="L284" i="5"/>
  <c r="K284" i="5"/>
  <c r="A284" i="5"/>
  <c r="P284" i="5"/>
  <c r="Q284" i="5"/>
  <c r="R284" i="5"/>
  <c r="O284" i="5"/>
  <c r="S190" i="5"/>
  <c r="K183" i="5"/>
  <c r="A183" i="5"/>
  <c r="C196" i="5"/>
  <c r="M183" i="5"/>
  <c r="L183" i="5"/>
  <c r="R183" i="5"/>
  <c r="P183" i="5"/>
  <c r="Q183" i="5"/>
  <c r="O183" i="5"/>
  <c r="S183" i="5" s="1"/>
  <c r="S165" i="5"/>
  <c r="N278" i="5"/>
  <c r="M278" i="5"/>
  <c r="K278" i="5"/>
  <c r="C291" i="5"/>
  <c r="L278" i="5"/>
  <c r="A278" i="5"/>
  <c r="P278" i="5"/>
  <c r="Q278" i="5"/>
  <c r="R278" i="5"/>
  <c r="O278" i="5"/>
  <c r="A179" i="5"/>
  <c r="L179" i="5"/>
  <c r="C192" i="5"/>
  <c r="K179" i="5"/>
  <c r="Q179" i="5"/>
  <c r="R179" i="5"/>
  <c r="O179" i="5"/>
  <c r="P179" i="5"/>
  <c r="K178" i="5"/>
  <c r="A178" i="5"/>
  <c r="C191" i="5"/>
  <c r="O178" i="5"/>
  <c r="Q178" i="5"/>
  <c r="R178" i="5"/>
  <c r="P178" i="5"/>
  <c r="S261" i="5"/>
  <c r="N187" i="5"/>
  <c r="L187" i="5"/>
  <c r="K187" i="5"/>
  <c r="A187" i="5"/>
  <c r="C200" i="5"/>
  <c r="P187" i="5"/>
  <c r="M187" i="5"/>
  <c r="R187" i="5"/>
  <c r="Q187" i="5"/>
  <c r="O187" i="5"/>
  <c r="S173" i="5"/>
  <c r="K270" i="5"/>
  <c r="C283" i="5"/>
  <c r="L270" i="5"/>
  <c r="A270" i="5"/>
  <c r="Q270" i="5"/>
  <c r="R270" i="5"/>
  <c r="O270" i="5"/>
  <c r="S270" i="5" s="1"/>
  <c r="P270" i="5"/>
  <c r="C293" i="5"/>
  <c r="M280" i="5"/>
  <c r="L280" i="5"/>
  <c r="K280" i="5"/>
  <c r="A280" i="5"/>
  <c r="P280" i="5"/>
  <c r="R280" i="5"/>
  <c r="Q280" i="5"/>
  <c r="O280" i="5"/>
  <c r="S280" i="5" s="1"/>
  <c r="K273" i="5"/>
  <c r="C286" i="5"/>
  <c r="N273" i="5"/>
  <c r="M273" i="5"/>
  <c r="A273" i="5"/>
  <c r="L273" i="5"/>
  <c r="P273" i="5"/>
  <c r="Q273" i="5"/>
  <c r="R273" i="5"/>
  <c r="O273" i="5"/>
  <c r="S273" i="5" s="1"/>
  <c r="S169" i="5"/>
  <c r="S181" i="5"/>
  <c r="S275" i="5"/>
  <c r="M274" i="5"/>
  <c r="K274" i="5"/>
  <c r="C287" i="5"/>
  <c r="A274" i="5"/>
  <c r="L274" i="5"/>
  <c r="O274" i="5"/>
  <c r="S274" i="5" s="1"/>
  <c r="Q274" i="5"/>
  <c r="R274" i="5"/>
  <c r="P274" i="5"/>
  <c r="S259" i="5"/>
  <c r="S257" i="5"/>
  <c r="C195" i="5"/>
  <c r="M182" i="5"/>
  <c r="L182" i="5"/>
  <c r="N182" i="5"/>
  <c r="K182" i="5"/>
  <c r="A182" i="5"/>
  <c r="R182" i="5"/>
  <c r="O182" i="5"/>
  <c r="Q182" i="5"/>
  <c r="P182" i="5"/>
  <c r="N203" i="5"/>
  <c r="L203" i="5"/>
  <c r="K203" i="5"/>
  <c r="A203" i="5"/>
  <c r="M203" i="5"/>
  <c r="P203" i="5"/>
  <c r="O203" i="5"/>
  <c r="R203" i="5"/>
  <c r="Q203" i="5"/>
  <c r="S256" i="5"/>
  <c r="K277" i="5"/>
  <c r="C290" i="5"/>
  <c r="M277" i="5"/>
  <c r="A277" i="5"/>
  <c r="L277" i="5"/>
  <c r="P277" i="5"/>
  <c r="R277" i="5"/>
  <c r="Q277" i="5"/>
  <c r="O277" i="5"/>
  <c r="K305" i="5" l="1"/>
  <c r="A305" i="5"/>
  <c r="N305" i="5"/>
  <c r="M305" i="5"/>
  <c r="L305" i="5"/>
  <c r="R305" i="5"/>
  <c r="Q305" i="5"/>
  <c r="P305" i="5"/>
  <c r="O305" i="5"/>
  <c r="S305" i="5" s="1"/>
  <c r="M202" i="5"/>
  <c r="L202" i="5"/>
  <c r="K202" i="5"/>
  <c r="A202" i="5"/>
  <c r="Q202" i="5"/>
  <c r="R202" i="5"/>
  <c r="P202" i="5"/>
  <c r="O202" i="5"/>
  <c r="S182" i="5"/>
  <c r="K191" i="5"/>
  <c r="A191" i="5"/>
  <c r="O191" i="5"/>
  <c r="S191" i="5" s="1"/>
  <c r="Q191" i="5"/>
  <c r="R191" i="5"/>
  <c r="P191" i="5"/>
  <c r="S284" i="5"/>
  <c r="S194" i="5"/>
  <c r="K301" i="5"/>
  <c r="N301" i="5"/>
  <c r="M301" i="5"/>
  <c r="A301" i="5"/>
  <c r="L301" i="5"/>
  <c r="R301" i="5"/>
  <c r="Q301" i="5"/>
  <c r="O301" i="5"/>
  <c r="P301" i="5"/>
  <c r="M290" i="5"/>
  <c r="K290" i="5"/>
  <c r="C303" i="5"/>
  <c r="L290" i="5"/>
  <c r="A290" i="5"/>
  <c r="Q290" i="5"/>
  <c r="R290" i="5"/>
  <c r="P290" i="5"/>
  <c r="O290" i="5"/>
  <c r="S290" i="5" s="1"/>
  <c r="S187" i="5"/>
  <c r="N291" i="5"/>
  <c r="M291" i="5"/>
  <c r="K291" i="5"/>
  <c r="A291" i="5"/>
  <c r="C304" i="5"/>
  <c r="L291" i="5"/>
  <c r="R291" i="5"/>
  <c r="O291" i="5"/>
  <c r="S291" i="5" s="1"/>
  <c r="Q291" i="5"/>
  <c r="P291" i="5"/>
  <c r="M196" i="5"/>
  <c r="L196" i="5"/>
  <c r="K196" i="5"/>
  <c r="A196" i="5"/>
  <c r="P196" i="5"/>
  <c r="O196" i="5"/>
  <c r="R196" i="5"/>
  <c r="Q196" i="5"/>
  <c r="S179" i="5"/>
  <c r="S292" i="5"/>
  <c r="N286" i="5"/>
  <c r="M286" i="5"/>
  <c r="K286" i="5"/>
  <c r="C299" i="5"/>
  <c r="A286" i="5"/>
  <c r="L286" i="5"/>
  <c r="O286" i="5"/>
  <c r="Q286" i="5"/>
  <c r="P286" i="5"/>
  <c r="R286" i="5"/>
  <c r="S178" i="5"/>
  <c r="S198" i="5"/>
  <c r="K285" i="5"/>
  <c r="C298" i="5"/>
  <c r="N285" i="5"/>
  <c r="M285" i="5"/>
  <c r="A285" i="5"/>
  <c r="L285" i="5"/>
  <c r="P285" i="5"/>
  <c r="R285" i="5"/>
  <c r="O285" i="5"/>
  <c r="Q285" i="5"/>
  <c r="S203" i="5"/>
  <c r="N195" i="5"/>
  <c r="M195" i="5"/>
  <c r="L195" i="5"/>
  <c r="K195" i="5"/>
  <c r="A195" i="5"/>
  <c r="P195" i="5"/>
  <c r="Q195" i="5"/>
  <c r="O195" i="5"/>
  <c r="S195" i="5" s="1"/>
  <c r="R195" i="5"/>
  <c r="N200" i="5"/>
  <c r="K200" i="5"/>
  <c r="M200" i="5"/>
  <c r="L200" i="5"/>
  <c r="A200" i="5"/>
  <c r="R200" i="5"/>
  <c r="O200" i="5"/>
  <c r="P200" i="5"/>
  <c r="Q200" i="5"/>
  <c r="M199" i="5"/>
  <c r="K199" i="5"/>
  <c r="L199" i="5"/>
  <c r="A199" i="5"/>
  <c r="Q199" i="5"/>
  <c r="P199" i="5"/>
  <c r="O199" i="5"/>
  <c r="R199" i="5"/>
  <c r="M287" i="5"/>
  <c r="K287" i="5"/>
  <c r="A287" i="5"/>
  <c r="C300" i="5"/>
  <c r="L287" i="5"/>
  <c r="P287" i="5"/>
  <c r="R287" i="5"/>
  <c r="Q287" i="5"/>
  <c r="O287" i="5"/>
  <c r="S287" i="5" s="1"/>
  <c r="K293" i="5"/>
  <c r="C306" i="5"/>
  <c r="M293" i="5"/>
  <c r="L293" i="5"/>
  <c r="A293" i="5"/>
  <c r="O293" i="5"/>
  <c r="Q293" i="5"/>
  <c r="R293" i="5"/>
  <c r="P293" i="5"/>
  <c r="K297" i="5"/>
  <c r="A297" i="5"/>
  <c r="L297" i="5"/>
  <c r="R297" i="5"/>
  <c r="Q297" i="5"/>
  <c r="P297" i="5"/>
  <c r="O297" i="5"/>
  <c r="S297" i="5" s="1"/>
  <c r="N294" i="5"/>
  <c r="M294" i="5"/>
  <c r="K294" i="5"/>
  <c r="C307" i="5"/>
  <c r="A294" i="5"/>
  <c r="L294" i="5"/>
  <c r="O294" i="5"/>
  <c r="P294" i="5"/>
  <c r="Q294" i="5"/>
  <c r="R294" i="5"/>
  <c r="K283" i="5"/>
  <c r="A283" i="5"/>
  <c r="C296" i="5"/>
  <c r="L283" i="5"/>
  <c r="R283" i="5"/>
  <c r="P283" i="5"/>
  <c r="O283" i="5"/>
  <c r="Q283" i="5"/>
  <c r="L192" i="5"/>
  <c r="K192" i="5"/>
  <c r="A192" i="5"/>
  <c r="O192" i="5"/>
  <c r="Q192" i="5"/>
  <c r="P192" i="5"/>
  <c r="R192" i="5"/>
  <c r="K282" i="5"/>
  <c r="C295" i="5"/>
  <c r="A282" i="5"/>
  <c r="P282" i="5"/>
  <c r="Q282" i="5"/>
  <c r="R282" i="5"/>
  <c r="O282" i="5"/>
  <c r="S282" i="5" s="1"/>
  <c r="S277" i="5"/>
  <c r="S272" i="5"/>
  <c r="K289" i="5"/>
  <c r="C302" i="5"/>
  <c r="N289" i="5"/>
  <c r="M289" i="5"/>
  <c r="A289" i="5"/>
  <c r="L289" i="5"/>
  <c r="P289" i="5"/>
  <c r="O289" i="5"/>
  <c r="S289" i="5" s="1"/>
  <c r="Q289" i="5"/>
  <c r="R289" i="5"/>
  <c r="S189" i="5"/>
  <c r="S278" i="5"/>
  <c r="S283" i="5" l="1"/>
  <c r="L296" i="5"/>
  <c r="K296" i="5"/>
  <c r="A296" i="5"/>
  <c r="O296" i="5"/>
  <c r="S296" i="5" s="1"/>
  <c r="R296" i="5"/>
  <c r="Q296" i="5"/>
  <c r="P296" i="5"/>
  <c r="S200" i="5"/>
  <c r="S286" i="5"/>
  <c r="N302" i="5"/>
  <c r="M302" i="5"/>
  <c r="K302" i="5"/>
  <c r="L302" i="5"/>
  <c r="A302" i="5"/>
  <c r="P302" i="5"/>
  <c r="R302" i="5"/>
  <c r="O302" i="5"/>
  <c r="Q302" i="5"/>
  <c r="M306" i="5"/>
  <c r="L306" i="5"/>
  <c r="K306" i="5"/>
  <c r="A306" i="5"/>
  <c r="P306" i="5"/>
  <c r="O306" i="5"/>
  <c r="Q306" i="5"/>
  <c r="R306" i="5"/>
  <c r="K295" i="5"/>
  <c r="A295" i="5"/>
  <c r="R295" i="5"/>
  <c r="O295" i="5"/>
  <c r="Q295" i="5"/>
  <c r="P295" i="5"/>
  <c r="M300" i="5"/>
  <c r="L300" i="5"/>
  <c r="K300" i="5"/>
  <c r="A300" i="5"/>
  <c r="O300" i="5"/>
  <c r="Q300" i="5"/>
  <c r="P300" i="5"/>
  <c r="R300" i="5"/>
  <c r="S285" i="5"/>
  <c r="M303" i="5"/>
  <c r="K303" i="5"/>
  <c r="A303" i="5"/>
  <c r="L303" i="5"/>
  <c r="R303" i="5"/>
  <c r="Q303" i="5"/>
  <c r="P303" i="5"/>
  <c r="O303" i="5"/>
  <c r="N299" i="5"/>
  <c r="M299" i="5"/>
  <c r="K299" i="5"/>
  <c r="A299" i="5"/>
  <c r="L299" i="5"/>
  <c r="R299" i="5"/>
  <c r="O299" i="5"/>
  <c r="P299" i="5"/>
  <c r="Q299" i="5"/>
  <c r="N298" i="5"/>
  <c r="M298" i="5"/>
  <c r="K298" i="5"/>
  <c r="A298" i="5"/>
  <c r="L298" i="5"/>
  <c r="P298" i="5"/>
  <c r="O298" i="5"/>
  <c r="R298" i="5"/>
  <c r="Q298" i="5"/>
  <c r="S196" i="5"/>
  <c r="N307" i="5"/>
  <c r="M307" i="5"/>
  <c r="L307" i="5"/>
  <c r="K307" i="5"/>
  <c r="A307" i="5"/>
  <c r="P307" i="5"/>
  <c r="R307" i="5"/>
  <c r="Q307" i="5"/>
  <c r="O307" i="5"/>
  <c r="S307" i="5" s="1"/>
  <c r="S294" i="5"/>
  <c r="N304" i="5"/>
  <c r="M304" i="5"/>
  <c r="L304" i="5"/>
  <c r="K304" i="5"/>
  <c r="A304" i="5"/>
  <c r="O304" i="5"/>
  <c r="Q304" i="5"/>
  <c r="R304" i="5"/>
  <c r="P304" i="5"/>
  <c r="S301" i="5"/>
  <c r="S192" i="5"/>
  <c r="S293" i="5"/>
  <c r="S199" i="5"/>
  <c r="S202" i="5"/>
  <c r="S299" i="5" l="1"/>
  <c r="S306" i="5"/>
  <c r="S295" i="5"/>
  <c r="S300" i="5"/>
  <c r="S304" i="5"/>
  <c r="S303" i="5"/>
  <c r="S302" i="5"/>
  <c r="S29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<sst xmlns="http://schemas.openxmlformats.org/spreadsheetml/2006/main" count="961" uniqueCount="363">
  <si>
    <t>RAM Specification Weights per Task</t>
  </si>
  <si>
    <t>Memory Type</t>
  </si>
  <si>
    <t>Data Rate</t>
  </si>
  <si>
    <t>Memory Type Score</t>
  </si>
  <si>
    <t>Memory Capacity</t>
  </si>
  <si>
    <t>Task</t>
  </si>
  <si>
    <t>Gaming</t>
  </si>
  <si>
    <t>ML/AI</t>
  </si>
  <si>
    <t>HPC</t>
  </si>
  <si>
    <t>3D Rendering</t>
  </si>
  <si>
    <t>ML / AI</t>
  </si>
  <si>
    <t>Scaling Factor</t>
  </si>
  <si>
    <t>RAM Configurations</t>
  </si>
  <si>
    <t>Slot 1</t>
  </si>
  <si>
    <t>Slot 2</t>
  </si>
  <si>
    <t>Slot 3</t>
  </si>
  <si>
    <t>Slot 4</t>
  </si>
  <si>
    <t>Price</t>
  </si>
  <si>
    <t>Link 1</t>
  </si>
  <si>
    <t>Link 2</t>
  </si>
  <si>
    <t>Link 3</t>
  </si>
  <si>
    <t>Link 4</t>
  </si>
  <si>
    <t>Gaming Score</t>
  </si>
  <si>
    <t>ML/AI Score</t>
  </si>
  <si>
    <t>HPC Score</t>
  </si>
  <si>
    <t>3D Rendering Score</t>
  </si>
  <si>
    <t>Task Score</t>
  </si>
  <si>
    <t>DDR4</t>
  </si>
  <si>
    <t>DDR5</t>
  </si>
  <si>
    <t>Motherboard</t>
  </si>
  <si>
    <t>CPU Socket</t>
  </si>
  <si>
    <t>Memory Type (DDR)</t>
  </si>
  <si>
    <t>Capacity</t>
  </si>
  <si>
    <t>Modules</t>
  </si>
  <si>
    <t>Channels</t>
  </si>
  <si>
    <t>PCI Express</t>
  </si>
  <si>
    <t>Pins</t>
  </si>
  <si>
    <t>Power</t>
  </si>
  <si>
    <t>Motherboard Factors</t>
  </si>
  <si>
    <t>Number of Channels</t>
  </si>
  <si>
    <t>k</t>
  </si>
  <si>
    <t>j</t>
  </si>
  <si>
    <t>RAM</t>
  </si>
  <si>
    <t>Link</t>
  </si>
  <si>
    <t>https://www.kupujemprodajem.com/kompjuteri-desktop/ram-memorije/g-skill-8gb-aegis-ddr4-2133mhz-cl15-f4-2133c15s-8gis/oglas/174474714?filterId=4104896612</t>
  </si>
  <si>
    <t>https://www.kupujemprodajem.com/kompjuteri-laptop-i-tablet/laptopovi-memorije/g-skill-16gb-notebook-ddr4-2133mhz-cl15-f4-2133c15s-16grs/oglas/177252948?filterId=4104896612</t>
  </si>
  <si>
    <t>https://www.kupujemprodajem.com/kompjuteri-laptop-i-tablet/laptopovi-memorije/g-skill-16gb-ripjaws-notebook-ddr4-2133mhz-cl15-kit-f4-2133/oglas/169094610?filterId=6320553700</t>
  </si>
  <si>
    <t>https://www.kupujemprodajem.com/kompjuteri-desktop/serveri/32gb-2133mhz-2rx4-ddr4-serverska-memorija/oglas/159582958?filterId=6320268856</t>
  </si>
  <si>
    <t>https://www.kupujemprodajem.com/kompjuteri-desktop/ram-memorije/g-skill-32gb-ripjaws-notebook-ddr4-2133mhz-cl15-kit-f4-2133c/oglas/169651964?filterId=6320268856</t>
  </si>
  <si>
    <t>https://www.kupujemprodajem.com/kompjuteri-desktop/ram-memorije/corsair-64gb-vengeance-lpx-ddr4-2133mhz-cl13-kit-cmk64gx4m4a/oglas/156830370?filterId=6320597650</t>
  </si>
  <si>
    <t>https://www.kupujemprodajem.com/kompjuteri-desktop/ram-memorije/corsair-8gb-valueselect-ddr4-2400mhz-cl16-cmv8gx4m1a2400c16/oglas/176188625?filterId=4257693143</t>
  </si>
  <si>
    <t>https://www.kupujemprodajem.com/kompjuteri-desktop/ram-memorije/corsair-8gb-vengeance-lpx-ddr4-2400mhz-cl16-kit/oglas/167095516?filterId=4257693143</t>
  </si>
  <si>
    <t>https://www.kupujemprodajem.com/kompjuteri-desktop/ram-memorije/corsair-16gb-vengeance-lpx-ddr4-2400mhz-cl14-cmk16gx4m1a2400/oglas/173925140?filterId=6320286466</t>
  </si>
  <si>
    <t>https://www.kupujemprodajem.com/kompjuteri-desktop/ram-memorije/g-skill-16gb-aegis-ddr4-2400mhz-cl17-kit-f4-2400c17d-16gis/oglas/165961248?filterId=6320286466</t>
  </si>
  <si>
    <t>https://www.kupujemprodajem.com/kompjuteri-desktop/ram-memorije/patriot-32gb-viper-steel-notebook-ddr4-2400mhz-cl15-pvs432g2/oglas/163350165?filterId=6320321671</t>
  </si>
  <si>
    <t>https://www.kupujemprodajem.com/kompjuteri-desktop/ram-memorije/g-skill-32gb-aegis-ddr4-2400mhz-cl15-kit-f4-2400c15d-32gis/oglas/173556479?filterId=6320321671</t>
  </si>
  <si>
    <t>https://www.kupujemprodajem.com/kompjuteri-desktop/ram-memorije/mushkin-64gb-redline-ddr4-2400mhz-cl15-kit-mrd4u240ffff32gx2/oglas/151157970?filterId=6320292913</t>
  </si>
  <si>
    <t>https://www.kupujemprodajem.com/kompjuteri-desktop/ram-memorije/g-skill-64gb-fortis-ddr4-2400mhz-cl15-kit-f4-2400c15q-64gft/oglas/173219743?filterId=6320292913</t>
  </si>
  <si>
    <t>https://www.kupujemprodajem.com/kompjuteri-desktop/ram-memorije/ddr4-8gb-2666m-patriot-signature-psd48g266681/oglas/99486802?filterId=4061069843</t>
  </si>
  <si>
    <t>https://www.kupujemprodajem.com/kompjuteri-desktop/ram-memorije/g-skill-16gb-aegis-ddr4-2666mhz-cl19-f4-2666c19s-16gis/oglas/165959859?filterId=6320975356</t>
  </si>
  <si>
    <t>https://www.kupujemprodajem.com/kompjuteri-desktop/ram-memorije/g-skill-16gb-aegis-ddr4-2666mhz-cl19-kit-f4-2666c19d-16gis/oglas/165961263?filterId=6320975356</t>
  </si>
  <si>
    <t>https://www.kupujemprodajem.com/kompjuteri-desktop/ram-memorije/kingston-fury-32gb-beast-ddr4-2666mhz-cl16-kf426c16bb-32/oglas/170369589?filterId=6320296120</t>
  </si>
  <si>
    <t>https://www.kupujemprodajem.com/kompjuteri-desktop/ram-memorije/g-skill-32gb-aegis-ddr4-2666mhz-cl19-kit-f4-2666c19d-32gis/oglas/169477059?filterId=6320296120</t>
  </si>
  <si>
    <t>https://www.kupujemprodajem.com/kompjuteri-laptop-i-tablet/laptopovi-memorije/g-skill-64gb-ripjaws-notebook-ddr4-2666mhz-cl19-kit-f4-2666/oglas/155470717?filterId=6320298064</t>
  </si>
  <si>
    <t>https://www.kupujemprodajem.com/kompjuteri-desktop/ram-memorije/corsair-64gb-vengeance-lpx-ddr4-2666mhz-cl16-kit-cmk64gx4m4/oglas/174147433?filterId=6320298064</t>
  </si>
  <si>
    <t>https://www.kupujemprodajem.com/kompjuteri-laptop-i-tablet/laptopovi-memorije/kingston-fury-8gb-impact-notebook-ddr4-2933mhz-cl17-kf429s17/oglas/138412495?filterId=6320305069</t>
  </si>
  <si>
    <t>https://www.kupujemprodajem.com/kompjuteri-laptop-i-tablet/laptopovi-memorije/kingston-fury-16gb-impact-notebook-ddr4-2933mhz-cl17-kf429s1/oglas/126386590?filterId=6320306242</t>
  </si>
  <si>
    <t>https://www.kupujemprodajem.com/kompjuteri-desktop/ram-memorije/corsair-16gb-vengeance-lpx-ddr4-2933mhz-cl16-kit-cmk16gx4m2z/oglas/173926171?filterId=6320306242</t>
  </si>
  <si>
    <t>https://www.kupujemprodajem.com/kompjuteri-laptop-i-tablet/laptopovi-memorije/kingston-fury-32gb-impact-notebook-ddr4-2933mhz-cl17-kf429s1/oglas/126535679?filterId=6320316673</t>
  </si>
  <si>
    <t>https://www.kupujemprodajem.com/kompjuteri-desktop/ram-memorije/corsair-32gb-vengeance-notebook-ddr4-2933mhz-cl19-kit-cmsx32/oglas/174005275?filterId=6320316673</t>
  </si>
  <si>
    <t>https://www.kupujemprodajem.com/kompjuteri-laptop-i-tablet/laptopovi-memorije/corsair-64gb-vengeance-notebook-ddr4-2933mhz-cl19-kit-cmsx6/oglas/176577521?filterId=6321027049</t>
  </si>
  <si>
    <t>https://www.kupujemprodajem.com/kompjuteri-desktop/ram-memorije/kingston-fury-8gb-beast-ddr4-3200mhz-cl16-kf432c16bb-8/oglas/169515289?filterId=4225298900</t>
  </si>
  <si>
    <t>https://www.kupujemprodajem.com/kompjuteri-desktop/ram-memorije/siliconpower-ddr4-16gb-3200mhz-sp016gblfu320x02/oglas/97309070?filterId=4122809765</t>
  </si>
  <si>
    <t>https://www.kupujemprodajem.com/kompjuteri-desktop/ram-memorije/g-skill-16gb-aegis-ddr4-3200mhz-cl16-kit-f4-3200c16d-16gis/oglas/173373731?filterId=4122809765</t>
  </si>
  <si>
    <t>https://www.kupujemprodajem.com/kompjuteri-desktop/ram-memorije/kingston-fury-32gb-beast-ddr4-3200mhz-cl16-kf432c16bb-32/oglas/173446517?filterId=5362446268</t>
  </si>
  <si>
    <t>https://www.kupujemprodajem.com/kompjuteri-desktop/ram-memorije/g-skill-32gb-aegis-ddr4-3200mhz-cl16-kit-f4-3200c16d-32gis/oglas/173373987?filterId=5362446268</t>
  </si>
  <si>
    <t>https://www.kupujemprodajem.com/kompjuteri-desktop/ram-memorije/kingston-fury-64gb-beast-ddr4-3200mhz-cl16-kit/oglas/152042673?filterId=5376907318</t>
  </si>
  <si>
    <t>https://www.kupujemprodajem.com/kompjuteri-desktop/ram-memorije/g-skill-64gb-ripjaws-v-ddr4-3200mhz-cl16-f4-3200c16q-64gvk/oglas/171877097?filterId=5376907318</t>
  </si>
  <si>
    <t>https://www.kupujemprodajem.com/kompjuteri-desktop/ram-memorije/kingston-fury-8gb-beast-ddr4-3600mhz-cl17-kf436c17bb-8/oglas/170970729?filterId=6321080899</t>
  </si>
  <si>
    <t>https://www.kupujemprodajem.com/kompjuteri-desktop/ram-memorije/memorija-g-skill-16gb-ripjaws-v-ddr4-3600mhz-cl18-f4-3600c/oglas/175346116?filterId=6321085048</t>
  </si>
  <si>
    <t>https://www.kupujemprodajem.com/kompjuteri-desktop/ram-memorije/g-skill-16gb-ripjaws-v-ddr4-3600mhz-cl18-kit-f4-3600c18d-16g/oglas/173445591?filterId=6321085048</t>
  </si>
  <si>
    <t>https://www.kupujemprodajem.com/kompjuteri-desktop/ram-memorije/kingston-fury-32gb-beast-ddr4-3600mhz-cl18-kf436c18bb-32/oglas/165816537?filterId=5727673288</t>
  </si>
  <si>
    <t>https://www.kupujemprodajem.com/kompjuteri-desktop/ram-memorije/g-skill-32gb-ripjaws-v-ddr4-3600mhz-cl18-kit-f4-3600c18d-32g/oglas/173442818?filterId=5727673288</t>
  </si>
  <si>
    <t>https://www.kupujemprodajem.com/kompjuteri-desktop/ram-memorije/g-skill-64gb-ripjaws-v-ddr4-3600mhz-cl18-kit-f4-3600c18d-64g/oglas/161337691?filterId=5376881125</t>
  </si>
  <si>
    <t>https://www.kupujemprodajem.com/kompjuteri-desktop/ram-memorije/corsair-64gb-vengeance-lpx-ddr4-3600mhz-cl18-kit-cmk64gx4m4d/oglas/131944778?filterId=5376881125</t>
  </si>
  <si>
    <t>https://www.kupujemprodajem.com/kompjuteri-desktop/ram-memorije/kingston-fury-16gb-renegade-rgb-ddr4-4266mhz-cl19-kit-kf442c/oglas/144374501?filterId=6320329996</t>
  </si>
  <si>
    <t>https://www.kupujemprodajem.com/kompjuteri-desktop/ram-memorije/g-skill-32gb-trident-z-rgb-ddr4-4266mhz-cl19-kit-f4-4266c19d/oglas/173214640?filterId=6320339962</t>
  </si>
  <si>
    <t>https://www.kupujemprodajem.com/kompjuteri-desktop/ram-memorije/g-skill-64gb-trident-z-rgb-ddr4-4266mhz-cl19-kit-f4-4266c19/oglas/177772229?filterId=6320341609</t>
  </si>
  <si>
    <t>https://www.kupujemprodajem.com/kompjuteri-desktop/ram-memorije/kingston-fury-16gb-ren-ddr4-4800mhz-cl19-kf448c19rb2k2-16/oglas/172000790?filterId=6320345281</t>
  </si>
  <si>
    <t>https://www.kupujemprodajem.com/kompjuteri-desktop/ram-memorije/g-skill-32gb-trident-z-rgb-ddr4-4800mhz-cl20-kit/oglas/173771915?filterId=6320348938</t>
  </si>
  <si>
    <t>https://www.kupujemprodajem.com/kompjuteri-laptop-i-tablet/laptopovi-memorije/corsair-8gb-vengeance-notebook-ddr5-4800mhz-cl40-cmsx8gx5m1a/oglas/174036263?filterId=6321160672</t>
  </si>
  <si>
    <t>https://www.kupujemprodajem.com/kompjuteri-desktop/ram-memorije/kingston-fury-16gb-beast-ddr5-4800mhz-cl38-kf548c38bb-16/oglas/144129697?filterId=5823644011</t>
  </si>
  <si>
    <t>https://www.kupujemprodajem.com/kompjuteri-desktop/ram-memorije/crucial-32gb-ddr5-4800mhz-cl40-ct32g48c40u5/oglas/173726180?filterId=5823650893</t>
  </si>
  <si>
    <t>https://www.kupujemprodajem.com/kompjuteri-desktop/ram-memorije/adata-32gb-premier-ddr5-4800mhz-cl40-kit-ad5u480016g-dt/oglas/177500545?filterId=5823650893</t>
  </si>
  <si>
    <t>https://www.kupujemprodajem.com/kompjuteri-laptop-i-tablet/laptopovi-memorije/corsair-64gb-vengeance-notebook-ddr5-4800mhz-cl40-kit-cmsx64/oglas/177863937?filterId=6321184447</t>
  </si>
  <si>
    <t>https://www.kupujemprodajem.com/kompjuteri-desktop/ram-memorije/kingston-fury-8gb-beast-ddr5-5200mhz-cl36-kf552c36bbe-8/oglas/165818967?filterId=6321190312</t>
  </si>
  <si>
    <t>https://www.kupujemprodajem.com/kompjuteri-desktop/ram-memorije/kingston-fury-16gb-beast-ddr5-5200mhz-cl40-kf552c40bb-16/oglas/170039870?filterId=6321194224</t>
  </si>
  <si>
    <t>https://www.kupujemprodajem.com/kompjuteri-desktop/hard-diskovi-ssd/kingston-fury-16gb-beast-ddr5-5200mhz-cl40-kit-kf552c40bbk2/oglas/163172272?filterId=6321194224</t>
  </si>
  <si>
    <t>https://www.kupujemprodajem.com/kompjuteri-desktop/ram-memorije/kingston-fury-32gb-beast-ddr5-5200mhz-cl36-kf552c36bbe-32/oglas/169752451?filterId=6321197122</t>
  </si>
  <si>
    <t>https://www.kupujemprodajem.com/kompjuteri-desktop/ram-memorije/kingston-fury-32gb-beast-ddr5-5200mhz-cl36-kit-kf552c36bbek/oglas/166493104?filterId=6321197122</t>
  </si>
  <si>
    <t>https://www.kupujemprodajem.com/kompjuteri-desktop/ram-memorije/kingston-fury-64gb-beast-ddr5-5200mhz-cl40-kit-kf552c40bbk2/oglas/174085477?filterId=6321231436</t>
  </si>
  <si>
    <t>https://www.kupujemprodajem.com/kompjuteri-desktop/ram-memorije/kingston-fury-8gb-beast-ddr5-5600mhz-cl40-kf556c40bb-8/oglas/165818981?filterId=6321238402</t>
  </si>
  <si>
    <t>https://www.kupujemprodajem.com/kompjuteri-desktop/ram-memorije/kingston-fury-16gb-beast-ddr5-5600mhz-cl36-kf556c36bbe-16/oglas/173557655?filterId=6321244591</t>
  </si>
  <si>
    <t>https://www.kupujemprodajem.com/kompjuteri-desktop/ram-memorije/kingston-fury-16gb-beast-ddr5-5600mhz-cl40-kit/oglas/152044179?filterId=6321244591</t>
  </si>
  <si>
    <t>https://www.kupujemprodajem.com/kompjuteri-desktop/ram-memorije/kingston-fury-32gb-beast-ddr5-5600mhz-cl36/oglas/152045667?filterId=6321283309</t>
  </si>
  <si>
    <t>https://www.kupujemprodajem.com/kompjuteri-desktop/ram-memorije/kingston-fury-32gb-beast-ddr5-5600mhz-cl40-kf556c40bbk2-32/oglas/177572049?filterId=6321283309</t>
  </si>
  <si>
    <t>https://www.kupujemprodajem.com/kompjuteri-desktop/ram-memorije/kingston-fury-64gb-beast-ddr5-5600mhz-cl36-kit-kf556c36bbek2/oglas/173500844?filterId=5462475856</t>
  </si>
  <si>
    <t>https://www.kupujemprodajem.com/kompjuteri-desktop/ram-memorije/kingston-fury-8gb-beast-ddr5-6000mhz-cl36-kf560c36bbe-8/oglas/172023243?filterId=6321300577</t>
  </si>
  <si>
    <t>https://www.kupujemprodajem.com/kompjuteri-desktop/ram-memorije/kingston-fury-16gb-beast-ddr5-6000mhz-cl36-kf560c36bbe-16/oglas/173779792?filterId=5874128083</t>
  </si>
  <si>
    <t>https://www.kupujemprodajem.com/kompjuteri-desktop/ram-memorije/kingston-fury-16gb-beast-ddr5-6000mhz-cl36-kit-kf560c36bbek2/oglas/169752559?filterId=5874128083</t>
  </si>
  <si>
    <t>https://www.kupujemprodajem.com/kompjuteri-desktop/ram-memorije/kingston-fury-32gb-beast-ddr5-6000mhz-cl36-kf560c36bbe-32/oglas/172011627?filterId=4288155782</t>
  </si>
  <si>
    <t>https://www.kupujemprodajem.com/kompjuteri-desktop/ram-memorije/kingston-fury-32gb-beast-ddr5-6000mhz-cl36-kit/oglas/152042721?filterId=4288155782</t>
  </si>
  <si>
    <t>https://www.kupujemprodajem.com/kompjuteri-desktop/ram-memorije/kingston-fury-64gb-beast-ddr5-6000mhz-cl36-kit/oglas/152043110?filterId=4374111317</t>
  </si>
  <si>
    <t>https://www.kupujemprodajem.com/kompjuteri-desktop/ram-memorije/patriot-32gb-viper-venom-ddr5-6200mhz-cl40-kit-pvv532g620c4/oglas/176805877?filterId=6321354121</t>
  </si>
  <si>
    <t>https://www.kupujemprodajem.com/kompjuteri-desktop/ram-memorije/corsair-64gb-vengeance-ddr5-6200mhz-cl32-kit-cmk64gx5m2b6200/oglas/159910682?filterId=6321365869</t>
  </si>
  <si>
    <t>https://www.kupujemprodajem.com/kompjuteri-desktop/ram-memorije/corsair-64gb-vengeance-ddr5-6200mhz-cl32-kit-cmk64gx5m4b6200/oglas/149750515?filterId=6321365869</t>
  </si>
  <si>
    <t>https://www.kupujemprodajem.com/kompjuteri-desktop/ram-memorije/kingston-fury-16gb-beast-rgb-ddr5-6400mhz-cl32/oglas/176957796?filterId=6321380410</t>
  </si>
  <si>
    <t>https://www.kupujemprodajem.com/kompjuteri-desktop/ram-memorije/patriot-32gb-viper-venom-ddr5-6400mhz-cl32-kit-pvv532g640c3/oglas/176805726?filterId=6321386188</t>
  </si>
  <si>
    <t>https://www.kupujemprodajem.com/kompjuteri-desktop/ram-memorije/patriot-64gb-viper-venom-ddr5-6400mhz-cl32-kit-pvv564g640c32/oglas/176859094?filterId=5475211054</t>
  </si>
  <si>
    <t>https://www.kupujemprodajem.com/kompjuteri-desktop/ram-memorije/corsair-64gb-vengeance-ddr5-6400mhz-cl32-kit-cmk64gx5m4b6400/oglas/148504923?filterId=5475211054</t>
  </si>
  <si>
    <t>https://www.kupujemprodajem.com/kompjuteri-desktop/ram-memorije/kingston-fury-16gb-beast-rgb-ddr5-6800mhz-cl34-kf568c34bbea/oglas/176828259?filterId=6321425743</t>
  </si>
  <si>
    <t>https://www.kupujemprodajem.com/kompjuteri-desktop/ram-memorije/patriot-32gb-viper-venom-ddr5-6800mhz-cl34-kit-pvv532g680c34/oglas/168853506?filterId=6321428911</t>
  </si>
  <si>
    <t>https://www.kupujemprodajem.com/kompjuteri-desktop/ram-memorije/corsair-64gb-vengeance-ddr5-6800mhz-cl32-kit-cmk64gx5m2x6800/oglas/156643648?filterId=6321439273</t>
  </si>
  <si>
    <t>https://www.kupujemprodajem.com/kompjuteri-desktop/ram-memorije/kingston-fury-16gb-renegade-ddr5-7200mhz-cl38-kf572c38rs-16/oglas/176010964?filterId=6321446308</t>
  </si>
  <si>
    <t>https://www.kupujemprodajem.com/kompjuteri-desktop/ram-memorije/patriot-32gb-viper-venom-ddr5-7200mhz-cl34-kit-pvv532g720c3/oglas/176578524?filterId=6321448066</t>
  </si>
  <si>
    <t>https://www.kupujemprodajem.com/kompjuteri-desktop/ram-memorije/kingston-fury-16gb-renegade-ddr5-7600mhz-cl38-kf576c38rs-16/oglas/172016097?filterId=6321458692</t>
  </si>
  <si>
    <t>https://www.kupujemprodajem.com/kompjuteri-desktop/ram-memorije/patriot-32gb-viper-xtreme-5-rgb-ddr5-7600mhz-cl36-kit-pvx532/oglas/176858240?filterId=5523015031</t>
  </si>
  <si>
    <t>https://www.kupujemprodajem.com/kompjuteri-desktop/ram-memorije/kingston-fury-16gb-renegade-ddr5-8000mhz-cl38-kf580c38rw-16/oglas/162357859?filterId=6321470173</t>
  </si>
  <si>
    <t>https://www.kupujemprodajem.com/kompjuteri-desktop/ram-memorije/g-skill-32gb-trident-z5-rgb-ddr5-8000mhz-cl38-kit/oglas/170559662?filterId=5523013309</t>
  </si>
  <si>
    <t>CPU Specification Weights per Task</t>
  </si>
  <si>
    <t>CPU Cores</t>
  </si>
  <si>
    <t>Threads</t>
  </si>
  <si>
    <t>Base Clock</t>
  </si>
  <si>
    <t>Max. Boost Clock</t>
  </si>
  <si>
    <t>L2 Cache</t>
  </si>
  <si>
    <t>L3 Cache</t>
  </si>
  <si>
    <t>CPU</t>
  </si>
  <si>
    <t>Memory Type (LPDDR)</t>
  </si>
  <si>
    <t>Data Rate (LPDDR)</t>
  </si>
  <si>
    <t>Memory Channels</t>
  </si>
  <si>
    <t>System Memory Specification</t>
  </si>
  <si>
    <t>L1 Cache</t>
  </si>
  <si>
    <t>Recommended Cooler</t>
  </si>
  <si>
    <t>Processor Technology for CPU Cores</t>
  </si>
  <si>
    <t>AMD Ryzen 3 5125C</t>
  </si>
  <si>
    <t>FP6</t>
  </si>
  <si>
    <t>Any</t>
  </si>
  <si>
    <t>AMD Ryzen 3 5300U</t>
  </si>
  <si>
    <t>AMD Ryzen 3 5305G</t>
  </si>
  <si>
    <t>AM4</t>
  </si>
  <si>
    <t>AMD Ryzen 3 5305GE</t>
  </si>
  <si>
    <t>AMD Ryzen 3 5400U</t>
  </si>
  <si>
    <t>AMD Ryzen 3 5425U</t>
  </si>
  <si>
    <t>AMD Ryzen 3 5425C</t>
  </si>
  <si>
    <t>AMD Ryzen 5 5500H</t>
  </si>
  <si>
    <t>AMD Ryzen 5 5600T</t>
  </si>
  <si>
    <t>https://www.kupujemprodajem.com/kompjuteri-desktop/procesori/amd-ryzen-5-5600t-3-70ghz-am4-box-wraith-stealth-cooler-wih/oglas/174065887?filterId=6261623473</t>
  </si>
  <si>
    <t>AMD Ryzen 5 5600X</t>
  </si>
  <si>
    <t>https://www.kupujemprodajem.com/kompjuteri-desktop/procesori/amd-ryzen-5-5600x-3-70ghz-am4/oglas/126260082?filterId=4293808607</t>
  </si>
  <si>
    <t>AMD Ryzen 5 5600XT</t>
  </si>
  <si>
    <t>https://www.kupujemprodajem.com/kompjuteri-desktop/procesori/amd-ryzen-5-5600xt-3-80ghz-am4-oem-100-000001585/oglas/176616472?filterId=6316137499</t>
  </si>
  <si>
    <t>AMD Ryzen 5 5500</t>
  </si>
  <si>
    <t>https://www.kupujemprodajem.com/kompjuteri-desktop/procesori/amd-ryzen-5-5500-3-60ghz-am4-box-100-100000457box/oglas/162950254?filterId=4255286333</t>
  </si>
  <si>
    <t>AMD Ryzen 5 5500GT</t>
  </si>
  <si>
    <t>https://www.kupujemprodajem.com/kompjuteri-desktop/procesori/amd-ryzen-5-5500gt-3-60ghz-am4-box/oglas/170766672?filterId=5609297014</t>
  </si>
  <si>
    <t>AMD Ryzen 5 5500U</t>
  </si>
  <si>
    <t>AMD Ryzen 5 5600</t>
  </si>
  <si>
    <t>https://www.kupujemprodajem.com/kompjuteri-desktop/procesori/amd-ryzen-5-5600-3-50ghz-am4-oem-100-000000927/oglas/177430471?filterId=4260611222</t>
  </si>
  <si>
    <t>AMD Ryzen 5 5600G</t>
  </si>
  <si>
    <t>https://www.kupujemprodajem.com/kompjuteri-desktop/procesori/amd-ryzen-5-5600g-3-90ghz-am4-box-100-100000252box/oglas/162902041?filterId=4282586021</t>
  </si>
  <si>
    <t>AMD Ryzen 5 5600GE</t>
  </si>
  <si>
    <t>AMD Ryzen 5 5600GT</t>
  </si>
  <si>
    <t>https://www.kupujemprodajem.com/kompjuteri-desktop/procesori/amd-ryzen-5-5600gt-3-60ghz-am4-box-100-100001488box/oglas/169740646?filterId=6166233649</t>
  </si>
  <si>
    <t>AMD Ryzen 5 5600H</t>
  </si>
  <si>
    <t>AMD Ryzen 5 5600U</t>
  </si>
  <si>
    <t>AMD Ryzen 5 5605G</t>
  </si>
  <si>
    <t>AMD Ryzen 5 5605GE</t>
  </si>
  <si>
    <t>AMD Ryzen 5 5625U</t>
  </si>
  <si>
    <t>AMD Ryzen 5 5560U</t>
  </si>
  <si>
    <t>4X</t>
  </si>
  <si>
    <t>AMD Ryzen 5 5600HS</t>
  </si>
  <si>
    <t>AMD Ryzen 5 5600X3D</t>
  </si>
  <si>
    <t>AMD Ryzen 5 5625C</t>
  </si>
  <si>
    <t>AMD Ryzen 7 5800X</t>
  </si>
  <si>
    <t>Premium Air</t>
  </si>
  <si>
    <t>https://www.kupujemprodajem.com/kompjuteri-desktop/procesori/amd-ryzen-7-5800x-3-80ghz-am4-box/oglas/143914911?filterId=4265304782</t>
  </si>
  <si>
    <t>AMD Ryzen 7 5800X3D</t>
  </si>
  <si>
    <t>Liquid</t>
  </si>
  <si>
    <t>https://www.kupujemprodajem.com/kompjuteri-desktop/procesori/amd-ryzen-7-5800x3d-3-80ghz-am4-box/oglas/136671433?filterId=4255262399</t>
  </si>
  <si>
    <t>AMD Ryzen 7 5800XT</t>
  </si>
  <si>
    <t>https://www.kupujemprodajem.com/kompjuteri-desktop/procesori/amd-ryzen-7-5800xt-3-80ghz-am4-box-100-100001582box-wraith-p/oglas/169706628?filterId=5262877921</t>
  </si>
  <si>
    <t>AMD Ryzen 7 5700G</t>
  </si>
  <si>
    <t>https://www.kupujemprodajem.com/kompjuteri-desktop/procesori/amd-ryzen-7-5700g-3-80ghz-am4-box-wraith-stealth/oglas/141127547?filterId=4273763594</t>
  </si>
  <si>
    <t>AMD Ryzen 7 5700GE</t>
  </si>
  <si>
    <t>AMD Ryzen 7 5700U</t>
  </si>
  <si>
    <t>AMD Ryzen 7 5700X</t>
  </si>
  <si>
    <t>https://www.kupujemprodajem.com/kompjuteri-desktop/procesori/amd-ryzen-7-5700x-3-40ghz-am4-oem-100-000000926/oglas/174886860?filterId=4257351638</t>
  </si>
  <si>
    <t>AMD Ryzen 7 5705G</t>
  </si>
  <si>
    <t>AMD Ryzen 7 5705GE</t>
  </si>
  <si>
    <t>AMD Ryzen 7 5800H</t>
  </si>
  <si>
    <t>AMD Ryzen 7 5800U</t>
  </si>
  <si>
    <t>AMD Ryzen 7 5825U</t>
  </si>
  <si>
    <t>AMD Ryzen 9 5900HX</t>
  </si>
  <si>
    <t>AMD Ryzen 9 5980HX</t>
  </si>
  <si>
    <t>AMD Ryzen 7 5700</t>
  </si>
  <si>
    <t>https://www.kupujemprodajem.com/kompjuteri-desktop/procesori/amd-ryzen-7-5700-3-70ghz-am4-box-wraith-stealth-cooler/oglas/176490452?filterId=4309138436</t>
  </si>
  <si>
    <t>AMD Ryzen 7 5700X3D</t>
  </si>
  <si>
    <t>https://www.kupujemprodajem.com/kompjuteri-desktop/procesori/amd-ryzen-7-5700x3d-3-0ghz-am4-box-100-100001503wof/oglas/167653686?filterId=4372799099</t>
  </si>
  <si>
    <t>AMD Ryzen 7 5800HS</t>
  </si>
  <si>
    <t>AMD Ryzen 7 5825C</t>
  </si>
  <si>
    <t>AMD Ryzen 9 5900HS</t>
  </si>
  <si>
    <t>AMD Ryzen 9 5980HS</t>
  </si>
  <si>
    <t>AMD Ryzen 9 5900X</t>
  </si>
  <si>
    <t>https://www.kupujemprodajem.com/kompjuteri-desktop/procesori/amd-ryzen-9-5900x-3-70ghz-am4-box-100-100000061wof/oglas/141126999?filterId=4319954225</t>
  </si>
  <si>
    <t>AMD Ryzen 9 5900XT</t>
  </si>
  <si>
    <t>https://www.kupujemprodajem.com/kompjuteri-desktop/procesori/amd-ryzen-9-5900xt-3-30ghz-am4-box-100-100001581wof/oglas/169706571?filterId=5879906323</t>
  </si>
  <si>
    <t>AMD Ryzen 9 5950X</t>
  </si>
  <si>
    <t>https://www.kupujemprodajem.com/kompjuteri-desktop/procesori/amd-ryzen-9-5950x-3-40ghz-am4-box-100-100000059wof/oglas/141127207?filterId=4271761436</t>
  </si>
  <si>
    <t>AMD Ryzen 3 7320C</t>
  </si>
  <si>
    <t>FT6</t>
  </si>
  <si>
    <t>AMD Ryzen 3 7320U</t>
  </si>
  <si>
    <t>AMD Ryzen 3 7330U</t>
  </si>
  <si>
    <t>AMD Ryzen 3 7335U</t>
  </si>
  <si>
    <t>FP7</t>
  </si>
  <si>
    <t>AMD Ryzen 3 7440U</t>
  </si>
  <si>
    <t>5X</t>
  </si>
  <si>
    <t>FP7 , FP7r2</t>
  </si>
  <si>
    <t>AMD Ryzen 5 7235HS</t>
  </si>
  <si>
    <t>FP7r2</t>
  </si>
  <si>
    <t>AMD Ryzen 5 7520C</t>
  </si>
  <si>
    <t>AMD Ryzen 5 7520U</t>
  </si>
  <si>
    <t>AMD Ryzen 5 7400F</t>
  </si>
  <si>
    <t>AM5</t>
  </si>
  <si>
    <t>https://www.kupujemprodajem.com/kompjuteri-desktop/procesori/amd-ryzen-5-7400f-3-7ghz-4-7ghz-am5-6-core-100-000001845/oglas/177467071?filterId=6316156390</t>
  </si>
  <si>
    <t>AMD Ryzen 5 7500F</t>
  </si>
  <si>
    <t>https://www.kupujemprodajem.com/kompjuteri-desktop/procesori/amd-ryzen-5-7500f/oglas/156796444?filterId=4291051883</t>
  </si>
  <si>
    <t>AMD Ryzen 5 7600</t>
  </si>
  <si>
    <t>https://www.kupujemprodajem.com/kompjuteri-desktop/procesori/amd-ryzen-5-7600-3-80ghz-am5/oglas/148162950?filterId=4260969230</t>
  </si>
  <si>
    <t>AMD Ryzen 5 7600X</t>
  </si>
  <si>
    <t>https://www.kupujemprodajem.com/kompjuteri-desktop/procesori/amd-ryzen-5-7600x-4-70ghz-am5-box/oglas/142391748?filterId=4257342200</t>
  </si>
  <si>
    <t>AMD Ryzen 5 7600X3D</t>
  </si>
  <si>
    <t>https://www.kupujemprodajem.com/kompjuteri-desktop/procesori/amd-ryzen-5-7600x3d-4-10ghz-am5-100-100001721wof/oglas/176651981?filterId=5339835820</t>
  </si>
  <si>
    <t>AMD Ryzen 5 7430U</t>
  </si>
  <si>
    <t>AMD Ryzen 5 7530U</t>
  </si>
  <si>
    <t>AMD Ryzen 5 7535HS</t>
  </si>
  <si>
    <t>AMD Ryzen 5 7535U</t>
  </si>
  <si>
    <t>AMD Ryzen 5 7540U</t>
  </si>
  <si>
    <t>AMD Ryzen 5 7545U</t>
  </si>
  <si>
    <t>AMD Ryzen 5 7640HS</t>
  </si>
  <si>
    <t>FP7 , FP7r2 , FP8</t>
  </si>
  <si>
    <t>AMD Ryzen 5 7640U</t>
  </si>
  <si>
    <t>AMD Ryzen 5 7645HX</t>
  </si>
  <si>
    <t>FL1</t>
  </si>
  <si>
    <t>AMD Ryzen 7 7700</t>
  </si>
  <si>
    <t>https://www.kupujemprodajem.com/kompjuteri-desktop/procesori/amd-ryzen-7-7700-3-80ghz-am5/oglas/148163088?filterId=4257343556</t>
  </si>
  <si>
    <t>AMD Ryzen 7 7700X</t>
  </si>
  <si>
    <t>https://www.kupujemprodajem.com/kompjuteri-desktop/procesori/amd-ryzen-7-7700x-4-50ghz-am5-oem-100-000000591/oglas/174887596?filterId=4257473870</t>
  </si>
  <si>
    <t>AMD Ryzen 7 7800X3D</t>
  </si>
  <si>
    <t>https://www.kupujemprodajem.com/kompjuteri-desktop/procesori/amd-ryzen-7-7800x3d-4-20ghz-am5-box-100-100000910wof/oglas/158275436?filterId=4263575111</t>
  </si>
  <si>
    <t>AMD Ryzen 7 7435HS</t>
  </si>
  <si>
    <t>AMD Ryzen 7 7730U</t>
  </si>
  <si>
    <t>AMD Ryzen 7 7735HS</t>
  </si>
  <si>
    <t>AMD Ryzen 7 7735U</t>
  </si>
  <si>
    <t>AMD Ryzen 7 7745HX</t>
  </si>
  <si>
    <t>AMD Ryzen 7 7840HS</t>
  </si>
  <si>
    <t>AMD Ryzen 7 7840U</t>
  </si>
  <si>
    <t>AMD Ryzen 9 7940HS</t>
  </si>
  <si>
    <t>AMD Ryzen 9 7900</t>
  </si>
  <si>
    <t>https://www.kupujemprodajem.com/kompjuteri-desktop/procesori/amd-ryzen-9-7900-3-70ghz-am5/oglas/148163119?filterId=4260996716</t>
  </si>
  <si>
    <t>AMD Ryzen 9 7900X</t>
  </si>
  <si>
    <t>https://www.kupujemprodajem.com/kompjuteri-desktop/procesori/amd-ryzen-9-7900x-4-70ghz-am5-box-100-100000589wof/oglas/143447665?filterId=4272489323</t>
  </si>
  <si>
    <t>AMD Ryzen 9 7900X3D</t>
  </si>
  <si>
    <t>https://www.kupujemprodajem.com/kompjuteri-desktop/procesori/amd-ryzen-9-7900x3d-4-40ghz-am5/oglas/150562841?filterId=4263845039</t>
  </si>
  <si>
    <t>AMD Ryzen 7 7840HX</t>
  </si>
  <si>
    <t>AMD Ryzen 9 7845HX</t>
  </si>
  <si>
    <t>AMD Ryzen 9 7950X</t>
  </si>
  <si>
    <t>https://www.kupujemprodajem.com/kompjuteri-desktop/procesori/amd-ryzen-9-7950x-4-50ghz-am5/oglas/148161300?filterId=4254109385</t>
  </si>
  <si>
    <t>AMD Ryzen 9 7950X3D</t>
  </si>
  <si>
    <t>https://www.kupujemprodajem.com/kompjuteri-desktop/procesori/amd-ryzen-9-7950x3d-4-20ghz-am5-box-100-100000908wof/oglas/154884792?filterId=4260995897</t>
  </si>
  <si>
    <t>AMD Ryzen 9 7940HX</t>
  </si>
  <si>
    <t>AMD Ryzen 9 7945HX</t>
  </si>
  <si>
    <t>AMD Ryzen 9 7945HX3D</t>
  </si>
  <si>
    <t>AMD Ryzen 5 9600</t>
  </si>
  <si>
    <t>AMD Ryzen 5 9600X</t>
  </si>
  <si>
    <t>https://www.kupujemprodajem.com/kompjuteri-desktop/procesori/amd-ryzen-5-9600x-3-90ghz-am5-box/oglas/170057983?filterId=5245221148</t>
  </si>
  <si>
    <t>AMD Ryzen 7 9700X</t>
  </si>
  <si>
    <t>https://www.kupujemprodajem.com/kompjuteri-desktop/procesori/amd-ryzen-7-9700x-3-80ghz-am5-box/oglas/170057958?filterId=5189851612</t>
  </si>
  <si>
    <t>AMD Ryzen 7 9800X3D</t>
  </si>
  <si>
    <t>https://www.kupujemprodajem.com/kompjuteri-desktop/procesori/amd-ryzen-7-9800x3d-4-70ghz-am5-box/oglas/160036158?filterId=5632424596</t>
  </si>
  <si>
    <t>AMD Ryzen 9 9900X</t>
  </si>
  <si>
    <t>https://www.kupujemprodajem.com/kompjuteri-desktop/procesori/amd-ryzen-9-9900x-4-40ghz-am5-box/oglas/170334217?filterId=5208044959</t>
  </si>
  <si>
    <t>AMD Ryzen 9 9900X3D</t>
  </si>
  <si>
    <t>AMD Ryzen 9 9850HX</t>
  </si>
  <si>
    <t>AMD Ryzen 9 9950X</t>
  </si>
  <si>
    <t>https://www.kupujemprodajem.com/kompjuteri-desktop/procesori/amd-ryzen-9-9950x-4-30ghz-am5-oem-100-000001277/oglas/170854856?filterId=5187920278</t>
  </si>
  <si>
    <t>AMD Ryzen 9 9950X3D</t>
  </si>
  <si>
    <t>AMD Ryzen 9 9955HX</t>
  </si>
  <si>
    <t>AMD Ryzen 9 9955HX3D</t>
  </si>
  <si>
    <t>GPU Specification Weights per Task</t>
  </si>
  <si>
    <t>FP16</t>
  </si>
  <si>
    <t>FP32</t>
  </si>
  <si>
    <t>FP64</t>
  </si>
  <si>
    <t>Core Clock Speed</t>
  </si>
  <si>
    <t>Memory Bus Width</t>
  </si>
  <si>
    <t>Memory Clock Speed</t>
  </si>
  <si>
    <t>VRAM Capacity</t>
  </si>
  <si>
    <t>Pixel Fill Rate</t>
  </si>
  <si>
    <t>Texture Units</t>
  </si>
  <si>
    <t>RT Cores</t>
  </si>
  <si>
    <t>GPU</t>
  </si>
  <si>
    <t xml:space="preserve">Memory Clock Speed </t>
  </si>
  <si>
    <t>https://www.kupujemprodajem.com/kompjuteri-desktop/graficke-kartice/asus-rtx3050-o6g-lp-brk-geforce-rtx-3050-6gb-gddr6-lp-brk-o/oglas/169144186?filterId=6308275906</t>
  </si>
  <si>
    <t>https://www.kupujemprodajem.com/kompjuteri-desktop/graficke-kartice/asus-ph-rtx3050-8g-geforce-rtx-3050-8gb-gddr6-pcie/oglas/169144087?filterId=6308289784</t>
  </si>
  <si>
    <t>https://www.kupujemprodajem.com/kompjuteri-desktop/graficke-kartice/inno3d-geforce-rtx-3060-8gb-gddr6-twin-x2-pcie/oglas/166082529?filterId=5610921601</t>
  </si>
  <si>
    <t>https://www.kupujemprodajem.com/kompjuteri-desktop/graficke-kartice/gigabyte-gv-n3060wf2oc-12gd-geforce-rtx-3060-12gb-gddr6/oglas/162877463?filterId=4479977900</t>
  </si>
  <si>
    <t>https://www.kupujemprodajem.com/kompjuteri-desktop/graficke-kartice/asus-dual-rtx3060ti-o8gd6x-geforce-rtx-3060-ti-8gb-gddr6x-oc/oglas/146175820?filterId=4462727015</t>
  </si>
  <si>
    <t>https://www.kupujemprodajem.com/kompjuteri-desktop/graficke-kartice/gainward-2928-bliss-geforce-rtx-3070-8gb-gddr6-phantom/oglas/174542429?filterId=4331842310</t>
  </si>
  <si>
    <t>https://www.kupujemprodajem.com/kompjuteri-desktop/graficke-kartice/palit-ned307t019p2-1046a-rtx-3070-ti-8gb-gddr6x-gaming-pro/oglas/174542044?filterId=5577582886</t>
  </si>
  <si>
    <t>https://www.kupujemprodajem.com/kompjuteri-desktop/graficke-kartice/inno3d-c30804-106xx-1810va36h-b-geforce-rtx-3080-10gb-gddr6x/oglas/160934395?filterId=6316056100</t>
  </si>
  <si>
    <t>https://www.kupujemprodajem.com/kompjuteri-desktop/graficke-kartice/asus-tuf-gaming-geforce-rtx-3080-12gb-gddr6x-oc/oglas/139587457?filterId=6316056925</t>
  </si>
  <si>
    <t>https://www.kupujemprodajem.com/kompjuteri-desktop/graficke-kartice/inno3d-geforce-rtx-3080-ti-12gb-gddr6x-ichill-x4-pcie/oglas/164859276?filterId=6316056925</t>
  </si>
  <si>
    <t>https://www.kupujemprodajem.com/kompjuteri-desktop/graficke-kartice/msi-geforce-rtx-3090-24gb-suprim-x-novo/oglas/166064087?filterId=4978496708</t>
  </si>
  <si>
    <t>https://www.kupujemprodajem.com/kompjuteri-desktop/graficke-kartice/palit-ned309t019sb-1022g-geforce-rtx-3090-ti-24gb-gddr6x-gam/oglas/143707074?filterId=6316065226</t>
  </si>
  <si>
    <t>https://www.kupujemprodajem.com/kompjuteri-desktop/graficke-kartice/asus-dual-rtx4060-o8g-evo-dual-evo-oc-geforce-rtx-4060/oglas/171278575?filterId=4314802730</t>
  </si>
  <si>
    <t>https://www.kupujemprodajem.com/kompjuteri-desktop/graficke-kartice/gigabyte-gv-n406twf2oc-8gd-windforce-oc-geforce-rtx-4060-ti/oglas/173464195?filterId=5773040998</t>
  </si>
  <si>
    <t>https://www.kupujemprodajem.com/kompjuteri-desktop/graficke-kartice/gigabyte-geforce-rtx-4060-ti-windforce-oc-16gb-gddr6-128bit/oglas/176941130?filterId=6316078039</t>
  </si>
  <si>
    <t>https://www.kupujemprodajem.com/kompjuteri-desktop/graficke-kartice/palit-ned4070019k9-1047d-dual-geforce-rtx-4070-12gb/oglas/163962794?filterId=4322089196</t>
  </si>
  <si>
    <t>https://www.kupujemprodajem.com/kompjuteri-desktop/graficke-kartice/asus-dual-rtx4070s-o12g-evo-dual-evo-geforce-rtx-4070-super/oglas/169141281?filterId=6308340487</t>
  </si>
  <si>
    <t>https://www.kupujemprodajem.com/kompjuteri-desktop/graficke-kartice/palit-ned407s019k9-1043d-dual-geforce-rtx-4070-super-12gb/oglas/162480777?filterId=6316083298</t>
  </si>
  <si>
    <t>https://www.kupujemprodajem.com/kompjuteri-desktop/graficke-kartice/msi-ventus-2x-oc-geforce-rtx-4070-ti-super-16gb-gddr6x-dlss3/oglas/172527263?filterId=5209726495</t>
  </si>
  <si>
    <t>https://www.kupujemprodajem.com/kompjuteri-desktop/graficke-kartice/gigabyte-gv-n4080eagle-oc-16gd-eagle-geforce-rtx-4080-16gb/oglas/169145061?filterId=4220481596</t>
  </si>
  <si>
    <t>https://www.kupujemprodajem.com/kompjuteri-desktop/graficke-kartice/gigabyte-gv-n408swf3-16gd-windforce-geforce-rtx-4080-super-1/oglas/172520351?filterId=5077435369</t>
  </si>
  <si>
    <t>https://www.kupujemprodajem.com/kompjuteri-desktop/graficke-kartice/zotac-zt-d40900j-10p-trinity-geforce-rtx-4090-24gb-gddr6x-d/oglas/149809167?filterId=5077204669</t>
  </si>
  <si>
    <t>https://www.kupujemprodajem.com/kompjuteri-desktop/graficke-kartice/vakum-msi-ventus-3x-oc-geforce-rtx-5070-ti-16gb-gddr7-dlss4/oglas/177737674?filterId=6316099783</t>
  </si>
  <si>
    <t>https://www.kupujemprodajem.com/kompjuteri-desktop/graficke-kartice/palit-gamingpro-geforce-rtx-5080-16gb-gddr7-dlss4/oglas/176855411?filterId=6316110919</t>
  </si>
  <si>
    <t>https://www.kupujemprodajem.com/kompjuteri-desktop/graficke-kartice/msi-ventus-3x-oc-geforce-rtx-5090-32gb-gddr7-dostupno/oglas/121180511?filterId=6316113601</t>
  </si>
  <si>
    <t>Nvidia RTX 3050 6GB</t>
  </si>
  <si>
    <t>Nvidia RTX 3050 8GB</t>
  </si>
  <si>
    <t>Nvidia RTX 3060 8GB</t>
  </si>
  <si>
    <t>Nvidia RTX 3060 12GB</t>
  </si>
  <si>
    <t>Nvidia RTX 3060 Ti</t>
  </si>
  <si>
    <t>Nvidia RTX 3070</t>
  </si>
  <si>
    <t>Nvidia RTX 3070 Ti</t>
  </si>
  <si>
    <t>Nvidia RTX 3080 10GB</t>
  </si>
  <si>
    <t>Nvidia RTX 3080 12GB</t>
  </si>
  <si>
    <t>Nvidia RTX 3080 Ti</t>
  </si>
  <si>
    <t>Nvidia RTX 3090</t>
  </si>
  <si>
    <t>Nvidia RTX 3090 Ti</t>
  </si>
  <si>
    <t>Nvidia RTX 4060</t>
  </si>
  <si>
    <t>Nvidia RTX 4060 Ti 8GB</t>
  </si>
  <si>
    <t>Nvidia RTX 4060 Ti 16GB</t>
  </si>
  <si>
    <t>Nvidia RTX 4070</t>
  </si>
  <si>
    <t>Nvidia RTX 4070 Super</t>
  </si>
  <si>
    <t>Nvidia RTX 4070 Ti</t>
  </si>
  <si>
    <t>Nvidia RTX 4070 Ti Super</t>
  </si>
  <si>
    <t>Nvidia RTX 4080 12GB</t>
  </si>
  <si>
    <t>Nvidia RTX 4080 16GB</t>
  </si>
  <si>
    <t>Nvidia RTX 4080 Super</t>
  </si>
  <si>
    <t>Nvidia RTX 4090</t>
  </si>
  <si>
    <t>Nvidia RTX 5070</t>
  </si>
  <si>
    <t>Nvidia RTX 5070 Ti</t>
  </si>
  <si>
    <t>Nvidia RTX 5080</t>
  </si>
  <si>
    <t>Nvidia RTX 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</si>
</sst>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0"/>
      <color rgb="FF000000"/>
      <name val="Aptos Narrow"/>
      <family val="2"/>
    </font>
    <font>
      <b/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9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0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 wrapText="1"/>
    </xf>
    <xf numFmtId="4" fontId="4" fillId="0" borderId="3" xfId="0" applyNumberFormat="1" applyFont="1" applyBorder="1" applyAlignment="1">
      <alignment horizontal="center" wrapText="1"/>
    </xf>
    <xf numFmtId="4" fontId="4" fillId="0" borderId="2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0" fillId="0" borderId="0" xfId="0" applyNumberFormat="1"/>
    <xf numFmtId="0" fontId="0" fillId="0" borderId="0" xfId="0" applyAlignment="1">
      <alignment horizontal="left"/>
    </xf>
    <xf numFmtId="4" fontId="1" fillId="0" borderId="3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4" fillId="0" borderId="3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4" fillId="0" borderId="3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4" fontId="0" fillId="0" borderId="0" xfId="0" applyNumberFormat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" fontId="3" fillId="0" borderId="13" xfId="0" applyNumberFormat="1" applyFont="1" applyBorder="1" applyAlignment="1">
      <alignment horizontal="center" wrapText="1"/>
    </xf>
    <xf numFmtId="4" fontId="3" fillId="0" borderId="12" xfId="0" applyNumberFormat="1" applyFont="1" applyBorder="1" applyAlignment="1">
      <alignment horizontal="center" wrapText="1"/>
    </xf>
    <xf numFmtId="4" fontId="3" fillId="0" borderId="11" xfId="0" applyNumberFormat="1" applyFont="1" applyBorder="1" applyAlignment="1">
      <alignment horizontal="center" wrapText="1"/>
    </xf>
    <xf numFmtId="4" fontId="3" fillId="0" borderId="1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4" fontId="4" fillId="0" borderId="1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4" fillId="0" borderId="3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164" fontId="1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left"/>
    </xf>
    <xf numFmtId="1" fontId="1" fillId="0" borderId="14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4" fontId="1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left"/>
    </xf>
    <xf numFmtId="1" fontId="1" fillId="0" borderId="13" xfId="0" applyNumberFormat="1" applyFont="1" applyBorder="1" applyAlignment="1">
      <alignment horizontal="center" wrapText="1"/>
    </xf>
    <xf numFmtId="1" fontId="1" fillId="0" borderId="12" xfId="0" applyNumberFormat="1" applyFont="1" applyBorder="1" applyAlignment="1">
      <alignment horizontal="center" wrapText="1"/>
    </xf>
    <xf numFmtId="3" fontId="1" fillId="0" borderId="12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3" fontId="0" fillId="0" borderId="0" xfId="0" applyNumberFormat="1"/>
    <xf numFmtId="1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3" fontId="6" fillId="0" borderId="2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164" fontId="0" fillId="0" borderId="0" xfId="0" applyNumberFormat="1"/>
    <xf numFmtId="0" fontId="3" fillId="0" borderId="10" xfId="0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 wrapText="1"/>
    </xf>
    <xf numFmtId="3" fontId="3" fillId="0" borderId="8" xfId="0" applyNumberFormat="1" applyFont="1" applyBorder="1" applyAlignment="1">
      <alignment horizontal="center" wrapText="1"/>
    </xf>
    <xf numFmtId="164" fontId="3" fillId="0" borderId="9" xfId="0" applyNumberFormat="1" applyFont="1" applyBorder="1" applyAlignment="1">
      <alignment horizontal="center" wrapText="1"/>
    </xf>
    <xf numFmtId="3" fontId="3" fillId="0" borderId="9" xfId="0" applyNumberFormat="1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center" wrapText="1"/>
    </xf>
    <xf numFmtId="164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 wrapText="1"/>
    </xf>
    <xf numFmtId="164" fontId="3" fillId="0" borderId="1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7" xfId="0" applyFont="1" applyBorder="1" applyAlignment="1">
      <alignment horizontal="center" wrapText="1"/>
    </xf>
    <xf numFmtId="164" fontId="1" fillId="0" borderId="18" xfId="0" applyNumberFormat="1" applyFont="1" applyBorder="1" applyAlignment="1">
      <alignment horizontal="center" wrapText="1"/>
    </xf>
    <xf numFmtId="164" fontId="4" fillId="0" borderId="18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4" fontId="4" fillId="0" borderId="18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4" fontId="3" fillId="0" borderId="13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" fontId="3" fillId="0" borderId="12" xfId="0" applyNumberFormat="1" applyFont="1" applyBorder="1" applyAlignment="1">
      <alignment horizontal="center" vertical="center" wrapText="1"/>
    </xf>
    <xf numFmtId="4" fontId="0" fillId="0" borderId="18" xfId="0" applyNumberFormat="1" applyBorder="1" applyAlignment="1">
      <alignment horizontal="right"/>
    </xf>
    <xf numFmtId="4" fontId="1" fillId="0" borderId="17" xfId="0" applyNumberFormat="1" applyFont="1" applyBorder="1" applyAlignment="1">
      <alignment horizontal="center"/>
    </xf>
    <xf numFmtId="3" fontId="4" fillId="0" borderId="17" xfId="0" applyNumberFormat="1" applyFon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3" fillId="0" borderId="19" xfId="0" applyNumberFormat="1" applyFont="1" applyBorder="1" applyAlignment="1">
      <alignment horizontal="center" vertical="center" wrapText="1"/>
    </xf>
    <xf numFmtId="4" fontId="3" fillId="0" borderId="21" xfId="0" applyNumberFormat="1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/>
    </xf>
    <xf numFmtId="4" fontId="5" fillId="0" borderId="22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165" fontId="9" fillId="0" borderId="3" xfId="1" applyNumberFormat="1" applyFont="1" applyFill="1" applyBorder="1" applyAlignment="1">
      <alignment horizontal="center"/>
    </xf>
    <xf numFmtId="165" fontId="9" fillId="0" borderId="2" xfId="1" applyNumberFormat="1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/>
    </xf>
    <xf numFmtId="1" fontId="9" fillId="0" borderId="3" xfId="1" applyNumberFormat="1" applyFont="1" applyFill="1" applyBorder="1" applyAlignment="1">
      <alignment horizontal="center"/>
    </xf>
    <xf numFmtId="164" fontId="9" fillId="0" borderId="2" xfId="1" applyNumberFormat="1" applyFont="1" applyFill="1" applyBorder="1" applyAlignment="1">
      <alignment horizontal="center"/>
    </xf>
    <xf numFmtId="1" fontId="9" fillId="0" borderId="2" xfId="1" applyNumberFormat="1" applyFont="1" applyFill="1" applyBorder="1" applyAlignment="1">
      <alignment horizontal="center"/>
    </xf>
    <xf numFmtId="4" fontId="9" fillId="0" borderId="3" xfId="1" applyNumberFormat="1" applyFont="1" applyFill="1" applyBorder="1" applyAlignment="1">
      <alignment horizontal="center"/>
    </xf>
    <xf numFmtId="1" fontId="9" fillId="0" borderId="7" xfId="1" applyNumberFormat="1" applyFont="1" applyFill="1" applyBorder="1" applyAlignment="1">
      <alignment horizontal="center"/>
    </xf>
    <xf numFmtId="0" fontId="9" fillId="0" borderId="2" xfId="1" applyFont="1" applyFill="1" applyBorder="1" applyAlignment="1">
      <alignment horizontal="left"/>
    </xf>
    <xf numFmtId="4" fontId="9" fillId="0" borderId="2" xfId="1" applyNumberFormat="1" applyFont="1" applyFill="1" applyBorder="1" applyAlignment="1">
      <alignment horizontal="center"/>
    </xf>
    <xf numFmtId="4" fontId="9" fillId="0" borderId="17" xfId="1" applyNumberFormat="1" applyFont="1" applyFill="1" applyBorder="1" applyAlignment="1">
      <alignment horizontal="center"/>
    </xf>
    <xf numFmtId="4" fontId="9" fillId="0" borderId="22" xfId="1" applyNumberFormat="1" applyFont="1" applyFill="1" applyBorder="1" applyAlignment="1">
      <alignment horizontal="right"/>
    </xf>
    <xf numFmtId="0" fontId="9" fillId="0" borderId="3" xfId="1" applyFont="1" applyFill="1" applyBorder="1" applyAlignment="1">
      <alignment horizontal="left"/>
    </xf>
    <xf numFmtId="0" fontId="9" fillId="0" borderId="0" xfId="1" applyFont="1" applyFill="1"/>
    <xf numFmtId="3" fontId="9" fillId="0" borderId="1" xfId="1" applyNumberFormat="1" applyFont="1" applyFill="1" applyBorder="1" applyAlignment="1">
      <alignment horizontal="center"/>
    </xf>
    <xf numFmtId="3" fontId="9" fillId="0" borderId="3" xfId="1" applyNumberFormat="1" applyFont="1" applyFill="1" applyBorder="1" applyAlignment="1">
      <alignment horizontal="center"/>
    </xf>
    <xf numFmtId="3" fontId="9" fillId="0" borderId="2" xfId="1" applyNumberFormat="1" applyFont="1" applyFill="1" applyBorder="1" applyAlignment="1">
      <alignment horizontal="center"/>
    </xf>
    <xf numFmtId="3" fontId="9" fillId="0" borderId="7" xfId="1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5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36.85546875" style="35" bestFit="1" customWidth="1"/>
    <col min="2" max="4" width="10.7109375" style="155" bestFit="1" customWidth="1"/>
    <col min="5" max="5" width="10.7109375" style="145" bestFit="1" customWidth="1"/>
    <col min="6" max="6" width="16.28515625" style="145" bestFit="1" customWidth="1"/>
    <col min="7" max="7" width="16.28515625" style="78" bestFit="1" customWidth="1"/>
    <col min="8" max="8" width="16.28515625" style="145" bestFit="1" customWidth="1"/>
    <col min="9" max="9" width="13.5703125" style="22" bestFit="1" customWidth="1"/>
    <col min="10" max="10" width="13.5703125" style="78" bestFit="1" customWidth="1"/>
    <col min="11" max="11" width="13.5703125" style="145" bestFit="1" customWidth="1"/>
    <col min="12" max="13" width="12.28515625" style="145" bestFit="1" customWidth="1"/>
    <col min="14" max="14" width="15.5703125" style="23" bestFit="1" customWidth="1"/>
    <col min="15" max="15" width="15.5703125" bestFit="1" customWidth="1"/>
    <col min="16" max="18" width="16.28515625" style="22" bestFit="1" customWidth="1"/>
    <col min="19" max="19" width="16.28515625" style="178" bestFit="1" customWidth="1"/>
    <col min="20" max="20" width="16.140625" style="175" bestFit="1" customWidth="1"/>
    <col min="21" max="21" width="11.7109375" bestFit="1" customWidth="1"/>
    <col min="22" max="22" width="16.140625" style="35" bestFit="1" customWidth="1"/>
    <col min="23" max="26" width="13.5703125" style="35" bestFit="1" customWidth="1"/>
  </cols>
  <sheetData>
    <row r="1" spans="1:26" ht="30" customHeight="1" x14ac:dyDescent="0.25">
      <c r="A1" s="133" t="s">
        <v>298</v>
      </c>
      <c r="B1" s="134" t="s">
        <v>299</v>
      </c>
      <c r="C1" s="135" t="s">
        <v>300</v>
      </c>
      <c r="D1" s="135" t="s">
        <v>301</v>
      </c>
      <c r="E1" s="136" t="s">
        <v>302</v>
      </c>
      <c r="F1" s="137" t="s">
        <v>303</v>
      </c>
      <c r="G1" s="138" t="s">
        <v>304</v>
      </c>
      <c r="H1" s="139" t="s">
        <v>305</v>
      </c>
      <c r="I1" s="140" t="s">
        <v>306</v>
      </c>
      <c r="J1" s="141" t="s">
        <v>307</v>
      </c>
      <c r="K1" s="142" t="s">
        <v>308</v>
      </c>
      <c r="L1" s="143" t="s">
        <v>37</v>
      </c>
      <c r="M1" s="143" t="s">
        <v>35</v>
      </c>
      <c r="N1" s="7"/>
      <c r="O1" s="8"/>
      <c r="P1" s="183" t="s">
        <v>5</v>
      </c>
      <c r="Q1" s="184"/>
      <c r="R1" s="184"/>
      <c r="S1" s="185"/>
      <c r="U1" s="10"/>
      <c r="V1" s="71"/>
    </row>
    <row r="2" spans="1:26" ht="18.75" customHeight="1" x14ac:dyDescent="0.25">
      <c r="A2" s="34" t="s">
        <v>6</v>
      </c>
      <c r="B2" s="24">
        <v>0</v>
      </c>
      <c r="C2" s="37">
        <v>0.05</v>
      </c>
      <c r="D2" s="37">
        <v>0</v>
      </c>
      <c r="E2" s="59">
        <v>0.2</v>
      </c>
      <c r="F2" s="24">
        <v>0.15</v>
      </c>
      <c r="G2" s="37">
        <v>0.15</v>
      </c>
      <c r="H2" s="37">
        <v>0.1</v>
      </c>
      <c r="I2" s="24">
        <v>0.15</v>
      </c>
      <c r="J2" s="37">
        <v>0.15</v>
      </c>
      <c r="K2" s="37">
        <v>0.05</v>
      </c>
      <c r="L2" s="144">
        <v>0</v>
      </c>
      <c r="M2" s="144"/>
      <c r="O2" s="66"/>
      <c r="P2" s="19" t="s">
        <v>6</v>
      </c>
      <c r="Q2" s="20" t="s">
        <v>7</v>
      </c>
      <c r="R2" s="20" t="s">
        <v>8</v>
      </c>
      <c r="S2" s="176" t="s">
        <v>9</v>
      </c>
      <c r="U2" s="61"/>
      <c r="V2" s="53"/>
    </row>
    <row r="3" spans="1:26" ht="18.75" customHeight="1" x14ac:dyDescent="0.25">
      <c r="A3" s="34" t="s">
        <v>10</v>
      </c>
      <c r="B3" s="24">
        <v>0.3</v>
      </c>
      <c r="C3" s="37">
        <v>0.2</v>
      </c>
      <c r="D3" s="37">
        <v>0.05</v>
      </c>
      <c r="E3" s="59">
        <v>0.05</v>
      </c>
      <c r="F3" s="24">
        <v>0.1</v>
      </c>
      <c r="G3" s="37">
        <v>0.05</v>
      </c>
      <c r="H3" s="37">
        <v>0.2</v>
      </c>
      <c r="I3" s="24">
        <v>0</v>
      </c>
      <c r="J3" s="37">
        <v>0</v>
      </c>
      <c r="K3" s="37">
        <v>0.05</v>
      </c>
      <c r="L3" s="144">
        <v>0</v>
      </c>
      <c r="M3" s="144"/>
      <c r="O3" s="66"/>
      <c r="P3" s="110">
        <v>0</v>
      </c>
      <c r="Q3" s="25">
        <v>5</v>
      </c>
      <c r="R3" s="25">
        <v>0</v>
      </c>
      <c r="S3" s="177">
        <v>0</v>
      </c>
      <c r="U3" s="61"/>
      <c r="V3" s="53"/>
    </row>
    <row r="4" spans="1:26" ht="18.75" customHeight="1" x14ac:dyDescent="0.25">
      <c r="A4" s="34" t="s">
        <v>8</v>
      </c>
      <c r="B4" s="24">
        <v>0</v>
      </c>
      <c r="C4" s="37">
        <v>0.2</v>
      </c>
      <c r="D4" s="37">
        <v>0.4</v>
      </c>
      <c r="E4" s="59">
        <v>0.05</v>
      </c>
      <c r="F4" s="24">
        <v>0.1</v>
      </c>
      <c r="G4" s="37">
        <v>0.05</v>
      </c>
      <c r="H4" s="37">
        <v>0.1</v>
      </c>
      <c r="I4" s="24">
        <v>0</v>
      </c>
      <c r="J4" s="37">
        <v>0</v>
      </c>
      <c r="K4" s="37">
        <v>0</v>
      </c>
      <c r="L4" s="144">
        <v>0.1</v>
      </c>
      <c r="M4" s="144"/>
      <c r="O4" s="66"/>
      <c r="U4" s="61"/>
      <c r="V4" s="53"/>
    </row>
    <row r="5" spans="1:26" ht="18.75" customHeight="1" x14ac:dyDescent="0.25">
      <c r="A5" s="34" t="s">
        <v>9</v>
      </c>
      <c r="B5" s="24">
        <v>0.05</v>
      </c>
      <c r="C5" s="37">
        <v>0.25</v>
      </c>
      <c r="D5" s="37">
        <v>0</v>
      </c>
      <c r="E5" s="59">
        <v>0.15</v>
      </c>
      <c r="F5" s="24">
        <v>0.1</v>
      </c>
      <c r="G5" s="37">
        <v>0.1</v>
      </c>
      <c r="H5" s="37">
        <v>0.15</v>
      </c>
      <c r="I5" s="24">
        <v>0.05</v>
      </c>
      <c r="J5" s="37">
        <v>0.05</v>
      </c>
      <c r="K5" s="37">
        <v>0.1</v>
      </c>
      <c r="L5" s="144">
        <v>0</v>
      </c>
      <c r="M5" s="144"/>
      <c r="O5" s="66"/>
      <c r="U5" s="61"/>
      <c r="V5" s="53"/>
    </row>
    <row r="6" spans="1:26" ht="18.75" customHeight="1" x14ac:dyDescent="0.25">
      <c r="B6" s="24"/>
      <c r="C6" s="37"/>
      <c r="D6" s="37"/>
      <c r="E6" s="59"/>
      <c r="F6" s="24"/>
      <c r="G6" s="37"/>
      <c r="H6" s="37"/>
      <c r="I6" s="24"/>
      <c r="J6" s="37"/>
      <c r="K6" s="37"/>
      <c r="L6" s="144"/>
      <c r="M6" s="144"/>
      <c r="O6" s="66"/>
      <c r="U6" s="61"/>
      <c r="V6" s="53"/>
    </row>
    <row r="7" spans="1:26" ht="18.75" customHeight="1" x14ac:dyDescent="0.25">
      <c r="A7" s="34" t="s">
        <v>11</v>
      </c>
      <c r="B7" s="24">
        <v>0.85</v>
      </c>
      <c r="C7" s="37">
        <v>0.9</v>
      </c>
      <c r="D7" s="37">
        <v>0.7</v>
      </c>
      <c r="E7" s="59">
        <v>0.9</v>
      </c>
      <c r="F7" s="24">
        <v>0.75</v>
      </c>
      <c r="G7" s="37">
        <v>0.8</v>
      </c>
      <c r="H7" s="37">
        <v>0.6</v>
      </c>
      <c r="I7" s="24">
        <v>0.85</v>
      </c>
      <c r="J7" s="37">
        <v>0.75</v>
      </c>
      <c r="K7" s="37">
        <v>0.7</v>
      </c>
      <c r="L7" s="144">
        <v>-0.5</v>
      </c>
      <c r="N7" s="38"/>
      <c r="O7" s="40"/>
      <c r="U7" s="61"/>
      <c r="V7" s="53"/>
    </row>
    <row r="8" spans="1:26" ht="30.75" customHeight="1" x14ac:dyDescent="0.25">
      <c r="A8" s="42" t="s">
        <v>309</v>
      </c>
      <c r="B8" s="146" t="s">
        <v>299</v>
      </c>
      <c r="C8" s="147" t="s">
        <v>300</v>
      </c>
      <c r="D8" s="147" t="s">
        <v>301</v>
      </c>
      <c r="E8" s="148" t="s">
        <v>302</v>
      </c>
      <c r="F8" s="166" t="s">
        <v>303</v>
      </c>
      <c r="G8" s="149" t="s">
        <v>310</v>
      </c>
      <c r="H8" s="167" t="s">
        <v>305</v>
      </c>
      <c r="I8" s="168" t="s">
        <v>306</v>
      </c>
      <c r="J8" s="169" t="s">
        <v>307</v>
      </c>
      <c r="K8" s="170" t="s">
        <v>308</v>
      </c>
      <c r="L8" s="171" t="s">
        <v>37</v>
      </c>
      <c r="M8" s="171" t="s">
        <v>35</v>
      </c>
      <c r="N8" s="172" t="s">
        <v>17</v>
      </c>
      <c r="O8" s="173" t="s">
        <v>43</v>
      </c>
      <c r="P8" s="168" t="s">
        <v>22</v>
      </c>
      <c r="Q8" s="174" t="s">
        <v>23</v>
      </c>
      <c r="R8" s="174" t="s">
        <v>24</v>
      </c>
      <c r="S8" s="179" t="s">
        <v>25</v>
      </c>
      <c r="T8" s="180" t="s">
        <v>26</v>
      </c>
      <c r="U8" s="150"/>
      <c r="V8" s="151"/>
    </row>
    <row r="9" spans="1:26" ht="18.75" customHeight="1" x14ac:dyDescent="0.25">
      <c r="A9" s="34" t="s">
        <v>336</v>
      </c>
      <c r="B9" s="152">
        <v>4.8019999999999996</v>
      </c>
      <c r="C9" s="153">
        <v>4.8019999999999996</v>
      </c>
      <c r="D9" s="153">
        <v>0.30499999999999999</v>
      </c>
      <c r="E9" s="55">
        <v>1042</v>
      </c>
      <c r="F9" s="57">
        <v>96</v>
      </c>
      <c r="G9" s="36">
        <v>14</v>
      </c>
      <c r="H9" s="55">
        <v>6</v>
      </c>
      <c r="I9" s="24">
        <v>33.340000000000003</v>
      </c>
      <c r="J9" s="36">
        <v>75.02</v>
      </c>
      <c r="K9" s="55">
        <v>20</v>
      </c>
      <c r="L9" s="123">
        <v>70</v>
      </c>
      <c r="M9" s="123">
        <v>4</v>
      </c>
      <c r="N9" s="57">
        <v>169</v>
      </c>
      <c r="O9" s="84" t="s">
        <v>311</v>
      </c>
      <c r="P9" s="24">
        <v>1</v>
      </c>
      <c r="Q9" s="37">
        <v>1</v>
      </c>
      <c r="R9" s="37">
        <v>1</v>
      </c>
      <c r="S9" s="181">
        <v>1</v>
      </c>
      <c r="T9" s="182">
        <f>(P9*P$3 + Q9*Q$3 + R9*R$3 + S9*S$3) / (P$3+Q$3+R$3+S$3)</f>
        <v>1</v>
      </c>
      <c r="U9" s="61"/>
      <c r="V9" s="37"/>
      <c r="W9" s="37"/>
      <c r="X9" s="37"/>
      <c r="Y9" s="37"/>
      <c r="Z9" s="37"/>
    </row>
    <row r="10" spans="1:26" ht="18.75" customHeight="1" x14ac:dyDescent="0.25">
      <c r="A10" s="34" t="s">
        <v>337</v>
      </c>
      <c r="B10" s="152">
        <v>7.9459999999999997</v>
      </c>
      <c r="C10" s="153">
        <v>7.9459999999999997</v>
      </c>
      <c r="D10" s="153">
        <v>0.496</v>
      </c>
      <c r="E10" s="56">
        <v>1552</v>
      </c>
      <c r="F10" s="57">
        <v>128</v>
      </c>
      <c r="G10" s="36">
        <v>14</v>
      </c>
      <c r="H10" s="55">
        <v>8</v>
      </c>
      <c r="I10" s="24">
        <v>49.46</v>
      </c>
      <c r="J10" s="36">
        <v>124.2</v>
      </c>
      <c r="K10" s="55">
        <v>30</v>
      </c>
      <c r="L10" s="123">
        <v>115</v>
      </c>
      <c r="M10" s="123">
        <v>4</v>
      </c>
      <c r="N10" s="57">
        <v>210</v>
      </c>
      <c r="O10" s="84" t="s">
        <v>312</v>
      </c>
      <c r="P10" s="24" cm="1">
        <f t="array" ref="P10">SUMPRODUCT((B10:L10 / B$9:L$9)^B$7:L$7 * B$2:L$2)* P$9</f>
        <v>1.3149675623717041</v>
      </c>
      <c r="Q10" s="37">
        <f t="shared" ref="Q10:Q35" si="0">SUMPRODUCT((B10:L10 / B$9:L$9)^B$7:L$7 * B$3:L$3)* Q$9</f>
        <v>1.3949971461511903</v>
      </c>
      <c r="R10" s="37">
        <f t="shared" ref="R10:R35" si="1">SUMPRODUCT((B10:L10 / B$9:L$9)^B$7:L$7 * B$4:L$4)* R$9</f>
        <v>1.3193892453930234</v>
      </c>
      <c r="S10" s="181">
        <f t="shared" ref="S10:S35" si="2">SUMPRODUCT((B10:L10 / B$9:L$9)^B$7:L$7 * B$5:L$5)* S$9</f>
        <v>1.3628209366683801</v>
      </c>
      <c r="T10" s="182" cm="1">
        <f t="array" ref="T10">SUMPRODUCT(P10:S10*P$3:S$3) / SUM(P$3:S$3)</f>
        <v>1.3949971461511903</v>
      </c>
      <c r="U10" s="61"/>
      <c r="V10" s="37"/>
      <c r="W10" s="37"/>
      <c r="X10" s="37"/>
      <c r="Y10" s="37"/>
      <c r="Z10" s="37"/>
    </row>
    <row r="11" spans="1:26" ht="18.75" customHeight="1" x14ac:dyDescent="0.25">
      <c r="A11" s="34" t="s">
        <v>338</v>
      </c>
      <c r="B11" s="152">
        <v>7.9459999999999997</v>
      </c>
      <c r="C11" s="153">
        <v>7.9459999999999997</v>
      </c>
      <c r="D11" s="153">
        <v>0.496</v>
      </c>
      <c r="E11" s="56">
        <v>1320</v>
      </c>
      <c r="F11" s="57">
        <v>128</v>
      </c>
      <c r="G11" s="36">
        <v>15</v>
      </c>
      <c r="H11" s="55">
        <v>8</v>
      </c>
      <c r="I11" s="24">
        <v>63.36</v>
      </c>
      <c r="J11" s="36">
        <v>85.29</v>
      </c>
      <c r="K11" s="55">
        <v>28</v>
      </c>
      <c r="L11" s="123">
        <v>170</v>
      </c>
      <c r="M11" s="123">
        <v>4</v>
      </c>
      <c r="N11" s="57">
        <v>242</v>
      </c>
      <c r="O11" s="84" t="s">
        <v>313</v>
      </c>
      <c r="P11" s="24">
        <f t="shared" ref="P11:P35" si="3">SUMPRODUCT((B11:L11 / B$9:L$9)^B$7:L$7 * B$2:L$2)* P$9</f>
        <v>1.2769024131506297</v>
      </c>
      <c r="Q11" s="37">
        <f t="shared" si="0"/>
        <v>1.3849992629447576</v>
      </c>
      <c r="R11" s="37">
        <f t="shared" si="1"/>
        <v>1.2986723660189763</v>
      </c>
      <c r="S11" s="181">
        <f t="shared" si="2"/>
        <v>1.3315778843342405</v>
      </c>
      <c r="T11" s="182" cm="1">
        <f t="array" ref="T11">SUMPRODUCT(P11:S11*P$3:S$3) / SUM(P$3:S$3)</f>
        <v>1.3849992629447576</v>
      </c>
      <c r="U11" s="61"/>
      <c r="V11" s="37"/>
      <c r="W11" s="37"/>
      <c r="X11" s="37"/>
      <c r="Y11" s="37"/>
      <c r="Z11" s="37"/>
    </row>
    <row r="12" spans="1:26" ht="18.75" customHeight="1" x14ac:dyDescent="0.25">
      <c r="A12" s="34" t="s">
        <v>339</v>
      </c>
      <c r="B12" s="152">
        <v>7.9459999999999997</v>
      </c>
      <c r="C12" s="153">
        <v>7.9459999999999997</v>
      </c>
      <c r="D12" s="153">
        <v>0.496</v>
      </c>
      <c r="E12" s="56">
        <v>1320</v>
      </c>
      <c r="F12" s="57">
        <v>192</v>
      </c>
      <c r="G12" s="36">
        <v>15</v>
      </c>
      <c r="H12" s="55">
        <v>12</v>
      </c>
      <c r="I12" s="24">
        <v>63.36</v>
      </c>
      <c r="J12" s="36">
        <v>85.29</v>
      </c>
      <c r="K12" s="55">
        <v>28</v>
      </c>
      <c r="L12" s="123">
        <v>170</v>
      </c>
      <c r="M12" s="123">
        <v>4</v>
      </c>
      <c r="N12" s="57">
        <v>265</v>
      </c>
      <c r="O12" s="84" t="s">
        <v>314</v>
      </c>
      <c r="P12" s="24">
        <f t="shared" si="3"/>
        <v>1.3757818586929638</v>
      </c>
      <c r="Q12" s="37">
        <f t="shared" si="0"/>
        <v>1.4945608836884998</v>
      </c>
      <c r="R12" s="37">
        <f t="shared" si="1"/>
        <v>1.3755024939760792</v>
      </c>
      <c r="S12" s="181">
        <f t="shared" si="2"/>
        <v>1.4247737586846629</v>
      </c>
      <c r="T12" s="182" cm="1">
        <f t="array" ref="T12">SUMPRODUCT(P12:S12*P$3:S$3) / SUM(P$3:S$3)</f>
        <v>1.4945608836884998</v>
      </c>
      <c r="U12" s="61"/>
      <c r="V12" s="37"/>
      <c r="W12" s="37"/>
      <c r="X12" s="37"/>
      <c r="Y12" s="37"/>
      <c r="Z12" s="37"/>
    </row>
    <row r="13" spans="1:26" ht="18.75" customHeight="1" x14ac:dyDescent="0.25">
      <c r="A13" s="34" t="s">
        <v>340</v>
      </c>
      <c r="B13" s="152">
        <v>9.4619999999999997</v>
      </c>
      <c r="C13" s="153">
        <v>9.4619999999999997</v>
      </c>
      <c r="D13" s="153">
        <v>0.59099999999999997</v>
      </c>
      <c r="E13" s="56">
        <v>1410</v>
      </c>
      <c r="F13" s="57">
        <v>256</v>
      </c>
      <c r="G13" s="36">
        <v>14</v>
      </c>
      <c r="H13" s="55">
        <v>8</v>
      </c>
      <c r="I13" s="24">
        <v>112.8</v>
      </c>
      <c r="J13" s="36">
        <v>214.3</v>
      </c>
      <c r="K13" s="55">
        <v>38</v>
      </c>
      <c r="L13" s="123">
        <v>200</v>
      </c>
      <c r="M13" s="123">
        <v>4</v>
      </c>
      <c r="N13" s="57">
        <v>324</v>
      </c>
      <c r="O13" s="84" t="s">
        <v>315</v>
      </c>
      <c r="P13" s="24">
        <f t="shared" si="3"/>
        <v>1.7671408973538099</v>
      </c>
      <c r="Q13" s="37">
        <f t="shared" si="0"/>
        <v>1.6219972745247855</v>
      </c>
      <c r="R13" s="37">
        <f t="shared" si="1"/>
        <v>1.5061317537295622</v>
      </c>
      <c r="S13" s="181">
        <f t="shared" si="2"/>
        <v>1.6406463387579051</v>
      </c>
      <c r="T13" s="182" cm="1">
        <f t="array" ref="T13">SUMPRODUCT(P13:S13*P$3:S$3) / SUM(P$3:S$3)</f>
        <v>1.6219972745247855</v>
      </c>
      <c r="U13" s="61"/>
      <c r="V13" s="37"/>
      <c r="W13" s="37"/>
      <c r="X13" s="37"/>
      <c r="Y13" s="37"/>
      <c r="Z13" s="37"/>
    </row>
    <row r="14" spans="1:26" ht="18.75" customHeight="1" x14ac:dyDescent="0.25">
      <c r="A14" s="34" t="s">
        <v>341</v>
      </c>
      <c r="B14" s="152">
        <v>14.76</v>
      </c>
      <c r="C14" s="153">
        <v>14.76</v>
      </c>
      <c r="D14" s="153">
        <v>0.92200000000000004</v>
      </c>
      <c r="E14" s="56">
        <v>1500</v>
      </c>
      <c r="F14" s="57">
        <v>256</v>
      </c>
      <c r="G14" s="36">
        <v>14</v>
      </c>
      <c r="H14" s="55">
        <v>8</v>
      </c>
      <c r="I14" s="24">
        <v>144</v>
      </c>
      <c r="J14" s="36">
        <v>276</v>
      </c>
      <c r="K14" s="55">
        <v>46</v>
      </c>
      <c r="L14" s="123">
        <v>220</v>
      </c>
      <c r="M14" s="123">
        <v>4</v>
      </c>
      <c r="N14" s="57">
        <v>359</v>
      </c>
      <c r="O14" s="84" t="s">
        <v>316</v>
      </c>
      <c r="P14" s="24">
        <f t="shared" si="3"/>
        <v>2.0050754309373779</v>
      </c>
      <c r="Q14" s="37">
        <f t="shared" si="0"/>
        <v>2.0924201314830517</v>
      </c>
      <c r="R14" s="37">
        <f t="shared" si="1"/>
        <v>1.9204613999216731</v>
      </c>
      <c r="S14" s="181">
        <f t="shared" si="2"/>
        <v>1.997190395895478</v>
      </c>
      <c r="T14" s="182" cm="1">
        <f t="array" ref="T14">SUMPRODUCT(P14:S14*P$3:S$3) / SUM(P$3:S$3)</f>
        <v>2.0924201314830517</v>
      </c>
      <c r="U14" s="61"/>
      <c r="V14" s="37"/>
      <c r="W14" s="37"/>
      <c r="X14" s="37"/>
      <c r="Y14" s="37"/>
      <c r="Z14" s="37"/>
    </row>
    <row r="15" spans="1:26" ht="18.75" customHeight="1" x14ac:dyDescent="0.25">
      <c r="A15" s="34" t="s">
        <v>342</v>
      </c>
      <c r="B15" s="152">
        <v>19.420000000000002</v>
      </c>
      <c r="C15" s="153">
        <v>19.420000000000002</v>
      </c>
      <c r="D15" s="153">
        <v>1.214</v>
      </c>
      <c r="E15" s="56">
        <v>1580</v>
      </c>
      <c r="F15" s="57">
        <v>256</v>
      </c>
      <c r="G15" s="36">
        <v>19</v>
      </c>
      <c r="H15" s="55">
        <v>8</v>
      </c>
      <c r="I15" s="24">
        <v>151.6</v>
      </c>
      <c r="J15" s="36">
        <v>303.3</v>
      </c>
      <c r="K15" s="55">
        <v>48</v>
      </c>
      <c r="L15" s="123">
        <v>290</v>
      </c>
      <c r="M15" s="123">
        <v>4</v>
      </c>
      <c r="N15" s="57">
        <v>409</v>
      </c>
      <c r="O15" s="84" t="s">
        <v>317</v>
      </c>
      <c r="P15" s="24">
        <f t="shared" si="3"/>
        <v>2.1535163025417763</v>
      </c>
      <c r="Q15" s="37">
        <f t="shared" si="0"/>
        <v>2.4938919720263044</v>
      </c>
      <c r="R15" s="37">
        <f t="shared" si="1"/>
        <v>2.2685338590200184</v>
      </c>
      <c r="S15" s="181">
        <f t="shared" si="2"/>
        <v>2.2842260286969189</v>
      </c>
      <c r="T15" s="182" cm="1">
        <f t="array" ref="T15">SUMPRODUCT(P15:S15*P$3:S$3) / SUM(P$3:S$3)</f>
        <v>2.4938919720263044</v>
      </c>
      <c r="U15" s="61"/>
      <c r="V15" s="37"/>
      <c r="W15" s="37"/>
      <c r="X15" s="37"/>
      <c r="Y15" s="37"/>
      <c r="Z15" s="37"/>
    </row>
    <row r="16" spans="1:26" ht="18.75" customHeight="1" x14ac:dyDescent="0.25">
      <c r="A16" s="34" t="s">
        <v>343</v>
      </c>
      <c r="B16" s="152">
        <v>19.420000000000002</v>
      </c>
      <c r="C16" s="153">
        <v>19.420000000000002</v>
      </c>
      <c r="D16" s="153">
        <v>1.214</v>
      </c>
      <c r="E16" s="56">
        <v>1440</v>
      </c>
      <c r="F16" s="57">
        <v>320</v>
      </c>
      <c r="G16" s="36">
        <v>19</v>
      </c>
      <c r="H16" s="55">
        <v>10</v>
      </c>
      <c r="I16" s="24">
        <v>138.19999999999999</v>
      </c>
      <c r="J16" s="36">
        <v>391.7</v>
      </c>
      <c r="K16" s="55">
        <v>68</v>
      </c>
      <c r="L16" s="123">
        <v>320</v>
      </c>
      <c r="M16" s="123">
        <v>4</v>
      </c>
      <c r="N16" s="57">
        <v>735</v>
      </c>
      <c r="O16" s="84" t="s">
        <v>318</v>
      </c>
      <c r="P16" s="24">
        <f t="shared" si="3"/>
        <v>2.2790683338529645</v>
      </c>
      <c r="Q16" s="37">
        <f t="shared" si="0"/>
        <v>2.5856127242187856</v>
      </c>
      <c r="R16" s="37">
        <f t="shared" si="1"/>
        <v>2.3153897717738405</v>
      </c>
      <c r="S16" s="181">
        <f t="shared" si="2"/>
        <v>2.3977039800676905</v>
      </c>
      <c r="T16" s="182" cm="1">
        <f t="array" ref="T16">SUMPRODUCT(P16:S16*P$3:S$3) / SUM(P$3:S$3)</f>
        <v>2.5856127242187856</v>
      </c>
      <c r="U16" s="61"/>
      <c r="V16" s="37"/>
      <c r="W16" s="37"/>
      <c r="X16" s="37"/>
      <c r="Y16" s="37"/>
      <c r="Z16" s="37"/>
    </row>
    <row r="17" spans="1:26" ht="18.75" customHeight="1" x14ac:dyDescent="0.25">
      <c r="A17" s="34" t="s">
        <v>344</v>
      </c>
      <c r="B17" s="152">
        <v>19.420000000000002</v>
      </c>
      <c r="C17" s="153">
        <v>19.420000000000002</v>
      </c>
      <c r="D17" s="153">
        <v>1.214</v>
      </c>
      <c r="E17" s="56">
        <v>1260</v>
      </c>
      <c r="F17" s="57">
        <v>384</v>
      </c>
      <c r="G17" s="36">
        <v>19</v>
      </c>
      <c r="H17" s="55">
        <v>12</v>
      </c>
      <c r="I17" s="24">
        <v>152.80000000000001</v>
      </c>
      <c r="J17" s="36">
        <v>436.8</v>
      </c>
      <c r="K17" s="55">
        <v>70</v>
      </c>
      <c r="L17" s="123">
        <v>350</v>
      </c>
      <c r="M17" s="123">
        <v>4</v>
      </c>
      <c r="N17" s="57">
        <v>829</v>
      </c>
      <c r="O17" s="84" t="s">
        <v>319</v>
      </c>
      <c r="P17" s="24">
        <f t="shared" si="3"/>
        <v>2.4100013596081769</v>
      </c>
      <c r="Q17" s="37">
        <f t="shared" si="0"/>
        <v>2.6480119853521171</v>
      </c>
      <c r="R17" s="37">
        <f t="shared" si="1"/>
        <v>2.357619586877135</v>
      </c>
      <c r="S17" s="181">
        <f t="shared" si="2"/>
        <v>2.4691439390153658</v>
      </c>
      <c r="T17" s="182" cm="1">
        <f t="array" ref="T17">SUMPRODUCT(P17:S17*P$3:S$3) / SUM(P$3:S$3)</f>
        <v>2.6480119853521171</v>
      </c>
      <c r="U17" s="61"/>
      <c r="V17" s="37"/>
      <c r="W17" s="37"/>
      <c r="X17" s="37"/>
      <c r="Y17" s="37"/>
      <c r="Z17" s="37"/>
    </row>
    <row r="18" spans="1:26" ht="18.75" customHeight="1" x14ac:dyDescent="0.25">
      <c r="A18" s="34" t="s">
        <v>345</v>
      </c>
      <c r="B18" s="152">
        <v>25.07</v>
      </c>
      <c r="C18" s="153">
        <v>25.07</v>
      </c>
      <c r="D18" s="153">
        <v>1.5669999999999999</v>
      </c>
      <c r="E18" s="56">
        <v>1365</v>
      </c>
      <c r="F18" s="57">
        <v>384</v>
      </c>
      <c r="G18" s="36">
        <v>19</v>
      </c>
      <c r="H18" s="55">
        <v>12</v>
      </c>
      <c r="I18" s="24">
        <v>152.80000000000001</v>
      </c>
      <c r="J18" s="36">
        <v>478.8</v>
      </c>
      <c r="K18" s="55">
        <v>80</v>
      </c>
      <c r="L18" s="123">
        <v>350</v>
      </c>
      <c r="M18" s="123">
        <v>4</v>
      </c>
      <c r="N18" s="57">
        <v>824</v>
      </c>
      <c r="O18" s="84" t="s">
        <v>320</v>
      </c>
      <c r="P18" s="24">
        <f t="shared" si="3"/>
        <v>2.5250129211143233</v>
      </c>
      <c r="Q18" s="37">
        <f t="shared" si="0"/>
        <v>3.1101854494351611</v>
      </c>
      <c r="R18" s="37">
        <f t="shared" si="1"/>
        <v>2.7495814849041862</v>
      </c>
      <c r="S18" s="181">
        <f t="shared" si="2"/>
        <v>2.7862702258955609</v>
      </c>
      <c r="T18" s="182" cm="1">
        <f t="array" ref="T18">SUMPRODUCT(P18:S18*P$3:S$3) / SUM(P$3:S$3)</f>
        <v>3.1101854494351611</v>
      </c>
      <c r="U18" s="61"/>
      <c r="V18" s="37"/>
      <c r="W18" s="37"/>
      <c r="X18" s="37"/>
      <c r="Y18" s="37"/>
      <c r="Z18" s="37"/>
    </row>
    <row r="19" spans="1:26" ht="18.75" customHeight="1" x14ac:dyDescent="0.25">
      <c r="A19" s="34" t="s">
        <v>346</v>
      </c>
      <c r="B19" s="152">
        <v>27.96</v>
      </c>
      <c r="C19" s="153">
        <v>27.96</v>
      </c>
      <c r="D19" s="153">
        <v>1.7470000000000001</v>
      </c>
      <c r="E19" s="56">
        <v>1395</v>
      </c>
      <c r="F19" s="57">
        <v>384</v>
      </c>
      <c r="G19" s="36">
        <v>19.5</v>
      </c>
      <c r="H19" s="55">
        <v>24</v>
      </c>
      <c r="I19" s="24">
        <v>189.9</v>
      </c>
      <c r="J19" s="36">
        <v>556</v>
      </c>
      <c r="K19" s="55">
        <v>82</v>
      </c>
      <c r="L19" s="123">
        <v>350</v>
      </c>
      <c r="M19" s="123">
        <v>4</v>
      </c>
      <c r="N19" s="57">
        <v>990</v>
      </c>
      <c r="O19" s="84" t="s">
        <v>321</v>
      </c>
      <c r="P19" s="24">
        <f t="shared" si="3"/>
        <v>2.8198572168132658</v>
      </c>
      <c r="Q19" s="37">
        <f t="shared" si="0"/>
        <v>3.4939559459672562</v>
      </c>
      <c r="R19" s="37">
        <f t="shared" si="1"/>
        <v>3.0211428867079984</v>
      </c>
      <c r="S19" s="181">
        <f t="shared" si="2"/>
        <v>3.1093582753886562</v>
      </c>
      <c r="T19" s="182" cm="1">
        <f t="array" ref="T19">SUMPRODUCT(P19:S19*P$3:S$3) / SUM(P$3:S$3)</f>
        <v>3.4939559459672567</v>
      </c>
      <c r="U19" s="61"/>
      <c r="V19" s="37"/>
      <c r="W19" s="37"/>
      <c r="X19" s="37"/>
      <c r="Y19" s="37"/>
      <c r="Z19" s="37"/>
    </row>
    <row r="20" spans="1:26" ht="18.75" customHeight="1" x14ac:dyDescent="0.25">
      <c r="A20" s="34" t="s">
        <v>347</v>
      </c>
      <c r="B20" s="152">
        <v>33.549999999999997</v>
      </c>
      <c r="C20" s="153">
        <v>33.549999999999997</v>
      </c>
      <c r="D20" s="153">
        <v>2.0960000000000001</v>
      </c>
      <c r="E20" s="56">
        <v>1560</v>
      </c>
      <c r="F20" s="57">
        <v>384</v>
      </c>
      <c r="G20" s="36">
        <v>21</v>
      </c>
      <c r="H20" s="55">
        <v>24</v>
      </c>
      <c r="I20" s="24">
        <v>174.7</v>
      </c>
      <c r="J20" s="36">
        <v>524.1</v>
      </c>
      <c r="K20" s="55">
        <v>84</v>
      </c>
      <c r="L20" s="123">
        <v>450</v>
      </c>
      <c r="M20" s="123">
        <v>4</v>
      </c>
      <c r="N20" s="57">
        <v>1430</v>
      </c>
      <c r="O20" s="84" t="s">
        <v>322</v>
      </c>
      <c r="P20" s="24">
        <f t="shared" si="3"/>
        <v>2.8308628255337456</v>
      </c>
      <c r="Q20" s="37">
        <f t="shared" si="0"/>
        <v>3.9289519960865986</v>
      </c>
      <c r="R20" s="37">
        <f t="shared" si="1"/>
        <v>3.3853268510080921</v>
      </c>
      <c r="S20" s="181">
        <f t="shared" si="2"/>
        <v>3.3727987585458785</v>
      </c>
      <c r="T20" s="182" cm="1">
        <f t="array" ref="T20">SUMPRODUCT(P20:S20*P$3:S$3) / SUM(P$3:S$3)</f>
        <v>3.9289519960865986</v>
      </c>
      <c r="U20" s="61"/>
      <c r="V20" s="37"/>
      <c r="W20" s="37"/>
      <c r="X20" s="37"/>
      <c r="Y20" s="37"/>
      <c r="Z20" s="37"/>
    </row>
    <row r="21" spans="1:26" ht="18.75" customHeight="1" x14ac:dyDescent="0.25">
      <c r="A21" s="34" t="s">
        <v>348</v>
      </c>
      <c r="B21" s="152">
        <v>15.11</v>
      </c>
      <c r="C21" s="153">
        <v>15.11</v>
      </c>
      <c r="D21" s="153">
        <v>0.23599999999999999</v>
      </c>
      <c r="E21" s="56">
        <v>1830</v>
      </c>
      <c r="F21" s="57">
        <v>128</v>
      </c>
      <c r="G21" s="36">
        <v>17</v>
      </c>
      <c r="H21" s="55">
        <v>8</v>
      </c>
      <c r="I21" s="24">
        <v>58.6</v>
      </c>
      <c r="J21" s="36">
        <v>175.7</v>
      </c>
      <c r="K21" s="55">
        <v>24</v>
      </c>
      <c r="L21" s="123">
        <v>115</v>
      </c>
      <c r="M21" s="123">
        <v>4</v>
      </c>
      <c r="N21" s="57">
        <v>269</v>
      </c>
      <c r="O21" s="84" t="s">
        <v>323</v>
      </c>
      <c r="P21" s="24">
        <f t="shared" si="3"/>
        <v>1.5355171510722316</v>
      </c>
      <c r="Q21" s="37">
        <f t="shared" si="0"/>
        <v>1.9577708188415033</v>
      </c>
      <c r="R21" s="37">
        <f t="shared" si="1"/>
        <v>1.357769784201861</v>
      </c>
      <c r="S21" s="181">
        <f t="shared" si="2"/>
        <v>1.7911084248493301</v>
      </c>
      <c r="T21" s="182" cm="1">
        <f t="array" ref="T21">SUMPRODUCT(P21:S21*P$3:S$3) / SUM(P$3:S$3)</f>
        <v>1.9577708188415035</v>
      </c>
      <c r="U21" s="61"/>
      <c r="V21" s="37"/>
      <c r="W21" s="37"/>
      <c r="X21" s="37"/>
      <c r="Y21" s="37"/>
      <c r="Z21" s="37"/>
    </row>
    <row r="22" spans="1:26" ht="15" customHeight="1" x14ac:dyDescent="0.25">
      <c r="A22" s="34" t="s">
        <v>349</v>
      </c>
      <c r="B22" s="152">
        <v>22.06</v>
      </c>
      <c r="C22" s="153">
        <v>22.06</v>
      </c>
      <c r="D22" s="153">
        <v>0.34499999999999997</v>
      </c>
      <c r="E22" s="56">
        <v>2310</v>
      </c>
      <c r="F22" s="57">
        <v>128</v>
      </c>
      <c r="G22" s="36">
        <v>18</v>
      </c>
      <c r="H22" s="55">
        <v>8</v>
      </c>
      <c r="I22" s="24">
        <v>121.7</v>
      </c>
      <c r="J22" s="36">
        <v>344.8</v>
      </c>
      <c r="K22" s="55">
        <v>30</v>
      </c>
      <c r="L22" s="123">
        <v>160</v>
      </c>
      <c r="M22" s="123">
        <v>4</v>
      </c>
      <c r="N22" s="57">
        <v>350</v>
      </c>
      <c r="O22" s="84" t="s">
        <v>324</v>
      </c>
      <c r="P22" s="24">
        <f t="shared" si="3"/>
        <v>2.0831743623961092</v>
      </c>
      <c r="Q22" s="37">
        <f t="shared" si="0"/>
        <v>2.5314437726527617</v>
      </c>
      <c r="R22" s="37">
        <f t="shared" si="1"/>
        <v>1.6974494244915206</v>
      </c>
      <c r="S22" s="181">
        <f t="shared" si="2"/>
        <v>2.3405631856102911</v>
      </c>
      <c r="T22" s="182" cm="1">
        <f t="array" ref="T22">SUMPRODUCT(P22:S22*P$3:S$3) / SUM(P$3:S$3)</f>
        <v>2.5314437726527617</v>
      </c>
      <c r="U22" s="61"/>
      <c r="V22" s="37"/>
      <c r="W22" s="37"/>
      <c r="X22" s="37"/>
      <c r="Y22" s="37"/>
      <c r="Z22" s="37"/>
    </row>
    <row r="23" spans="1:26" ht="15" customHeight="1" x14ac:dyDescent="0.25">
      <c r="A23" s="34" t="s">
        <v>350</v>
      </c>
      <c r="B23" s="152">
        <v>22.06</v>
      </c>
      <c r="C23" s="153">
        <v>22.06</v>
      </c>
      <c r="D23" s="153">
        <v>0.34499999999999997</v>
      </c>
      <c r="E23" s="56">
        <v>2310</v>
      </c>
      <c r="F23" s="57">
        <v>128</v>
      </c>
      <c r="G23" s="36">
        <v>18</v>
      </c>
      <c r="H23" s="55">
        <v>16</v>
      </c>
      <c r="I23" s="24">
        <v>121.7</v>
      </c>
      <c r="J23" s="36">
        <v>344.8</v>
      </c>
      <c r="K23" s="55">
        <v>30</v>
      </c>
      <c r="L23" s="123">
        <v>165</v>
      </c>
      <c r="M23" s="123">
        <v>4</v>
      </c>
      <c r="N23" s="57">
        <v>400</v>
      </c>
      <c r="O23" s="84" t="s">
        <v>325</v>
      </c>
      <c r="P23" s="24">
        <f t="shared" si="3"/>
        <v>2.1444622036677909</v>
      </c>
      <c r="Q23" s="37">
        <f t="shared" si="0"/>
        <v>2.6540194551961251</v>
      </c>
      <c r="R23" s="37">
        <f t="shared" si="1"/>
        <v>1.7577273777144804</v>
      </c>
      <c r="S23" s="181">
        <f t="shared" si="2"/>
        <v>2.4324949475178137</v>
      </c>
      <c r="T23" s="182" cm="1">
        <f t="array" ref="T23">SUMPRODUCT(P23:S23*P$3:S$3) / SUM(P$3:S$3)</f>
        <v>2.6540194551961251</v>
      </c>
      <c r="U23" s="61"/>
      <c r="V23" s="37"/>
      <c r="W23" s="37"/>
      <c r="X23" s="37"/>
      <c r="Y23" s="37"/>
      <c r="Z23" s="37"/>
    </row>
    <row r="24" spans="1:26" ht="15" customHeight="1" x14ac:dyDescent="0.25">
      <c r="A24" s="34" t="s">
        <v>351</v>
      </c>
      <c r="B24" s="152">
        <v>22.61</v>
      </c>
      <c r="C24" s="153">
        <v>29.15</v>
      </c>
      <c r="D24" s="153">
        <v>0.45500000000000002</v>
      </c>
      <c r="E24" s="56">
        <v>1920</v>
      </c>
      <c r="F24" s="57">
        <v>192</v>
      </c>
      <c r="G24" s="36">
        <v>21</v>
      </c>
      <c r="H24" s="55">
        <v>12</v>
      </c>
      <c r="I24" s="24">
        <v>122.9</v>
      </c>
      <c r="J24" s="36">
        <v>353.3</v>
      </c>
      <c r="K24" s="55">
        <v>46</v>
      </c>
      <c r="L24" s="123">
        <v>200</v>
      </c>
      <c r="M24" s="123">
        <v>4</v>
      </c>
      <c r="N24" s="57">
        <v>508</v>
      </c>
      <c r="O24" s="84" t="s">
        <v>326</v>
      </c>
      <c r="P24" s="24">
        <f t="shared" si="3"/>
        <v>2.2351888359555838</v>
      </c>
      <c r="Q24" s="37">
        <f t="shared" si="0"/>
        <v>2.9162269397239462</v>
      </c>
      <c r="R24" s="37">
        <f t="shared" si="1"/>
        <v>2.0777204550807373</v>
      </c>
      <c r="S24" s="181">
        <f t="shared" si="2"/>
        <v>2.7381744070437017</v>
      </c>
      <c r="T24" s="182" cm="1">
        <f t="array" ref="T24">SUMPRODUCT(P24:S24*P$3:S$3) / SUM(P$3:S$3)</f>
        <v>2.9162269397239462</v>
      </c>
      <c r="U24" s="61"/>
      <c r="V24" s="37"/>
      <c r="W24" s="37"/>
      <c r="X24" s="37"/>
      <c r="Y24" s="37"/>
      <c r="Z24" s="37"/>
    </row>
    <row r="25" spans="1:26" ht="15" customHeight="1" x14ac:dyDescent="0.25">
      <c r="A25" s="34" t="s">
        <v>352</v>
      </c>
      <c r="B25" s="152">
        <v>35.479999999999997</v>
      </c>
      <c r="C25" s="153">
        <v>35.479999999999997</v>
      </c>
      <c r="D25" s="153">
        <v>0.55400000000000005</v>
      </c>
      <c r="E25" s="56">
        <v>1980</v>
      </c>
      <c r="F25" s="57">
        <v>192</v>
      </c>
      <c r="G25" s="36">
        <v>21</v>
      </c>
      <c r="H25" s="55">
        <v>12</v>
      </c>
      <c r="I25" s="24">
        <v>158.4</v>
      </c>
      <c r="J25" s="36">
        <v>443.5</v>
      </c>
      <c r="K25" s="55">
        <v>46</v>
      </c>
      <c r="L25" s="123">
        <v>220</v>
      </c>
      <c r="M25" s="123">
        <v>4</v>
      </c>
      <c r="N25" s="57">
        <v>548</v>
      </c>
      <c r="O25" s="84" t="s">
        <v>327</v>
      </c>
      <c r="P25" s="24">
        <f t="shared" si="3"/>
        <v>2.4925639421825836</v>
      </c>
      <c r="Q25" s="37">
        <f t="shared" si="0"/>
        <v>3.6470431832082606</v>
      </c>
      <c r="R25" s="37">
        <f t="shared" si="1"/>
        <v>2.3517241868646961</v>
      </c>
      <c r="S25" s="181">
        <f t="shared" si="2"/>
        <v>3.1439151330625679</v>
      </c>
      <c r="T25" s="182" cm="1">
        <f t="array" ref="T25">SUMPRODUCT(P25:S25*P$3:S$3) / SUM(P$3:S$3)</f>
        <v>3.6470431832082602</v>
      </c>
      <c r="U25" s="61"/>
      <c r="V25" s="37"/>
      <c r="W25" s="37"/>
      <c r="X25" s="37"/>
      <c r="Y25" s="37"/>
      <c r="Z25" s="37"/>
    </row>
    <row r="26" spans="1:26" ht="15" customHeight="1" x14ac:dyDescent="0.25">
      <c r="A26" s="34" t="s">
        <v>353</v>
      </c>
      <c r="B26" s="152">
        <v>35.479999999999997</v>
      </c>
      <c r="C26" s="153">
        <v>40.090000000000003</v>
      </c>
      <c r="D26" s="153">
        <v>0.626</v>
      </c>
      <c r="E26" s="56">
        <v>2310</v>
      </c>
      <c r="F26" s="57">
        <v>192</v>
      </c>
      <c r="G26" s="36">
        <v>21</v>
      </c>
      <c r="H26" s="55">
        <v>12</v>
      </c>
      <c r="I26" s="24">
        <v>184.8</v>
      </c>
      <c r="J26" s="36">
        <v>554.4</v>
      </c>
      <c r="K26" s="55">
        <v>60</v>
      </c>
      <c r="L26" s="123">
        <v>285</v>
      </c>
      <c r="M26" s="123">
        <v>4</v>
      </c>
      <c r="N26" s="57">
        <v>725</v>
      </c>
      <c r="O26" s="84" t="s">
        <v>328</v>
      </c>
      <c r="P26" s="24">
        <f t="shared" si="3"/>
        <v>2.7816659302486197</v>
      </c>
      <c r="Q26" s="37">
        <f t="shared" si="0"/>
        <v>3.8259954283097208</v>
      </c>
      <c r="R26" s="37">
        <f t="shared" si="1"/>
        <v>2.5529794693926608</v>
      </c>
      <c r="S26" s="181">
        <f t="shared" si="2"/>
        <v>3.4569349749679796</v>
      </c>
      <c r="T26" s="182" cm="1">
        <f t="array" ref="T26">SUMPRODUCT(P26:S26*P$3:S$3) / SUM(P$3:S$3)</f>
        <v>3.8259954283097208</v>
      </c>
      <c r="U26" s="61"/>
      <c r="V26" s="37"/>
      <c r="W26" s="37"/>
      <c r="X26" s="37"/>
      <c r="Y26" s="37"/>
      <c r="Z26" s="37"/>
    </row>
    <row r="27" spans="1:26" ht="15" customHeight="1" x14ac:dyDescent="0.25">
      <c r="A27" s="34" t="s">
        <v>354</v>
      </c>
      <c r="B27" s="152">
        <v>44.11</v>
      </c>
      <c r="C27" s="153">
        <v>44.11</v>
      </c>
      <c r="D27" s="153">
        <v>0.80200000000000005</v>
      </c>
      <c r="E27" s="56">
        <v>2340</v>
      </c>
      <c r="F27" s="57">
        <v>256</v>
      </c>
      <c r="G27" s="36">
        <v>22.4</v>
      </c>
      <c r="H27" s="55">
        <v>16</v>
      </c>
      <c r="I27" s="24">
        <v>224.6</v>
      </c>
      <c r="J27" s="36">
        <v>617.79999999999995</v>
      </c>
      <c r="K27" s="55">
        <v>60</v>
      </c>
      <c r="L27" s="123">
        <v>285</v>
      </c>
      <c r="M27" s="123">
        <v>4</v>
      </c>
      <c r="N27" s="57">
        <v>776</v>
      </c>
      <c r="O27" s="84" t="s">
        <v>329</v>
      </c>
      <c r="P27" s="24">
        <f t="shared" si="3"/>
        <v>3.0899081482404722</v>
      </c>
      <c r="Q27" s="37">
        <f t="shared" si="0"/>
        <v>4.399238185793819</v>
      </c>
      <c r="R27" s="37">
        <f t="shared" si="1"/>
        <v>2.873489085290776</v>
      </c>
      <c r="S27" s="181">
        <f t="shared" si="2"/>
        <v>3.8160413908357094</v>
      </c>
      <c r="T27" s="182" cm="1">
        <f t="array" ref="T27">SUMPRODUCT(P27:S27*P$3:S$3) / SUM(P$3:S$3)</f>
        <v>4.399238185793819</v>
      </c>
      <c r="U27" s="61"/>
      <c r="V27" s="37"/>
      <c r="W27" s="37"/>
      <c r="X27" s="37"/>
      <c r="Y27" s="37"/>
      <c r="Z27" s="37"/>
    </row>
    <row r="28" spans="1:26" ht="15" customHeight="1" x14ac:dyDescent="0.25">
      <c r="A28" s="34" t="s">
        <v>355</v>
      </c>
      <c r="B28" s="152">
        <v>35.479999999999997</v>
      </c>
      <c r="C28" s="153">
        <v>40.090000000000003</v>
      </c>
      <c r="D28" s="153">
        <v>0.626</v>
      </c>
      <c r="E28" s="56">
        <v>2310</v>
      </c>
      <c r="F28" s="57">
        <v>192</v>
      </c>
      <c r="G28" s="36">
        <v>21</v>
      </c>
      <c r="H28" s="55">
        <v>12</v>
      </c>
      <c r="I28" s="24">
        <v>184.8</v>
      </c>
      <c r="J28" s="36">
        <v>554.4</v>
      </c>
      <c r="K28" s="55">
        <v>60</v>
      </c>
      <c r="L28" s="123">
        <v>285</v>
      </c>
      <c r="M28" s="123">
        <v>4</v>
      </c>
      <c r="N28" s="57"/>
      <c r="P28" s="24">
        <f t="shared" si="3"/>
        <v>2.7816659302486197</v>
      </c>
      <c r="Q28" s="37">
        <f t="shared" si="0"/>
        <v>3.8259954283097208</v>
      </c>
      <c r="R28" s="37">
        <f t="shared" si="1"/>
        <v>2.5529794693926608</v>
      </c>
      <c r="S28" s="181">
        <f t="shared" si="2"/>
        <v>3.4569349749679796</v>
      </c>
      <c r="T28" s="182" cm="1">
        <f t="array" ref="T28">SUMPRODUCT(P28:S28*P$3:S$3) / SUM(P$3:S$3)</f>
        <v>3.8259954283097208</v>
      </c>
      <c r="U28" s="61"/>
      <c r="V28" s="37"/>
      <c r="W28" s="37"/>
      <c r="X28" s="37"/>
      <c r="Y28" s="37"/>
      <c r="Z28" s="37"/>
    </row>
    <row r="29" spans="1:26" ht="15" customHeight="1" x14ac:dyDescent="0.25">
      <c r="A29" s="34" t="s">
        <v>356</v>
      </c>
      <c r="B29" s="152">
        <v>42.98</v>
      </c>
      <c r="C29" s="153">
        <v>48.74</v>
      </c>
      <c r="D29" s="153">
        <v>0.76200000000000001</v>
      </c>
      <c r="E29" s="56">
        <v>2205</v>
      </c>
      <c r="F29" s="57">
        <v>256</v>
      </c>
      <c r="G29" s="36">
        <v>22.4</v>
      </c>
      <c r="H29" s="55">
        <v>16</v>
      </c>
      <c r="I29" s="24">
        <v>246.9</v>
      </c>
      <c r="J29" s="36">
        <v>689.6</v>
      </c>
      <c r="K29" s="55">
        <v>76</v>
      </c>
      <c r="L29" s="123">
        <v>320</v>
      </c>
      <c r="M29" s="123">
        <v>4</v>
      </c>
      <c r="N29" s="57">
        <v>919</v>
      </c>
      <c r="O29" s="84" t="s">
        <v>330</v>
      </c>
      <c r="P29" s="24">
        <f t="shared" si="3"/>
        <v>3.2486108570646994</v>
      </c>
      <c r="Q29" s="37">
        <f t="shared" si="0"/>
        <v>4.5050194015309026</v>
      </c>
      <c r="R29" s="37">
        <f t="shared" si="1"/>
        <v>2.9759517403776585</v>
      </c>
      <c r="S29" s="181">
        <f t="shared" si="2"/>
        <v>4.0465109843077114</v>
      </c>
      <c r="T29" s="182" cm="1">
        <f t="array" ref="T29">SUMPRODUCT(P29:S29*P$3:S$3) / SUM(P$3:S$3)</f>
        <v>4.5050194015309026</v>
      </c>
      <c r="U29" s="61"/>
      <c r="V29" s="37"/>
      <c r="W29" s="37"/>
      <c r="X29" s="37"/>
      <c r="Y29" s="37"/>
      <c r="Z29" s="37"/>
    </row>
    <row r="30" spans="1:26" ht="15" customHeight="1" x14ac:dyDescent="0.25">
      <c r="A30" s="34" t="s">
        <v>357</v>
      </c>
      <c r="B30" s="152">
        <v>51.3</v>
      </c>
      <c r="C30" s="153">
        <v>51.3</v>
      </c>
      <c r="D30" s="153">
        <v>0.80200000000000005</v>
      </c>
      <c r="E30" s="56">
        <v>2205</v>
      </c>
      <c r="F30" s="57">
        <v>256</v>
      </c>
      <c r="G30" s="36">
        <v>22.4</v>
      </c>
      <c r="H30" s="55">
        <v>16</v>
      </c>
      <c r="I30" s="24">
        <v>246.9</v>
      </c>
      <c r="J30" s="36">
        <v>801.6</v>
      </c>
      <c r="K30" s="55">
        <v>76</v>
      </c>
      <c r="L30" s="123">
        <v>320</v>
      </c>
      <c r="M30" s="123">
        <v>4</v>
      </c>
      <c r="N30" s="57">
        <v>965</v>
      </c>
      <c r="O30" s="84" t="s">
        <v>331</v>
      </c>
      <c r="P30" s="24">
        <f t="shared" si="3"/>
        <v>3.3622107682062876</v>
      </c>
      <c r="Q30" s="37">
        <f t="shared" si="0"/>
        <v>4.898115542600161</v>
      </c>
      <c r="R30" s="37">
        <f t="shared" si="1"/>
        <v>3.0795522809173859</v>
      </c>
      <c r="S30" s="181">
        <f t="shared" si="2"/>
        <v>4.2252311097645467</v>
      </c>
      <c r="T30" s="182" cm="1">
        <f t="array" ref="T30">SUMPRODUCT(P30:S30*P$3:S$3) / SUM(P$3:S$3)</f>
        <v>4.898115542600161</v>
      </c>
      <c r="U30" s="61"/>
      <c r="V30" s="37"/>
      <c r="W30" s="37"/>
      <c r="X30" s="37"/>
      <c r="Y30" s="37"/>
      <c r="Z30" s="37"/>
    </row>
    <row r="31" spans="1:26" s="204" customFormat="1" ht="15" customHeight="1" x14ac:dyDescent="0.25">
      <c r="A31" s="190" t="s">
        <v>358</v>
      </c>
      <c r="B31" s="191">
        <v>73.069999999999993</v>
      </c>
      <c r="C31" s="192">
        <v>73.069999999999993</v>
      </c>
      <c r="D31" s="192">
        <v>1.1419999999999999</v>
      </c>
      <c r="E31" s="193">
        <v>2230</v>
      </c>
      <c r="F31" s="194">
        <v>384</v>
      </c>
      <c r="G31" s="195">
        <v>24</v>
      </c>
      <c r="H31" s="196">
        <v>24</v>
      </c>
      <c r="I31" s="197">
        <v>401.2</v>
      </c>
      <c r="J31" s="195">
        <v>1040</v>
      </c>
      <c r="K31" s="196">
        <v>128</v>
      </c>
      <c r="L31" s="198">
        <v>450</v>
      </c>
      <c r="M31" s="198">
        <v>4</v>
      </c>
      <c r="N31" s="194">
        <v>1620</v>
      </c>
      <c r="O31" s="199" t="s">
        <v>332</v>
      </c>
      <c r="P31" s="197">
        <f t="shared" si="3"/>
        <v>4.3649307326649778</v>
      </c>
      <c r="Q31" s="200">
        <f t="shared" si="0"/>
        <v>6.580321029035944</v>
      </c>
      <c r="R31" s="200">
        <f t="shared" si="1"/>
        <v>4.0540512492435132</v>
      </c>
      <c r="S31" s="201">
        <f t="shared" si="2"/>
        <v>5.6223524537276557</v>
      </c>
      <c r="T31" s="202" cm="1">
        <f t="array" ref="T31">SUMPRODUCT(P31:S31*P$3:S$3) / SUM(P$3:S$3)</f>
        <v>6.5803210290359448</v>
      </c>
      <c r="U31" s="203"/>
      <c r="V31" s="200"/>
      <c r="W31" s="200"/>
      <c r="X31" s="200"/>
      <c r="Y31" s="200"/>
      <c r="Z31" s="200"/>
    </row>
    <row r="32" spans="1:26" ht="15" customHeight="1" x14ac:dyDescent="0.25">
      <c r="A32" s="34" t="s">
        <v>359</v>
      </c>
      <c r="B32" s="152">
        <v>30.8</v>
      </c>
      <c r="C32" s="153">
        <v>43.9</v>
      </c>
      <c r="D32" s="153">
        <v>0.48</v>
      </c>
      <c r="E32" s="26">
        <v>2160</v>
      </c>
      <c r="F32" s="110">
        <v>192</v>
      </c>
      <c r="G32" s="36">
        <v>28</v>
      </c>
      <c r="H32" s="25">
        <v>12</v>
      </c>
      <c r="I32" s="24">
        <v>240.9</v>
      </c>
      <c r="J32" s="36">
        <v>481.9</v>
      </c>
      <c r="K32" s="25">
        <v>192</v>
      </c>
      <c r="L32" s="154">
        <v>250</v>
      </c>
      <c r="M32" s="154">
        <v>5</v>
      </c>
      <c r="N32" s="57"/>
      <c r="P32" s="24">
        <f t="shared" si="3"/>
        <v>3.0712013616142797</v>
      </c>
      <c r="Q32" s="37">
        <f t="shared" si="0"/>
        <v>3.8884562392067425</v>
      </c>
      <c r="R32" s="37">
        <f t="shared" si="1"/>
        <v>2.5709597924450169</v>
      </c>
      <c r="S32" s="181">
        <f t="shared" si="2"/>
        <v>3.890560263751857</v>
      </c>
      <c r="T32" s="182" cm="1">
        <f t="array" ref="T32">SUMPRODUCT(P32:S32*P$3:S$3) / SUM(P$3:S$3)</f>
        <v>3.8884562392067421</v>
      </c>
      <c r="U32" s="61"/>
      <c r="V32" s="37"/>
      <c r="W32" s="37"/>
      <c r="X32" s="37"/>
      <c r="Y32" s="37"/>
      <c r="Z32" s="37"/>
    </row>
    <row r="33" spans="1:26" ht="15" customHeight="1" x14ac:dyDescent="0.25">
      <c r="A33" s="34" t="s">
        <v>360</v>
      </c>
      <c r="B33" s="152">
        <v>38.9</v>
      </c>
      <c r="C33" s="153">
        <v>56.3</v>
      </c>
      <c r="D33" s="153">
        <v>0.69</v>
      </c>
      <c r="E33" s="26">
        <v>2300</v>
      </c>
      <c r="F33" s="110">
        <v>256</v>
      </c>
      <c r="G33" s="36">
        <v>28</v>
      </c>
      <c r="H33" s="25">
        <v>16</v>
      </c>
      <c r="I33" s="24">
        <v>343</v>
      </c>
      <c r="J33" s="36">
        <v>686</v>
      </c>
      <c r="K33" s="25">
        <v>280</v>
      </c>
      <c r="L33" s="154">
        <v>300</v>
      </c>
      <c r="M33" s="154">
        <v>5</v>
      </c>
      <c r="N33" s="57">
        <v>1120</v>
      </c>
      <c r="O33" s="84" t="s">
        <v>333</v>
      </c>
      <c r="P33" s="24">
        <f t="shared" si="3"/>
        <v>3.8142332756768709</v>
      </c>
      <c r="Q33" s="37">
        <f t="shared" si="0"/>
        <v>4.7725322086548445</v>
      </c>
      <c r="R33" s="37">
        <f t="shared" si="1"/>
        <v>3.1676639064445302</v>
      </c>
      <c r="S33" s="181">
        <f t="shared" si="2"/>
        <v>4.8061428302681684</v>
      </c>
      <c r="T33" s="182" cm="1">
        <f t="array" ref="T33">SUMPRODUCT(P33:S33*P$3:S$3) / SUM(P$3:S$3)</f>
        <v>4.7725322086548445</v>
      </c>
      <c r="U33" s="61"/>
      <c r="V33" s="37"/>
      <c r="W33" s="37"/>
      <c r="X33" s="37"/>
      <c r="Y33" s="37"/>
      <c r="Z33" s="37"/>
    </row>
    <row r="34" spans="1:26" s="204" customFormat="1" ht="15" customHeight="1" x14ac:dyDescent="0.25">
      <c r="A34" s="190" t="s">
        <v>361</v>
      </c>
      <c r="B34" s="191">
        <v>53.3</v>
      </c>
      <c r="C34" s="192">
        <v>80.2</v>
      </c>
      <c r="D34" s="192">
        <v>1.08</v>
      </c>
      <c r="E34" s="205">
        <v>2160</v>
      </c>
      <c r="F34" s="206">
        <v>256</v>
      </c>
      <c r="G34" s="195">
        <v>30</v>
      </c>
      <c r="H34" s="207">
        <v>32</v>
      </c>
      <c r="I34" s="197">
        <v>440.1</v>
      </c>
      <c r="J34" s="195">
        <v>880.3</v>
      </c>
      <c r="K34" s="207">
        <v>384</v>
      </c>
      <c r="L34" s="208">
        <v>360</v>
      </c>
      <c r="M34" s="208">
        <v>5</v>
      </c>
      <c r="N34" s="194">
        <v>1300</v>
      </c>
      <c r="O34" s="199" t="s">
        <v>334</v>
      </c>
      <c r="P34" s="197">
        <f t="shared" si="3"/>
        <v>4.5688324695007081</v>
      </c>
      <c r="Q34" s="200">
        <f t="shared" si="0"/>
        <v>6.3012402928763498</v>
      </c>
      <c r="R34" s="200">
        <f t="shared" si="1"/>
        <v>4.2040441276626312</v>
      </c>
      <c r="S34" s="201">
        <f t="shared" si="2"/>
        <v>6.1852902340480664</v>
      </c>
      <c r="T34" s="202" cm="1">
        <f t="array" ref="T34">SUMPRODUCT(P34:S34*P$3:S$3) / SUM(P$3:S$3)</f>
        <v>6.3012402928763498</v>
      </c>
      <c r="U34" s="203"/>
      <c r="V34" s="200"/>
      <c r="W34" s="200"/>
      <c r="X34" s="200"/>
      <c r="Y34" s="200"/>
      <c r="Z34" s="200"/>
    </row>
    <row r="35" spans="1:26" ht="15" customHeight="1" x14ac:dyDescent="0.25">
      <c r="A35" s="34" t="s">
        <v>362</v>
      </c>
      <c r="B35" s="152">
        <v>104.9</v>
      </c>
      <c r="C35" s="153">
        <v>156.80000000000001</v>
      </c>
      <c r="D35" s="153">
        <v>1.64</v>
      </c>
      <c r="E35" s="26">
        <v>2400</v>
      </c>
      <c r="F35" s="110">
        <v>512</v>
      </c>
      <c r="G35" s="36">
        <v>28</v>
      </c>
      <c r="H35" s="25">
        <v>32</v>
      </c>
      <c r="I35" s="24">
        <v>819.4</v>
      </c>
      <c r="J35" s="36">
        <v>1638.8</v>
      </c>
      <c r="K35" s="25">
        <v>680</v>
      </c>
      <c r="L35" s="154">
        <v>575</v>
      </c>
      <c r="M35" s="154">
        <v>5</v>
      </c>
      <c r="N35" s="57">
        <v>2899</v>
      </c>
      <c r="O35" s="84" t="s">
        <v>335</v>
      </c>
      <c r="P35" s="24">
        <f t="shared" si="3"/>
        <v>7.0229617644791373</v>
      </c>
      <c r="Q35" s="37">
        <f t="shared" si="0"/>
        <v>10.577441920310266</v>
      </c>
      <c r="R35" s="37">
        <f t="shared" si="1"/>
        <v>6.7588838239517806</v>
      </c>
      <c r="S35" s="181">
        <f t="shared" si="2"/>
        <v>10.146641311414005</v>
      </c>
      <c r="T35" s="182" cm="1">
        <f t="array" ref="T35">SUMPRODUCT(P35:S35*P$3:S$3) / SUM(P$3:S$3)</f>
        <v>10.577441920310266</v>
      </c>
      <c r="U35" s="61"/>
      <c r="V35" s="37"/>
      <c r="W35" s="37"/>
      <c r="X35" s="37"/>
      <c r="Y35" s="37"/>
      <c r="Z35" s="37"/>
    </row>
  </sheetData>
  <mergeCells count="1"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13"/>
  <sheetViews>
    <sheetView zoomScale="85" zoomScaleNormal="85" workbookViewId="0">
      <selection activeCell="AG71" sqref="AG71"/>
    </sheetView>
  </sheetViews>
  <sheetFormatPr defaultRowHeight="15" x14ac:dyDescent="0.25"/>
  <cols>
    <col min="1" max="1" width="36.85546875" bestFit="1" customWidth="1"/>
    <col min="2" max="2" width="10.7109375" style="17" bestFit="1" customWidth="1"/>
    <col min="3" max="3" width="12.140625" style="17" bestFit="1" customWidth="1"/>
    <col min="4" max="5" width="16.28515625" style="132" bestFit="1" customWidth="1"/>
    <col min="6" max="7" width="13.5703125" style="17" bestFit="1" customWidth="1"/>
    <col min="8" max="8" width="19.5703125" style="17" bestFit="1" customWidth="1"/>
    <col min="9" max="9" width="13.5703125" style="17" bestFit="1" customWidth="1"/>
    <col min="10" max="10" width="13.7109375" style="17" bestFit="1" customWidth="1"/>
    <col min="11" max="11" width="14.5703125" style="17" bestFit="1" customWidth="1"/>
    <col min="12" max="12" width="11.42578125" style="17" bestFit="1" customWidth="1"/>
    <col min="13" max="13" width="11.140625" style="17" bestFit="1" customWidth="1"/>
    <col min="14" max="14" width="12.42578125" style="122" bestFit="1" customWidth="1"/>
    <col min="15" max="15" width="20.5703125" style="122" bestFit="1" customWidth="1"/>
    <col min="16" max="17" width="12.28515625" style="17" bestFit="1" customWidth="1"/>
    <col min="18" max="18" width="10.28515625" style="17" bestFit="1" customWidth="1"/>
    <col min="19" max="19" width="15.7109375" style="17" bestFit="1" customWidth="1"/>
    <col min="20" max="20" width="16" style="17" bestFit="1" customWidth="1"/>
    <col min="21" max="21" width="20" style="18" bestFit="1" customWidth="1"/>
    <col min="22" max="25" width="16.28515625" style="41" bestFit="1" customWidth="1"/>
    <col min="26" max="26" width="16.140625" style="41" bestFit="1" customWidth="1"/>
    <col min="27" max="27" width="13.5703125" bestFit="1" customWidth="1"/>
    <col min="28" max="28" width="13.5703125" style="41" bestFit="1" customWidth="1"/>
    <col min="29" max="31" width="10.5703125" style="41" bestFit="1" customWidth="1"/>
    <col min="32" max="32" width="13.5703125" style="41" bestFit="1" customWidth="1"/>
  </cols>
  <sheetData>
    <row r="1" spans="1:31" ht="43.5" customHeight="1" x14ac:dyDescent="0.25">
      <c r="A1" s="1" t="s">
        <v>129</v>
      </c>
      <c r="B1" s="3" t="s">
        <v>130</v>
      </c>
      <c r="C1" s="5" t="s">
        <v>131</v>
      </c>
      <c r="D1" s="70" t="s">
        <v>132</v>
      </c>
      <c r="E1" s="70" t="s">
        <v>133</v>
      </c>
      <c r="F1" s="5" t="s">
        <v>134</v>
      </c>
      <c r="G1" s="5" t="s">
        <v>135</v>
      </c>
      <c r="H1" s="5" t="s">
        <v>35</v>
      </c>
      <c r="I1" s="6" t="s">
        <v>37</v>
      </c>
      <c r="J1" s="104"/>
      <c r="K1" s="4"/>
      <c r="L1" s="20"/>
      <c r="M1" s="20"/>
      <c r="N1" s="105"/>
      <c r="O1" s="106"/>
      <c r="P1" s="107"/>
      <c r="Q1" s="5"/>
      <c r="R1" s="107"/>
      <c r="S1" s="107"/>
      <c r="U1" s="8"/>
      <c r="V1" s="183" t="s">
        <v>5</v>
      </c>
      <c r="W1" s="184"/>
      <c r="X1" s="184"/>
      <c r="Y1" s="185"/>
      <c r="Z1" s="9"/>
    </row>
    <row r="2" spans="1:31" ht="18.75" customHeight="1" x14ac:dyDescent="0.25">
      <c r="A2" s="1" t="s">
        <v>6</v>
      </c>
      <c r="B2" s="13">
        <v>0.1</v>
      </c>
      <c r="C2" s="14">
        <v>0.1</v>
      </c>
      <c r="D2" s="14">
        <v>0.25</v>
      </c>
      <c r="E2" s="14">
        <v>0.3</v>
      </c>
      <c r="F2" s="14">
        <v>0.05</v>
      </c>
      <c r="G2" s="14">
        <v>0.1</v>
      </c>
      <c r="H2" s="14">
        <v>0.05</v>
      </c>
      <c r="I2" s="108">
        <v>0</v>
      </c>
      <c r="J2" s="24"/>
      <c r="K2" s="37"/>
      <c r="L2" s="37"/>
      <c r="M2" s="37"/>
      <c r="N2" s="37"/>
      <c r="O2" s="37"/>
      <c r="P2" s="37"/>
      <c r="Q2" s="15"/>
      <c r="R2" s="37"/>
      <c r="S2" s="37"/>
      <c r="U2" s="66"/>
      <c r="V2" s="19" t="s">
        <v>6</v>
      </c>
      <c r="W2" s="20" t="s">
        <v>7</v>
      </c>
      <c r="X2" s="20" t="s">
        <v>8</v>
      </c>
      <c r="Y2" s="20" t="s">
        <v>9</v>
      </c>
    </row>
    <row r="3" spans="1:31" ht="18.75" customHeight="1" x14ac:dyDescent="0.25">
      <c r="A3" s="1" t="s">
        <v>10</v>
      </c>
      <c r="B3" s="13">
        <v>0.2</v>
      </c>
      <c r="C3" s="14">
        <v>0.25</v>
      </c>
      <c r="D3" s="14">
        <v>0.1</v>
      </c>
      <c r="E3" s="14">
        <v>0.1</v>
      </c>
      <c r="F3" s="14">
        <v>0.15</v>
      </c>
      <c r="G3" s="14">
        <v>0.1</v>
      </c>
      <c r="H3" s="14">
        <v>0.1</v>
      </c>
      <c r="I3" s="109">
        <v>0.05</v>
      </c>
      <c r="J3" s="24"/>
      <c r="K3" s="37"/>
      <c r="L3" s="37"/>
      <c r="M3" s="37"/>
      <c r="N3" s="37"/>
      <c r="O3" s="37"/>
      <c r="P3" s="37"/>
      <c r="Q3" s="15"/>
      <c r="R3" s="37"/>
      <c r="S3" s="37"/>
      <c r="U3" s="66"/>
      <c r="V3" s="110">
        <v>8</v>
      </c>
      <c r="W3" s="25">
        <v>5</v>
      </c>
      <c r="X3" s="25">
        <v>3</v>
      </c>
      <c r="Y3" s="25">
        <v>6</v>
      </c>
    </row>
    <row r="4" spans="1:31" ht="18.75" customHeight="1" x14ac:dyDescent="0.25">
      <c r="A4" s="1" t="s">
        <v>8</v>
      </c>
      <c r="B4" s="13">
        <v>0.3</v>
      </c>
      <c r="C4" s="14">
        <v>0.3</v>
      </c>
      <c r="D4" s="14">
        <v>0.05</v>
      </c>
      <c r="E4" s="14">
        <v>0.05</v>
      </c>
      <c r="F4" s="14">
        <v>0.1</v>
      </c>
      <c r="G4" s="14">
        <v>0.1</v>
      </c>
      <c r="H4" s="14">
        <v>0.1</v>
      </c>
      <c r="I4" s="109">
        <v>0.05</v>
      </c>
      <c r="J4" s="24"/>
      <c r="K4" s="37"/>
      <c r="L4" s="37"/>
      <c r="M4" s="37"/>
      <c r="N4" s="37"/>
      <c r="O4" s="37"/>
      <c r="P4" s="37"/>
      <c r="Q4" s="15"/>
      <c r="R4" s="37"/>
      <c r="S4" s="37"/>
      <c r="U4" s="66"/>
    </row>
    <row r="5" spans="1:31" ht="18.75" customHeight="1" x14ac:dyDescent="0.25">
      <c r="A5" s="1" t="s">
        <v>9</v>
      </c>
      <c r="B5" s="13">
        <v>0.25</v>
      </c>
      <c r="C5" s="14">
        <v>0.3</v>
      </c>
      <c r="D5" s="14">
        <v>0.1</v>
      </c>
      <c r="E5" s="14">
        <v>0.1</v>
      </c>
      <c r="F5" s="14">
        <v>0.1</v>
      </c>
      <c r="G5" s="14">
        <v>0.1</v>
      </c>
      <c r="H5" s="89">
        <v>0</v>
      </c>
      <c r="I5" s="108">
        <v>0</v>
      </c>
      <c r="J5" s="24"/>
      <c r="K5" s="37"/>
      <c r="L5" s="37"/>
      <c r="M5" s="37"/>
      <c r="N5" s="37"/>
      <c r="O5" s="37"/>
      <c r="P5" s="37"/>
      <c r="Q5" s="15"/>
      <c r="R5" s="37"/>
      <c r="S5" s="37"/>
      <c r="U5" s="66"/>
    </row>
    <row r="6" spans="1:31" ht="18.75" customHeight="1" x14ac:dyDescent="0.25">
      <c r="A6" s="1"/>
      <c r="B6" s="33"/>
      <c r="C6" s="15"/>
      <c r="D6" s="12"/>
      <c r="E6" s="12"/>
      <c r="F6" s="15"/>
      <c r="G6" s="15"/>
      <c r="H6" s="15"/>
      <c r="I6" s="16"/>
      <c r="J6" s="24"/>
      <c r="K6" s="37"/>
      <c r="L6" s="37"/>
      <c r="M6" s="37"/>
      <c r="N6" s="37"/>
      <c r="O6" s="37"/>
      <c r="P6" s="37"/>
      <c r="Q6" s="15"/>
      <c r="R6" s="37"/>
      <c r="S6" s="37"/>
      <c r="U6" s="66"/>
    </row>
    <row r="7" spans="1:31" ht="18" customHeight="1" x14ac:dyDescent="0.25">
      <c r="A7" s="34" t="s">
        <v>11</v>
      </c>
      <c r="B7" s="24">
        <v>0.8</v>
      </c>
      <c r="C7" s="37">
        <v>0.85</v>
      </c>
      <c r="D7" s="37">
        <v>0.9</v>
      </c>
      <c r="E7" s="37">
        <v>0.9</v>
      </c>
      <c r="F7" s="37">
        <v>0.75</v>
      </c>
      <c r="G7" s="37">
        <v>0.8</v>
      </c>
      <c r="H7" s="111">
        <v>0.7</v>
      </c>
      <c r="I7" s="112">
        <v>-0.6</v>
      </c>
      <c r="J7" s="113"/>
      <c r="K7" s="114"/>
      <c r="L7" s="114"/>
      <c r="M7" s="114"/>
      <c r="N7" s="115"/>
      <c r="O7" s="115"/>
      <c r="P7" s="114"/>
      <c r="Q7" s="114"/>
      <c r="R7" s="114"/>
      <c r="S7" s="114"/>
      <c r="T7" s="116"/>
      <c r="U7" s="40"/>
    </row>
    <row r="8" spans="1:31" ht="43.5" customHeight="1" x14ac:dyDescent="0.25">
      <c r="A8" s="42" t="s">
        <v>136</v>
      </c>
      <c r="B8" s="44" t="s">
        <v>130</v>
      </c>
      <c r="C8" s="46" t="s">
        <v>131</v>
      </c>
      <c r="D8" s="81" t="s">
        <v>132</v>
      </c>
      <c r="E8" s="81" t="s">
        <v>133</v>
      </c>
      <c r="F8" s="46" t="s">
        <v>134</v>
      </c>
      <c r="G8" s="46" t="s">
        <v>135</v>
      </c>
      <c r="H8" s="46" t="s">
        <v>35</v>
      </c>
      <c r="I8" s="47" t="s">
        <v>37</v>
      </c>
      <c r="J8" s="117" t="s">
        <v>31</v>
      </c>
      <c r="K8" s="118" t="s">
        <v>137</v>
      </c>
      <c r="L8" s="46" t="s">
        <v>2</v>
      </c>
      <c r="M8" s="46" t="s">
        <v>138</v>
      </c>
      <c r="N8" s="119" t="s">
        <v>139</v>
      </c>
      <c r="O8" s="120" t="s">
        <v>140</v>
      </c>
      <c r="P8" s="46" t="s">
        <v>30</v>
      </c>
      <c r="Q8" s="46" t="s">
        <v>141</v>
      </c>
      <c r="R8" s="46" t="s">
        <v>142</v>
      </c>
      <c r="S8" s="47" t="s">
        <v>143</v>
      </c>
      <c r="T8" s="97" t="s">
        <v>17</v>
      </c>
      <c r="U8" s="121" t="s">
        <v>43</v>
      </c>
      <c r="V8" s="49" t="s">
        <v>22</v>
      </c>
      <c r="W8" s="50" t="s">
        <v>23</v>
      </c>
      <c r="X8" s="50" t="s">
        <v>24</v>
      </c>
      <c r="Y8" s="50" t="s">
        <v>25</v>
      </c>
      <c r="Z8" s="52" t="s">
        <v>26</v>
      </c>
    </row>
    <row r="9" spans="1:31" ht="18.75" hidden="1" customHeight="1" x14ac:dyDescent="0.25">
      <c r="A9" s="34" t="s">
        <v>144</v>
      </c>
      <c r="B9" s="57">
        <v>2</v>
      </c>
      <c r="C9" s="55">
        <v>4</v>
      </c>
      <c r="D9" s="36">
        <v>3</v>
      </c>
      <c r="E9" s="36">
        <v>3</v>
      </c>
      <c r="F9" s="55">
        <v>1</v>
      </c>
      <c r="G9" s="55">
        <v>8</v>
      </c>
      <c r="H9" s="55">
        <v>3</v>
      </c>
      <c r="I9" s="56">
        <v>15</v>
      </c>
      <c r="J9" s="93">
        <v>4</v>
      </c>
      <c r="K9" s="74"/>
      <c r="L9" s="74"/>
      <c r="M9" s="74"/>
      <c r="N9" s="25">
        <v>2</v>
      </c>
      <c r="P9" s="55" t="s">
        <v>145</v>
      </c>
      <c r="Q9" s="55">
        <v>128</v>
      </c>
      <c r="R9" s="55" t="s">
        <v>146</v>
      </c>
      <c r="S9" s="56">
        <v>7</v>
      </c>
      <c r="T9" s="123"/>
      <c r="U9" s="124"/>
      <c r="V9" s="24">
        <v>1</v>
      </c>
      <c r="W9" s="37">
        <v>1</v>
      </c>
      <c r="X9" s="37">
        <v>1</v>
      </c>
      <c r="Y9" s="37">
        <v>1</v>
      </c>
      <c r="Z9" s="60">
        <f>(V9*V$3 + W9*W$3 + X9*X$3 + Y9*Y$3) / (V$3+W$3+X$3+Y$3)</f>
        <v>1</v>
      </c>
      <c r="AC9" s="62"/>
      <c r="AD9" s="62"/>
      <c r="AE9" s="62"/>
    </row>
    <row r="10" spans="1:31" ht="18.75" hidden="1" customHeight="1" x14ac:dyDescent="0.25">
      <c r="A10" s="34" t="s">
        <v>147</v>
      </c>
      <c r="B10" s="57">
        <v>4</v>
      </c>
      <c r="C10" s="55">
        <v>8</v>
      </c>
      <c r="D10" s="36">
        <v>2.6</v>
      </c>
      <c r="E10" s="36">
        <v>3.8</v>
      </c>
      <c r="F10" s="55">
        <v>2</v>
      </c>
      <c r="G10" s="55">
        <v>4</v>
      </c>
      <c r="H10" s="55">
        <v>3</v>
      </c>
      <c r="I10" s="56">
        <v>15</v>
      </c>
      <c r="J10" s="93">
        <v>4</v>
      </c>
      <c r="K10" s="74">
        <v>4</v>
      </c>
      <c r="L10" s="74">
        <v>3200</v>
      </c>
      <c r="M10" s="74">
        <v>4266</v>
      </c>
      <c r="P10" s="55" t="s">
        <v>145</v>
      </c>
      <c r="Q10" s="55"/>
      <c r="R10" s="55" t="s">
        <v>146</v>
      </c>
      <c r="S10" s="56">
        <v>7</v>
      </c>
      <c r="T10" s="123"/>
      <c r="U10" s="124"/>
      <c r="V10" s="24">
        <f t="shared" ref="V10:V41" si="0">SUMPRODUCT((B10:I10 /B$9:I$9)^B$7:I$7 * B$2:I$2) * V$9</f>
        <v>1.1367968060479847</v>
      </c>
      <c r="W10" s="37">
        <f t="shared" ref="W10:W41" si="1">SUMPRODUCT((B10:I10 /B$9:I$9)^B$7:I$7 * B$3:I$3) * W$9</f>
        <v>1.4701726111792344</v>
      </c>
      <c r="X10" s="37">
        <f t="shared" ref="X10:X41" si="2">SUMPRODUCT((B10:I10 /B$9:I$9)^B$7:I$7 * B$4:I$4) * X$9</f>
        <v>1.544506472459469</v>
      </c>
      <c r="Y10" s="37">
        <f t="shared" ref="Y10:Y41" si="3">SUMPRODUCT((B10:I10 / B$9:I$9)^B$7:I$7 * B$5:I$5) * Y$9</f>
        <v>1.4132630722445585</v>
      </c>
      <c r="Z10" s="60" t="e">
        <f t="shared" ref="Z10:Z16" si="4">SUMPRODUCT((AA121:AH121 / AA$9:AH$9)^AA$7:AH$7 * AA$5:AH$5) * AX$9</f>
        <v>#DIV/0!</v>
      </c>
      <c r="AC10" s="62"/>
      <c r="AD10" s="62"/>
      <c r="AE10" s="62"/>
    </row>
    <row r="11" spans="1:31" ht="18.75" hidden="1" customHeight="1" x14ac:dyDescent="0.25">
      <c r="A11" s="34" t="s">
        <v>148</v>
      </c>
      <c r="B11" s="57">
        <v>4</v>
      </c>
      <c r="C11" s="55">
        <v>8</v>
      </c>
      <c r="D11" s="36">
        <v>4</v>
      </c>
      <c r="E11" s="36">
        <v>4.2</v>
      </c>
      <c r="F11" s="55">
        <v>2</v>
      </c>
      <c r="G11" s="55">
        <v>8</v>
      </c>
      <c r="H11" s="55">
        <v>3</v>
      </c>
      <c r="I11" s="56">
        <v>65</v>
      </c>
      <c r="J11" s="93">
        <v>4</v>
      </c>
      <c r="K11" s="74"/>
      <c r="L11" s="74"/>
      <c r="M11" s="74"/>
      <c r="N11" s="25">
        <v>2</v>
      </c>
      <c r="O11" s="25">
        <v>3200</v>
      </c>
      <c r="P11" s="55" t="s">
        <v>149</v>
      </c>
      <c r="Q11" s="55"/>
      <c r="R11" s="55" t="s">
        <v>146</v>
      </c>
      <c r="S11" s="56">
        <v>7</v>
      </c>
      <c r="T11" s="123"/>
      <c r="U11" s="124"/>
      <c r="V11" s="24">
        <f t="shared" si="0"/>
        <v>1.3184336696330015</v>
      </c>
      <c r="W11" s="37">
        <f t="shared" si="1"/>
        <v>1.5367776063534047</v>
      </c>
      <c r="X11" s="37">
        <f t="shared" si="2"/>
        <v>1.5844631348399336</v>
      </c>
      <c r="Y11" s="37">
        <f t="shared" si="3"/>
        <v>1.5091248200821179</v>
      </c>
      <c r="Z11" s="60" t="e">
        <f t="shared" si="4"/>
        <v>#DIV/0!</v>
      </c>
      <c r="AC11" s="62"/>
      <c r="AD11" s="62"/>
      <c r="AE11" s="62"/>
    </row>
    <row r="12" spans="1:31" ht="18.75" hidden="1" customHeight="1" x14ac:dyDescent="0.25">
      <c r="A12" s="34" t="s">
        <v>150</v>
      </c>
      <c r="B12" s="57">
        <v>4</v>
      </c>
      <c r="C12" s="55">
        <v>8</v>
      </c>
      <c r="D12" s="36">
        <v>3.6</v>
      </c>
      <c r="E12" s="36">
        <v>4.2</v>
      </c>
      <c r="F12" s="55">
        <v>2</v>
      </c>
      <c r="G12" s="55">
        <v>8</v>
      </c>
      <c r="H12" s="55">
        <v>3</v>
      </c>
      <c r="I12" s="56">
        <v>35</v>
      </c>
      <c r="J12" s="93">
        <v>4</v>
      </c>
      <c r="K12" s="74"/>
      <c r="L12" s="74"/>
      <c r="M12" s="74"/>
      <c r="N12" s="25">
        <v>2</v>
      </c>
      <c r="O12" s="25">
        <v>3200</v>
      </c>
      <c r="P12" s="55" t="s">
        <v>149</v>
      </c>
      <c r="Q12" s="55"/>
      <c r="R12" s="55" t="s">
        <v>146</v>
      </c>
      <c r="S12" s="56">
        <v>7</v>
      </c>
      <c r="T12" s="123"/>
      <c r="U12" s="124"/>
      <c r="V12" s="24">
        <f t="shared" si="0"/>
        <v>1.2891330303805508</v>
      </c>
      <c r="W12" s="37">
        <f t="shared" si="1"/>
        <v>1.5343876004254682</v>
      </c>
      <c r="X12" s="37">
        <f t="shared" si="2"/>
        <v>1.5879332567624873</v>
      </c>
      <c r="Y12" s="37">
        <f t="shared" si="3"/>
        <v>1.4974045643811376</v>
      </c>
      <c r="Z12" s="60" t="e">
        <f t="shared" si="4"/>
        <v>#DIV/0!</v>
      </c>
      <c r="AC12" s="62"/>
      <c r="AD12" s="62"/>
      <c r="AE12" s="62"/>
    </row>
    <row r="13" spans="1:31" ht="18.75" hidden="1" customHeight="1" x14ac:dyDescent="0.25">
      <c r="A13" s="34" t="s">
        <v>151</v>
      </c>
      <c r="B13" s="57">
        <v>4</v>
      </c>
      <c r="C13" s="55">
        <v>8</v>
      </c>
      <c r="D13" s="36">
        <v>2.6</v>
      </c>
      <c r="E13" s="36">
        <v>4</v>
      </c>
      <c r="F13" s="55">
        <v>2</v>
      </c>
      <c r="G13" s="55">
        <v>8</v>
      </c>
      <c r="H13" s="55">
        <v>3</v>
      </c>
      <c r="I13" s="56">
        <v>15</v>
      </c>
      <c r="J13" s="93">
        <v>4</v>
      </c>
      <c r="K13" s="74">
        <v>4</v>
      </c>
      <c r="L13" s="74">
        <v>3200</v>
      </c>
      <c r="M13" s="74">
        <v>4266</v>
      </c>
      <c r="N13" s="25"/>
      <c r="O13" s="25"/>
      <c r="P13" s="55" t="s">
        <v>145</v>
      </c>
      <c r="Q13" s="55"/>
      <c r="R13" s="55" t="s">
        <v>146</v>
      </c>
      <c r="S13" s="56">
        <v>7</v>
      </c>
      <c r="T13" s="125"/>
      <c r="U13" s="126"/>
      <c r="V13" s="24">
        <f t="shared" si="0"/>
        <v>1.1968959853361916</v>
      </c>
      <c r="W13" s="37">
        <f t="shared" si="1"/>
        <v>1.5185823924420689</v>
      </c>
      <c r="X13" s="37">
        <f t="shared" si="2"/>
        <v>1.5899939042159605</v>
      </c>
      <c r="Y13" s="37">
        <f t="shared" si="3"/>
        <v>1.4616728535073931</v>
      </c>
      <c r="Z13" s="60" t="e">
        <f t="shared" si="4"/>
        <v>#DIV/0!</v>
      </c>
      <c r="AC13" s="62"/>
      <c r="AD13" s="62"/>
      <c r="AE13" s="62"/>
    </row>
    <row r="14" spans="1:31" ht="18.75" hidden="1" customHeight="1" x14ac:dyDescent="0.25">
      <c r="A14" s="34" t="s">
        <v>152</v>
      </c>
      <c r="B14" s="57">
        <v>4</v>
      </c>
      <c r="C14" s="55">
        <v>8</v>
      </c>
      <c r="D14" s="36">
        <v>2.7</v>
      </c>
      <c r="E14" s="36">
        <v>4.0999999999999996</v>
      </c>
      <c r="F14" s="55">
        <v>2</v>
      </c>
      <c r="G14" s="55">
        <v>8</v>
      </c>
      <c r="H14" s="55">
        <v>3</v>
      </c>
      <c r="I14" s="56">
        <v>15</v>
      </c>
      <c r="J14" s="93">
        <v>4</v>
      </c>
      <c r="K14" s="74"/>
      <c r="L14" s="74"/>
      <c r="M14" s="74"/>
      <c r="N14" s="25">
        <v>2</v>
      </c>
      <c r="P14" s="55" t="s">
        <v>145</v>
      </c>
      <c r="Q14" s="55">
        <v>256</v>
      </c>
      <c r="R14" s="55" t="s">
        <v>146</v>
      </c>
      <c r="S14" s="56">
        <v>7</v>
      </c>
      <c r="T14" s="123"/>
      <c r="U14" s="124"/>
      <c r="V14" s="24">
        <f t="shared" si="0"/>
        <v>1.2132235967303056</v>
      </c>
      <c r="W14" s="37">
        <f t="shared" si="1"/>
        <v>1.5245311741425429</v>
      </c>
      <c r="X14" s="37">
        <f t="shared" si="2"/>
        <v>1.5929682950661976</v>
      </c>
      <c r="Y14" s="37">
        <f t="shared" si="3"/>
        <v>1.4676216352078668</v>
      </c>
      <c r="Z14" s="60" t="e">
        <f t="shared" si="4"/>
        <v>#DIV/0!</v>
      </c>
      <c r="AC14" s="62"/>
      <c r="AD14" s="62"/>
      <c r="AE14" s="62"/>
    </row>
    <row r="15" spans="1:31" ht="18.75" hidden="1" customHeight="1" x14ac:dyDescent="0.25">
      <c r="A15" s="34" t="s">
        <v>153</v>
      </c>
      <c r="B15" s="57">
        <v>4</v>
      </c>
      <c r="C15" s="55">
        <v>8</v>
      </c>
      <c r="D15" s="36">
        <v>2.7</v>
      </c>
      <c r="E15" s="36">
        <v>4.0999999999999996</v>
      </c>
      <c r="F15" s="55">
        <v>2</v>
      </c>
      <c r="G15" s="55">
        <v>8</v>
      </c>
      <c r="H15" s="55">
        <v>3</v>
      </c>
      <c r="I15" s="56">
        <v>15</v>
      </c>
      <c r="J15" s="93">
        <v>4</v>
      </c>
      <c r="K15" s="74"/>
      <c r="L15" s="74"/>
      <c r="M15" s="74"/>
      <c r="N15" s="25">
        <v>2</v>
      </c>
      <c r="P15" s="55" t="s">
        <v>145</v>
      </c>
      <c r="Q15" s="55">
        <v>256</v>
      </c>
      <c r="R15" s="55" t="s">
        <v>146</v>
      </c>
      <c r="S15" s="56">
        <v>7</v>
      </c>
      <c r="T15" s="123"/>
      <c r="U15" s="124"/>
      <c r="V15" s="24">
        <f t="shared" si="0"/>
        <v>1.2132235967303056</v>
      </c>
      <c r="W15" s="37">
        <f t="shared" si="1"/>
        <v>1.5245311741425429</v>
      </c>
      <c r="X15" s="37">
        <f t="shared" si="2"/>
        <v>1.5929682950661976</v>
      </c>
      <c r="Y15" s="37">
        <f t="shared" si="3"/>
        <v>1.4676216352078668</v>
      </c>
      <c r="Z15" s="60" t="e">
        <f t="shared" si="4"/>
        <v>#DIV/0!</v>
      </c>
      <c r="AC15" s="62"/>
      <c r="AD15" s="62"/>
      <c r="AE15" s="62"/>
    </row>
    <row r="16" spans="1:31" ht="18.75" hidden="1" customHeight="1" x14ac:dyDescent="0.25">
      <c r="A16" s="34" t="s">
        <v>154</v>
      </c>
      <c r="B16" s="57">
        <v>4</v>
      </c>
      <c r="C16" s="55">
        <v>8</v>
      </c>
      <c r="D16" s="36">
        <v>3.3</v>
      </c>
      <c r="E16" s="36">
        <v>4.2</v>
      </c>
      <c r="F16" s="55">
        <v>2</v>
      </c>
      <c r="G16" s="55">
        <v>8</v>
      </c>
      <c r="H16" s="55">
        <v>3</v>
      </c>
      <c r="I16" s="56">
        <v>45</v>
      </c>
      <c r="J16" s="93">
        <v>4</v>
      </c>
      <c r="K16" s="74">
        <v>4</v>
      </c>
      <c r="L16" s="74">
        <v>3200</v>
      </c>
      <c r="M16" s="74">
        <v>4266</v>
      </c>
      <c r="P16" s="55" t="s">
        <v>145</v>
      </c>
      <c r="Q16" s="55"/>
      <c r="R16" s="55" t="s">
        <v>146</v>
      </c>
      <c r="S16" s="56">
        <v>7</v>
      </c>
      <c r="T16" s="123"/>
      <c r="U16" s="124"/>
      <c r="V16" s="24">
        <f t="shared" si="0"/>
        <v>1.2669445380209703</v>
      </c>
      <c r="W16" s="37">
        <f t="shared" si="1"/>
        <v>1.5213027992705708</v>
      </c>
      <c r="X16" s="37">
        <f t="shared" si="2"/>
        <v>1.5792861540795062</v>
      </c>
      <c r="Y16" s="37">
        <f t="shared" si="3"/>
        <v>1.4885291674373053</v>
      </c>
      <c r="Z16" s="60" t="e">
        <f t="shared" si="4"/>
        <v>#DIV/0!</v>
      </c>
      <c r="AC16" s="62"/>
      <c r="AD16" s="62"/>
      <c r="AE16" s="62"/>
    </row>
    <row r="17" spans="1:32" ht="15" customHeight="1" x14ac:dyDescent="0.25">
      <c r="A17" s="34" t="s">
        <v>155</v>
      </c>
      <c r="B17" s="57">
        <v>6</v>
      </c>
      <c r="C17" s="55">
        <v>12</v>
      </c>
      <c r="D17" s="36">
        <v>3.5</v>
      </c>
      <c r="E17" s="36">
        <v>4.5</v>
      </c>
      <c r="F17" s="55">
        <v>3</v>
      </c>
      <c r="G17" s="55">
        <v>32</v>
      </c>
      <c r="H17" s="55">
        <v>4</v>
      </c>
      <c r="I17" s="56">
        <v>65</v>
      </c>
      <c r="J17" s="93">
        <v>4</v>
      </c>
      <c r="K17" s="74"/>
      <c r="L17" s="74"/>
      <c r="M17" s="74"/>
      <c r="N17" s="25">
        <v>2</v>
      </c>
      <c r="O17" s="25">
        <v>3200</v>
      </c>
      <c r="P17" s="55" t="s">
        <v>149</v>
      </c>
      <c r="Q17" s="55">
        <v>384</v>
      </c>
      <c r="R17" s="55" t="s">
        <v>146</v>
      </c>
      <c r="S17" s="56">
        <v>7</v>
      </c>
      <c r="T17" s="123">
        <v>118</v>
      </c>
      <c r="U17" s="127" t="s">
        <v>156</v>
      </c>
      <c r="V17" s="24">
        <f t="shared" si="0"/>
        <v>1.6928406235149962</v>
      </c>
      <c r="W17" s="37">
        <f t="shared" si="1"/>
        <v>2.164740560755599</v>
      </c>
      <c r="X17" s="37">
        <f t="shared" si="2"/>
        <v>2.2893373551904967</v>
      </c>
      <c r="Y17" s="37">
        <f t="shared" si="3"/>
        <v>2.1553350934650162</v>
      </c>
      <c r="Z17" s="60">
        <f>(V17*V$3 + W17*W$3 + X17*X$3 + Y17*Y$3) / (V$3+W$3+X$3+Y$3)</f>
        <v>2.0075659281027067</v>
      </c>
      <c r="AB17" s="62">
        <f t="shared" ref="AB17:AE21" si="5">V17/MAX(V$17:V$109) * 100</f>
        <v>50.130429713382917</v>
      </c>
      <c r="AC17" s="62">
        <f t="shared" si="5"/>
        <v>42.366549045160944</v>
      </c>
      <c r="AD17" s="62">
        <f t="shared" si="5"/>
        <v>42.605054653842409</v>
      </c>
      <c r="AE17" s="62">
        <f t="shared" si="5"/>
        <v>42.187643222076332</v>
      </c>
      <c r="AF17" s="62">
        <f>(AB17*V$3 + AC17*W$3 + AD17*X$3 + AE17*Y$3) / (V$3+W$3+X$3+Y$3)</f>
        <v>45.173509373947873</v>
      </c>
    </row>
    <row r="18" spans="1:32" ht="15" customHeight="1" x14ac:dyDescent="0.25">
      <c r="A18" s="34" t="s">
        <v>157</v>
      </c>
      <c r="B18" s="57">
        <v>6</v>
      </c>
      <c r="C18" s="55">
        <v>12</v>
      </c>
      <c r="D18" s="36">
        <v>3.7</v>
      </c>
      <c r="E18" s="36">
        <v>4.5999999999999996</v>
      </c>
      <c r="F18" s="55">
        <v>3</v>
      </c>
      <c r="G18" s="55">
        <v>32</v>
      </c>
      <c r="H18" s="55">
        <v>4</v>
      </c>
      <c r="I18" s="56">
        <v>65</v>
      </c>
      <c r="J18" s="93">
        <v>4</v>
      </c>
      <c r="K18" s="74"/>
      <c r="L18" s="74"/>
      <c r="M18" s="74"/>
      <c r="O18" s="25">
        <v>3200</v>
      </c>
      <c r="P18" s="55" t="s">
        <v>149</v>
      </c>
      <c r="Q18" s="55"/>
      <c r="R18" s="55" t="s">
        <v>146</v>
      </c>
      <c r="S18" s="56">
        <v>7</v>
      </c>
      <c r="T18" s="123">
        <v>99</v>
      </c>
      <c r="U18" s="127" t="s">
        <v>158</v>
      </c>
      <c r="V18" s="24">
        <f t="shared" si="0"/>
        <v>1.716202682798923</v>
      </c>
      <c r="W18" s="37">
        <f t="shared" si="1"/>
        <v>2.173509860788807</v>
      </c>
      <c r="X18" s="37">
        <f t="shared" si="2"/>
        <v>2.2937220052071003</v>
      </c>
      <c r="Y18" s="37">
        <f t="shared" si="3"/>
        <v>2.1641043934982243</v>
      </c>
      <c r="Z18" s="60">
        <f t="shared" ref="Z18:Z41" si="6">(V18*V$3 + W18*W$3 + X18*X$3 + Y18*Y$3) / (V$3+W$3+X$3+Y$3)</f>
        <v>2.0210437792248213</v>
      </c>
      <c r="AB18" s="62">
        <f t="shared" si="5"/>
        <v>50.822255071673894</v>
      </c>
      <c r="AC18" s="62">
        <f t="shared" si="5"/>
        <v>42.538174683209213</v>
      </c>
      <c r="AD18" s="62">
        <f t="shared" si="5"/>
        <v>42.686653922369537</v>
      </c>
      <c r="AE18" s="62">
        <f t="shared" si="5"/>
        <v>42.359289896521538</v>
      </c>
      <c r="AF18" s="62">
        <f>(AB18*V$3 + AC18*W$3 + AD18*X$3 + AE18*Y$3) / (V$3+W$3+X$3+Y$3)</f>
        <v>45.522027960712506</v>
      </c>
    </row>
    <row r="19" spans="1:32" ht="15" customHeight="1" x14ac:dyDescent="0.25">
      <c r="A19" s="34" t="s">
        <v>159</v>
      </c>
      <c r="B19" s="57">
        <v>6</v>
      </c>
      <c r="C19" s="55">
        <v>12</v>
      </c>
      <c r="D19" s="36">
        <v>3.7</v>
      </c>
      <c r="E19" s="36">
        <v>4.7</v>
      </c>
      <c r="F19" s="55">
        <v>3</v>
      </c>
      <c r="G19" s="55">
        <v>32</v>
      </c>
      <c r="H19" s="55">
        <v>4</v>
      </c>
      <c r="I19" s="56">
        <v>65</v>
      </c>
      <c r="J19" s="93">
        <v>4</v>
      </c>
      <c r="K19" s="74"/>
      <c r="L19" s="74"/>
      <c r="M19" s="74"/>
      <c r="N19" s="25">
        <v>2</v>
      </c>
      <c r="O19" s="25">
        <v>3200</v>
      </c>
      <c r="P19" s="55" t="s">
        <v>149</v>
      </c>
      <c r="Q19" s="55">
        <v>384</v>
      </c>
      <c r="R19" s="55" t="s">
        <v>146</v>
      </c>
      <c r="S19" s="56">
        <v>7</v>
      </c>
      <c r="T19" s="123">
        <v>113</v>
      </c>
      <c r="U19" s="127" t="s">
        <v>160</v>
      </c>
      <c r="V19" s="24">
        <f t="shared" si="0"/>
        <v>1.7248167897630211</v>
      </c>
      <c r="W19" s="37">
        <f t="shared" si="1"/>
        <v>2.1763812297768399</v>
      </c>
      <c r="X19" s="37">
        <f t="shared" si="2"/>
        <v>2.2951576897011168</v>
      </c>
      <c r="Y19" s="37">
        <f t="shared" si="3"/>
        <v>2.1669757624862571</v>
      </c>
      <c r="Z19" s="60">
        <f t="shared" si="6"/>
        <v>2.0258076414095121</v>
      </c>
      <c r="AB19" s="62">
        <f t="shared" si="5"/>
        <v>51.077346352984613</v>
      </c>
      <c r="AC19" s="62">
        <f t="shared" si="5"/>
        <v>42.594370791539063</v>
      </c>
      <c r="AD19" s="62">
        <f t="shared" si="5"/>
        <v>42.713372315879596</v>
      </c>
      <c r="AE19" s="62">
        <f t="shared" si="5"/>
        <v>42.415492892887791</v>
      </c>
      <c r="AF19" s="62">
        <f>(AB19*V$3 + AC19*W$3 + AD19*X$3 + AE19*Y$3) / (V$3+W$3+X$3+Y$3)</f>
        <v>45.646531776660801</v>
      </c>
    </row>
    <row r="20" spans="1:32" ht="15" customHeight="1" x14ac:dyDescent="0.25">
      <c r="A20" s="34" t="s">
        <v>161</v>
      </c>
      <c r="B20" s="57">
        <v>6</v>
      </c>
      <c r="C20" s="55">
        <v>12</v>
      </c>
      <c r="D20" s="36">
        <v>3.6</v>
      </c>
      <c r="E20" s="36">
        <v>4.2</v>
      </c>
      <c r="F20" s="55">
        <v>3</v>
      </c>
      <c r="G20" s="55">
        <v>16</v>
      </c>
      <c r="H20" s="55">
        <v>3</v>
      </c>
      <c r="I20" s="56">
        <v>65</v>
      </c>
      <c r="J20" s="93">
        <v>4</v>
      </c>
      <c r="K20" s="74"/>
      <c r="L20" s="74"/>
      <c r="M20" s="74"/>
      <c r="N20" s="25">
        <v>2</v>
      </c>
      <c r="O20" s="25">
        <v>3200</v>
      </c>
      <c r="P20" s="55" t="s">
        <v>149</v>
      </c>
      <c r="Q20" s="55">
        <v>384</v>
      </c>
      <c r="R20" s="55" t="s">
        <v>146</v>
      </c>
      <c r="S20" s="56">
        <v>7</v>
      </c>
      <c r="T20" s="123">
        <v>74</v>
      </c>
      <c r="U20" s="127" t="s">
        <v>162</v>
      </c>
      <c r="V20" s="24">
        <f t="shared" si="0"/>
        <v>1.5340121828729265</v>
      </c>
      <c r="W20" s="37">
        <f t="shared" si="1"/>
        <v>2.0076767406212879</v>
      </c>
      <c r="X20" s="37">
        <f t="shared" si="2"/>
        <v>2.1351345278257536</v>
      </c>
      <c r="Y20" s="37">
        <f t="shared" si="3"/>
        <v>2.0205799072830253</v>
      </c>
      <c r="Z20" s="60">
        <f t="shared" si="6"/>
        <v>1.856334736057512</v>
      </c>
      <c r="AB20" s="62">
        <f t="shared" si="5"/>
        <v>45.427011169727585</v>
      </c>
      <c r="AC20" s="62">
        <f t="shared" si="5"/>
        <v>39.292623162505528</v>
      </c>
      <c r="AD20" s="62">
        <f t="shared" si="5"/>
        <v>39.735307269186983</v>
      </c>
      <c r="AE20" s="62">
        <f t="shared" si="5"/>
        <v>39.550000595550529</v>
      </c>
      <c r="AF20" s="62">
        <f>(AB20*V$3 + AC20*W$3 + AD20*X$3 + AE20*Y$3) / (V$3+W$3+X$3+Y$3)</f>
        <v>41.653869570509649</v>
      </c>
    </row>
    <row r="21" spans="1:32" ht="15" customHeight="1" x14ac:dyDescent="0.25">
      <c r="A21" s="34" t="s">
        <v>163</v>
      </c>
      <c r="B21" s="57">
        <v>6</v>
      </c>
      <c r="C21" s="55">
        <v>12</v>
      </c>
      <c r="D21" s="36">
        <v>3.6</v>
      </c>
      <c r="E21" s="36">
        <v>4.4000000000000004</v>
      </c>
      <c r="F21" s="55">
        <v>3</v>
      </c>
      <c r="G21" s="55">
        <v>16</v>
      </c>
      <c r="H21" s="55">
        <v>3</v>
      </c>
      <c r="I21" s="56">
        <v>65</v>
      </c>
      <c r="J21" s="93">
        <v>4</v>
      </c>
      <c r="K21" s="74"/>
      <c r="L21" s="74"/>
      <c r="M21" s="74"/>
      <c r="N21" s="25">
        <v>2</v>
      </c>
      <c r="P21" s="55" t="s">
        <v>149</v>
      </c>
      <c r="Q21" s="55">
        <v>384</v>
      </c>
      <c r="R21" s="55" t="s">
        <v>146</v>
      </c>
      <c r="S21" s="56">
        <v>7</v>
      </c>
      <c r="T21" s="123">
        <v>91</v>
      </c>
      <c r="U21" s="127" t="s">
        <v>164</v>
      </c>
      <c r="V21" s="24">
        <f t="shared" si="0"/>
        <v>1.551375875602683</v>
      </c>
      <c r="W21" s="37">
        <f t="shared" si="1"/>
        <v>2.0134646381978736</v>
      </c>
      <c r="X21" s="37">
        <f t="shared" si="2"/>
        <v>2.1380284766140463</v>
      </c>
      <c r="Y21" s="37">
        <f t="shared" si="3"/>
        <v>2.0263678048596105</v>
      </c>
      <c r="Z21" s="60">
        <f t="shared" si="6"/>
        <v>1.8659373843095743</v>
      </c>
      <c r="AB21" s="62">
        <f t="shared" si="5"/>
        <v>45.941205693336343</v>
      </c>
      <c r="AC21" s="62">
        <f t="shared" si="5"/>
        <v>39.405899206292133</v>
      </c>
      <c r="AD21" s="62">
        <f t="shared" si="5"/>
        <v>39.789164271088026</v>
      </c>
      <c r="AE21" s="62">
        <f t="shared" si="5"/>
        <v>39.663290523741857</v>
      </c>
      <c r="AF21" s="62">
        <f>(AB21*V$3 + AC21*W$3 + AD21*X$3 + AE21*Y$3) / (V$3+W$3+X$3+Y$3)</f>
        <v>41.904835342448479</v>
      </c>
    </row>
    <row r="22" spans="1:32" ht="18.75" hidden="1" customHeight="1" x14ac:dyDescent="0.25">
      <c r="A22" s="34" t="s">
        <v>165</v>
      </c>
      <c r="B22" s="57">
        <v>6</v>
      </c>
      <c r="C22" s="55">
        <v>12</v>
      </c>
      <c r="D22" s="36">
        <v>2.1</v>
      </c>
      <c r="E22" s="36">
        <v>4</v>
      </c>
      <c r="F22" s="55">
        <v>3</v>
      </c>
      <c r="G22" s="55">
        <v>8</v>
      </c>
      <c r="H22" s="55">
        <v>3</v>
      </c>
      <c r="I22" s="56">
        <v>15</v>
      </c>
      <c r="J22" s="93">
        <v>4</v>
      </c>
      <c r="K22" s="74">
        <v>4</v>
      </c>
      <c r="L22" s="74">
        <v>3200</v>
      </c>
      <c r="M22" s="74">
        <v>4266</v>
      </c>
      <c r="N22" s="128"/>
      <c r="O22" s="128"/>
      <c r="P22" s="55" t="s">
        <v>145</v>
      </c>
      <c r="Q22" s="55"/>
      <c r="R22" s="55" t="s">
        <v>146</v>
      </c>
      <c r="S22" s="56">
        <v>7</v>
      </c>
      <c r="T22" s="123"/>
      <c r="U22" s="124"/>
      <c r="V22" s="24">
        <f t="shared" si="0"/>
        <v>1.3292300114194477</v>
      </c>
      <c r="W22" s="37">
        <f t="shared" si="1"/>
        <v>1.9117176642517499</v>
      </c>
      <c r="X22" s="37">
        <f t="shared" si="2"/>
        <v>2.0647283096430664</v>
      </c>
      <c r="Y22" s="37">
        <f t="shared" si="3"/>
        <v>1.895364078250098</v>
      </c>
      <c r="Z22" s="60">
        <f t="shared" si="6"/>
        <v>1.7163089914110963</v>
      </c>
      <c r="AC22" s="62"/>
      <c r="AD22" s="62"/>
      <c r="AE22" s="62"/>
    </row>
    <row r="23" spans="1:32" ht="15" customHeight="1" x14ac:dyDescent="0.25">
      <c r="A23" s="34" t="s">
        <v>166</v>
      </c>
      <c r="B23" s="57">
        <v>6</v>
      </c>
      <c r="C23" s="55">
        <v>12</v>
      </c>
      <c r="D23" s="36">
        <v>3.5</v>
      </c>
      <c r="E23" s="36">
        <v>4.4000000000000004</v>
      </c>
      <c r="F23" s="55">
        <v>3</v>
      </c>
      <c r="G23" s="55">
        <v>32</v>
      </c>
      <c r="H23" s="55">
        <v>4</v>
      </c>
      <c r="I23" s="56">
        <v>65</v>
      </c>
      <c r="J23" s="93">
        <v>4</v>
      </c>
      <c r="K23" s="74"/>
      <c r="L23" s="74"/>
      <c r="M23" s="74"/>
      <c r="N23" s="25">
        <v>2</v>
      </c>
      <c r="O23" s="25">
        <v>3200</v>
      </c>
      <c r="P23" s="55" t="s">
        <v>149</v>
      </c>
      <c r="Q23" s="55">
        <v>384</v>
      </c>
      <c r="R23" s="55" t="s">
        <v>146</v>
      </c>
      <c r="S23" s="56">
        <v>7</v>
      </c>
      <c r="T23" s="123">
        <v>90</v>
      </c>
      <c r="U23" s="127" t="s">
        <v>167</v>
      </c>
      <c r="V23" s="24">
        <f t="shared" si="0"/>
        <v>1.684188561193469</v>
      </c>
      <c r="W23" s="37">
        <f t="shared" si="1"/>
        <v>2.1618565399817569</v>
      </c>
      <c r="X23" s="37">
        <f t="shared" si="2"/>
        <v>2.2878953448035753</v>
      </c>
      <c r="Y23" s="37">
        <f t="shared" si="3"/>
        <v>2.1524510726911741</v>
      </c>
      <c r="Z23" s="60">
        <f t="shared" si="6"/>
        <v>2.002781075455196</v>
      </c>
      <c r="AB23" s="62">
        <f t="shared" ref="AB23:AE24" si="7">V23/MAX(V$17:V$109) * 100</f>
        <v>49.874214452442089</v>
      </c>
      <c r="AC23" s="62">
        <f t="shared" si="7"/>
        <v>42.310105326325839</v>
      </c>
      <c r="AD23" s="62">
        <f t="shared" si="7"/>
        <v>42.578218534121177</v>
      </c>
      <c r="AE23" s="62">
        <f t="shared" si="7"/>
        <v>42.131192584854851</v>
      </c>
      <c r="AF23" s="62">
        <f>(AB23*V$3 + AC23*W$3 + AD23*X$3 + AE23*Y$3) / (V$3+W$3+X$3+Y$3)</f>
        <v>45.048456971029935</v>
      </c>
    </row>
    <row r="24" spans="1:32" ht="15" customHeight="1" x14ac:dyDescent="0.25">
      <c r="A24" s="34" t="s">
        <v>168</v>
      </c>
      <c r="B24" s="57">
        <v>6</v>
      </c>
      <c r="C24" s="55">
        <v>12</v>
      </c>
      <c r="D24" s="36">
        <v>3.9</v>
      </c>
      <c r="E24" s="36">
        <v>4.4000000000000004</v>
      </c>
      <c r="F24" s="55">
        <v>3</v>
      </c>
      <c r="G24" s="55">
        <v>16</v>
      </c>
      <c r="H24" s="55">
        <v>3</v>
      </c>
      <c r="I24" s="56">
        <v>65</v>
      </c>
      <c r="J24" s="93">
        <v>4</v>
      </c>
      <c r="K24" s="74"/>
      <c r="L24" s="74"/>
      <c r="M24" s="74"/>
      <c r="N24" s="25">
        <v>2</v>
      </c>
      <c r="O24" s="25">
        <v>3200</v>
      </c>
      <c r="P24" s="55" t="s">
        <v>149</v>
      </c>
      <c r="Q24" s="55"/>
      <c r="R24" s="55" t="s">
        <v>146</v>
      </c>
      <c r="S24" s="56">
        <v>7</v>
      </c>
      <c r="T24" s="123">
        <v>105</v>
      </c>
      <c r="U24" s="127" t="s">
        <v>169</v>
      </c>
      <c r="V24" s="24">
        <f t="shared" si="0"/>
        <v>1.5733800086669369</v>
      </c>
      <c r="W24" s="37">
        <f t="shared" si="1"/>
        <v>2.0222662914235747</v>
      </c>
      <c r="X24" s="37">
        <f t="shared" si="2"/>
        <v>2.1424293032268968</v>
      </c>
      <c r="Y24" s="37">
        <f t="shared" si="3"/>
        <v>2.0351694580853126</v>
      </c>
      <c r="Z24" s="60">
        <f t="shared" si="6"/>
        <v>1.8789398265748154</v>
      </c>
      <c r="AB24" s="62">
        <f t="shared" si="7"/>
        <v>46.592818509486207</v>
      </c>
      <c r="AC24" s="62">
        <f t="shared" si="7"/>
        <v>39.578158034821229</v>
      </c>
      <c r="AD24" s="62">
        <f t="shared" si="7"/>
        <v>39.871064589508762</v>
      </c>
      <c r="AE24" s="62">
        <f t="shared" si="7"/>
        <v>39.835570466278959</v>
      </c>
      <c r="AF24" s="62">
        <f>(AB24*V$3 + AC24*W$3 + AD24*X$3 + AE24*Y$3) / (V$3+W$3+X$3+Y$3)</f>
        <v>42.239088855281629</v>
      </c>
    </row>
    <row r="25" spans="1:32" ht="18.75" hidden="1" customHeight="1" x14ac:dyDescent="0.25">
      <c r="A25" s="34" t="s">
        <v>170</v>
      </c>
      <c r="B25" s="57">
        <v>6</v>
      </c>
      <c r="C25" s="55">
        <v>12</v>
      </c>
      <c r="D25" s="36">
        <v>3.4</v>
      </c>
      <c r="E25" s="36">
        <v>4.4000000000000004</v>
      </c>
      <c r="F25" s="55">
        <v>3</v>
      </c>
      <c r="G25" s="55">
        <v>16</v>
      </c>
      <c r="H25" s="55">
        <v>3</v>
      </c>
      <c r="I25" s="56">
        <v>35</v>
      </c>
      <c r="J25" s="93">
        <v>4</v>
      </c>
      <c r="K25" s="74"/>
      <c r="L25" s="74"/>
      <c r="M25" s="74"/>
      <c r="N25" s="25">
        <v>2</v>
      </c>
      <c r="O25" s="25">
        <v>3200</v>
      </c>
      <c r="P25" s="55" t="s">
        <v>149</v>
      </c>
      <c r="Q25" s="55"/>
      <c r="R25" s="55" t="s">
        <v>146</v>
      </c>
      <c r="S25" s="56">
        <v>7</v>
      </c>
      <c r="T25" s="123"/>
      <c r="U25" s="124"/>
      <c r="V25" s="24">
        <f t="shared" si="0"/>
        <v>1.5366051074477547</v>
      </c>
      <c r="W25" s="37">
        <f t="shared" si="1"/>
        <v>2.0168865807089458</v>
      </c>
      <c r="X25" s="37">
        <f t="shared" si="2"/>
        <v>2.1444045727561041</v>
      </c>
      <c r="Y25" s="37">
        <f t="shared" si="3"/>
        <v>2.0204594975976393</v>
      </c>
      <c r="Z25" s="60">
        <f t="shared" si="6"/>
        <v>1.8606020212264054</v>
      </c>
      <c r="AC25" s="62"/>
      <c r="AD25" s="62"/>
      <c r="AE25" s="62"/>
    </row>
    <row r="26" spans="1:32" ht="15" customHeight="1" x14ac:dyDescent="0.25">
      <c r="A26" s="34" t="s">
        <v>171</v>
      </c>
      <c r="B26" s="57">
        <v>6</v>
      </c>
      <c r="C26" s="55">
        <v>12</v>
      </c>
      <c r="D26" s="36">
        <v>3.6</v>
      </c>
      <c r="E26" s="36">
        <v>4.5999999999999996</v>
      </c>
      <c r="F26" s="55">
        <v>3</v>
      </c>
      <c r="G26" s="55">
        <v>16</v>
      </c>
      <c r="H26" s="55">
        <v>3</v>
      </c>
      <c r="I26" s="56">
        <v>65</v>
      </c>
      <c r="J26" s="93">
        <v>4</v>
      </c>
      <c r="K26" s="74"/>
      <c r="L26" s="74"/>
      <c r="M26" s="74"/>
      <c r="N26" s="25">
        <v>2</v>
      </c>
      <c r="O26" s="25">
        <v>3200</v>
      </c>
      <c r="P26" s="55" t="s">
        <v>149</v>
      </c>
      <c r="Q26" s="55">
        <v>384</v>
      </c>
      <c r="R26" s="55" t="s">
        <v>146</v>
      </c>
      <c r="S26" s="56">
        <v>7</v>
      </c>
      <c r="T26" s="123">
        <v>106</v>
      </c>
      <c r="U26" s="127" t="s">
        <v>172</v>
      </c>
      <c r="V26" s="24">
        <f t="shared" si="0"/>
        <v>1.5686607931296512</v>
      </c>
      <c r="W26" s="37">
        <f t="shared" si="1"/>
        <v>2.0192262773735297</v>
      </c>
      <c r="X26" s="37">
        <f t="shared" si="2"/>
        <v>2.1409092962018743</v>
      </c>
      <c r="Y26" s="37">
        <f t="shared" si="3"/>
        <v>2.0321294440352666</v>
      </c>
      <c r="Z26" s="60">
        <f t="shared" si="6"/>
        <v>1.8754964674873671</v>
      </c>
      <c r="AB26" s="62">
        <f>V26/MAX(V$17:V$109) * 100</f>
        <v>46.453067431027925</v>
      </c>
      <c r="AC26" s="62">
        <f>W26/MAX(W$17:W$109) * 100</f>
        <v>39.518661341922261</v>
      </c>
      <c r="AD26" s="62">
        <f>X26/MAX(X$17:X$109) * 100</f>
        <v>39.842776935778531</v>
      </c>
      <c r="AE26" s="62">
        <f>Y26/MAX(Y$17:Y$109) * 100</f>
        <v>39.776066480786263</v>
      </c>
      <c r="AF26" s="62">
        <f>(AB26*V$3 + AC26*W$3 + AD26*X$3 + AE26*Y$3) / (V$3+W$3+X$3+Y$3)</f>
        <v>42.154662538631264</v>
      </c>
    </row>
    <row r="27" spans="1:32" ht="18.75" hidden="1" customHeight="1" x14ac:dyDescent="0.25">
      <c r="A27" s="34" t="s">
        <v>173</v>
      </c>
      <c r="B27" s="57">
        <v>6</v>
      </c>
      <c r="C27" s="55">
        <v>12</v>
      </c>
      <c r="D27" s="36">
        <v>3.3</v>
      </c>
      <c r="E27" s="36">
        <v>4.2</v>
      </c>
      <c r="F27" s="55">
        <v>3</v>
      </c>
      <c r="G27" s="55">
        <v>16</v>
      </c>
      <c r="H27" s="55">
        <v>3</v>
      </c>
      <c r="I27" s="56">
        <v>45</v>
      </c>
      <c r="J27" s="93">
        <v>4</v>
      </c>
      <c r="K27" s="74">
        <v>4</v>
      </c>
      <c r="L27" s="74">
        <v>3200</v>
      </c>
      <c r="M27" s="74">
        <v>4266</v>
      </c>
      <c r="P27" s="55" t="s">
        <v>145</v>
      </c>
      <c r="Q27" s="55"/>
      <c r="R27" s="55" t="s">
        <v>146</v>
      </c>
      <c r="S27" s="56">
        <v>7</v>
      </c>
      <c r="T27" s="123"/>
      <c r="U27" s="124"/>
      <c r="V27" s="24">
        <f t="shared" si="0"/>
        <v>1.5118236905133462</v>
      </c>
      <c r="W27" s="37">
        <f t="shared" si="1"/>
        <v>2.0039221892394341</v>
      </c>
      <c r="X27" s="37">
        <f t="shared" si="2"/>
        <v>2.135817674915816</v>
      </c>
      <c r="Y27" s="37">
        <f t="shared" si="3"/>
        <v>2.0117045103391931</v>
      </c>
      <c r="Z27" s="60">
        <f t="shared" si="6"/>
        <v>1.8450854798675704</v>
      </c>
      <c r="AC27" s="62"/>
      <c r="AD27" s="62"/>
      <c r="AE27" s="62"/>
    </row>
    <row r="28" spans="1:32" ht="18.75" hidden="1" customHeight="1" x14ac:dyDescent="0.25">
      <c r="A28" s="34" t="s">
        <v>174</v>
      </c>
      <c r="B28" s="57">
        <v>6</v>
      </c>
      <c r="C28" s="55">
        <v>12</v>
      </c>
      <c r="D28" s="36">
        <v>2.2999999999999998</v>
      </c>
      <c r="E28" s="36">
        <v>4.2</v>
      </c>
      <c r="F28" s="55">
        <v>3</v>
      </c>
      <c r="G28" s="55">
        <v>16</v>
      </c>
      <c r="H28" s="55">
        <v>3</v>
      </c>
      <c r="I28" s="56">
        <v>15</v>
      </c>
      <c r="J28" s="93">
        <v>4</v>
      </c>
      <c r="K28" s="74">
        <v>4</v>
      </c>
      <c r="L28" s="74">
        <v>3200</v>
      </c>
      <c r="M28" s="74">
        <v>4266</v>
      </c>
      <c r="P28" s="55" t="s">
        <v>145</v>
      </c>
      <c r="Q28" s="55"/>
      <c r="R28" s="55" t="s">
        <v>146</v>
      </c>
      <c r="S28" s="56">
        <v>7</v>
      </c>
      <c r="T28" s="123"/>
      <c r="U28" s="124"/>
      <c r="V28" s="24">
        <f t="shared" si="0"/>
        <v>1.4362598399832078</v>
      </c>
      <c r="W28" s="37">
        <f t="shared" si="1"/>
        <v>1.9978325561287897</v>
      </c>
      <c r="X28" s="37">
        <f t="shared" si="2"/>
        <v>2.1448408119111986</v>
      </c>
      <c r="Y28" s="37">
        <f t="shared" si="3"/>
        <v>1.9814789701271378</v>
      </c>
      <c r="Z28" s="60">
        <f t="shared" si="6"/>
        <v>1.8092108071366377</v>
      </c>
      <c r="AC28" s="62"/>
      <c r="AD28" s="62"/>
      <c r="AE28" s="62"/>
    </row>
    <row r="29" spans="1:32" ht="18.75" hidden="1" customHeight="1" x14ac:dyDescent="0.25">
      <c r="A29" s="34" t="s">
        <v>175</v>
      </c>
      <c r="B29" s="57">
        <v>6</v>
      </c>
      <c r="C29" s="55">
        <v>12</v>
      </c>
      <c r="D29" s="36">
        <v>3.9</v>
      </c>
      <c r="E29" s="36">
        <v>4.4000000000000004</v>
      </c>
      <c r="F29" s="55">
        <v>3</v>
      </c>
      <c r="G29" s="55">
        <v>16</v>
      </c>
      <c r="H29" s="55">
        <v>3</v>
      </c>
      <c r="I29" s="56">
        <v>65</v>
      </c>
      <c r="J29" s="93">
        <v>4</v>
      </c>
      <c r="K29" s="74"/>
      <c r="L29" s="74"/>
      <c r="M29" s="74"/>
      <c r="N29" s="25">
        <v>2</v>
      </c>
      <c r="O29" s="25">
        <v>3200</v>
      </c>
      <c r="P29" s="55" t="s">
        <v>149</v>
      </c>
      <c r="Q29" s="55"/>
      <c r="R29" s="55" t="s">
        <v>146</v>
      </c>
      <c r="S29" s="56">
        <v>7</v>
      </c>
      <c r="T29" s="129"/>
      <c r="U29" s="130"/>
      <c r="V29" s="24">
        <f t="shared" si="0"/>
        <v>1.5733800086669369</v>
      </c>
      <c r="W29" s="37">
        <f t="shared" si="1"/>
        <v>2.0222662914235747</v>
      </c>
      <c r="X29" s="37">
        <f t="shared" si="2"/>
        <v>2.1424293032268968</v>
      </c>
      <c r="Y29" s="37">
        <f t="shared" si="3"/>
        <v>2.0351694580853126</v>
      </c>
      <c r="Z29" s="60">
        <f t="shared" si="6"/>
        <v>1.8789398265748154</v>
      </c>
      <c r="AC29" s="62"/>
      <c r="AD29" s="62"/>
      <c r="AE29" s="62"/>
    </row>
    <row r="30" spans="1:32" ht="18.75" hidden="1" customHeight="1" x14ac:dyDescent="0.25">
      <c r="A30" s="34" t="s">
        <v>176</v>
      </c>
      <c r="B30" s="57">
        <v>6</v>
      </c>
      <c r="C30" s="55">
        <v>12</v>
      </c>
      <c r="D30" s="36">
        <v>3.4</v>
      </c>
      <c r="E30" s="36">
        <v>4.4000000000000004</v>
      </c>
      <c r="F30" s="55">
        <v>3</v>
      </c>
      <c r="G30" s="55">
        <v>16</v>
      </c>
      <c r="H30" s="55">
        <v>3</v>
      </c>
      <c r="I30" s="56">
        <v>35</v>
      </c>
      <c r="J30" s="93">
        <v>4</v>
      </c>
      <c r="K30" s="74"/>
      <c r="L30" s="74"/>
      <c r="M30" s="74"/>
      <c r="N30" s="25">
        <v>2</v>
      </c>
      <c r="O30" s="25">
        <v>3200</v>
      </c>
      <c r="P30" s="55" t="s">
        <v>149</v>
      </c>
      <c r="Q30" s="55"/>
      <c r="R30" s="55" t="s">
        <v>146</v>
      </c>
      <c r="S30" s="56">
        <v>7</v>
      </c>
      <c r="T30" s="123"/>
      <c r="U30" s="124"/>
      <c r="V30" s="24">
        <f t="shared" si="0"/>
        <v>1.5366051074477547</v>
      </c>
      <c r="W30" s="37">
        <f t="shared" si="1"/>
        <v>2.0168865807089458</v>
      </c>
      <c r="X30" s="37">
        <f t="shared" si="2"/>
        <v>2.1444045727561041</v>
      </c>
      <c r="Y30" s="37">
        <f t="shared" si="3"/>
        <v>2.0204594975976393</v>
      </c>
      <c r="Z30" s="60">
        <f t="shared" si="6"/>
        <v>1.8606020212264054</v>
      </c>
      <c r="AC30" s="62"/>
      <c r="AD30" s="62"/>
      <c r="AE30" s="62"/>
    </row>
    <row r="31" spans="1:32" ht="18.75" hidden="1" customHeight="1" x14ac:dyDescent="0.25">
      <c r="A31" s="34" t="s">
        <v>177</v>
      </c>
      <c r="B31" s="57">
        <v>6</v>
      </c>
      <c r="C31" s="55">
        <v>12</v>
      </c>
      <c r="D31" s="36">
        <v>2.2999999999999998</v>
      </c>
      <c r="E31" s="36">
        <v>4.3</v>
      </c>
      <c r="F31" s="55">
        <v>3</v>
      </c>
      <c r="G31" s="55">
        <v>16</v>
      </c>
      <c r="H31" s="55">
        <v>3</v>
      </c>
      <c r="I31" s="56">
        <v>15</v>
      </c>
      <c r="J31" s="93">
        <v>4</v>
      </c>
      <c r="K31" s="74"/>
      <c r="L31" s="74"/>
      <c r="M31" s="74"/>
      <c r="N31" s="25">
        <v>2</v>
      </c>
      <c r="P31" s="55" t="s">
        <v>145</v>
      </c>
      <c r="Q31" s="55">
        <v>384</v>
      </c>
      <c r="R31" s="55" t="s">
        <v>146</v>
      </c>
      <c r="S31" s="56">
        <v>7</v>
      </c>
      <c r="T31" s="123"/>
      <c r="U31" s="124"/>
      <c r="V31" s="24">
        <f t="shared" si="0"/>
        <v>1.4449517824694067</v>
      </c>
      <c r="W31" s="37">
        <f t="shared" si="1"/>
        <v>2.000729870290856</v>
      </c>
      <c r="X31" s="37">
        <f t="shared" si="2"/>
        <v>2.1462894689922321</v>
      </c>
      <c r="Y31" s="37">
        <f t="shared" si="3"/>
        <v>1.9843762842892041</v>
      </c>
      <c r="Z31" s="60">
        <f t="shared" si="6"/>
        <v>1.8140177147237027</v>
      </c>
      <c r="AC31" s="62"/>
      <c r="AD31" s="62"/>
      <c r="AE31" s="62"/>
    </row>
    <row r="32" spans="1:32" ht="18.75" hidden="1" customHeight="1" x14ac:dyDescent="0.25">
      <c r="A32" s="34" t="s">
        <v>178</v>
      </c>
      <c r="B32" s="57">
        <v>6</v>
      </c>
      <c r="C32" s="55">
        <v>12</v>
      </c>
      <c r="D32" s="36">
        <v>2.2999999999999998</v>
      </c>
      <c r="E32" s="36">
        <v>4</v>
      </c>
      <c r="F32" s="55">
        <v>3</v>
      </c>
      <c r="G32" s="55">
        <v>8</v>
      </c>
      <c r="H32" s="55">
        <v>3</v>
      </c>
      <c r="I32" s="56">
        <v>15</v>
      </c>
      <c r="J32" s="93" t="s">
        <v>179</v>
      </c>
      <c r="K32" s="74" t="s">
        <v>179</v>
      </c>
      <c r="L32" s="74"/>
      <c r="M32" s="74"/>
      <c r="N32" s="25">
        <v>2</v>
      </c>
      <c r="P32" s="55" t="s">
        <v>145</v>
      </c>
      <c r="Q32" s="55">
        <v>384</v>
      </c>
      <c r="R32" s="55" t="s">
        <v>146</v>
      </c>
      <c r="S32" s="56">
        <v>7</v>
      </c>
      <c r="T32" s="123"/>
      <c r="U32" s="124"/>
      <c r="V32" s="24">
        <f t="shared" si="0"/>
        <v>1.3447031201639981</v>
      </c>
      <c r="W32" s="37">
        <f t="shared" si="1"/>
        <v>1.9179069077495701</v>
      </c>
      <c r="X32" s="37">
        <f t="shared" si="2"/>
        <v>2.0678229313919765</v>
      </c>
      <c r="Y32" s="37">
        <f t="shared" si="3"/>
        <v>1.9015533217479181</v>
      </c>
      <c r="Z32" s="60">
        <f t="shared" si="6"/>
        <v>1.7254521920328763</v>
      </c>
      <c r="AC32" s="62"/>
      <c r="AD32" s="62"/>
      <c r="AE32" s="62"/>
    </row>
    <row r="33" spans="1:32" ht="18.75" hidden="1" customHeight="1" x14ac:dyDescent="0.25">
      <c r="A33" s="34" t="s">
        <v>180</v>
      </c>
      <c r="B33" s="57">
        <v>6</v>
      </c>
      <c r="C33" s="55">
        <v>12</v>
      </c>
      <c r="D33" s="36">
        <v>3</v>
      </c>
      <c r="E33" s="36">
        <v>4.2</v>
      </c>
      <c r="F33" s="55">
        <v>3</v>
      </c>
      <c r="G33" s="55">
        <v>16</v>
      </c>
      <c r="H33" s="55">
        <v>3</v>
      </c>
      <c r="I33" s="56">
        <v>35</v>
      </c>
      <c r="J33" s="93">
        <v>4</v>
      </c>
      <c r="K33" s="74">
        <v>4</v>
      </c>
      <c r="L33" s="74">
        <v>3200</v>
      </c>
      <c r="M33" s="74">
        <v>4266</v>
      </c>
      <c r="P33" s="55" t="s">
        <v>145</v>
      </c>
      <c r="Q33" s="55"/>
      <c r="R33" s="55" t="s">
        <v>146</v>
      </c>
      <c r="S33" s="56">
        <v>7</v>
      </c>
      <c r="T33" s="123"/>
      <c r="U33" s="124"/>
      <c r="V33" s="24">
        <f t="shared" si="0"/>
        <v>1.4894322695043527</v>
      </c>
      <c r="W33" s="37">
        <f t="shared" si="1"/>
        <v>1.9991750250469023</v>
      </c>
      <c r="X33" s="37">
        <f t="shared" si="2"/>
        <v>2.1355487949250826</v>
      </c>
      <c r="Y33" s="37">
        <f t="shared" si="3"/>
        <v>2.0027479419355956</v>
      </c>
      <c r="Z33" s="60">
        <f t="shared" si="6"/>
        <v>1.8333848780753705</v>
      </c>
      <c r="AC33" s="62"/>
      <c r="AD33" s="62"/>
      <c r="AE33" s="62"/>
    </row>
    <row r="34" spans="1:32" ht="18.75" hidden="1" customHeight="1" x14ac:dyDescent="0.25">
      <c r="A34" s="34" t="s">
        <v>181</v>
      </c>
      <c r="B34" s="57">
        <v>6</v>
      </c>
      <c r="C34" s="55">
        <v>12</v>
      </c>
      <c r="D34" s="36">
        <v>3.3</v>
      </c>
      <c r="E34" s="36">
        <v>4.4000000000000004</v>
      </c>
      <c r="F34" s="55">
        <v>3</v>
      </c>
      <c r="G34" s="55">
        <v>96</v>
      </c>
      <c r="H34" s="55">
        <v>4</v>
      </c>
      <c r="I34" s="56">
        <v>105</v>
      </c>
      <c r="J34" s="93">
        <v>4</v>
      </c>
      <c r="K34" s="74"/>
      <c r="L34" s="74"/>
      <c r="M34" s="74"/>
      <c r="N34" s="25">
        <v>2</v>
      </c>
      <c r="P34" s="55" t="s">
        <v>149</v>
      </c>
      <c r="Q34" s="55">
        <v>384</v>
      </c>
      <c r="R34" s="55" t="s">
        <v>146</v>
      </c>
      <c r="S34" s="56">
        <v>7</v>
      </c>
      <c r="T34" s="123"/>
      <c r="U34" s="124"/>
      <c r="V34" s="24">
        <f t="shared" si="0"/>
        <v>2.0962687978318848</v>
      </c>
      <c r="W34" s="37">
        <f t="shared" si="1"/>
        <v>2.5776381999429643</v>
      </c>
      <c r="X34" s="37">
        <f t="shared" si="2"/>
        <v>2.7066397368310535</v>
      </c>
      <c r="Y34" s="37">
        <f t="shared" si="3"/>
        <v>2.5734195055284008</v>
      </c>
      <c r="Z34" s="60">
        <f t="shared" si="6"/>
        <v>2.4190353466378842</v>
      </c>
      <c r="AC34" s="62"/>
      <c r="AD34" s="62"/>
      <c r="AE34" s="62"/>
    </row>
    <row r="35" spans="1:32" ht="18.75" hidden="1" customHeight="1" x14ac:dyDescent="0.25">
      <c r="A35" s="34" t="s">
        <v>182</v>
      </c>
      <c r="B35" s="57">
        <v>6</v>
      </c>
      <c r="C35" s="55">
        <v>12</v>
      </c>
      <c r="D35" s="36">
        <v>2.2999999999999998</v>
      </c>
      <c r="E35" s="36">
        <v>4.3</v>
      </c>
      <c r="F35" s="55">
        <v>3</v>
      </c>
      <c r="G35" s="55">
        <v>16</v>
      </c>
      <c r="H35" s="55">
        <v>3</v>
      </c>
      <c r="I35" s="56">
        <v>15</v>
      </c>
      <c r="J35" s="93">
        <v>4</v>
      </c>
      <c r="K35" s="74"/>
      <c r="L35" s="74"/>
      <c r="M35" s="74"/>
      <c r="N35" s="25">
        <v>2</v>
      </c>
      <c r="P35" s="55" t="s">
        <v>145</v>
      </c>
      <c r="Q35" s="55">
        <v>384</v>
      </c>
      <c r="R35" s="55" t="s">
        <v>146</v>
      </c>
      <c r="S35" s="56">
        <v>7</v>
      </c>
      <c r="T35" s="123"/>
      <c r="U35" s="124"/>
      <c r="V35" s="24">
        <f t="shared" si="0"/>
        <v>1.4449517824694067</v>
      </c>
      <c r="W35" s="37">
        <f t="shared" si="1"/>
        <v>2.000729870290856</v>
      </c>
      <c r="X35" s="37">
        <f t="shared" si="2"/>
        <v>2.1462894689922321</v>
      </c>
      <c r="Y35" s="37">
        <f t="shared" si="3"/>
        <v>1.9843762842892041</v>
      </c>
      <c r="Z35" s="60">
        <f t="shared" si="6"/>
        <v>1.8140177147237027</v>
      </c>
      <c r="AC35" s="62"/>
      <c r="AD35" s="62"/>
      <c r="AE35" s="62"/>
    </row>
    <row r="36" spans="1:32" ht="18.75" customHeight="1" x14ac:dyDescent="0.25">
      <c r="A36" s="34" t="s">
        <v>183</v>
      </c>
      <c r="B36" s="57">
        <v>8</v>
      </c>
      <c r="C36" s="55">
        <v>16</v>
      </c>
      <c r="D36" s="36">
        <v>3.8</v>
      </c>
      <c r="E36" s="36">
        <v>4.7</v>
      </c>
      <c r="F36" s="55">
        <v>4</v>
      </c>
      <c r="G36" s="55">
        <v>32</v>
      </c>
      <c r="H36" s="55">
        <v>4</v>
      </c>
      <c r="I36" s="56">
        <v>105</v>
      </c>
      <c r="J36" s="93">
        <v>4</v>
      </c>
      <c r="K36" s="74"/>
      <c r="L36" s="74"/>
      <c r="M36" s="74"/>
      <c r="O36" s="25">
        <v>3200</v>
      </c>
      <c r="P36" s="55" t="s">
        <v>149</v>
      </c>
      <c r="Q36" s="55"/>
      <c r="R36" s="55" t="s">
        <v>184</v>
      </c>
      <c r="S36" s="56">
        <v>7</v>
      </c>
      <c r="T36" s="123">
        <v>138</v>
      </c>
      <c r="U36" s="127" t="s">
        <v>185</v>
      </c>
      <c r="V36" s="24">
        <f t="shared" si="0"/>
        <v>1.8923980509754696</v>
      </c>
      <c r="W36" s="37">
        <f t="shared" si="1"/>
        <v>2.5573076979317175</v>
      </c>
      <c r="X36" s="37">
        <f t="shared" si="2"/>
        <v>2.7447320419955328</v>
      </c>
      <c r="Y36" s="37">
        <f t="shared" si="3"/>
        <v>2.592043369203783</v>
      </c>
      <c r="Z36" s="60">
        <f t="shared" si="6"/>
        <v>2.3505536017578019</v>
      </c>
      <c r="AB36" s="62">
        <f t="shared" ref="AB36:AE39" si="8">V36/MAX(V$17:V$109) * 100</f>
        <v>56.039963931860484</v>
      </c>
      <c r="AC36" s="62">
        <f t="shared" si="8"/>
        <v>50.049555116283472</v>
      </c>
      <c r="AD36" s="62">
        <f t="shared" si="8"/>
        <v>51.080046544578217</v>
      </c>
      <c r="AE36" s="62">
        <f t="shared" si="8"/>
        <v>50.735591513205605</v>
      </c>
      <c r="AF36" s="62">
        <f>(AB36*V$3 + AC36*W$3 + AD36*X$3 + AE36*Y$3) / (V$3+W$3+X$3+Y$3)</f>
        <v>52.555507988603161</v>
      </c>
    </row>
    <row r="37" spans="1:32" ht="18.75" customHeight="1" x14ac:dyDescent="0.25">
      <c r="A37" s="34" t="s">
        <v>186</v>
      </c>
      <c r="B37" s="57">
        <v>8</v>
      </c>
      <c r="C37" s="55">
        <v>16</v>
      </c>
      <c r="D37" s="36">
        <v>3.4</v>
      </c>
      <c r="E37" s="36">
        <v>4.5</v>
      </c>
      <c r="F37" s="55">
        <v>4</v>
      </c>
      <c r="G37" s="55">
        <v>96</v>
      </c>
      <c r="H37" s="55">
        <v>4</v>
      </c>
      <c r="I37" s="56">
        <v>105</v>
      </c>
      <c r="J37" s="93">
        <v>4</v>
      </c>
      <c r="K37" s="74"/>
      <c r="L37" s="74"/>
      <c r="M37" s="74"/>
      <c r="N37" s="25">
        <v>2</v>
      </c>
      <c r="P37" s="55" t="s">
        <v>149</v>
      </c>
      <c r="Q37" s="55">
        <v>512</v>
      </c>
      <c r="R37" s="55" t="s">
        <v>187</v>
      </c>
      <c r="S37" s="56">
        <v>7</v>
      </c>
      <c r="T37" s="123">
        <v>286</v>
      </c>
      <c r="U37" s="127" t="s">
        <v>188</v>
      </c>
      <c r="V37" s="24">
        <f t="shared" si="0"/>
        <v>2.2725853259000339</v>
      </c>
      <c r="W37" s="37">
        <f t="shared" si="1"/>
        <v>2.9666687435613728</v>
      </c>
      <c r="X37" s="37">
        <f t="shared" si="2"/>
        <v>3.1628595132952442</v>
      </c>
      <c r="Y37" s="37">
        <f t="shared" si="3"/>
        <v>3.0014044148334382</v>
      </c>
      <c r="Z37" s="60">
        <f t="shared" si="6"/>
        <v>2.7505014251769775</v>
      </c>
      <c r="AB37" s="62">
        <f t="shared" si="8"/>
        <v>67.298526137175855</v>
      </c>
      <c r="AC37" s="62">
        <f t="shared" si="8"/>
        <v>58.061237962376374</v>
      </c>
      <c r="AD37" s="62">
        <f t="shared" si="8"/>
        <v>58.86148763564659</v>
      </c>
      <c r="AE37" s="62">
        <f t="shared" si="8"/>
        <v>58.748256362584542</v>
      </c>
      <c r="AF37" s="62">
        <f>(AB37*V$3 + AC37*W$3 + AD37*X$3 + AE37*Y$3) / (V$3+W$3+X$3+Y$3)</f>
        <v>61.716745454169811</v>
      </c>
    </row>
    <row r="38" spans="1:32" ht="18.75" customHeight="1" x14ac:dyDescent="0.25">
      <c r="A38" s="34" t="s">
        <v>189</v>
      </c>
      <c r="B38" s="57">
        <v>8</v>
      </c>
      <c r="C38" s="55">
        <v>16</v>
      </c>
      <c r="D38" s="36">
        <v>3.8</v>
      </c>
      <c r="E38" s="36">
        <v>4.8</v>
      </c>
      <c r="F38" s="55">
        <v>4</v>
      </c>
      <c r="G38" s="55">
        <v>32</v>
      </c>
      <c r="H38" s="55">
        <v>4</v>
      </c>
      <c r="I38" s="56">
        <v>105</v>
      </c>
      <c r="J38" s="93">
        <v>4</v>
      </c>
      <c r="K38" s="74"/>
      <c r="L38" s="74"/>
      <c r="M38" s="74"/>
      <c r="N38" s="25">
        <v>2</v>
      </c>
      <c r="P38" s="55" t="s">
        <v>149</v>
      </c>
      <c r="Q38" s="55">
        <v>512</v>
      </c>
      <c r="R38" s="55" t="s">
        <v>146</v>
      </c>
      <c r="S38" s="56">
        <v>7</v>
      </c>
      <c r="T38" s="123">
        <v>185</v>
      </c>
      <c r="U38" s="127" t="s">
        <v>190</v>
      </c>
      <c r="V38" s="24">
        <f t="shared" si="0"/>
        <v>1.9009938480871946</v>
      </c>
      <c r="W38" s="37">
        <f t="shared" si="1"/>
        <v>2.5601729636356261</v>
      </c>
      <c r="X38" s="37">
        <f t="shared" si="2"/>
        <v>2.7461646748474871</v>
      </c>
      <c r="Y38" s="37">
        <f t="shared" si="3"/>
        <v>2.5949086349076915</v>
      </c>
      <c r="Z38" s="60">
        <f t="shared" si="6"/>
        <v>2.3553073380392862</v>
      </c>
      <c r="AB38" s="62">
        <f t="shared" si="8"/>
        <v>56.294512999831866</v>
      </c>
      <c r="AC38" s="62">
        <f t="shared" si="8"/>
        <v>50.105631776079463</v>
      </c>
      <c r="AD38" s="62">
        <f t="shared" si="8"/>
        <v>51.106708146381031</v>
      </c>
      <c r="AE38" s="62">
        <f t="shared" si="8"/>
        <v>50.791675046397003</v>
      </c>
      <c r="AF38" s="62">
        <f>(AB38*V$3 + AC38*W$3 + AD38*X$3 + AE38*Y$3) / (V$3+W$3+X$3+Y$3)</f>
        <v>52.679747163480791</v>
      </c>
    </row>
    <row r="39" spans="1:32" ht="18.75" customHeight="1" x14ac:dyDescent="0.25">
      <c r="A39" s="34" t="s">
        <v>191</v>
      </c>
      <c r="B39" s="57">
        <v>8</v>
      </c>
      <c r="C39" s="55">
        <v>16</v>
      </c>
      <c r="D39" s="36">
        <v>3.8</v>
      </c>
      <c r="E39" s="36">
        <v>4.5999999999999996</v>
      </c>
      <c r="F39" s="55">
        <v>4</v>
      </c>
      <c r="G39" s="55">
        <v>16</v>
      </c>
      <c r="H39" s="55">
        <v>3</v>
      </c>
      <c r="I39" s="56">
        <v>65</v>
      </c>
      <c r="J39" s="93">
        <v>4</v>
      </c>
      <c r="K39" s="74"/>
      <c r="L39" s="74"/>
      <c r="M39" s="74"/>
      <c r="N39" s="25">
        <v>2</v>
      </c>
      <c r="O39" s="25">
        <v>3200</v>
      </c>
      <c r="P39" s="55" t="s">
        <v>149</v>
      </c>
      <c r="Q39" s="55"/>
      <c r="R39" s="55" t="s">
        <v>146</v>
      </c>
      <c r="S39" s="56">
        <v>7</v>
      </c>
      <c r="T39" s="123">
        <v>135</v>
      </c>
      <c r="U39" s="127" t="s">
        <v>192</v>
      </c>
      <c r="V39" s="24">
        <f t="shared" si="0"/>
        <v>1.7435964263923567</v>
      </c>
      <c r="W39" s="37">
        <f t="shared" si="1"/>
        <v>2.4082812672245288</v>
      </c>
      <c r="X39" s="37">
        <f t="shared" si="2"/>
        <v>2.5971412957823605</v>
      </c>
      <c r="Y39" s="37">
        <f t="shared" si="3"/>
        <v>2.4601387995728952</v>
      </c>
      <c r="Z39" s="60">
        <f t="shared" si="6"/>
        <v>2.206474292365725</v>
      </c>
      <c r="AB39" s="62">
        <f t="shared" si="8"/>
        <v>51.633471507953423</v>
      </c>
      <c r="AC39" s="62">
        <f t="shared" si="8"/>
        <v>47.132930510063872</v>
      </c>
      <c r="AD39" s="62">
        <f t="shared" si="8"/>
        <v>48.333351395190611</v>
      </c>
      <c r="AE39" s="62">
        <f t="shared" si="8"/>
        <v>48.153745683375362</v>
      </c>
      <c r="AF39" s="62">
        <f>(AB39*V$3 + AC39*W$3 + AD39*X$3 + AE39*Y$3) / (V$3+W$3+X$3+Y$3)</f>
        <v>49.211588768171396</v>
      </c>
    </row>
    <row r="40" spans="1:32" ht="18.75" hidden="1" customHeight="1" x14ac:dyDescent="0.25">
      <c r="A40" s="34" t="s">
        <v>193</v>
      </c>
      <c r="B40" s="57">
        <v>8</v>
      </c>
      <c r="C40" s="55">
        <v>16</v>
      </c>
      <c r="D40" s="36">
        <v>3.2</v>
      </c>
      <c r="E40" s="36">
        <v>4.5999999999999996</v>
      </c>
      <c r="F40" s="55">
        <v>4</v>
      </c>
      <c r="G40" s="55">
        <v>16</v>
      </c>
      <c r="H40" s="55">
        <v>3</v>
      </c>
      <c r="I40" s="56">
        <v>35</v>
      </c>
      <c r="J40" s="93">
        <v>4</v>
      </c>
      <c r="K40" s="74"/>
      <c r="L40" s="74"/>
      <c r="M40" s="74"/>
      <c r="N40" s="25">
        <v>2</v>
      </c>
      <c r="O40" s="25">
        <v>3200</v>
      </c>
      <c r="P40" s="55" t="s">
        <v>149</v>
      </c>
      <c r="Q40" s="55"/>
      <c r="R40" s="55" t="s">
        <v>146</v>
      </c>
      <c r="S40" s="56">
        <v>7</v>
      </c>
      <c r="T40" s="123"/>
      <c r="U40" s="124"/>
      <c r="V40" s="24">
        <f t="shared" si="0"/>
        <v>1.6992788024388144</v>
      </c>
      <c r="W40" s="37">
        <f t="shared" si="1"/>
        <v>2.3998844674161557</v>
      </c>
      <c r="X40" s="37">
        <f t="shared" si="2"/>
        <v>2.5976080207646963</v>
      </c>
      <c r="Y40" s="37">
        <f t="shared" si="3"/>
        <v>2.4424117499914786</v>
      </c>
      <c r="Z40" s="60">
        <f t="shared" si="6"/>
        <v>2.1836794235833752</v>
      </c>
      <c r="AC40" s="62"/>
      <c r="AD40" s="62"/>
      <c r="AE40" s="62"/>
    </row>
    <row r="41" spans="1:32" ht="18.75" hidden="1" customHeight="1" x14ac:dyDescent="0.25">
      <c r="A41" s="34" t="s">
        <v>194</v>
      </c>
      <c r="B41" s="57">
        <v>8</v>
      </c>
      <c r="C41" s="55">
        <v>16</v>
      </c>
      <c r="D41" s="36">
        <v>1.8</v>
      </c>
      <c r="E41" s="36">
        <v>4.3</v>
      </c>
      <c r="F41" s="55">
        <v>4</v>
      </c>
      <c r="G41" s="55">
        <v>8</v>
      </c>
      <c r="H41" s="55">
        <v>3</v>
      </c>
      <c r="I41" s="56">
        <v>15</v>
      </c>
      <c r="J41" s="93">
        <v>4</v>
      </c>
      <c r="K41" s="74">
        <v>4</v>
      </c>
      <c r="L41" s="74">
        <v>3200</v>
      </c>
      <c r="M41" s="74">
        <v>4266</v>
      </c>
      <c r="P41" s="55" t="s">
        <v>145</v>
      </c>
      <c r="Q41" s="55"/>
      <c r="R41" s="55" t="s">
        <v>146</v>
      </c>
      <c r="S41" s="56">
        <v>7</v>
      </c>
      <c r="T41" s="123"/>
      <c r="U41" s="124"/>
      <c r="V41" s="24">
        <f t="shared" si="0"/>
        <v>1.4921223077456356</v>
      </c>
      <c r="W41" s="37">
        <f t="shared" si="1"/>
        <v>2.2942127493517299</v>
      </c>
      <c r="X41" s="37">
        <f t="shared" si="2"/>
        <v>2.5176803568480435</v>
      </c>
      <c r="Y41" s="37">
        <f t="shared" si="3"/>
        <v>2.3168135290367071</v>
      </c>
      <c r="Z41" s="60">
        <f t="shared" si="6"/>
        <v>2.039180202431278</v>
      </c>
      <c r="AC41" s="62"/>
      <c r="AD41" s="62"/>
      <c r="AE41" s="62"/>
    </row>
    <row r="42" spans="1:32" ht="18.75" customHeight="1" x14ac:dyDescent="0.25">
      <c r="A42" s="34" t="s">
        <v>195</v>
      </c>
      <c r="B42" s="57">
        <v>8</v>
      </c>
      <c r="C42" s="55">
        <v>16</v>
      </c>
      <c r="D42" s="36">
        <v>3.4</v>
      </c>
      <c r="E42" s="36">
        <v>4.5999999999999996</v>
      </c>
      <c r="F42" s="55">
        <v>4</v>
      </c>
      <c r="G42" s="55">
        <v>32</v>
      </c>
      <c r="H42" s="55">
        <v>4</v>
      </c>
      <c r="I42" s="56">
        <v>65</v>
      </c>
      <c r="J42" s="93">
        <v>4</v>
      </c>
      <c r="K42" s="74"/>
      <c r="L42" s="74"/>
      <c r="M42" s="74"/>
      <c r="N42" s="25">
        <v>2</v>
      </c>
      <c r="O42" s="25">
        <v>3200</v>
      </c>
      <c r="P42" s="55" t="s">
        <v>149</v>
      </c>
      <c r="Q42" s="55">
        <v>512</v>
      </c>
      <c r="R42" s="55" t="s">
        <v>146</v>
      </c>
      <c r="S42" s="56">
        <v>7</v>
      </c>
      <c r="T42" s="123">
        <v>134</v>
      </c>
      <c r="U42" s="127" t="s">
        <v>196</v>
      </c>
      <c r="V42" s="24">
        <f t="shared" ref="V42:V73" si="9">SUMPRODUCT((B42:I42 /B$9:I$9)^B$7:I$7 * B$2:I$2) * V$9</f>
        <v>1.8543242841357077</v>
      </c>
      <c r="W42" s="37">
        <f t="shared" ref="W42:W73" si="10">SUMPRODUCT((B42:I42 /B$9:I$9)^B$7:I$7 * B$3:I$3) * W$9</f>
        <v>2.5478392378694386</v>
      </c>
      <c r="X42" s="37">
        <f t="shared" ref="X42:X73" si="11">SUMPRODUCT((B42:I42 /B$9:I$9)^B$7:I$7 * B$4:I$4) * X$9</f>
        <v>2.742591198402403</v>
      </c>
      <c r="Y42" s="37">
        <f t="shared" ref="Y42:Y73" si="12">SUMPRODUCT((B42:I42 / B$9:I$9)^B$7:I$7 * B$5:I$5) * Y$9</f>
        <v>2.5773881362654851</v>
      </c>
      <c r="Z42" s="60">
        <f>(V42*V$3 + W42*W$3 + X42*X$3 + Y42*Y$3) / (V$3+W$3+X$3+Y$3)</f>
        <v>2.3302678579651355</v>
      </c>
      <c r="AB42" s="62">
        <f>V42/MAX(V$17:V$109) * 100</f>
        <v>54.912477820072056</v>
      </c>
      <c r="AC42" s="62">
        <f>W42/MAX(W$17:W$109) * 100</f>
        <v>49.864246084391603</v>
      </c>
      <c r="AD42" s="62">
        <f>X42/MAX(X$17:X$109) * 100</f>
        <v>51.040204990390571</v>
      </c>
      <c r="AE42" s="62">
        <f>Y42/MAX(Y$17:Y$109) * 100</f>
        <v>50.448736007343918</v>
      </c>
      <c r="AF42" s="62">
        <f>(AB42*V$3 + AC42*W$3 + AD42*X$3 + AE42*Y$3) / (V$3+W$3+X$3+Y$3)</f>
        <v>52.01973109080771</v>
      </c>
    </row>
    <row r="43" spans="1:32" ht="18.75" hidden="1" customHeight="1" x14ac:dyDescent="0.25">
      <c r="A43" s="34" t="s">
        <v>197</v>
      </c>
      <c r="B43" s="57">
        <v>8</v>
      </c>
      <c r="C43" s="55">
        <v>16</v>
      </c>
      <c r="D43" s="36">
        <v>3.8</v>
      </c>
      <c r="E43" s="36">
        <v>4.5999999999999996</v>
      </c>
      <c r="F43" s="55">
        <v>4</v>
      </c>
      <c r="G43" s="55">
        <v>16</v>
      </c>
      <c r="H43" s="55">
        <v>3</v>
      </c>
      <c r="I43" s="56">
        <v>65</v>
      </c>
      <c r="J43" s="93">
        <v>4</v>
      </c>
      <c r="K43" s="74"/>
      <c r="L43" s="74"/>
      <c r="M43" s="74"/>
      <c r="N43" s="25">
        <v>2</v>
      </c>
      <c r="O43" s="25">
        <v>3200</v>
      </c>
      <c r="P43" s="55" t="s">
        <v>149</v>
      </c>
      <c r="Q43" s="55"/>
      <c r="R43" s="55" t="s">
        <v>146</v>
      </c>
      <c r="S43" s="56">
        <v>7</v>
      </c>
      <c r="T43" s="123"/>
      <c r="U43" s="124"/>
      <c r="V43" s="24">
        <f t="shared" si="9"/>
        <v>1.7435964263923567</v>
      </c>
      <c r="W43" s="37">
        <f t="shared" si="10"/>
        <v>2.4082812672245288</v>
      </c>
      <c r="X43" s="37">
        <f t="shared" si="11"/>
        <v>2.5971412957823605</v>
      </c>
      <c r="Y43" s="37">
        <f t="shared" si="12"/>
        <v>2.4601387995728952</v>
      </c>
      <c r="Z43" s="60">
        <f t="shared" ref="Z43:Z72" si="13">(V43*V$3 + W43*W$3 + X43*X$3 + Y43*Y$3) / (V$3+W$3+X$3+Y$3)</f>
        <v>2.206474292365725</v>
      </c>
      <c r="AC43" s="62"/>
      <c r="AD43" s="62"/>
      <c r="AE43" s="62"/>
    </row>
    <row r="44" spans="1:32" ht="18.75" hidden="1" customHeight="1" x14ac:dyDescent="0.25">
      <c r="A44" s="34" t="s">
        <v>198</v>
      </c>
      <c r="B44" s="57">
        <v>8</v>
      </c>
      <c r="C44" s="55">
        <v>16</v>
      </c>
      <c r="D44" s="36">
        <v>3.2</v>
      </c>
      <c r="E44" s="36">
        <v>4.5999999999999996</v>
      </c>
      <c r="F44" s="55">
        <v>4</v>
      </c>
      <c r="G44" s="55">
        <v>16</v>
      </c>
      <c r="H44" s="55">
        <v>3</v>
      </c>
      <c r="I44" s="56">
        <v>35</v>
      </c>
      <c r="J44" s="93">
        <v>4</v>
      </c>
      <c r="K44" s="74"/>
      <c r="L44" s="74"/>
      <c r="M44" s="74"/>
      <c r="N44" s="25">
        <v>2</v>
      </c>
      <c r="O44" s="25">
        <v>3200</v>
      </c>
      <c r="P44" s="55" t="s">
        <v>149</v>
      </c>
      <c r="Q44" s="55"/>
      <c r="R44" s="55" t="s">
        <v>146</v>
      </c>
      <c r="S44" s="56">
        <v>7</v>
      </c>
      <c r="T44" s="123"/>
      <c r="U44" s="124"/>
      <c r="V44" s="24">
        <f t="shared" si="9"/>
        <v>1.6992788024388144</v>
      </c>
      <c r="W44" s="37">
        <f t="shared" si="10"/>
        <v>2.3998844674161557</v>
      </c>
      <c r="X44" s="37">
        <f t="shared" si="11"/>
        <v>2.5976080207646963</v>
      </c>
      <c r="Y44" s="37">
        <f t="shared" si="12"/>
        <v>2.4424117499914786</v>
      </c>
      <c r="Z44" s="60">
        <f t="shared" si="13"/>
        <v>2.1836794235833752</v>
      </c>
      <c r="AC44" s="62"/>
      <c r="AD44" s="62"/>
      <c r="AE44" s="62"/>
    </row>
    <row r="45" spans="1:32" ht="18.75" hidden="1" customHeight="1" x14ac:dyDescent="0.25">
      <c r="A45" s="34" t="s">
        <v>199</v>
      </c>
      <c r="B45" s="57">
        <v>8</v>
      </c>
      <c r="C45" s="55">
        <v>16</v>
      </c>
      <c r="D45" s="36">
        <v>3.2</v>
      </c>
      <c r="E45" s="36">
        <v>4.4000000000000004</v>
      </c>
      <c r="F45" s="55">
        <v>4</v>
      </c>
      <c r="G45" s="55">
        <v>16</v>
      </c>
      <c r="H45" s="55">
        <v>3</v>
      </c>
      <c r="I45" s="56">
        <v>45</v>
      </c>
      <c r="J45" s="93">
        <v>4</v>
      </c>
      <c r="K45" s="74">
        <v>4</v>
      </c>
      <c r="L45" s="74">
        <v>3200</v>
      </c>
      <c r="M45" s="74">
        <v>4266</v>
      </c>
      <c r="P45" s="55" t="s">
        <v>145</v>
      </c>
      <c r="Q45" s="55"/>
      <c r="R45" s="55" t="s">
        <v>146</v>
      </c>
      <c r="S45" s="56">
        <v>7</v>
      </c>
      <c r="T45" s="123"/>
      <c r="U45" s="124"/>
      <c r="V45" s="24">
        <f t="shared" si="9"/>
        <v>1.6819938849118461</v>
      </c>
      <c r="W45" s="37">
        <f t="shared" si="10"/>
        <v>2.3899134240294342</v>
      </c>
      <c r="X45" s="37">
        <f t="shared" si="11"/>
        <v>2.5905177969658029</v>
      </c>
      <c r="Y45" s="37">
        <f t="shared" si="12"/>
        <v>2.4366501108158225</v>
      </c>
      <c r="Z45" s="60">
        <f t="shared" si="13"/>
        <v>2.1725896479651947</v>
      </c>
      <c r="AC45" s="62"/>
      <c r="AD45" s="62"/>
      <c r="AE45" s="62"/>
    </row>
    <row r="46" spans="1:32" ht="18.75" hidden="1" customHeight="1" x14ac:dyDescent="0.25">
      <c r="A46" s="34" t="s">
        <v>200</v>
      </c>
      <c r="B46" s="57">
        <v>8</v>
      </c>
      <c r="C46" s="55">
        <v>16</v>
      </c>
      <c r="D46" s="36">
        <v>1.9</v>
      </c>
      <c r="E46" s="36">
        <v>4.4000000000000004</v>
      </c>
      <c r="F46" s="55">
        <v>4</v>
      </c>
      <c r="G46" s="55">
        <v>16</v>
      </c>
      <c r="H46" s="55">
        <v>3</v>
      </c>
      <c r="I46" s="56">
        <v>15</v>
      </c>
      <c r="J46" s="93">
        <v>4</v>
      </c>
      <c r="K46" s="74">
        <v>4</v>
      </c>
      <c r="L46" s="74">
        <v>3200</v>
      </c>
      <c r="M46" s="74">
        <v>4266</v>
      </c>
      <c r="P46" s="55" t="s">
        <v>145</v>
      </c>
      <c r="Q46" s="55"/>
      <c r="R46" s="55" t="s">
        <v>146</v>
      </c>
      <c r="S46" s="56">
        <v>7</v>
      </c>
      <c r="T46" s="123"/>
      <c r="U46" s="124"/>
      <c r="V46" s="24">
        <f t="shared" si="9"/>
        <v>1.5827757528185946</v>
      </c>
      <c r="W46" s="37">
        <f t="shared" si="10"/>
        <v>2.3743620782935442</v>
      </c>
      <c r="X46" s="37">
        <f t="shared" si="11"/>
        <v>2.594810077648563</v>
      </c>
      <c r="Y46" s="37">
        <f t="shared" si="12"/>
        <v>2.3969628579785218</v>
      </c>
      <c r="Z46" s="60">
        <f t="shared" si="13"/>
        <v>2.1227374452196952</v>
      </c>
      <c r="AC46" s="62"/>
      <c r="AD46" s="62"/>
      <c r="AE46" s="62"/>
    </row>
    <row r="47" spans="1:32" ht="18.75" hidden="1" customHeight="1" x14ac:dyDescent="0.25">
      <c r="A47" s="34" t="s">
        <v>201</v>
      </c>
      <c r="B47" s="57">
        <v>8</v>
      </c>
      <c r="C47" s="55">
        <v>16</v>
      </c>
      <c r="D47" s="36">
        <v>2</v>
      </c>
      <c r="E47" s="36">
        <v>4.5</v>
      </c>
      <c r="F47" s="55">
        <v>4</v>
      </c>
      <c r="G47" s="55">
        <v>16</v>
      </c>
      <c r="H47" s="55">
        <v>3</v>
      </c>
      <c r="I47" s="56">
        <v>15</v>
      </c>
      <c r="J47" s="93">
        <v>4</v>
      </c>
      <c r="K47" s="74"/>
      <c r="L47" s="74"/>
      <c r="M47" s="74"/>
      <c r="N47" s="25">
        <v>2</v>
      </c>
      <c r="P47" s="55" t="s">
        <v>145</v>
      </c>
      <c r="Q47" s="55">
        <v>512</v>
      </c>
      <c r="R47" s="55" t="s">
        <v>146</v>
      </c>
      <c r="S47" s="56">
        <v>7</v>
      </c>
      <c r="T47" s="123"/>
      <c r="U47" s="124"/>
      <c r="V47" s="24">
        <f t="shared" si="9"/>
        <v>1.5992580567630079</v>
      </c>
      <c r="W47" s="37">
        <f t="shared" si="10"/>
        <v>2.3803781957165411</v>
      </c>
      <c r="X47" s="37">
        <f t="shared" si="11"/>
        <v>2.5978181363600616</v>
      </c>
      <c r="Y47" s="37">
        <f t="shared" si="12"/>
        <v>2.4029789754015187</v>
      </c>
      <c r="Z47" s="60">
        <f t="shared" si="13"/>
        <v>2.132149258826185</v>
      </c>
      <c r="AC47" s="62"/>
      <c r="AD47" s="62"/>
      <c r="AE47" s="62"/>
    </row>
    <row r="48" spans="1:32" ht="18.75" hidden="1" customHeight="1" x14ac:dyDescent="0.25">
      <c r="A48" s="34" t="s">
        <v>202</v>
      </c>
      <c r="B48" s="57">
        <v>8</v>
      </c>
      <c r="C48" s="55">
        <v>16</v>
      </c>
      <c r="D48" s="36">
        <v>3.3</v>
      </c>
      <c r="E48" s="36">
        <v>4.5999999999999996</v>
      </c>
      <c r="F48" s="55">
        <v>4</v>
      </c>
      <c r="G48" s="55">
        <v>16</v>
      </c>
      <c r="H48" s="55">
        <v>3</v>
      </c>
      <c r="I48" s="56">
        <v>45</v>
      </c>
      <c r="J48" s="93">
        <v>4</v>
      </c>
      <c r="K48" s="74">
        <v>4</v>
      </c>
      <c r="L48" s="74">
        <v>3200</v>
      </c>
      <c r="M48" s="74">
        <v>4266</v>
      </c>
      <c r="P48" s="55" t="s">
        <v>145</v>
      </c>
      <c r="Q48" s="55"/>
      <c r="R48" s="55" t="s">
        <v>146</v>
      </c>
      <c r="S48" s="56">
        <v>7</v>
      </c>
      <c r="T48" s="123"/>
      <c r="U48" s="124"/>
      <c r="V48" s="24">
        <f t="shared" si="9"/>
        <v>1.7067190423120409</v>
      </c>
      <c r="W48" s="37">
        <f t="shared" si="10"/>
        <v>2.3986511591543809</v>
      </c>
      <c r="X48" s="37">
        <f t="shared" si="11"/>
        <v>2.5948866645282762</v>
      </c>
      <c r="Y48" s="37">
        <f t="shared" si="12"/>
        <v>2.4453878459407692</v>
      </c>
      <c r="Z48" s="60">
        <f t="shared" si="13"/>
        <v>2.1865452365226217</v>
      </c>
      <c r="AC48" s="62"/>
      <c r="AD48" s="62"/>
      <c r="AE48" s="62"/>
    </row>
    <row r="49" spans="1:32" ht="18.75" hidden="1" customHeight="1" x14ac:dyDescent="0.25">
      <c r="A49" s="34" t="s">
        <v>203</v>
      </c>
      <c r="B49" s="57">
        <v>8</v>
      </c>
      <c r="C49" s="55">
        <v>16</v>
      </c>
      <c r="D49" s="36">
        <v>3.3</v>
      </c>
      <c r="E49" s="36">
        <v>4.8</v>
      </c>
      <c r="F49" s="55">
        <v>4</v>
      </c>
      <c r="G49" s="55">
        <v>16</v>
      </c>
      <c r="H49" s="55">
        <v>3</v>
      </c>
      <c r="I49" s="56">
        <v>45</v>
      </c>
      <c r="J49" s="93">
        <v>4</v>
      </c>
      <c r="K49" s="74">
        <v>4</v>
      </c>
      <c r="L49" s="74">
        <v>3200</v>
      </c>
      <c r="M49" s="74">
        <v>4266</v>
      </c>
      <c r="P49" s="55" t="s">
        <v>145</v>
      </c>
      <c r="Q49" s="55"/>
      <c r="R49" s="55" t="s">
        <v>146</v>
      </c>
      <c r="S49" s="56">
        <v>7</v>
      </c>
      <c r="T49" s="123"/>
      <c r="U49" s="124"/>
      <c r="V49" s="24">
        <f t="shared" si="9"/>
        <v>1.7239289463878642</v>
      </c>
      <c r="W49" s="37">
        <f t="shared" si="10"/>
        <v>2.4043877938463223</v>
      </c>
      <c r="X49" s="37">
        <f t="shared" si="11"/>
        <v>2.5977549818742465</v>
      </c>
      <c r="Y49" s="37">
        <f t="shared" si="12"/>
        <v>2.4511244806327102</v>
      </c>
      <c r="Z49" s="60">
        <f t="shared" si="13"/>
        <v>2.1960628349887967</v>
      </c>
      <c r="AC49" s="62"/>
      <c r="AD49" s="62"/>
      <c r="AE49" s="62"/>
    </row>
    <row r="50" spans="1:32" ht="18.75" customHeight="1" x14ac:dyDescent="0.25">
      <c r="A50" s="34" t="s">
        <v>204</v>
      </c>
      <c r="B50" s="57">
        <v>8</v>
      </c>
      <c r="C50" s="55">
        <v>16</v>
      </c>
      <c r="D50" s="36">
        <v>3.7</v>
      </c>
      <c r="E50" s="36">
        <v>4.5999999999999996</v>
      </c>
      <c r="F50" s="55">
        <v>4</v>
      </c>
      <c r="G50" s="55">
        <v>16</v>
      </c>
      <c r="H50" s="55">
        <v>3</v>
      </c>
      <c r="I50" s="56">
        <v>65</v>
      </c>
      <c r="J50" s="93">
        <v>4</v>
      </c>
      <c r="K50" s="74"/>
      <c r="L50" s="74"/>
      <c r="M50" s="74"/>
      <c r="N50" s="25">
        <v>2</v>
      </c>
      <c r="O50" s="25">
        <v>3200</v>
      </c>
      <c r="P50" s="55" t="s">
        <v>149</v>
      </c>
      <c r="Q50" s="55">
        <v>512</v>
      </c>
      <c r="R50" s="55" t="s">
        <v>146</v>
      </c>
      <c r="S50" s="56">
        <v>7</v>
      </c>
      <c r="T50" s="123">
        <v>128</v>
      </c>
      <c r="U50" s="127" t="s">
        <v>205</v>
      </c>
      <c r="V50" s="24">
        <f t="shared" si="9"/>
        <v>1.7362619067218779</v>
      </c>
      <c r="W50" s="37">
        <f t="shared" si="10"/>
        <v>2.4053474593563373</v>
      </c>
      <c r="X50" s="37">
        <f t="shared" si="11"/>
        <v>2.5956743918482648</v>
      </c>
      <c r="Y50" s="37">
        <f t="shared" si="12"/>
        <v>2.4572049917047036</v>
      </c>
      <c r="Z50" s="60">
        <f t="shared" si="13"/>
        <v>2.2021402580149871</v>
      </c>
      <c r="AB50" s="62">
        <f t="shared" ref="AB50:AE51" si="14">V50/MAX(V$17:V$109) * 100</f>
        <v>51.416272902417305</v>
      </c>
      <c r="AC50" s="62">
        <f t="shared" si="14"/>
        <v>47.075512398540418</v>
      </c>
      <c r="AD50" s="62">
        <f t="shared" si="14"/>
        <v>48.306052001266693</v>
      </c>
      <c r="AE50" s="62">
        <f t="shared" si="14"/>
        <v>48.096320534032849</v>
      </c>
      <c r="AF50" s="62">
        <f>(AB50*V$3 + AC50*W$3 + AD50*X$3 + AE50*Y$3) / (V$3+W$3+X$3+Y$3)</f>
        <v>49.100173837274433</v>
      </c>
    </row>
    <row r="51" spans="1:32" ht="18.75" customHeight="1" x14ac:dyDescent="0.25">
      <c r="A51" s="34" t="s">
        <v>206</v>
      </c>
      <c r="B51" s="57">
        <v>8</v>
      </c>
      <c r="C51" s="55">
        <v>16</v>
      </c>
      <c r="D51" s="36">
        <v>3</v>
      </c>
      <c r="E51" s="36">
        <v>4.0999999999999996</v>
      </c>
      <c r="F51" s="55">
        <v>4</v>
      </c>
      <c r="G51" s="55">
        <v>96</v>
      </c>
      <c r="H51" s="55">
        <v>4</v>
      </c>
      <c r="I51" s="56">
        <v>105</v>
      </c>
      <c r="J51" s="93">
        <v>4</v>
      </c>
      <c r="K51" s="74"/>
      <c r="L51" s="74"/>
      <c r="M51" s="74"/>
      <c r="N51" s="25">
        <v>2</v>
      </c>
      <c r="P51" s="55" t="s">
        <v>149</v>
      </c>
      <c r="Q51" s="55">
        <v>512</v>
      </c>
      <c r="R51" s="55" t="s">
        <v>146</v>
      </c>
      <c r="S51" s="56">
        <v>7</v>
      </c>
      <c r="T51" s="123">
        <v>182</v>
      </c>
      <c r="U51" s="127" t="s">
        <v>207</v>
      </c>
      <c r="V51" s="24">
        <f t="shared" si="9"/>
        <v>2.208047761332693</v>
      </c>
      <c r="W51" s="37">
        <f t="shared" si="10"/>
        <v>2.9431689456913492</v>
      </c>
      <c r="X51" s="37">
        <f t="shared" si="11"/>
        <v>3.1511096143602324</v>
      </c>
      <c r="Y51" s="37">
        <f t="shared" si="12"/>
        <v>2.9779046169634147</v>
      </c>
      <c r="Z51" s="60">
        <f t="shared" si="13"/>
        <v>2.713681061999067</v>
      </c>
      <c r="AB51" s="62">
        <f t="shared" si="14"/>
        <v>65.387362262990081</v>
      </c>
      <c r="AC51" s="62">
        <f t="shared" si="14"/>
        <v>57.601318950804746</v>
      </c>
      <c r="AD51" s="62">
        <f t="shared" si="14"/>
        <v>58.642819519666091</v>
      </c>
      <c r="AE51" s="62">
        <f t="shared" si="14"/>
        <v>58.288280978089844</v>
      </c>
      <c r="AF51" s="62">
        <f>(AB51*V$3 + AC51*W$3 + AD51*X$3 + AE51*Y$3) / (V$3+W$3+X$3+Y$3)</f>
        <v>60.761983512976443</v>
      </c>
    </row>
    <row r="52" spans="1:32" ht="18.75" hidden="1" customHeight="1" x14ac:dyDescent="0.25">
      <c r="A52" s="34" t="s">
        <v>208</v>
      </c>
      <c r="B52" s="57">
        <v>8</v>
      </c>
      <c r="C52" s="55">
        <v>16</v>
      </c>
      <c r="D52" s="36">
        <v>2.8</v>
      </c>
      <c r="E52" s="36">
        <v>4.4000000000000004</v>
      </c>
      <c r="F52" s="55">
        <v>4</v>
      </c>
      <c r="G52" s="55">
        <v>16</v>
      </c>
      <c r="H52" s="55">
        <v>3</v>
      </c>
      <c r="I52" s="56">
        <v>35</v>
      </c>
      <c r="J52" s="93">
        <v>4</v>
      </c>
      <c r="K52" s="74">
        <v>4</v>
      </c>
      <c r="L52" s="74">
        <v>3200</v>
      </c>
      <c r="M52" s="74">
        <v>4266</v>
      </c>
      <c r="P52" s="55" t="s">
        <v>145</v>
      </c>
      <c r="Q52" s="55"/>
      <c r="R52" s="55" t="s">
        <v>146</v>
      </c>
      <c r="S52" s="56">
        <v>7</v>
      </c>
      <c r="T52" s="123"/>
      <c r="U52" s="124"/>
      <c r="V52" s="24">
        <f t="shared" si="9"/>
        <v>1.6519914369232596</v>
      </c>
      <c r="W52" s="37">
        <f t="shared" si="10"/>
        <v>2.3821218490450651</v>
      </c>
      <c r="X52" s="37">
        <f t="shared" si="11"/>
        <v>2.5887267115791506</v>
      </c>
      <c r="Y52" s="37">
        <f t="shared" si="12"/>
        <v>2.424649131620388</v>
      </c>
      <c r="Z52" s="60">
        <f t="shared" si="13"/>
        <v>2.1563916211395995</v>
      </c>
      <c r="AC52" s="62"/>
      <c r="AD52" s="62"/>
      <c r="AE52" s="62"/>
    </row>
    <row r="53" spans="1:32" ht="18.75" hidden="1" customHeight="1" x14ac:dyDescent="0.25">
      <c r="A53" s="34" t="s">
        <v>209</v>
      </c>
      <c r="B53" s="57">
        <v>8</v>
      </c>
      <c r="C53" s="55">
        <v>16</v>
      </c>
      <c r="D53" s="36">
        <v>2</v>
      </c>
      <c r="E53" s="36">
        <v>4.5</v>
      </c>
      <c r="F53" s="55">
        <v>4</v>
      </c>
      <c r="G53" s="55">
        <v>16</v>
      </c>
      <c r="H53" s="55">
        <v>3</v>
      </c>
      <c r="I53" s="56">
        <v>15</v>
      </c>
      <c r="J53" s="93">
        <v>4</v>
      </c>
      <c r="K53" s="74"/>
      <c r="L53" s="74"/>
      <c r="M53" s="74"/>
      <c r="N53" s="25">
        <v>2</v>
      </c>
      <c r="P53" s="55" t="s">
        <v>145</v>
      </c>
      <c r="Q53" s="55">
        <v>512</v>
      </c>
      <c r="R53" s="55" t="s">
        <v>146</v>
      </c>
      <c r="S53" s="56">
        <v>7</v>
      </c>
      <c r="T53" s="123"/>
      <c r="U53" s="124"/>
      <c r="V53" s="24">
        <f t="shared" si="9"/>
        <v>1.5992580567630079</v>
      </c>
      <c r="W53" s="37">
        <f t="shared" si="10"/>
        <v>2.3803781957165411</v>
      </c>
      <c r="X53" s="37">
        <f t="shared" si="11"/>
        <v>2.5978181363600616</v>
      </c>
      <c r="Y53" s="37">
        <f t="shared" si="12"/>
        <v>2.4029789754015187</v>
      </c>
      <c r="Z53" s="60">
        <f t="shared" si="13"/>
        <v>2.132149258826185</v>
      </c>
      <c r="AC53" s="62"/>
      <c r="AD53" s="62"/>
      <c r="AE53" s="62"/>
    </row>
    <row r="54" spans="1:32" ht="18.75" hidden="1" customHeight="1" x14ac:dyDescent="0.25">
      <c r="A54" s="34" t="s">
        <v>210</v>
      </c>
      <c r="B54" s="57">
        <v>8</v>
      </c>
      <c r="C54" s="55">
        <v>16</v>
      </c>
      <c r="D54" s="36">
        <v>3</v>
      </c>
      <c r="E54" s="36">
        <v>4.5999999999999996</v>
      </c>
      <c r="F54" s="55">
        <v>4</v>
      </c>
      <c r="G54" s="55">
        <v>16</v>
      </c>
      <c r="H54" s="55">
        <v>3</v>
      </c>
      <c r="I54" s="56">
        <v>35</v>
      </c>
      <c r="J54" s="93">
        <v>4</v>
      </c>
      <c r="K54" s="74">
        <v>4</v>
      </c>
      <c r="L54" s="74">
        <v>3200</v>
      </c>
      <c r="M54" s="74">
        <v>4266</v>
      </c>
      <c r="P54" s="55" t="s">
        <v>145</v>
      </c>
      <c r="Q54" s="55"/>
      <c r="R54" s="55" t="s">
        <v>146</v>
      </c>
      <c r="S54" s="56">
        <v>7</v>
      </c>
      <c r="T54" s="123"/>
      <c r="U54" s="124"/>
      <c r="V54" s="24">
        <f t="shared" si="9"/>
        <v>1.6843276213030474</v>
      </c>
      <c r="W54" s="37">
        <f t="shared" si="10"/>
        <v>2.3939039949618492</v>
      </c>
      <c r="X54" s="37">
        <f t="shared" si="11"/>
        <v>2.5946177845375429</v>
      </c>
      <c r="Y54" s="37">
        <f t="shared" si="12"/>
        <v>2.4364312775371717</v>
      </c>
      <c r="Z54" s="60">
        <f t="shared" si="13"/>
        <v>2.1748446347304222</v>
      </c>
      <c r="AC54" s="62"/>
      <c r="AD54" s="62"/>
      <c r="AE54" s="62"/>
    </row>
    <row r="55" spans="1:32" ht="18.75" hidden="1" customHeight="1" x14ac:dyDescent="0.25">
      <c r="A55" s="34" t="s">
        <v>211</v>
      </c>
      <c r="B55" s="57">
        <v>8</v>
      </c>
      <c r="C55" s="55">
        <v>16</v>
      </c>
      <c r="D55" s="36">
        <v>3</v>
      </c>
      <c r="E55" s="36">
        <v>4.8</v>
      </c>
      <c r="F55" s="55">
        <v>4</v>
      </c>
      <c r="G55" s="55">
        <v>16</v>
      </c>
      <c r="H55" s="55">
        <v>3</v>
      </c>
      <c r="I55" s="56">
        <v>35</v>
      </c>
      <c r="J55" s="93">
        <v>4</v>
      </c>
      <c r="K55" s="74">
        <v>4</v>
      </c>
      <c r="L55" s="74">
        <v>3200</v>
      </c>
      <c r="M55" s="74">
        <v>4266</v>
      </c>
      <c r="P55" s="55" t="s">
        <v>145</v>
      </c>
      <c r="Q55" s="55"/>
      <c r="R55" s="55" t="s">
        <v>146</v>
      </c>
      <c r="S55" s="56">
        <v>7</v>
      </c>
      <c r="T55" s="123"/>
      <c r="U55" s="124"/>
      <c r="V55" s="24">
        <f t="shared" si="9"/>
        <v>1.7015375253788707</v>
      </c>
      <c r="W55" s="37">
        <f t="shared" si="10"/>
        <v>2.3996406296537902</v>
      </c>
      <c r="X55" s="37">
        <f t="shared" si="11"/>
        <v>2.5974861018835131</v>
      </c>
      <c r="Y55" s="37">
        <f t="shared" si="12"/>
        <v>2.4421679122291131</v>
      </c>
      <c r="Z55" s="60">
        <f t="shared" si="13"/>
        <v>2.1843622331965973</v>
      </c>
      <c r="AC55" s="62"/>
      <c r="AD55" s="62"/>
      <c r="AE55" s="62"/>
    </row>
    <row r="56" spans="1:32" ht="18.75" customHeight="1" x14ac:dyDescent="0.25">
      <c r="A56" s="34" t="s">
        <v>212</v>
      </c>
      <c r="B56" s="57">
        <v>12</v>
      </c>
      <c r="C56" s="55">
        <v>24</v>
      </c>
      <c r="D56" s="36">
        <v>3.7</v>
      </c>
      <c r="E56" s="36">
        <v>4.8</v>
      </c>
      <c r="F56" s="55">
        <v>6</v>
      </c>
      <c r="G56" s="55">
        <v>64</v>
      </c>
      <c r="H56" s="55">
        <v>4</v>
      </c>
      <c r="I56" s="56">
        <v>105</v>
      </c>
      <c r="J56" s="93">
        <v>4</v>
      </c>
      <c r="K56" s="74"/>
      <c r="L56" s="74"/>
      <c r="M56" s="74"/>
      <c r="O56" s="25">
        <v>3200</v>
      </c>
      <c r="P56" s="55" t="s">
        <v>149</v>
      </c>
      <c r="Q56" s="55"/>
      <c r="R56" s="55" t="s">
        <v>187</v>
      </c>
      <c r="S56" s="56">
        <v>7</v>
      </c>
      <c r="T56" s="123">
        <v>200</v>
      </c>
      <c r="U56" s="127" t="s">
        <v>213</v>
      </c>
      <c r="V56" s="24">
        <f t="shared" si="9"/>
        <v>2.4184269592329199</v>
      </c>
      <c r="W56" s="37">
        <f t="shared" si="10"/>
        <v>3.4992227648351792</v>
      </c>
      <c r="X56" s="37">
        <f t="shared" si="11"/>
        <v>3.8194193863112744</v>
      </c>
      <c r="Y56" s="37">
        <f t="shared" si="12"/>
        <v>3.6086199634569489</v>
      </c>
      <c r="Z56" s="60">
        <f t="shared" si="13"/>
        <v>3.1797048835324899</v>
      </c>
      <c r="AB56" s="62">
        <f t="shared" ref="AB56:AE58" si="15">V56/MAX(V$17:V$109) * 100</f>
        <v>71.617363745112357</v>
      </c>
      <c r="AC56" s="62">
        <f t="shared" si="15"/>
        <v>68.48395395455006</v>
      </c>
      <c r="AD56" s="62">
        <f t="shared" si="15"/>
        <v>71.080206388453632</v>
      </c>
      <c r="AE56" s="62">
        <f t="shared" si="15"/>
        <v>70.633643930344576</v>
      </c>
      <c r="AF56" s="62">
        <f>(AB56*V$3 + AC56*W$3 + AD56*X$3 + AE56*Y$3) / (V$3+W$3+X$3+Y$3)</f>
        <v>70.563689203685342</v>
      </c>
    </row>
    <row r="57" spans="1:32" ht="18.75" customHeight="1" x14ac:dyDescent="0.25">
      <c r="A57" s="34" t="s">
        <v>214</v>
      </c>
      <c r="B57" s="57">
        <v>16</v>
      </c>
      <c r="C57" s="55">
        <v>32</v>
      </c>
      <c r="D57" s="36">
        <v>3.3</v>
      </c>
      <c r="E57" s="36">
        <v>4.8</v>
      </c>
      <c r="F57" s="55">
        <v>8</v>
      </c>
      <c r="G57" s="55">
        <v>64</v>
      </c>
      <c r="H57" s="55">
        <v>4</v>
      </c>
      <c r="I57" s="56">
        <v>105</v>
      </c>
      <c r="J57" s="93">
        <v>4</v>
      </c>
      <c r="K57" s="74"/>
      <c r="L57" s="74"/>
      <c r="M57" s="74"/>
      <c r="N57" s="25">
        <v>2</v>
      </c>
      <c r="P57" s="55" t="s">
        <v>149</v>
      </c>
      <c r="Q57" s="55">
        <v>1024</v>
      </c>
      <c r="R57" s="55" t="s">
        <v>146</v>
      </c>
      <c r="S57" s="56">
        <v>7</v>
      </c>
      <c r="T57" s="123">
        <v>322</v>
      </c>
      <c r="U57" s="127" t="s">
        <v>215</v>
      </c>
      <c r="V57" s="24">
        <f t="shared" si="9"/>
        <v>2.6705895526200263</v>
      </c>
      <c r="W57" s="37">
        <f t="shared" si="10"/>
        <v>4.1604950629038271</v>
      </c>
      <c r="X57" s="37">
        <f t="shared" si="11"/>
        <v>4.6124686950934723</v>
      </c>
      <c r="Y57" s="37">
        <f t="shared" si="12"/>
        <v>4.3415072528340755</v>
      </c>
      <c r="Z57" s="60">
        <f t="shared" si="13"/>
        <v>3.7297109698983735</v>
      </c>
      <c r="AB57" s="62">
        <f t="shared" si="15"/>
        <v>79.084705317935075</v>
      </c>
      <c r="AC57" s="62">
        <f t="shared" si="15"/>
        <v>81.425839812018708</v>
      </c>
      <c r="AD57" s="62">
        <f t="shared" si="15"/>
        <v>85.839022544251691</v>
      </c>
      <c r="AE57" s="62">
        <f t="shared" si="15"/>
        <v>84.978878497341924</v>
      </c>
      <c r="AF57" s="62">
        <f>(AB57*V$3 + AC57*W$3 + AD57*X$3 + AE57*Y$3) / (V$3+W$3+X$3+Y$3)</f>
        <v>82.145326373653674</v>
      </c>
    </row>
    <row r="58" spans="1:32" ht="18.75" customHeight="1" x14ac:dyDescent="0.25">
      <c r="A58" s="34" t="s">
        <v>216</v>
      </c>
      <c r="B58" s="57">
        <v>16</v>
      </c>
      <c r="C58" s="55">
        <v>32</v>
      </c>
      <c r="D58" s="36">
        <v>3.4</v>
      </c>
      <c r="E58" s="36">
        <v>4.9000000000000004</v>
      </c>
      <c r="F58" s="55">
        <v>8</v>
      </c>
      <c r="G58" s="55">
        <v>64</v>
      </c>
      <c r="H58" s="55">
        <v>4</v>
      </c>
      <c r="I58" s="56">
        <v>105</v>
      </c>
      <c r="J58" s="93">
        <v>4</v>
      </c>
      <c r="K58" s="74"/>
      <c r="L58" s="74"/>
      <c r="M58" s="74"/>
      <c r="O58" s="25">
        <v>3200</v>
      </c>
      <c r="P58" s="55" t="s">
        <v>149</v>
      </c>
      <c r="Q58" s="55"/>
      <c r="R58" s="55" t="s">
        <v>187</v>
      </c>
      <c r="S58" s="56">
        <v>7</v>
      </c>
      <c r="T58" s="123">
        <v>261</v>
      </c>
      <c r="U58" s="127" t="s">
        <v>217</v>
      </c>
      <c r="V58" s="24">
        <f t="shared" si="9"/>
        <v>2.6865851833092727</v>
      </c>
      <c r="W58" s="37">
        <f t="shared" si="10"/>
        <v>4.1663214547472185</v>
      </c>
      <c r="X58" s="37">
        <f t="shared" si="11"/>
        <v>4.6153818910151685</v>
      </c>
      <c r="Y58" s="37">
        <f t="shared" si="12"/>
        <v>4.3473336446774669</v>
      </c>
      <c r="Z58" s="60">
        <f t="shared" si="13"/>
        <v>3.7388380127872991</v>
      </c>
      <c r="AB58" s="62">
        <f t="shared" si="15"/>
        <v>79.558387145302561</v>
      </c>
      <c r="AC58" s="62">
        <f t="shared" si="15"/>
        <v>81.539869234418973</v>
      </c>
      <c r="AD58" s="62">
        <f t="shared" si="15"/>
        <v>85.893237739395303</v>
      </c>
      <c r="AE58" s="62">
        <f t="shared" si="15"/>
        <v>85.092921896489599</v>
      </c>
      <c r="AF58" s="62">
        <f>(AB58*V$3 + AC58*W$3 + AD58*X$3 + AE58*Y$3) / (V$3+W$3+X$3+Y$3)</f>
        <v>82.381985815074501</v>
      </c>
    </row>
    <row r="59" spans="1:32" ht="18.75" hidden="1" customHeight="1" x14ac:dyDescent="0.25">
      <c r="A59" s="34" t="s">
        <v>218</v>
      </c>
      <c r="B59" s="57">
        <v>4</v>
      </c>
      <c r="C59" s="55">
        <v>8</v>
      </c>
      <c r="D59" s="36">
        <v>2.4</v>
      </c>
      <c r="E59" s="36">
        <v>4.0999999999999996</v>
      </c>
      <c r="F59" s="55">
        <v>2</v>
      </c>
      <c r="G59" s="55">
        <v>4</v>
      </c>
      <c r="H59" s="55">
        <v>3</v>
      </c>
      <c r="I59" s="56">
        <v>15</v>
      </c>
      <c r="J59" s="93"/>
      <c r="K59" s="74">
        <v>5</v>
      </c>
      <c r="L59" s="74"/>
      <c r="M59" s="74"/>
      <c r="N59" s="25">
        <v>2</v>
      </c>
      <c r="P59" s="55" t="s">
        <v>219</v>
      </c>
      <c r="Q59" s="55">
        <v>256</v>
      </c>
      <c r="R59" s="55" t="s">
        <v>146</v>
      </c>
      <c r="S59" s="56">
        <v>6</v>
      </c>
      <c r="T59" s="123"/>
      <c r="U59" s="124"/>
      <c r="V59" s="24">
        <f t="shared" si="9"/>
        <v>1.1477884069721309</v>
      </c>
      <c r="W59" s="37">
        <f t="shared" si="10"/>
        <v>1.472818048889184</v>
      </c>
      <c r="X59" s="37">
        <f t="shared" si="11"/>
        <v>1.545829191314444</v>
      </c>
      <c r="Y59" s="37">
        <f t="shared" si="12"/>
        <v>1.4159085099545079</v>
      </c>
      <c r="Z59" s="60">
        <f t="shared" si="13"/>
        <v>1.3490607333587883</v>
      </c>
      <c r="AC59" s="62"/>
      <c r="AD59" s="62"/>
      <c r="AE59" s="62"/>
    </row>
    <row r="60" spans="1:32" ht="18.75" hidden="1" customHeight="1" x14ac:dyDescent="0.25">
      <c r="A60" s="34" t="s">
        <v>220</v>
      </c>
      <c r="B60" s="57">
        <v>4</v>
      </c>
      <c r="C60" s="55">
        <v>8</v>
      </c>
      <c r="D60" s="36">
        <v>2.4</v>
      </c>
      <c r="E60" s="36">
        <v>4.0999999999999996</v>
      </c>
      <c r="F60" s="55">
        <v>2</v>
      </c>
      <c r="G60" s="55">
        <v>4</v>
      </c>
      <c r="H60" s="55">
        <v>3</v>
      </c>
      <c r="I60" s="56">
        <v>15</v>
      </c>
      <c r="J60" s="93"/>
      <c r="K60" s="74">
        <v>5</v>
      </c>
      <c r="L60" s="74"/>
      <c r="M60" s="74"/>
      <c r="N60" s="25">
        <v>2</v>
      </c>
      <c r="Q60" s="55">
        <v>256</v>
      </c>
      <c r="R60" s="55" t="s">
        <v>146</v>
      </c>
      <c r="S60" s="56">
        <v>6</v>
      </c>
      <c r="T60" s="123"/>
      <c r="U60" s="124"/>
      <c r="V60" s="24">
        <f t="shared" si="9"/>
        <v>1.1477884069721309</v>
      </c>
      <c r="W60" s="37">
        <f t="shared" si="10"/>
        <v>1.472818048889184</v>
      </c>
      <c r="X60" s="37">
        <f t="shared" si="11"/>
        <v>1.545829191314444</v>
      </c>
      <c r="Y60" s="37">
        <f t="shared" si="12"/>
        <v>1.4159085099545079</v>
      </c>
      <c r="Z60" s="60">
        <f t="shared" si="13"/>
        <v>1.3490607333587883</v>
      </c>
      <c r="AC60" s="62"/>
      <c r="AD60" s="62"/>
      <c r="AE60" s="62"/>
    </row>
    <row r="61" spans="1:32" ht="18.75" hidden="1" customHeight="1" x14ac:dyDescent="0.25">
      <c r="A61" s="34" t="s">
        <v>221</v>
      </c>
      <c r="B61" s="57">
        <v>4</v>
      </c>
      <c r="C61" s="55">
        <v>8</v>
      </c>
      <c r="D61" s="36">
        <v>2.2999999999999998</v>
      </c>
      <c r="E61" s="36">
        <v>4.3</v>
      </c>
      <c r="F61" s="55">
        <v>2</v>
      </c>
      <c r="G61" s="55">
        <v>8</v>
      </c>
      <c r="H61" s="55">
        <v>3</v>
      </c>
      <c r="I61" s="56">
        <v>15</v>
      </c>
      <c r="J61" s="93">
        <v>4</v>
      </c>
      <c r="K61" s="74"/>
      <c r="L61" s="74"/>
      <c r="M61" s="74"/>
      <c r="N61" s="25">
        <v>2</v>
      </c>
      <c r="P61" s="55" t="s">
        <v>145</v>
      </c>
      <c r="Q61" s="55">
        <v>256</v>
      </c>
      <c r="R61" s="55" t="s">
        <v>146</v>
      </c>
      <c r="S61" s="56">
        <v>7</v>
      </c>
      <c r="T61" s="123"/>
      <c r="U61" s="124"/>
      <c r="V61" s="24">
        <f t="shared" si="9"/>
        <v>1.2000726299770312</v>
      </c>
      <c r="W61" s="37">
        <f t="shared" si="10"/>
        <v>1.5181104803219925</v>
      </c>
      <c r="X61" s="37">
        <f t="shared" si="11"/>
        <v>1.5897579481559223</v>
      </c>
      <c r="Y61" s="37">
        <f t="shared" si="12"/>
        <v>1.4612009413873164</v>
      </c>
      <c r="Z61" s="60">
        <f t="shared" si="13"/>
        <v>1.3967096788280853</v>
      </c>
      <c r="AC61" s="62"/>
      <c r="AD61" s="62"/>
      <c r="AE61" s="62"/>
    </row>
    <row r="62" spans="1:32" ht="18.75" hidden="1" customHeight="1" x14ac:dyDescent="0.25">
      <c r="A62" s="34" t="s">
        <v>222</v>
      </c>
      <c r="B62" s="57">
        <v>4</v>
      </c>
      <c r="C62" s="55">
        <v>8</v>
      </c>
      <c r="D62" s="36">
        <v>3</v>
      </c>
      <c r="E62" s="36">
        <v>4.3</v>
      </c>
      <c r="F62" s="55">
        <v>2</v>
      </c>
      <c r="G62" s="55">
        <v>8</v>
      </c>
      <c r="H62" s="55">
        <v>4</v>
      </c>
      <c r="I62" s="56">
        <v>28</v>
      </c>
      <c r="J62" s="93">
        <v>5</v>
      </c>
      <c r="K62" s="74">
        <v>5</v>
      </c>
      <c r="L62" s="74"/>
      <c r="M62" s="74"/>
      <c r="N62" s="25">
        <v>2</v>
      </c>
      <c r="P62" s="55" t="s">
        <v>223</v>
      </c>
      <c r="Q62" s="55">
        <v>512</v>
      </c>
      <c r="R62" s="55" t="s">
        <v>146</v>
      </c>
      <c r="S62" s="56">
        <v>6</v>
      </c>
      <c r="T62" s="123"/>
      <c r="U62" s="124"/>
      <c r="V62" s="24">
        <f t="shared" si="9"/>
        <v>1.2643993764743362</v>
      </c>
      <c r="W62" s="37">
        <f t="shared" si="10"/>
        <v>1.546069991476188</v>
      </c>
      <c r="X62" s="37">
        <f t="shared" si="11"/>
        <v>1.6070829734058889</v>
      </c>
      <c r="Y62" s="37">
        <f t="shared" si="12"/>
        <v>1.4824699131957744</v>
      </c>
      <c r="Z62" s="60">
        <f t="shared" si="13"/>
        <v>1.4346187894803608</v>
      </c>
      <c r="AC62" s="62"/>
      <c r="AD62" s="62"/>
      <c r="AE62" s="62"/>
    </row>
    <row r="63" spans="1:32" ht="18.75" hidden="1" customHeight="1" x14ac:dyDescent="0.25">
      <c r="A63" s="34" t="s">
        <v>224</v>
      </c>
      <c r="B63" s="57">
        <v>4</v>
      </c>
      <c r="C63" s="55">
        <v>8</v>
      </c>
      <c r="D63" s="36">
        <v>3</v>
      </c>
      <c r="E63" s="36">
        <v>4.7</v>
      </c>
      <c r="F63" s="55">
        <v>4</v>
      </c>
      <c r="G63" s="55">
        <v>8</v>
      </c>
      <c r="H63" s="55">
        <v>4</v>
      </c>
      <c r="I63" s="56">
        <v>28</v>
      </c>
      <c r="J63" s="93">
        <v>5</v>
      </c>
      <c r="K63" s="74" t="s">
        <v>225</v>
      </c>
      <c r="L63" s="74"/>
      <c r="M63" s="74"/>
      <c r="N63" s="25">
        <v>2</v>
      </c>
      <c r="P63" s="55" t="s">
        <v>226</v>
      </c>
      <c r="Q63" s="55"/>
      <c r="R63" s="55" t="s">
        <v>146</v>
      </c>
      <c r="S63" s="56">
        <v>4</v>
      </c>
      <c r="T63" s="123"/>
      <c r="U63" s="124"/>
      <c r="V63" s="24">
        <f t="shared" si="9"/>
        <v>1.3563018659208981</v>
      </c>
      <c r="W63" s="37">
        <f t="shared" si="10"/>
        <v>1.72958872719021</v>
      </c>
      <c r="X63" s="37">
        <f t="shared" si="11"/>
        <v>1.7275081986188687</v>
      </c>
      <c r="Y63" s="37">
        <f t="shared" si="12"/>
        <v>1.6086569341978585</v>
      </c>
      <c r="Z63" s="60">
        <f t="shared" si="13"/>
        <v>1.5605829438346357</v>
      </c>
      <c r="AC63" s="62"/>
      <c r="AD63" s="62"/>
      <c r="AE63" s="62"/>
    </row>
    <row r="64" spans="1:32" ht="18.75" hidden="1" customHeight="1" x14ac:dyDescent="0.25">
      <c r="A64" s="34" t="s">
        <v>227</v>
      </c>
      <c r="B64" s="57">
        <v>4</v>
      </c>
      <c r="C64" s="55">
        <v>8</v>
      </c>
      <c r="D64" s="36">
        <v>3.2</v>
      </c>
      <c r="E64" s="36">
        <v>4.2</v>
      </c>
      <c r="F64" s="55">
        <v>2</v>
      </c>
      <c r="G64" s="55">
        <v>8</v>
      </c>
      <c r="H64" s="55">
        <v>4</v>
      </c>
      <c r="I64" s="56">
        <v>45</v>
      </c>
      <c r="J64" s="93">
        <v>5</v>
      </c>
      <c r="K64" s="74"/>
      <c r="L64" s="74"/>
      <c r="M64" s="74"/>
      <c r="N64" s="25">
        <v>2</v>
      </c>
      <c r="P64" s="55" t="s">
        <v>228</v>
      </c>
      <c r="Q64" s="55">
        <v>384</v>
      </c>
      <c r="R64" s="55" t="s">
        <v>146</v>
      </c>
      <c r="S64" s="56">
        <v>6</v>
      </c>
      <c r="T64" s="123"/>
      <c r="U64" s="124"/>
      <c r="V64" s="24">
        <f t="shared" si="9"/>
        <v>1.2706586151239043</v>
      </c>
      <c r="W64" s="37">
        <f t="shared" si="10"/>
        <v>1.5406353372736004</v>
      </c>
      <c r="X64" s="37">
        <f t="shared" si="11"/>
        <v>1.6001067400571811</v>
      </c>
      <c r="Y64" s="37">
        <f t="shared" si="12"/>
        <v>1.4855530714880147</v>
      </c>
      <c r="Z64" s="60">
        <f t="shared" si="13"/>
        <v>1.4355492843844937</v>
      </c>
      <c r="AC64" s="62"/>
      <c r="AD64" s="62"/>
      <c r="AE64" s="62"/>
    </row>
    <row r="65" spans="1:32" ht="18.75" hidden="1" customHeight="1" x14ac:dyDescent="0.25">
      <c r="A65" s="34" t="s">
        <v>229</v>
      </c>
      <c r="B65" s="57">
        <v>4</v>
      </c>
      <c r="C65" s="55">
        <v>8</v>
      </c>
      <c r="D65" s="36">
        <v>2.8</v>
      </c>
      <c r="E65" s="36">
        <v>4.3</v>
      </c>
      <c r="F65" s="55">
        <v>2</v>
      </c>
      <c r="G65" s="55">
        <v>4</v>
      </c>
      <c r="H65" s="55">
        <v>3</v>
      </c>
      <c r="I65" s="56">
        <v>15</v>
      </c>
      <c r="J65" s="93"/>
      <c r="K65" s="74">
        <v>5</v>
      </c>
      <c r="L65" s="74"/>
      <c r="M65" s="74"/>
      <c r="N65" s="25">
        <v>2</v>
      </c>
      <c r="P65" s="55" t="s">
        <v>219</v>
      </c>
      <c r="Q65" s="55">
        <v>256</v>
      </c>
      <c r="R65" s="55" t="s">
        <v>146</v>
      </c>
      <c r="S65" s="56">
        <v>6</v>
      </c>
      <c r="T65" s="123"/>
      <c r="U65" s="124"/>
      <c r="V65" s="24">
        <f t="shared" si="9"/>
        <v>1.1956287103952081</v>
      </c>
      <c r="W65" s="37">
        <f t="shared" si="10"/>
        <v>1.4907938631391742</v>
      </c>
      <c r="X65" s="37">
        <f t="shared" si="11"/>
        <v>1.5548170984394392</v>
      </c>
      <c r="Y65" s="37">
        <f t="shared" si="12"/>
        <v>1.4338843242044981</v>
      </c>
      <c r="Z65" s="60">
        <f t="shared" si="13"/>
        <v>1.3766707381546748</v>
      </c>
      <c r="AC65" s="62"/>
      <c r="AD65" s="62"/>
      <c r="AE65" s="62"/>
    </row>
    <row r="66" spans="1:32" ht="18.75" hidden="1" customHeight="1" x14ac:dyDescent="0.25">
      <c r="A66" s="34" t="s">
        <v>230</v>
      </c>
      <c r="B66" s="57">
        <v>4</v>
      </c>
      <c r="C66" s="55">
        <v>8</v>
      </c>
      <c r="D66" s="36">
        <v>2.8</v>
      </c>
      <c r="E66" s="36">
        <v>4.3</v>
      </c>
      <c r="F66" s="55">
        <v>2</v>
      </c>
      <c r="G66" s="55">
        <v>4</v>
      </c>
      <c r="H66" s="55">
        <v>3</v>
      </c>
      <c r="I66" s="56">
        <v>15</v>
      </c>
      <c r="J66" s="93"/>
      <c r="K66" s="74">
        <v>5</v>
      </c>
      <c r="L66" s="74"/>
      <c r="M66" s="74"/>
      <c r="N66" s="25">
        <v>2</v>
      </c>
      <c r="Q66" s="55">
        <v>256</v>
      </c>
      <c r="R66" s="55" t="s">
        <v>146</v>
      </c>
      <c r="S66" s="56">
        <v>6</v>
      </c>
      <c r="T66" s="123"/>
      <c r="U66" s="124"/>
      <c r="V66" s="24">
        <f t="shared" si="9"/>
        <v>1.1956287103952081</v>
      </c>
      <c r="W66" s="37">
        <f t="shared" si="10"/>
        <v>1.4907938631391742</v>
      </c>
      <c r="X66" s="37">
        <f t="shared" si="11"/>
        <v>1.5548170984394392</v>
      </c>
      <c r="Y66" s="37">
        <f t="shared" si="12"/>
        <v>1.4338843242044981</v>
      </c>
      <c r="Z66" s="60">
        <f t="shared" si="13"/>
        <v>1.3766707381546748</v>
      </c>
      <c r="AC66" s="62"/>
      <c r="AD66" s="62"/>
      <c r="AE66" s="62"/>
    </row>
    <row r="67" spans="1:32" ht="18.75" customHeight="1" x14ac:dyDescent="0.25">
      <c r="A67" s="34" t="s">
        <v>231</v>
      </c>
      <c r="B67" s="57">
        <v>6</v>
      </c>
      <c r="C67" s="55">
        <v>12</v>
      </c>
      <c r="D67" s="36">
        <v>3.7</v>
      </c>
      <c r="E67" s="36">
        <v>4.7</v>
      </c>
      <c r="F67" s="55">
        <v>6</v>
      </c>
      <c r="G67" s="55">
        <v>32</v>
      </c>
      <c r="H67" s="55">
        <v>5</v>
      </c>
      <c r="I67" s="56">
        <v>65</v>
      </c>
      <c r="J67" s="93">
        <v>5</v>
      </c>
      <c r="K67" s="74"/>
      <c r="L67" s="74"/>
      <c r="M67" s="74"/>
      <c r="N67" s="25">
        <v>2</v>
      </c>
      <c r="P67" s="55" t="s">
        <v>232</v>
      </c>
      <c r="Q67" s="55">
        <v>384</v>
      </c>
      <c r="R67" s="55" t="s">
        <v>146</v>
      </c>
      <c r="S67" s="56">
        <v>5</v>
      </c>
      <c r="T67" s="123">
        <v>162</v>
      </c>
      <c r="U67" s="127" t="s">
        <v>233</v>
      </c>
      <c r="V67" s="24">
        <f t="shared" si="9"/>
        <v>1.8128631512500115</v>
      </c>
      <c r="W67" s="37">
        <f t="shared" si="10"/>
        <v>2.4301815311769639</v>
      </c>
      <c r="X67" s="37">
        <f t="shared" si="11"/>
        <v>2.471250412675098</v>
      </c>
      <c r="Y67" s="37">
        <f t="shared" si="12"/>
        <v>2.322390919338543</v>
      </c>
      <c r="Z67" s="60">
        <f t="shared" si="13"/>
        <v>2.1819049827246118</v>
      </c>
      <c r="AB67" s="62">
        <f t="shared" ref="AB67:AE71" si="16">V67/MAX(V$17:V$109) * 100</f>
        <v>53.684680956568208</v>
      </c>
      <c r="AC67" s="62">
        <f t="shared" si="16"/>
        <v>47.561544739253051</v>
      </c>
      <c r="AD67" s="62">
        <f t="shared" si="16"/>
        <v>45.990495309325929</v>
      </c>
      <c r="AE67" s="62">
        <f t="shared" si="16"/>
        <v>45.457525293541821</v>
      </c>
      <c r="AF67" s="62">
        <f>(AB67*V$3 + AC67*W$3 + AD67*X$3 + AE67*Y$3) / (V$3+W$3+X$3+Y$3)</f>
        <v>49.000082229001805</v>
      </c>
    </row>
    <row r="68" spans="1:32" ht="18.75" customHeight="1" x14ac:dyDescent="0.25">
      <c r="A68" s="34" t="s">
        <v>234</v>
      </c>
      <c r="B68" s="57">
        <v>6</v>
      </c>
      <c r="C68" s="55">
        <v>12</v>
      </c>
      <c r="D68" s="36">
        <v>3.7</v>
      </c>
      <c r="E68" s="36">
        <v>5</v>
      </c>
      <c r="F68" s="55">
        <v>6</v>
      </c>
      <c r="G68" s="55">
        <v>32</v>
      </c>
      <c r="H68" s="55">
        <v>5</v>
      </c>
      <c r="I68" s="56">
        <v>65</v>
      </c>
      <c r="J68" s="93">
        <v>5</v>
      </c>
      <c r="K68" s="74"/>
      <c r="L68" s="74"/>
      <c r="M68" s="74"/>
      <c r="N68" s="25">
        <v>2</v>
      </c>
      <c r="P68" s="55" t="s">
        <v>232</v>
      </c>
      <c r="Q68" s="55">
        <v>384</v>
      </c>
      <c r="R68" s="55" t="s">
        <v>146</v>
      </c>
      <c r="S68" s="56">
        <v>5</v>
      </c>
      <c r="T68" s="123">
        <v>149</v>
      </c>
      <c r="U68" s="127" t="s">
        <v>235</v>
      </c>
      <c r="V68" s="24">
        <f t="shared" si="9"/>
        <v>1.8385972719768122</v>
      </c>
      <c r="W68" s="37">
        <f t="shared" si="10"/>
        <v>2.4387595714192307</v>
      </c>
      <c r="X68" s="37">
        <f t="shared" si="11"/>
        <v>2.4755394327962317</v>
      </c>
      <c r="Y68" s="37">
        <f t="shared" si="12"/>
        <v>2.3309689595808099</v>
      </c>
      <c r="Z68" s="60">
        <f t="shared" si="13"/>
        <v>2.1961367313083731</v>
      </c>
      <c r="AB68" s="62">
        <f t="shared" si="16"/>
        <v>54.446750647247008</v>
      </c>
      <c r="AC68" s="62">
        <f t="shared" si="16"/>
        <v>47.729427195573138</v>
      </c>
      <c r="AD68" s="62">
        <f t="shared" si="16"/>
        <v>46.070314885177446</v>
      </c>
      <c r="AE68" s="62">
        <f t="shared" si="16"/>
        <v>45.625428327451772</v>
      </c>
      <c r="AF68" s="62">
        <f>(AB68*V$3 + AC68*W$3 + AD68*X$3 + AE68*Y$3) / (V$3+W$3+X$3+Y$3)</f>
        <v>49.372029808003845</v>
      </c>
    </row>
    <row r="69" spans="1:32" ht="18.75" customHeight="1" x14ac:dyDescent="0.25">
      <c r="A69" s="34" t="s">
        <v>236</v>
      </c>
      <c r="B69" s="57">
        <v>6</v>
      </c>
      <c r="C69" s="55">
        <v>12</v>
      </c>
      <c r="D69" s="36">
        <v>3.8</v>
      </c>
      <c r="E69" s="36">
        <v>5.0999999999999996</v>
      </c>
      <c r="F69" s="55">
        <v>6</v>
      </c>
      <c r="G69" s="55">
        <v>32</v>
      </c>
      <c r="H69" s="55">
        <v>5</v>
      </c>
      <c r="I69" s="56">
        <v>65</v>
      </c>
      <c r="J69" s="93">
        <v>5</v>
      </c>
      <c r="K69" s="74"/>
      <c r="L69" s="74"/>
      <c r="M69" s="74"/>
      <c r="N69" s="25">
        <v>2</v>
      </c>
      <c r="P69" s="55" t="s">
        <v>232</v>
      </c>
      <c r="Q69" s="55">
        <v>384</v>
      </c>
      <c r="R69" s="55" t="s">
        <v>146</v>
      </c>
      <c r="S69" s="56">
        <v>5</v>
      </c>
      <c r="T69" s="123">
        <v>162</v>
      </c>
      <c r="U69" s="127" t="s">
        <v>237</v>
      </c>
      <c r="V69" s="24">
        <f t="shared" si="9"/>
        <v>1.854475103856674</v>
      </c>
      <c r="W69" s="37">
        <f t="shared" si="10"/>
        <v>2.4445411500238836</v>
      </c>
      <c r="X69" s="37">
        <f t="shared" si="11"/>
        <v>2.4784302220985581</v>
      </c>
      <c r="Y69" s="37">
        <f t="shared" si="12"/>
        <v>2.3367505381854627</v>
      </c>
      <c r="Z69" s="60">
        <f t="shared" si="13"/>
        <v>2.2051954761991484</v>
      </c>
      <c r="AB69" s="62">
        <f t="shared" si="16"/>
        <v>54.916944074789889</v>
      </c>
      <c r="AC69" s="62">
        <f t="shared" si="16"/>
        <v>47.842579569558765</v>
      </c>
      <c r="AD69" s="62">
        <f t="shared" si="16"/>
        <v>46.124113088373278</v>
      </c>
      <c r="AE69" s="62">
        <f t="shared" si="16"/>
        <v>45.738594570683752</v>
      </c>
      <c r="AF69" s="62">
        <f>(AB69*V$3 + AC69*W$3 + AD69*X$3 + AE69*Y$3) / (V$3+W$3+X$3+Y$3)</f>
        <v>49.606925324333424</v>
      </c>
    </row>
    <row r="70" spans="1:32" ht="18.75" customHeight="1" x14ac:dyDescent="0.25">
      <c r="A70" s="34" t="s">
        <v>238</v>
      </c>
      <c r="B70" s="57">
        <v>6</v>
      </c>
      <c r="C70" s="55">
        <v>12</v>
      </c>
      <c r="D70" s="36">
        <v>4.7</v>
      </c>
      <c r="E70" s="36">
        <v>5.3</v>
      </c>
      <c r="F70" s="55">
        <v>6</v>
      </c>
      <c r="G70" s="55">
        <v>32</v>
      </c>
      <c r="H70" s="55">
        <v>5</v>
      </c>
      <c r="I70" s="56">
        <v>105</v>
      </c>
      <c r="J70" s="93">
        <v>5</v>
      </c>
      <c r="K70" s="74"/>
      <c r="L70" s="74"/>
      <c r="M70" s="74"/>
      <c r="N70" s="25">
        <v>2</v>
      </c>
      <c r="P70" s="55" t="s">
        <v>232</v>
      </c>
      <c r="Q70" s="55">
        <v>384</v>
      </c>
      <c r="R70" s="55" t="s">
        <v>184</v>
      </c>
      <c r="S70" s="56">
        <v>5</v>
      </c>
      <c r="T70" s="123">
        <v>180</v>
      </c>
      <c r="U70" s="127" t="s">
        <v>239</v>
      </c>
      <c r="V70" s="24">
        <f t="shared" si="9"/>
        <v>1.9367147242832017</v>
      </c>
      <c r="W70" s="37">
        <f t="shared" si="10"/>
        <v>2.4711144407021992</v>
      </c>
      <c r="X70" s="37">
        <f t="shared" si="11"/>
        <v>2.489123480999706</v>
      </c>
      <c r="Y70" s="37">
        <f t="shared" si="12"/>
        <v>2.3685106017397977</v>
      </c>
      <c r="Z70" s="60">
        <f t="shared" si="13"/>
        <v>2.2512601841461142</v>
      </c>
      <c r="AB70" s="62">
        <f t="shared" si="16"/>
        <v>57.352322487960869</v>
      </c>
      <c r="AC70" s="62">
        <f t="shared" si="16"/>
        <v>48.362650493171529</v>
      </c>
      <c r="AD70" s="62">
        <f t="shared" si="16"/>
        <v>46.323116908792393</v>
      </c>
      <c r="AE70" s="62">
        <f t="shared" si="16"/>
        <v>46.360253000504379</v>
      </c>
      <c r="AF70" s="62">
        <f>(AB70*V$3 + AC70*W$3 + AD70*X$3 + AE70*Y$3) / (V$3+W$3+X$3+Y$3)</f>
        <v>50.807395504497634</v>
      </c>
    </row>
    <row r="71" spans="1:32" ht="18.75" customHeight="1" x14ac:dyDescent="0.25">
      <c r="A71" s="34" t="s">
        <v>240</v>
      </c>
      <c r="B71" s="57">
        <v>6</v>
      </c>
      <c r="C71" s="55">
        <v>12</v>
      </c>
      <c r="D71" s="36">
        <v>4.0999999999999996</v>
      </c>
      <c r="E71" s="36">
        <v>4.7</v>
      </c>
      <c r="F71" s="55">
        <v>6</v>
      </c>
      <c r="G71" s="55">
        <v>96</v>
      </c>
      <c r="H71" s="55">
        <v>5</v>
      </c>
      <c r="I71" s="56">
        <v>65</v>
      </c>
      <c r="J71" s="93">
        <v>5</v>
      </c>
      <c r="K71" s="74"/>
      <c r="L71" s="74"/>
      <c r="M71" s="74"/>
      <c r="N71" s="25">
        <v>2</v>
      </c>
      <c r="P71" s="55" t="s">
        <v>232</v>
      </c>
      <c r="Q71" s="55">
        <v>384</v>
      </c>
      <c r="R71" s="55" t="s">
        <v>187</v>
      </c>
      <c r="S71" s="56">
        <v>5</v>
      </c>
      <c r="T71" s="123">
        <v>359</v>
      </c>
      <c r="U71" s="127" t="s">
        <v>241</v>
      </c>
      <c r="V71" s="24">
        <f t="shared" si="9"/>
        <v>2.2689816011366171</v>
      </c>
      <c r="W71" s="37">
        <f t="shared" si="10"/>
        <v>2.8687652493134665</v>
      </c>
      <c r="X71" s="37">
        <f t="shared" si="11"/>
        <v>2.9039892202282331</v>
      </c>
      <c r="Y71" s="37">
        <f t="shared" si="12"/>
        <v>2.7609746374750457</v>
      </c>
      <c r="Z71" s="60">
        <f t="shared" si="13"/>
        <v>2.6260679336906927</v>
      </c>
      <c r="AB71" s="62">
        <f t="shared" si="16"/>
        <v>67.19180831126279</v>
      </c>
      <c r="AC71" s="62">
        <f t="shared" si="16"/>
        <v>56.145150064388837</v>
      </c>
      <c r="AD71" s="62">
        <f t="shared" si="16"/>
        <v>54.043856472912843</v>
      </c>
      <c r="AE71" s="62">
        <f t="shared" si="16"/>
        <v>54.042182723309963</v>
      </c>
      <c r="AF71" s="62">
        <f>(AB71*V$3 + AC71*W$3 + AD71*X$3 + AE71*Y$3) / (V$3+W$3+X$3+Y$3)</f>
        <v>59.302040116847486</v>
      </c>
    </row>
    <row r="72" spans="1:32" ht="18.75" hidden="1" customHeight="1" x14ac:dyDescent="0.25">
      <c r="A72" s="34" t="s">
        <v>242</v>
      </c>
      <c r="B72" s="57">
        <v>6</v>
      </c>
      <c r="C72" s="55">
        <v>12</v>
      </c>
      <c r="D72" s="36">
        <v>2.2999999999999998</v>
      </c>
      <c r="E72" s="36">
        <v>4.3</v>
      </c>
      <c r="F72" s="55">
        <v>3</v>
      </c>
      <c r="G72" s="55">
        <v>16</v>
      </c>
      <c r="H72" s="55">
        <v>3</v>
      </c>
      <c r="I72" s="56">
        <v>15</v>
      </c>
      <c r="J72" s="93">
        <v>4</v>
      </c>
      <c r="K72" s="74"/>
      <c r="L72" s="74"/>
      <c r="M72" s="74"/>
      <c r="N72" s="25">
        <v>2</v>
      </c>
      <c r="P72" s="55" t="s">
        <v>145</v>
      </c>
      <c r="Q72" s="55">
        <v>384</v>
      </c>
      <c r="R72" s="55" t="s">
        <v>146</v>
      </c>
      <c r="S72" s="56">
        <v>7</v>
      </c>
      <c r="T72" s="123"/>
      <c r="U72" s="124"/>
      <c r="V72" s="24">
        <f t="shared" si="9"/>
        <v>1.4449517824694067</v>
      </c>
      <c r="W72" s="37">
        <f t="shared" si="10"/>
        <v>2.000729870290856</v>
      </c>
      <c r="X72" s="37">
        <f t="shared" si="11"/>
        <v>2.1462894689922321</v>
      </c>
      <c r="Y72" s="37">
        <f t="shared" si="12"/>
        <v>1.9843762842892041</v>
      </c>
      <c r="Z72" s="60">
        <f t="shared" si="13"/>
        <v>1.8140177147237027</v>
      </c>
      <c r="AC72" s="62"/>
      <c r="AD72" s="62"/>
      <c r="AE72" s="62"/>
    </row>
    <row r="73" spans="1:32" ht="18.75" hidden="1" customHeight="1" x14ac:dyDescent="0.25">
      <c r="A73" s="34" t="s">
        <v>243</v>
      </c>
      <c r="B73" s="57">
        <v>6</v>
      </c>
      <c r="C73" s="55">
        <v>12</v>
      </c>
      <c r="D73" s="36">
        <v>2</v>
      </c>
      <c r="E73" s="36">
        <v>4.5</v>
      </c>
      <c r="F73" s="55">
        <v>3</v>
      </c>
      <c r="G73" s="55">
        <v>16</v>
      </c>
      <c r="H73" s="55">
        <v>3</v>
      </c>
      <c r="I73" s="56">
        <v>15</v>
      </c>
      <c r="J73" s="93">
        <v>4</v>
      </c>
      <c r="K73" s="74"/>
      <c r="L73" s="74"/>
      <c r="M73" s="74"/>
      <c r="N73" s="25">
        <v>2</v>
      </c>
      <c r="P73" s="55" t="s">
        <v>145</v>
      </c>
      <c r="Q73" s="55">
        <v>384</v>
      </c>
      <c r="R73" s="55" t="s">
        <v>146</v>
      </c>
      <c r="S73" s="56">
        <v>7</v>
      </c>
      <c r="T73" s="123"/>
      <c r="U73" s="124"/>
      <c r="V73" s="24">
        <f t="shared" si="9"/>
        <v>1.439011315221038</v>
      </c>
      <c r="W73" s="37">
        <f t="shared" si="10"/>
        <v>1.9971987625538361</v>
      </c>
      <c r="X73" s="37">
        <f t="shared" si="11"/>
        <v>2.1445239151237221</v>
      </c>
      <c r="Y73" s="37">
        <f t="shared" si="12"/>
        <v>1.9808451765521842</v>
      </c>
      <c r="Z73" s="60">
        <f t="shared" ref="Z73:Z104" si="17">(V73*V$3 + W73*W$3 + X73*X$3 + Y73*Y$3) / (V$3+W$3+X$3+Y$3)</f>
        <v>1.8098512336009889</v>
      </c>
      <c r="AC73" s="62"/>
      <c r="AD73" s="62"/>
      <c r="AE73" s="62"/>
    </row>
    <row r="74" spans="1:32" ht="18.75" hidden="1" customHeight="1" x14ac:dyDescent="0.25">
      <c r="A74" s="34" t="s">
        <v>244</v>
      </c>
      <c r="B74" s="57">
        <v>6</v>
      </c>
      <c r="C74" s="55">
        <v>12</v>
      </c>
      <c r="D74" s="36">
        <v>3.3</v>
      </c>
      <c r="E74" s="36">
        <v>4.55</v>
      </c>
      <c r="F74" s="55">
        <v>3</v>
      </c>
      <c r="G74" s="55">
        <v>16</v>
      </c>
      <c r="H74" s="55">
        <v>4</v>
      </c>
      <c r="I74" s="56">
        <v>54</v>
      </c>
      <c r="J74" s="93">
        <v>5</v>
      </c>
      <c r="K74" s="74">
        <v>5</v>
      </c>
      <c r="L74" s="74"/>
      <c r="M74" s="74"/>
      <c r="N74" s="25">
        <v>2</v>
      </c>
      <c r="P74" s="55" t="s">
        <v>223</v>
      </c>
      <c r="Q74" s="55">
        <v>512</v>
      </c>
      <c r="R74" s="55" t="s">
        <v>146</v>
      </c>
      <c r="S74" s="56">
        <v>6</v>
      </c>
      <c r="T74" s="123"/>
      <c r="U74" s="124"/>
      <c r="V74" s="24">
        <f t="shared" ref="V74:V105" si="18">SUMPRODUCT((B74:I74 /B$9:I$9)^B$7:I$7 * B$2:I$2) * V$9</f>
        <v>1.5533125618569119</v>
      </c>
      <c r="W74" s="37">
        <f t="shared" ref="W74:W105" si="19">SUMPRODUCT((B74:I74 /B$9:I$9)^B$7:I$7 * B$3:I$3) * W$9</f>
        <v>2.0336622556623172</v>
      </c>
      <c r="X74" s="37">
        <f t="shared" ref="X74:X105" si="20">SUMPRODUCT((B74:I74 /B$9:I$9)^B$7:I$7 * B$4:I$4) * X$9</f>
        <v>2.1605019822774651</v>
      </c>
      <c r="Y74" s="37">
        <f t="shared" ref="Y74:Y105" si="21">SUMPRODUCT((B74:I74 / B$9:I$9)^B$7:I$7 * B$5:I$5) * Y$9</f>
        <v>2.0218160284616618</v>
      </c>
      <c r="Z74" s="60">
        <f t="shared" si="17"/>
        <v>1.8730551768531476</v>
      </c>
      <c r="AC74" s="62"/>
      <c r="AD74" s="62"/>
      <c r="AE74" s="62"/>
    </row>
    <row r="75" spans="1:32" ht="18.75" hidden="1" customHeight="1" x14ac:dyDescent="0.25">
      <c r="A75" s="34" t="s">
        <v>245</v>
      </c>
      <c r="B75" s="57">
        <v>6</v>
      </c>
      <c r="C75" s="55">
        <v>12</v>
      </c>
      <c r="D75" s="36">
        <v>2.9</v>
      </c>
      <c r="E75" s="36">
        <v>4.55</v>
      </c>
      <c r="F75" s="55">
        <v>3</v>
      </c>
      <c r="G75" s="55">
        <v>16</v>
      </c>
      <c r="H75" s="55">
        <v>4</v>
      </c>
      <c r="I75" s="56">
        <v>28</v>
      </c>
      <c r="J75" s="93">
        <v>5</v>
      </c>
      <c r="K75" s="74">
        <v>5</v>
      </c>
      <c r="L75" s="74"/>
      <c r="M75" s="74"/>
      <c r="N75" s="25">
        <v>2</v>
      </c>
      <c r="P75" s="55" t="s">
        <v>223</v>
      </c>
      <c r="Q75" s="55">
        <v>512</v>
      </c>
      <c r="R75" s="55" t="s">
        <v>146</v>
      </c>
      <c r="S75" s="56">
        <v>6</v>
      </c>
      <c r="T75" s="123"/>
      <c r="U75" s="124"/>
      <c r="V75" s="24">
        <f t="shared" si="18"/>
        <v>1.523408485339985</v>
      </c>
      <c r="W75" s="37">
        <f t="shared" si="19"/>
        <v>2.03289852320228</v>
      </c>
      <c r="X75" s="37">
        <f t="shared" si="20"/>
        <v>2.1657190651208134</v>
      </c>
      <c r="Y75" s="37">
        <f t="shared" si="21"/>
        <v>2.0098543978548911</v>
      </c>
      <c r="Z75" s="60">
        <f t="shared" si="17"/>
        <v>1.8594565491465032</v>
      </c>
      <c r="AC75" s="62"/>
      <c r="AD75" s="62"/>
      <c r="AE75" s="62"/>
    </row>
    <row r="76" spans="1:32" ht="18.75" hidden="1" customHeight="1" x14ac:dyDescent="0.25">
      <c r="A76" s="34" t="s">
        <v>246</v>
      </c>
      <c r="B76" s="57">
        <v>6</v>
      </c>
      <c r="C76" s="55">
        <v>12</v>
      </c>
      <c r="D76" s="36">
        <v>3.2</v>
      </c>
      <c r="E76" s="36">
        <v>4.9000000000000004</v>
      </c>
      <c r="F76" s="55">
        <v>6</v>
      </c>
      <c r="G76" s="55">
        <v>16</v>
      </c>
      <c r="H76" s="55">
        <v>4</v>
      </c>
      <c r="I76" s="56">
        <v>28</v>
      </c>
      <c r="J76" s="93">
        <v>5</v>
      </c>
      <c r="K76" s="74" t="s">
        <v>225</v>
      </c>
      <c r="L76" s="74"/>
      <c r="M76" s="74"/>
      <c r="N76" s="25">
        <v>2</v>
      </c>
      <c r="P76" s="55" t="s">
        <v>226</v>
      </c>
      <c r="Q76" s="55"/>
      <c r="R76" s="55" t="s">
        <v>146</v>
      </c>
      <c r="S76" s="56">
        <v>4</v>
      </c>
      <c r="T76" s="123"/>
      <c r="U76" s="124"/>
      <c r="V76" s="24">
        <f t="shared" si="18"/>
        <v>1.6536817668595649</v>
      </c>
      <c r="W76" s="37">
        <f t="shared" si="19"/>
        <v>2.285040748621435</v>
      </c>
      <c r="X76" s="37">
        <f t="shared" si="20"/>
        <v>2.330643967043462</v>
      </c>
      <c r="Y76" s="37">
        <f t="shared" si="21"/>
        <v>2.1842890448479024</v>
      </c>
      <c r="Z76" s="60">
        <f t="shared" si="17"/>
        <v>2.0341965476455224</v>
      </c>
      <c r="AC76" s="62"/>
      <c r="AD76" s="62"/>
      <c r="AE76" s="62"/>
    </row>
    <row r="77" spans="1:32" ht="18.75" hidden="1" customHeight="1" x14ac:dyDescent="0.25">
      <c r="A77" s="34" t="s">
        <v>247</v>
      </c>
      <c r="B77" s="57">
        <v>6</v>
      </c>
      <c r="C77" s="55">
        <v>12</v>
      </c>
      <c r="D77" s="36">
        <v>3.2</v>
      </c>
      <c r="E77" s="36">
        <v>4.9000000000000004</v>
      </c>
      <c r="F77" s="55">
        <v>6</v>
      </c>
      <c r="G77" s="55">
        <v>16</v>
      </c>
      <c r="H77" s="55">
        <v>4</v>
      </c>
      <c r="I77" s="56">
        <v>28</v>
      </c>
      <c r="J77" s="93">
        <v>5</v>
      </c>
      <c r="K77" s="74" t="s">
        <v>225</v>
      </c>
      <c r="L77" s="74"/>
      <c r="M77" s="74"/>
      <c r="N77" s="25">
        <v>2</v>
      </c>
      <c r="P77" s="55" t="s">
        <v>226</v>
      </c>
      <c r="Q77" s="55"/>
      <c r="R77" s="55" t="s">
        <v>146</v>
      </c>
      <c r="S77" s="56">
        <v>4</v>
      </c>
      <c r="T77" s="123"/>
      <c r="U77" s="124"/>
      <c r="V77" s="24">
        <f t="shared" si="18"/>
        <v>1.6536817668595649</v>
      </c>
      <c r="W77" s="37">
        <f t="shared" si="19"/>
        <v>2.285040748621435</v>
      </c>
      <c r="X77" s="37">
        <f t="shared" si="20"/>
        <v>2.330643967043462</v>
      </c>
      <c r="Y77" s="37">
        <f t="shared" si="21"/>
        <v>2.1842890448479024</v>
      </c>
      <c r="Z77" s="60">
        <f t="shared" si="17"/>
        <v>2.0341965476455224</v>
      </c>
      <c r="AC77" s="62"/>
      <c r="AD77" s="62"/>
      <c r="AE77" s="62"/>
    </row>
    <row r="78" spans="1:32" ht="18.75" hidden="1" customHeight="1" x14ac:dyDescent="0.25">
      <c r="A78" s="34" t="s">
        <v>248</v>
      </c>
      <c r="B78" s="57">
        <v>6</v>
      </c>
      <c r="C78" s="55">
        <v>12</v>
      </c>
      <c r="D78" s="36">
        <v>4.3</v>
      </c>
      <c r="E78" s="36">
        <v>5</v>
      </c>
      <c r="F78" s="55">
        <v>6</v>
      </c>
      <c r="G78" s="55">
        <v>16</v>
      </c>
      <c r="H78" s="55">
        <v>4</v>
      </c>
      <c r="I78" s="56">
        <v>54</v>
      </c>
      <c r="J78" s="93">
        <v>5</v>
      </c>
      <c r="K78" s="74" t="s">
        <v>225</v>
      </c>
      <c r="L78" s="74"/>
      <c r="M78" s="74"/>
      <c r="N78" s="25">
        <v>2</v>
      </c>
      <c r="P78" s="55" t="s">
        <v>249</v>
      </c>
      <c r="Q78" s="55">
        <v>384</v>
      </c>
      <c r="R78" s="55" t="s">
        <v>146</v>
      </c>
      <c r="S78" s="56">
        <v>4</v>
      </c>
      <c r="T78" s="123"/>
      <c r="U78" s="124"/>
      <c r="V78" s="24">
        <f t="shared" si="18"/>
        <v>1.742953680180457</v>
      </c>
      <c r="W78" s="37">
        <f t="shared" si="19"/>
        <v>2.3089809213276924</v>
      </c>
      <c r="X78" s="37">
        <f t="shared" si="20"/>
        <v>2.3370151043232239</v>
      </c>
      <c r="Y78" s="37">
        <f t="shared" si="21"/>
        <v>2.2194271157008938</v>
      </c>
      <c r="Z78" s="60">
        <f t="shared" si="17"/>
        <v>2.0825519116025974</v>
      </c>
      <c r="AC78" s="62"/>
      <c r="AD78" s="62"/>
      <c r="AE78" s="62"/>
    </row>
    <row r="79" spans="1:32" ht="18.75" hidden="1" customHeight="1" x14ac:dyDescent="0.25">
      <c r="A79" s="34" t="s">
        <v>250</v>
      </c>
      <c r="B79" s="57">
        <v>6</v>
      </c>
      <c r="C79" s="55">
        <v>12</v>
      </c>
      <c r="D79" s="36">
        <v>3.5</v>
      </c>
      <c r="E79" s="36">
        <v>4.9000000000000004</v>
      </c>
      <c r="F79" s="55">
        <v>6</v>
      </c>
      <c r="G79" s="55">
        <v>16</v>
      </c>
      <c r="H79" s="55">
        <v>4</v>
      </c>
      <c r="I79" s="56">
        <v>28</v>
      </c>
      <c r="J79" s="93">
        <v>5</v>
      </c>
      <c r="K79" s="74" t="s">
        <v>225</v>
      </c>
      <c r="L79" s="74"/>
      <c r="M79" s="74"/>
      <c r="N79" s="25">
        <v>2</v>
      </c>
      <c r="P79" s="55" t="s">
        <v>249</v>
      </c>
      <c r="Q79" s="55"/>
      <c r="R79" s="55" t="s">
        <v>146</v>
      </c>
      <c r="S79" s="56">
        <v>4</v>
      </c>
      <c r="T79" s="123"/>
      <c r="U79" s="124"/>
      <c r="V79" s="24">
        <f t="shared" si="18"/>
        <v>1.675935667064143</v>
      </c>
      <c r="W79" s="37">
        <f t="shared" si="19"/>
        <v>2.2939423087032655</v>
      </c>
      <c r="X79" s="37">
        <f t="shared" si="20"/>
        <v>2.3350947470843773</v>
      </c>
      <c r="Y79" s="37">
        <f t="shared" si="21"/>
        <v>2.1931906049297334</v>
      </c>
      <c r="Z79" s="60">
        <f t="shared" si="17"/>
        <v>2.0473465795845911</v>
      </c>
      <c r="AC79" s="62"/>
      <c r="AD79" s="62"/>
      <c r="AE79" s="62"/>
    </row>
    <row r="80" spans="1:32" ht="18.75" hidden="1" customHeight="1" x14ac:dyDescent="0.25">
      <c r="A80" s="34" t="s">
        <v>251</v>
      </c>
      <c r="B80" s="57">
        <v>6</v>
      </c>
      <c r="C80" s="55">
        <v>12</v>
      </c>
      <c r="D80" s="36">
        <v>4</v>
      </c>
      <c r="E80" s="36">
        <v>5</v>
      </c>
      <c r="F80" s="55">
        <v>6</v>
      </c>
      <c r="G80" s="55">
        <v>32</v>
      </c>
      <c r="H80" s="55">
        <v>5</v>
      </c>
      <c r="I80" s="56">
        <v>55</v>
      </c>
      <c r="J80" s="93">
        <v>5</v>
      </c>
      <c r="K80" s="74"/>
      <c r="L80" s="74"/>
      <c r="M80" s="74"/>
      <c r="N80" s="25">
        <v>2</v>
      </c>
      <c r="P80" s="55" t="s">
        <v>252</v>
      </c>
      <c r="Q80" s="55">
        <v>384</v>
      </c>
      <c r="R80" s="55" t="s">
        <v>146</v>
      </c>
      <c r="S80" s="56">
        <v>5</v>
      </c>
      <c r="T80" s="123"/>
      <c r="U80" s="124"/>
      <c r="V80" s="24">
        <f t="shared" si="18"/>
        <v>1.8605435391790059</v>
      </c>
      <c r="W80" s="37">
        <f t="shared" si="19"/>
        <v>2.4497249941816572</v>
      </c>
      <c r="X80" s="37">
        <f t="shared" si="20"/>
        <v>2.4821156021182191</v>
      </c>
      <c r="Y80" s="37">
        <f t="shared" si="21"/>
        <v>2.3397474664616875</v>
      </c>
      <c r="Z80" s="60">
        <f t="shared" si="17"/>
        <v>2.2099002222484145</v>
      </c>
      <c r="AC80" s="62"/>
      <c r="AD80" s="62"/>
      <c r="AE80" s="62"/>
    </row>
    <row r="81" spans="1:32" ht="18.75" customHeight="1" x14ac:dyDescent="0.25">
      <c r="A81" s="34" t="s">
        <v>253</v>
      </c>
      <c r="B81" s="57">
        <v>8</v>
      </c>
      <c r="C81" s="55">
        <v>16</v>
      </c>
      <c r="D81" s="36">
        <v>3.8</v>
      </c>
      <c r="E81" s="36">
        <v>5.3</v>
      </c>
      <c r="F81" s="55">
        <v>8</v>
      </c>
      <c r="G81" s="55">
        <v>32</v>
      </c>
      <c r="H81" s="55">
        <v>5</v>
      </c>
      <c r="I81" s="56">
        <v>65</v>
      </c>
      <c r="J81" s="93">
        <v>5</v>
      </c>
      <c r="K81" s="74"/>
      <c r="L81" s="74"/>
      <c r="M81" s="74"/>
      <c r="N81" s="25">
        <v>2</v>
      </c>
      <c r="P81" s="55" t="s">
        <v>232</v>
      </c>
      <c r="Q81" s="55">
        <v>512</v>
      </c>
      <c r="R81" s="55" t="s">
        <v>146</v>
      </c>
      <c r="S81" s="56">
        <v>5</v>
      </c>
      <c r="T81" s="123">
        <v>209</v>
      </c>
      <c r="U81" s="127" t="s">
        <v>254</v>
      </c>
      <c r="V81" s="24">
        <f t="shared" si="18"/>
        <v>2.0504711029798748</v>
      </c>
      <c r="W81" s="37">
        <f t="shared" si="19"/>
        <v>2.8895369712792438</v>
      </c>
      <c r="X81" s="37">
        <f t="shared" si="20"/>
        <v>2.9719888815497706</v>
      </c>
      <c r="Y81" s="37">
        <f t="shared" si="21"/>
        <v>2.8019882367903599</v>
      </c>
      <c r="Z81" s="60">
        <f t="shared" si="17"/>
        <v>2.5717886248012132</v>
      </c>
      <c r="AB81" s="62">
        <f t="shared" ref="AB81:AE83" si="22">V81/MAX(V$17:V$109) * 100</f>
        <v>60.721012999925073</v>
      </c>
      <c r="AC81" s="62">
        <f t="shared" si="22"/>
        <v>56.551677383814301</v>
      </c>
      <c r="AD81" s="62">
        <f t="shared" si="22"/>
        <v>55.309344619724563</v>
      </c>
      <c r="AE81" s="62">
        <f t="shared" si="22"/>
        <v>54.844966058678025</v>
      </c>
      <c r="AF81" s="62">
        <f>(AB81*V$3 + AC81*W$3 + AD81*X$3 + AE81*Y$3) / (V$3+W$3+X$3+Y$3)</f>
        <v>57.432923687714265</v>
      </c>
    </row>
    <row r="82" spans="1:32" ht="18.75" customHeight="1" x14ac:dyDescent="0.25">
      <c r="A82" s="34" t="s">
        <v>255</v>
      </c>
      <c r="B82" s="57">
        <v>8</v>
      </c>
      <c r="C82" s="55">
        <v>16</v>
      </c>
      <c r="D82" s="36">
        <v>4.5</v>
      </c>
      <c r="E82" s="36">
        <v>5.4</v>
      </c>
      <c r="F82" s="55">
        <v>8</v>
      </c>
      <c r="G82" s="55">
        <v>32</v>
      </c>
      <c r="H82" s="55">
        <v>5</v>
      </c>
      <c r="I82" s="56">
        <v>105</v>
      </c>
      <c r="J82" s="93">
        <v>5</v>
      </c>
      <c r="K82" s="74"/>
      <c r="L82" s="74"/>
      <c r="M82" s="74"/>
      <c r="N82" s="25">
        <v>2</v>
      </c>
      <c r="P82" s="55" t="s">
        <v>232</v>
      </c>
      <c r="Q82" s="55">
        <v>512</v>
      </c>
      <c r="R82" s="55" t="s">
        <v>184</v>
      </c>
      <c r="S82" s="56">
        <v>5</v>
      </c>
      <c r="T82" s="123">
        <v>251</v>
      </c>
      <c r="U82" s="127" t="s">
        <v>256</v>
      </c>
      <c r="V82" s="24">
        <f t="shared" si="18"/>
        <v>2.1097956361990065</v>
      </c>
      <c r="W82" s="37">
        <f t="shared" si="19"/>
        <v>2.9075137349901197</v>
      </c>
      <c r="X82" s="37">
        <f t="shared" si="20"/>
        <v>2.9783838769671989</v>
      </c>
      <c r="Y82" s="37">
        <f t="shared" si="21"/>
        <v>2.8251517733772551</v>
      </c>
      <c r="Z82" s="60">
        <f t="shared" si="17"/>
        <v>2.6046361834412624</v>
      </c>
      <c r="AB82" s="62">
        <f t="shared" si="22"/>
        <v>62.477802328766806</v>
      </c>
      <c r="AC82" s="62">
        <f t="shared" si="22"/>
        <v>56.903504043894181</v>
      </c>
      <c r="AD82" s="62">
        <f t="shared" si="22"/>
        <v>55.428356843350265</v>
      </c>
      <c r="AE82" s="62">
        <f t="shared" si="22"/>
        <v>55.298359603028672</v>
      </c>
      <c r="AF82" s="62">
        <f>(AB82*V$3 + AC82*W$3 + AD82*X$3 + AE82*Y$3) / (V$3+W$3+X$3+Y$3)</f>
        <v>58.291598499901284</v>
      </c>
    </row>
    <row r="83" spans="1:32" ht="18.75" customHeight="1" x14ac:dyDescent="0.25">
      <c r="A83" s="34" t="s">
        <v>257</v>
      </c>
      <c r="B83" s="57">
        <v>8</v>
      </c>
      <c r="C83" s="55">
        <v>16</v>
      </c>
      <c r="D83" s="36">
        <v>4.2</v>
      </c>
      <c r="E83" s="36">
        <v>5</v>
      </c>
      <c r="F83" s="55">
        <v>8</v>
      </c>
      <c r="G83" s="55">
        <v>96</v>
      </c>
      <c r="H83" s="55">
        <v>5</v>
      </c>
      <c r="I83" s="56">
        <v>120</v>
      </c>
      <c r="J83" s="93">
        <v>5</v>
      </c>
      <c r="K83" s="74"/>
      <c r="L83" s="74"/>
      <c r="M83" s="74"/>
      <c r="N83" s="25">
        <v>2</v>
      </c>
      <c r="P83" s="55" t="s">
        <v>232</v>
      </c>
      <c r="Q83" s="55">
        <v>512</v>
      </c>
      <c r="R83" s="55" t="s">
        <v>187</v>
      </c>
      <c r="S83" s="56">
        <v>5</v>
      </c>
      <c r="T83" s="123">
        <v>370</v>
      </c>
      <c r="U83" s="127" t="s">
        <v>258</v>
      </c>
      <c r="V83" s="24">
        <f t="shared" si="18"/>
        <v>2.4809355053278228</v>
      </c>
      <c r="W83" s="37">
        <f t="shared" si="19"/>
        <v>3.3131798912647037</v>
      </c>
      <c r="X83" s="37">
        <f t="shared" si="20"/>
        <v>3.3940650310778104</v>
      </c>
      <c r="Y83" s="37">
        <f t="shared" si="21"/>
        <v>3.2320156746749675</v>
      </c>
      <c r="Z83" s="60">
        <f t="shared" si="17"/>
        <v>2.9994396654649695</v>
      </c>
      <c r="AB83" s="62">
        <f t="shared" si="22"/>
        <v>73.468441887359276</v>
      </c>
      <c r="AC83" s="62">
        <f t="shared" si="22"/>
        <v>64.842873507997595</v>
      </c>
      <c r="AD83" s="62">
        <f t="shared" si="22"/>
        <v>63.164271451698248</v>
      </c>
      <c r="AE83" s="62">
        <f t="shared" si="22"/>
        <v>63.262146375643837</v>
      </c>
      <c r="AF83" s="62">
        <f>(AB83*V$3 + AC83*W$3 + AD83*X$3 + AE83*Y$3) / (V$3+W$3+X$3+Y$3)</f>
        <v>67.319436147628181</v>
      </c>
    </row>
    <row r="84" spans="1:32" ht="18.75" hidden="1" customHeight="1" x14ac:dyDescent="0.25">
      <c r="A84" s="34" t="s">
        <v>259</v>
      </c>
      <c r="B84" s="57">
        <v>8</v>
      </c>
      <c r="C84" s="55">
        <v>16</v>
      </c>
      <c r="D84" s="36">
        <v>3.1</v>
      </c>
      <c r="E84" s="36">
        <v>4.5</v>
      </c>
      <c r="F84" s="55">
        <v>4</v>
      </c>
      <c r="G84" s="55">
        <v>16</v>
      </c>
      <c r="H84" s="55">
        <v>4</v>
      </c>
      <c r="I84" s="56">
        <v>45</v>
      </c>
      <c r="J84" s="93">
        <v>5</v>
      </c>
      <c r="K84" s="74"/>
      <c r="L84" s="74"/>
      <c r="M84" s="74"/>
      <c r="N84" s="25">
        <v>2</v>
      </c>
      <c r="P84" s="55" t="s">
        <v>228</v>
      </c>
      <c r="Q84" s="55">
        <v>512</v>
      </c>
      <c r="R84" s="55" t="s">
        <v>146</v>
      </c>
      <c r="S84" s="56">
        <v>6</v>
      </c>
      <c r="T84" s="123"/>
      <c r="U84" s="124"/>
      <c r="V84" s="24">
        <f t="shared" si="18"/>
        <v>1.6943367332319588</v>
      </c>
      <c r="W84" s="37">
        <f t="shared" si="19"/>
        <v>2.4121206663645669</v>
      </c>
      <c r="X84" s="37">
        <f t="shared" si="20"/>
        <v>2.6127757351095293</v>
      </c>
      <c r="Y84" s="37">
        <f t="shared" si="21"/>
        <v>2.436548719198635</v>
      </c>
      <c r="Z84" s="60">
        <f t="shared" si="17"/>
        <v>2.18513257809995</v>
      </c>
      <c r="AC84" s="62"/>
      <c r="AD84" s="62"/>
      <c r="AE84" s="62"/>
    </row>
    <row r="85" spans="1:32" ht="18.75" hidden="1" customHeight="1" x14ac:dyDescent="0.25">
      <c r="A85" s="34" t="s">
        <v>260</v>
      </c>
      <c r="B85" s="57">
        <v>8</v>
      </c>
      <c r="C85" s="55">
        <v>16</v>
      </c>
      <c r="D85" s="36">
        <v>2</v>
      </c>
      <c r="E85" s="36">
        <v>4.5</v>
      </c>
      <c r="F85" s="55">
        <v>4</v>
      </c>
      <c r="G85" s="55">
        <v>16</v>
      </c>
      <c r="H85" s="55">
        <v>3</v>
      </c>
      <c r="I85" s="56">
        <v>15</v>
      </c>
      <c r="J85" s="93">
        <v>4</v>
      </c>
      <c r="K85" s="74"/>
      <c r="L85" s="74"/>
      <c r="M85" s="74"/>
      <c r="N85" s="25">
        <v>2</v>
      </c>
      <c r="P85" s="55" t="s">
        <v>145</v>
      </c>
      <c r="Q85" s="55">
        <v>512</v>
      </c>
      <c r="R85" s="55" t="s">
        <v>146</v>
      </c>
      <c r="S85" s="56">
        <v>7</v>
      </c>
      <c r="T85" s="123"/>
      <c r="U85" s="124"/>
      <c r="V85" s="24">
        <f t="shared" si="18"/>
        <v>1.5992580567630079</v>
      </c>
      <c r="W85" s="37">
        <f t="shared" si="19"/>
        <v>2.3803781957165411</v>
      </c>
      <c r="X85" s="37">
        <f t="shared" si="20"/>
        <v>2.5978181363600616</v>
      </c>
      <c r="Y85" s="37">
        <f t="shared" si="21"/>
        <v>2.4029789754015187</v>
      </c>
      <c r="Z85" s="60">
        <f t="shared" si="17"/>
        <v>2.132149258826185</v>
      </c>
      <c r="AC85" s="62"/>
      <c r="AD85" s="62"/>
      <c r="AE85" s="62"/>
    </row>
    <row r="86" spans="1:32" ht="18.75" hidden="1" customHeight="1" x14ac:dyDescent="0.25">
      <c r="A86" s="34" t="s">
        <v>261</v>
      </c>
      <c r="B86" s="57">
        <v>8</v>
      </c>
      <c r="C86" s="55">
        <v>16</v>
      </c>
      <c r="D86" s="36">
        <v>3.2</v>
      </c>
      <c r="E86" s="36">
        <v>4.75</v>
      </c>
      <c r="F86" s="55">
        <v>4</v>
      </c>
      <c r="G86" s="55">
        <v>16</v>
      </c>
      <c r="H86" s="55">
        <v>4</v>
      </c>
      <c r="I86" s="56">
        <v>54</v>
      </c>
      <c r="J86" s="93">
        <v>5</v>
      </c>
      <c r="K86" s="74">
        <v>5</v>
      </c>
      <c r="L86" s="74"/>
      <c r="M86" s="74"/>
      <c r="N86" s="25">
        <v>2</v>
      </c>
      <c r="P86" s="55" t="s">
        <v>223</v>
      </c>
      <c r="Q86" s="55">
        <v>512</v>
      </c>
      <c r="R86" s="55" t="s">
        <v>146</v>
      </c>
      <c r="S86" s="56">
        <v>6</v>
      </c>
      <c r="T86" s="123"/>
      <c r="U86" s="124"/>
      <c r="V86" s="24">
        <f t="shared" si="18"/>
        <v>1.7233473870304625</v>
      </c>
      <c r="W86" s="37">
        <f t="shared" si="19"/>
        <v>2.4196083673773345</v>
      </c>
      <c r="X86" s="37">
        <f t="shared" si="20"/>
        <v>2.6151795427899605</v>
      </c>
      <c r="Y86" s="37">
        <f t="shared" si="21"/>
        <v>2.446716505863308</v>
      </c>
      <c r="Z86" s="60">
        <f t="shared" si="17"/>
        <v>2.2004844816672775</v>
      </c>
      <c r="AC86" s="62"/>
      <c r="AD86" s="62"/>
      <c r="AE86" s="62"/>
    </row>
    <row r="87" spans="1:32" ht="18.75" hidden="1" customHeight="1" x14ac:dyDescent="0.25">
      <c r="A87" s="34" t="s">
        <v>262</v>
      </c>
      <c r="B87" s="57">
        <v>8</v>
      </c>
      <c r="C87" s="55">
        <v>16</v>
      </c>
      <c r="D87" s="36">
        <v>2.7</v>
      </c>
      <c r="E87" s="36">
        <v>4.75</v>
      </c>
      <c r="F87" s="55">
        <v>4</v>
      </c>
      <c r="G87" s="55">
        <v>16</v>
      </c>
      <c r="H87" s="55">
        <v>4</v>
      </c>
      <c r="I87" s="56">
        <v>28</v>
      </c>
      <c r="J87" s="93">
        <v>5</v>
      </c>
      <c r="K87" s="74">
        <v>5</v>
      </c>
      <c r="L87" s="74"/>
      <c r="M87" s="74"/>
      <c r="N87" s="25">
        <v>2</v>
      </c>
      <c r="P87" s="55" t="s">
        <v>223</v>
      </c>
      <c r="Q87" s="55">
        <v>512</v>
      </c>
      <c r="R87" s="55" t="s">
        <v>146</v>
      </c>
      <c r="S87" s="56">
        <v>6</v>
      </c>
      <c r="T87" s="123"/>
      <c r="U87" s="124"/>
      <c r="V87" s="24">
        <f t="shared" si="18"/>
        <v>1.6857793499154361</v>
      </c>
      <c r="W87" s="37">
        <f t="shared" si="19"/>
        <v>2.4157790506780579</v>
      </c>
      <c r="X87" s="37">
        <f t="shared" si="20"/>
        <v>2.6188638335136885</v>
      </c>
      <c r="Y87" s="37">
        <f t="shared" si="21"/>
        <v>2.4316892910172974</v>
      </c>
      <c r="Z87" s="60">
        <f t="shared" si="17"/>
        <v>2.1823571499708465</v>
      </c>
      <c r="AC87" s="62"/>
      <c r="AD87" s="62"/>
      <c r="AE87" s="62"/>
    </row>
    <row r="88" spans="1:32" ht="18.75" hidden="1" customHeight="1" x14ac:dyDescent="0.25">
      <c r="A88" s="34" t="s">
        <v>263</v>
      </c>
      <c r="B88" s="57">
        <v>8</v>
      </c>
      <c r="C88" s="55">
        <v>16</v>
      </c>
      <c r="D88" s="36">
        <v>3.6</v>
      </c>
      <c r="E88" s="36">
        <v>5.0999999999999996</v>
      </c>
      <c r="F88" s="55">
        <v>8</v>
      </c>
      <c r="G88" s="55">
        <v>32</v>
      </c>
      <c r="H88" s="55">
        <v>5</v>
      </c>
      <c r="I88" s="56">
        <v>55</v>
      </c>
      <c r="J88" s="93">
        <v>5</v>
      </c>
      <c r="K88" s="74"/>
      <c r="L88" s="74"/>
      <c r="M88" s="74"/>
      <c r="N88" s="25">
        <v>2</v>
      </c>
      <c r="P88" s="55" t="s">
        <v>252</v>
      </c>
      <c r="Q88" s="55">
        <v>512</v>
      </c>
      <c r="R88" s="55" t="s">
        <v>146</v>
      </c>
      <c r="S88" s="56">
        <v>5</v>
      </c>
      <c r="T88" s="123"/>
      <c r="U88" s="124"/>
      <c r="V88" s="24">
        <f t="shared" si="18"/>
        <v>2.0187454420150006</v>
      </c>
      <c r="W88" s="37">
        <f t="shared" si="19"/>
        <v>2.880169407391119</v>
      </c>
      <c r="X88" s="37">
        <f t="shared" si="20"/>
        <v>2.9683985575464824</v>
      </c>
      <c r="Y88" s="37">
        <f t="shared" si="21"/>
        <v>2.7904337570206863</v>
      </c>
      <c r="Z88" s="60">
        <f t="shared" si="17"/>
        <v>2.5544822176290527</v>
      </c>
      <c r="AC88" s="62"/>
      <c r="AD88" s="62"/>
      <c r="AE88" s="62"/>
    </row>
    <row r="89" spans="1:32" ht="18.75" hidden="1" customHeight="1" x14ac:dyDescent="0.25">
      <c r="A89" s="34" t="s">
        <v>264</v>
      </c>
      <c r="B89" s="57">
        <v>8</v>
      </c>
      <c r="C89" s="55">
        <v>16</v>
      </c>
      <c r="D89" s="36">
        <v>3.8</v>
      </c>
      <c r="E89" s="36">
        <v>5.0999999999999996</v>
      </c>
      <c r="F89" s="55">
        <v>8</v>
      </c>
      <c r="G89" s="55">
        <v>16</v>
      </c>
      <c r="H89" s="55">
        <v>4</v>
      </c>
      <c r="I89" s="56">
        <v>54</v>
      </c>
      <c r="J89" s="93">
        <v>5</v>
      </c>
      <c r="K89" s="74" t="s">
        <v>225</v>
      </c>
      <c r="L89" s="74"/>
      <c r="M89" s="74"/>
      <c r="N89" s="25">
        <v>2</v>
      </c>
      <c r="P89" s="55" t="s">
        <v>249</v>
      </c>
      <c r="Q89" s="55">
        <v>512</v>
      </c>
      <c r="R89" s="55" t="s">
        <v>146</v>
      </c>
      <c r="S89" s="56">
        <v>4</v>
      </c>
      <c r="T89" s="123"/>
      <c r="U89" s="124"/>
      <c r="V89" s="24">
        <f t="shared" si="18"/>
        <v>1.8940623500320337</v>
      </c>
      <c r="W89" s="37">
        <f t="shared" si="19"/>
        <v>2.7365880413433872</v>
      </c>
      <c r="X89" s="37">
        <f t="shared" si="20"/>
        <v>2.8218794131546034</v>
      </c>
      <c r="Y89" s="37">
        <f t="shared" si="21"/>
        <v>2.6672761130661256</v>
      </c>
      <c r="Z89" s="60">
        <f t="shared" si="17"/>
        <v>2.4229424511288076</v>
      </c>
      <c r="AC89" s="62"/>
      <c r="AD89" s="62"/>
      <c r="AE89" s="62"/>
    </row>
    <row r="90" spans="1:32" ht="18.75" hidden="1" customHeight="1" x14ac:dyDescent="0.25">
      <c r="A90" s="34" t="s">
        <v>265</v>
      </c>
      <c r="B90" s="57">
        <v>8</v>
      </c>
      <c r="C90" s="55">
        <v>16</v>
      </c>
      <c r="D90" s="36">
        <v>3.3</v>
      </c>
      <c r="E90" s="36">
        <v>5.0999999999999996</v>
      </c>
      <c r="F90" s="55">
        <v>8</v>
      </c>
      <c r="G90" s="55">
        <v>16</v>
      </c>
      <c r="H90" s="55">
        <v>4</v>
      </c>
      <c r="I90" s="56">
        <v>28</v>
      </c>
      <c r="J90" s="93">
        <v>5</v>
      </c>
      <c r="K90" s="74" t="s">
        <v>225</v>
      </c>
      <c r="L90" s="74"/>
      <c r="M90" s="74"/>
      <c r="N90" s="25">
        <v>2</v>
      </c>
      <c r="P90" s="55" t="s">
        <v>249</v>
      </c>
      <c r="Q90" s="55"/>
      <c r="R90" s="55" t="s">
        <v>146</v>
      </c>
      <c r="S90" s="56">
        <v>4</v>
      </c>
      <c r="T90" s="123"/>
      <c r="U90" s="124"/>
      <c r="V90" s="24">
        <f t="shared" si="18"/>
        <v>1.8571849659517179</v>
      </c>
      <c r="W90" s="37">
        <f t="shared" si="19"/>
        <v>2.7330349858579943</v>
      </c>
      <c r="X90" s="37">
        <f t="shared" si="20"/>
        <v>2.8257018344852742</v>
      </c>
      <c r="Y90" s="37">
        <f t="shared" si="21"/>
        <v>2.6525251594339991</v>
      </c>
      <c r="Z90" s="60">
        <f t="shared" si="17"/>
        <v>2.4052232325892513</v>
      </c>
      <c r="AC90" s="62"/>
      <c r="AD90" s="62"/>
      <c r="AE90" s="62"/>
    </row>
    <row r="91" spans="1:32" ht="18.75" hidden="1" customHeight="1" x14ac:dyDescent="0.25">
      <c r="A91" s="34" t="s">
        <v>266</v>
      </c>
      <c r="B91" s="57">
        <v>8</v>
      </c>
      <c r="C91" s="55">
        <v>16</v>
      </c>
      <c r="D91" s="36">
        <v>4</v>
      </c>
      <c r="E91" s="36">
        <v>5.2</v>
      </c>
      <c r="F91" s="55">
        <v>8</v>
      </c>
      <c r="G91" s="55">
        <v>16</v>
      </c>
      <c r="H91" s="55">
        <v>4</v>
      </c>
      <c r="I91" s="56">
        <v>54</v>
      </c>
      <c r="J91" s="93">
        <v>5</v>
      </c>
      <c r="K91" s="74" t="s">
        <v>225</v>
      </c>
      <c r="L91" s="74"/>
      <c r="M91" s="74"/>
      <c r="N91" s="25">
        <v>2</v>
      </c>
      <c r="P91" s="55" t="s">
        <v>249</v>
      </c>
      <c r="Q91" s="55">
        <v>512</v>
      </c>
      <c r="R91" s="55" t="s">
        <v>146</v>
      </c>
      <c r="S91" s="56">
        <v>4</v>
      </c>
      <c r="T91" s="123"/>
      <c r="U91" s="124"/>
      <c r="V91" s="24">
        <f t="shared" si="18"/>
        <v>1.9172006734679161</v>
      </c>
      <c r="W91" s="37">
        <f t="shared" si="19"/>
        <v>2.7452749323241288</v>
      </c>
      <c r="X91" s="37">
        <f t="shared" si="20"/>
        <v>2.8262228586449747</v>
      </c>
      <c r="Y91" s="37">
        <f t="shared" si="21"/>
        <v>2.6759630040468676</v>
      </c>
      <c r="Z91" s="60">
        <f t="shared" si="17"/>
        <v>2.4362921204354593</v>
      </c>
      <c r="AC91" s="62"/>
      <c r="AD91" s="62"/>
      <c r="AE91" s="62"/>
    </row>
    <row r="92" spans="1:32" ht="18.75" customHeight="1" x14ac:dyDescent="0.25">
      <c r="A92" s="34" t="s">
        <v>267</v>
      </c>
      <c r="B92" s="57">
        <v>12</v>
      </c>
      <c r="C92" s="55">
        <v>24</v>
      </c>
      <c r="D92" s="36">
        <v>3.7</v>
      </c>
      <c r="E92" s="36">
        <v>5.4</v>
      </c>
      <c r="F92" s="55">
        <v>12</v>
      </c>
      <c r="G92" s="55">
        <v>64</v>
      </c>
      <c r="H92" s="55">
        <v>5</v>
      </c>
      <c r="I92" s="56">
        <v>65</v>
      </c>
      <c r="J92" s="93">
        <v>5</v>
      </c>
      <c r="K92" s="74"/>
      <c r="L92" s="74"/>
      <c r="M92" s="74"/>
      <c r="N92" s="25">
        <v>2</v>
      </c>
      <c r="P92" s="55" t="s">
        <v>232</v>
      </c>
      <c r="Q92" s="55">
        <v>768</v>
      </c>
      <c r="R92" s="55" t="s">
        <v>146</v>
      </c>
      <c r="S92" s="56">
        <v>5</v>
      </c>
      <c r="T92" s="123">
        <v>305</v>
      </c>
      <c r="U92" s="127" t="s">
        <v>268</v>
      </c>
      <c r="V92" s="24">
        <f t="shared" si="18"/>
        <v>2.6106663461469055</v>
      </c>
      <c r="W92" s="37">
        <f t="shared" si="19"/>
        <v>3.934222100512422</v>
      </c>
      <c r="X92" s="37">
        <f t="shared" si="20"/>
        <v>4.1151952477853442</v>
      </c>
      <c r="Y92" s="37">
        <f t="shared" si="21"/>
        <v>3.8870669118632963</v>
      </c>
      <c r="Z92" s="60">
        <f t="shared" si="17"/>
        <v>3.4647467493760531</v>
      </c>
      <c r="AB92" s="62">
        <f t="shared" ref="AB92:AE94" si="23">V92/MAX(V$17:V$109) * 100</f>
        <v>77.310187357665512</v>
      </c>
      <c r="AC92" s="62">
        <f t="shared" si="23"/>
        <v>76.99740864916231</v>
      </c>
      <c r="AD92" s="62">
        <f t="shared" si="23"/>
        <v>76.584658021507721</v>
      </c>
      <c r="AE92" s="62">
        <f t="shared" si="23"/>
        <v>76.083850049689943</v>
      </c>
      <c r="AF92" s="62">
        <f>(AB92*V$3 + AC92*W$3 + AD92*X$3 + AE92*Y$3) / (V$3+W$3+X$3+Y$3)</f>
        <v>76.805709839536291</v>
      </c>
    </row>
    <row r="93" spans="1:32" ht="18.75" customHeight="1" x14ac:dyDescent="0.25">
      <c r="A93" s="34" t="s">
        <v>269</v>
      </c>
      <c r="B93" s="57">
        <v>12</v>
      </c>
      <c r="C93" s="55">
        <v>24</v>
      </c>
      <c r="D93" s="36">
        <v>4.7</v>
      </c>
      <c r="E93" s="36">
        <v>5.6</v>
      </c>
      <c r="F93" s="55">
        <v>12</v>
      </c>
      <c r="G93" s="55">
        <v>64</v>
      </c>
      <c r="H93" s="55">
        <v>5</v>
      </c>
      <c r="I93" s="56">
        <v>170</v>
      </c>
      <c r="J93" s="93">
        <v>5</v>
      </c>
      <c r="K93" s="74"/>
      <c r="L93" s="74"/>
      <c r="M93" s="74"/>
      <c r="N93" s="25">
        <v>2</v>
      </c>
      <c r="P93" s="55" t="s">
        <v>232</v>
      </c>
      <c r="Q93" s="55">
        <v>768</v>
      </c>
      <c r="R93" s="55" t="s">
        <v>187</v>
      </c>
      <c r="S93" s="56">
        <v>5</v>
      </c>
      <c r="T93" s="123">
        <v>299</v>
      </c>
      <c r="U93" s="127" t="s">
        <v>270</v>
      </c>
      <c r="V93" s="24">
        <f t="shared" si="18"/>
        <v>2.7001451832126864</v>
      </c>
      <c r="W93" s="37">
        <f t="shared" si="19"/>
        <v>3.9597917477949309</v>
      </c>
      <c r="X93" s="37">
        <f t="shared" si="20"/>
        <v>4.1234338431951274</v>
      </c>
      <c r="Y93" s="37">
        <f t="shared" si="21"/>
        <v>3.9217290156087476</v>
      </c>
      <c r="Z93" s="60">
        <f t="shared" si="17"/>
        <v>3.5136725376324551</v>
      </c>
      <c r="AB93" s="62">
        <f t="shared" si="23"/>
        <v>79.959942148549175</v>
      </c>
      <c r="AC93" s="62">
        <f t="shared" si="23"/>
        <v>77.497837077076909</v>
      </c>
      <c r="AD93" s="62">
        <f t="shared" si="23"/>
        <v>76.737980032747743</v>
      </c>
      <c r="AE93" s="62">
        <f t="shared" si="23"/>
        <v>76.762311821399337</v>
      </c>
      <c r="AF93" s="62">
        <f>(AB93*V$3 + AC93*W$3 + AD93*X$3 + AE93*Y$3) / (V$3+W$3+X$3+Y$3)</f>
        <v>78.088933345473507</v>
      </c>
    </row>
    <row r="94" spans="1:32" ht="18.75" customHeight="1" x14ac:dyDescent="0.25">
      <c r="A94" s="34" t="s">
        <v>271</v>
      </c>
      <c r="B94" s="57">
        <v>12</v>
      </c>
      <c r="C94" s="55">
        <v>24</v>
      </c>
      <c r="D94" s="36">
        <v>4.4000000000000004</v>
      </c>
      <c r="E94" s="36">
        <v>5.6</v>
      </c>
      <c r="F94" s="55">
        <v>12</v>
      </c>
      <c r="G94" s="55">
        <v>128</v>
      </c>
      <c r="H94" s="55">
        <v>5</v>
      </c>
      <c r="I94" s="56">
        <v>120</v>
      </c>
      <c r="J94" s="93">
        <v>5</v>
      </c>
      <c r="K94" s="74"/>
      <c r="L94" s="74"/>
      <c r="M94" s="74"/>
      <c r="N94" s="25">
        <v>2</v>
      </c>
      <c r="P94" s="55" t="s">
        <v>232</v>
      </c>
      <c r="Q94" s="55">
        <v>768</v>
      </c>
      <c r="R94" s="55" t="s">
        <v>187</v>
      </c>
      <c r="S94" s="56">
        <v>5</v>
      </c>
      <c r="T94" s="123">
        <v>347</v>
      </c>
      <c r="U94" s="127" t="s">
        <v>272</v>
      </c>
      <c r="V94" s="24">
        <f t="shared" si="18"/>
        <v>3.069718182491934</v>
      </c>
      <c r="W94" s="37">
        <f t="shared" si="19"/>
        <v>4.3450221978835071</v>
      </c>
      <c r="X94" s="37">
        <f t="shared" si="20"/>
        <v>4.5129807973655476</v>
      </c>
      <c r="Y94" s="37">
        <f t="shared" si="21"/>
        <v>4.3042515271335287</v>
      </c>
      <c r="Z94" s="60">
        <f t="shared" si="17"/>
        <v>3.8930594547386734</v>
      </c>
      <c r="AB94" s="62">
        <f t="shared" si="23"/>
        <v>90.904181675282331</v>
      </c>
      <c r="AC94" s="62">
        <f t="shared" si="23"/>
        <v>85.037255450459398</v>
      </c>
      <c r="AD94" s="62">
        <f t="shared" si="23"/>
        <v>83.987531626810465</v>
      </c>
      <c r="AE94" s="62">
        <f t="shared" si="23"/>
        <v>84.249650235527923</v>
      </c>
      <c r="AF94" s="62">
        <f>(AB94*V$3 + AC94*W$3 + AD94*X$3 + AE94*Y$3) / (V$3+W$3+X$3+Y$3)</f>
        <v>86.81273758855248</v>
      </c>
    </row>
    <row r="95" spans="1:32" ht="18.75" hidden="1" customHeight="1" x14ac:dyDescent="0.25">
      <c r="A95" s="34" t="s">
        <v>273</v>
      </c>
      <c r="B95" s="57">
        <v>12</v>
      </c>
      <c r="C95" s="55">
        <v>24</v>
      </c>
      <c r="D95" s="36">
        <v>2.9</v>
      </c>
      <c r="E95" s="36">
        <v>5.0999999999999996</v>
      </c>
      <c r="F95" s="55">
        <v>12</v>
      </c>
      <c r="G95" s="55">
        <v>64</v>
      </c>
      <c r="H95" s="55">
        <v>5</v>
      </c>
      <c r="I95" s="56">
        <v>55</v>
      </c>
      <c r="J95" s="93">
        <v>5</v>
      </c>
      <c r="K95" s="74"/>
      <c r="L95" s="74"/>
      <c r="M95" s="74"/>
      <c r="N95" s="25">
        <v>2</v>
      </c>
      <c r="P95" s="55" t="s">
        <v>252</v>
      </c>
      <c r="Q95" s="55">
        <v>768</v>
      </c>
      <c r="R95" s="55" t="s">
        <v>146</v>
      </c>
      <c r="S95" s="56">
        <v>5</v>
      </c>
      <c r="T95" s="123"/>
      <c r="U95" s="124"/>
      <c r="V95" s="24">
        <f t="shared" si="18"/>
        <v>2.5256884854646438</v>
      </c>
      <c r="W95" s="37">
        <f t="shared" si="19"/>
        <v>3.9041199334380989</v>
      </c>
      <c r="X95" s="37">
        <f t="shared" si="20"/>
        <v>4.1012376221889566</v>
      </c>
      <c r="Y95" s="37">
        <f t="shared" si="21"/>
        <v>3.8547778289074248</v>
      </c>
      <c r="Z95" s="60">
        <f t="shared" si="17"/>
        <v>3.4162948814054119</v>
      </c>
      <c r="AC95" s="62"/>
      <c r="AD95" s="62"/>
      <c r="AE95" s="62"/>
    </row>
    <row r="96" spans="1:32" ht="18.75" hidden="1" customHeight="1" x14ac:dyDescent="0.25">
      <c r="A96" s="34" t="s">
        <v>274</v>
      </c>
      <c r="B96" s="57">
        <v>12</v>
      </c>
      <c r="C96" s="55">
        <v>24</v>
      </c>
      <c r="D96" s="36">
        <v>3</v>
      </c>
      <c r="E96" s="36">
        <v>5.2</v>
      </c>
      <c r="F96" s="55">
        <v>12</v>
      </c>
      <c r="G96" s="55">
        <v>64</v>
      </c>
      <c r="H96" s="55">
        <v>5</v>
      </c>
      <c r="I96" s="56">
        <v>55</v>
      </c>
      <c r="J96" s="93">
        <v>5</v>
      </c>
      <c r="K96" s="74"/>
      <c r="L96" s="74"/>
      <c r="M96" s="74"/>
      <c r="N96" s="25">
        <v>2</v>
      </c>
      <c r="P96" s="55" t="s">
        <v>252</v>
      </c>
      <c r="Q96" s="55">
        <v>764</v>
      </c>
      <c r="R96" s="55" t="s">
        <v>146</v>
      </c>
      <c r="S96" s="56">
        <v>5</v>
      </c>
      <c r="T96" s="123"/>
      <c r="U96" s="124"/>
      <c r="V96" s="24">
        <f t="shared" si="18"/>
        <v>2.5417277168767445</v>
      </c>
      <c r="W96" s="37">
        <f t="shared" si="19"/>
        <v>3.9099671876093289</v>
      </c>
      <c r="X96" s="37">
        <f t="shared" si="20"/>
        <v>4.1041612492745712</v>
      </c>
      <c r="Y96" s="37">
        <f t="shared" si="21"/>
        <v>3.8606250830786544</v>
      </c>
      <c r="Z96" s="60">
        <f t="shared" si="17"/>
        <v>3.4254496326980113</v>
      </c>
      <c r="AC96" s="62"/>
      <c r="AD96" s="62"/>
      <c r="AE96" s="62"/>
    </row>
    <row r="97" spans="1:32" ht="18.75" customHeight="1" x14ac:dyDescent="0.25">
      <c r="A97" s="34" t="s">
        <v>275</v>
      </c>
      <c r="B97" s="57">
        <v>16</v>
      </c>
      <c r="C97" s="55">
        <v>32</v>
      </c>
      <c r="D97" s="36">
        <v>4.5</v>
      </c>
      <c r="E97" s="36">
        <v>5.7</v>
      </c>
      <c r="F97" s="55">
        <v>16</v>
      </c>
      <c r="G97" s="55">
        <v>64</v>
      </c>
      <c r="H97" s="55">
        <v>5</v>
      </c>
      <c r="I97" s="56">
        <v>170</v>
      </c>
      <c r="J97" s="93">
        <v>5</v>
      </c>
      <c r="K97" s="74"/>
      <c r="L97" s="74"/>
      <c r="M97" s="74"/>
      <c r="N97" s="25">
        <v>2</v>
      </c>
      <c r="P97" s="55" t="s">
        <v>232</v>
      </c>
      <c r="Q97" s="55">
        <v>1024</v>
      </c>
      <c r="R97" s="55" t="s">
        <v>187</v>
      </c>
      <c r="S97" s="56">
        <v>5</v>
      </c>
      <c r="T97" s="123">
        <v>420</v>
      </c>
      <c r="U97" s="127" t="s">
        <v>276</v>
      </c>
      <c r="V97" s="24">
        <f t="shared" si="18"/>
        <v>3.0073966333440998</v>
      </c>
      <c r="W97" s="37">
        <f t="shared" si="19"/>
        <v>4.7243597677774289</v>
      </c>
      <c r="X97" s="37">
        <f t="shared" si="20"/>
        <v>4.9838662772973876</v>
      </c>
      <c r="Y97" s="37">
        <f t="shared" si="21"/>
        <v>4.7264414981734495</v>
      </c>
      <c r="Z97" s="60">
        <f t="shared" si="17"/>
        <v>4.1359645330260371</v>
      </c>
      <c r="AB97" s="62">
        <f t="shared" ref="AB97:AE98" si="24">V97/MAX(V$17:V$109) * 100</f>
        <v>89.058641111222883</v>
      </c>
      <c r="AC97" s="62">
        <f t="shared" si="24"/>
        <v>92.46134314527923</v>
      </c>
      <c r="AD97" s="62">
        <f t="shared" si="24"/>
        <v>92.750810469358981</v>
      </c>
      <c r="AE97" s="62">
        <f t="shared" si="24"/>
        <v>92.513423197873564</v>
      </c>
      <c r="AF97" s="62">
        <f>(AB97*V$3 + AC97*W$3 + AD97*X$3 + AE97*Y$3) / (V$3+W$3+X$3+Y$3)</f>
        <v>91.277673418704438</v>
      </c>
    </row>
    <row r="98" spans="1:32" ht="18.75" customHeight="1" x14ac:dyDescent="0.25">
      <c r="A98" s="34" t="s">
        <v>277</v>
      </c>
      <c r="B98" s="57">
        <v>16</v>
      </c>
      <c r="C98" s="55">
        <v>32</v>
      </c>
      <c r="D98" s="36">
        <v>4.2</v>
      </c>
      <c r="E98" s="36">
        <v>5.7</v>
      </c>
      <c r="F98" s="55">
        <v>16</v>
      </c>
      <c r="G98" s="55">
        <v>128</v>
      </c>
      <c r="H98" s="55">
        <v>5</v>
      </c>
      <c r="I98" s="56">
        <v>120</v>
      </c>
      <c r="J98" s="93">
        <v>5</v>
      </c>
      <c r="K98" s="74"/>
      <c r="L98" s="74"/>
      <c r="M98" s="74"/>
      <c r="N98" s="25">
        <v>2</v>
      </c>
      <c r="P98" s="55" t="s">
        <v>232</v>
      </c>
      <c r="Q98" s="55">
        <v>1024</v>
      </c>
      <c r="R98" s="55" t="s">
        <v>187</v>
      </c>
      <c r="S98" s="56">
        <v>5</v>
      </c>
      <c r="T98" s="123">
        <v>476</v>
      </c>
      <c r="U98" s="127" t="s">
        <v>278</v>
      </c>
      <c r="V98" s="24">
        <f t="shared" si="18"/>
        <v>3.3768723571565</v>
      </c>
      <c r="W98" s="37">
        <f t="shared" si="19"/>
        <v>5.1095513076792667</v>
      </c>
      <c r="X98" s="37">
        <f t="shared" si="20"/>
        <v>5.3733937763744395</v>
      </c>
      <c r="Y98" s="37">
        <f t="shared" si="21"/>
        <v>5.1089250995114917</v>
      </c>
      <c r="Z98" s="60">
        <f t="shared" si="17"/>
        <v>4.5152939691745724</v>
      </c>
      <c r="AB98" s="131">
        <f t="shared" si="24"/>
        <v>100</v>
      </c>
      <c r="AC98" s="131">
        <f t="shared" si="24"/>
        <v>100</v>
      </c>
      <c r="AD98" s="131">
        <f t="shared" si="24"/>
        <v>100</v>
      </c>
      <c r="AE98" s="131">
        <f t="shared" si="24"/>
        <v>100</v>
      </c>
      <c r="AF98" s="131">
        <f>(AB98*V$3 + AC98*W$3 + AD98*X$3 + AE98*Y$3) / (V$3+W$3+X$3+Y$3)</f>
        <v>100</v>
      </c>
    </row>
    <row r="99" spans="1:32" ht="18.75" hidden="1" customHeight="1" x14ac:dyDescent="0.25">
      <c r="A99" s="34" t="s">
        <v>279</v>
      </c>
      <c r="B99" s="57">
        <v>16</v>
      </c>
      <c r="C99" s="55">
        <v>32</v>
      </c>
      <c r="D99" s="36">
        <v>2.4</v>
      </c>
      <c r="E99" s="36">
        <v>5.2</v>
      </c>
      <c r="F99" s="55">
        <v>16</v>
      </c>
      <c r="G99" s="55">
        <v>64</v>
      </c>
      <c r="H99" s="55">
        <v>5</v>
      </c>
      <c r="I99" s="56">
        <v>55</v>
      </c>
      <c r="J99" s="93">
        <v>5</v>
      </c>
      <c r="K99" s="74"/>
      <c r="L99" s="74"/>
      <c r="M99" s="74"/>
      <c r="N99" s="25">
        <v>2</v>
      </c>
      <c r="P99" s="55" t="s">
        <v>252</v>
      </c>
      <c r="Q99" s="55">
        <v>1024</v>
      </c>
      <c r="R99" s="55" t="s">
        <v>146</v>
      </c>
      <c r="S99" s="56">
        <v>5</v>
      </c>
      <c r="T99" s="123"/>
      <c r="U99" s="124"/>
      <c r="V99" s="24">
        <f t="shared" si="18"/>
        <v>2.809416739912677</v>
      </c>
      <c r="W99" s="37">
        <f t="shared" si="19"/>
        <v>4.659273432225822</v>
      </c>
      <c r="X99" s="37">
        <f t="shared" si="20"/>
        <v>4.9569627956938298</v>
      </c>
      <c r="Y99" s="37">
        <f t="shared" si="21"/>
        <v>4.6500757902773513</v>
      </c>
      <c r="Z99" s="60">
        <f t="shared" si="17"/>
        <v>4.0246838276898238</v>
      </c>
      <c r="AC99" s="62"/>
      <c r="AD99" s="62"/>
      <c r="AE99" s="62"/>
    </row>
    <row r="100" spans="1:32" ht="18.75" hidden="1" customHeight="1" x14ac:dyDescent="0.25">
      <c r="A100" s="34" t="s">
        <v>280</v>
      </c>
      <c r="B100" s="57">
        <v>16</v>
      </c>
      <c r="C100" s="55">
        <v>32</v>
      </c>
      <c r="D100" s="36">
        <v>2.5</v>
      </c>
      <c r="E100" s="36">
        <v>5.4</v>
      </c>
      <c r="F100" s="55">
        <v>16</v>
      </c>
      <c r="G100" s="55">
        <v>64</v>
      </c>
      <c r="H100" s="55">
        <v>5</v>
      </c>
      <c r="I100" s="56">
        <v>55</v>
      </c>
      <c r="J100" s="93">
        <v>5</v>
      </c>
      <c r="K100" s="74"/>
      <c r="L100" s="74"/>
      <c r="M100" s="74"/>
      <c r="N100" s="25">
        <v>2</v>
      </c>
      <c r="P100" s="55" t="s">
        <v>252</v>
      </c>
      <c r="Q100" s="55">
        <v>1024</v>
      </c>
      <c r="R100" s="55" t="s">
        <v>146</v>
      </c>
      <c r="S100" s="56">
        <v>5</v>
      </c>
      <c r="T100" s="123"/>
      <c r="U100" s="124"/>
      <c r="V100" s="24">
        <f t="shared" si="18"/>
        <v>2.8340745839485892</v>
      </c>
      <c r="W100" s="37">
        <f t="shared" si="19"/>
        <v>4.668002946916765</v>
      </c>
      <c r="X100" s="37">
        <f t="shared" si="20"/>
        <v>4.9613275530393013</v>
      </c>
      <c r="Y100" s="37">
        <f t="shared" si="21"/>
        <v>4.6588053049682943</v>
      </c>
      <c r="Z100" s="60">
        <f t="shared" si="17"/>
        <v>4.0386102679591005</v>
      </c>
      <c r="AC100" s="62"/>
      <c r="AD100" s="62"/>
      <c r="AE100" s="62"/>
    </row>
    <row r="101" spans="1:32" ht="18.75" hidden="1" customHeight="1" x14ac:dyDescent="0.25">
      <c r="A101" s="34" t="s">
        <v>281</v>
      </c>
      <c r="B101" s="57">
        <v>16</v>
      </c>
      <c r="C101" s="55">
        <v>32</v>
      </c>
      <c r="D101" s="36">
        <v>2.2999999999999998</v>
      </c>
      <c r="E101" s="36">
        <v>5.4</v>
      </c>
      <c r="F101" s="55">
        <v>16</v>
      </c>
      <c r="G101" s="55">
        <v>128</v>
      </c>
      <c r="H101" s="55">
        <v>5</v>
      </c>
      <c r="I101" s="56">
        <v>55</v>
      </c>
      <c r="J101" s="93">
        <v>5</v>
      </c>
      <c r="K101" s="74"/>
      <c r="L101" s="74"/>
      <c r="M101" s="74"/>
      <c r="N101" s="25">
        <v>2</v>
      </c>
      <c r="P101" s="55" t="s">
        <v>252</v>
      </c>
      <c r="Q101" s="55">
        <v>1024</v>
      </c>
      <c r="R101" s="55" t="s">
        <v>146</v>
      </c>
      <c r="S101" s="56">
        <v>5</v>
      </c>
      <c r="T101" s="123"/>
      <c r="U101" s="124"/>
      <c r="V101" s="24">
        <f t="shared" si="18"/>
        <v>3.2098911374186176</v>
      </c>
      <c r="W101" s="37">
        <f t="shared" si="19"/>
        <v>5.0530228801178581</v>
      </c>
      <c r="X101" s="37">
        <f t="shared" si="20"/>
        <v>5.3494152794840835</v>
      </c>
      <c r="Y101" s="37">
        <f t="shared" si="21"/>
        <v>5.0438252381693873</v>
      </c>
      <c r="Z101" s="60">
        <f t="shared" si="17"/>
        <v>4.4207018530639459</v>
      </c>
      <c r="AC101" s="62"/>
      <c r="AD101" s="62"/>
      <c r="AE101" s="62"/>
    </row>
    <row r="102" spans="1:32" ht="18.75" hidden="1" customHeight="1" x14ac:dyDescent="0.25">
      <c r="A102" s="34" t="s">
        <v>282</v>
      </c>
      <c r="B102" s="57">
        <v>6</v>
      </c>
      <c r="C102" s="55">
        <v>12</v>
      </c>
      <c r="D102" s="36">
        <v>3.8</v>
      </c>
      <c r="E102" s="36">
        <v>5.2</v>
      </c>
      <c r="F102" s="55">
        <v>6</v>
      </c>
      <c r="G102" s="55">
        <v>32</v>
      </c>
      <c r="H102" s="55">
        <v>5</v>
      </c>
      <c r="I102" s="56">
        <v>65</v>
      </c>
      <c r="J102" s="93">
        <v>5</v>
      </c>
      <c r="K102" s="74"/>
      <c r="L102" s="74"/>
      <c r="M102" s="74"/>
      <c r="N102" s="25">
        <v>2</v>
      </c>
      <c r="P102" s="55" t="s">
        <v>232</v>
      </c>
      <c r="Q102" s="55">
        <v>480</v>
      </c>
      <c r="R102" s="55" t="s">
        <v>146</v>
      </c>
      <c r="S102" s="56">
        <v>4</v>
      </c>
      <c r="T102" s="123"/>
      <c r="U102" s="124"/>
      <c r="V102" s="24">
        <f t="shared" si="18"/>
        <v>1.8630016797608415</v>
      </c>
      <c r="W102" s="37">
        <f t="shared" si="19"/>
        <v>2.4473833419919391</v>
      </c>
      <c r="X102" s="37">
        <f t="shared" si="20"/>
        <v>2.4798513180825861</v>
      </c>
      <c r="Y102" s="37">
        <f t="shared" si="21"/>
        <v>2.3395927301535182</v>
      </c>
      <c r="Z102" s="60">
        <f t="shared" si="17"/>
        <v>2.2099109310552407</v>
      </c>
      <c r="AC102" s="62"/>
      <c r="AD102" s="62"/>
      <c r="AE102" s="62"/>
    </row>
    <row r="103" spans="1:32" ht="18.75" customHeight="1" x14ac:dyDescent="0.25">
      <c r="A103" s="34" t="s">
        <v>283</v>
      </c>
      <c r="B103" s="57">
        <v>6</v>
      </c>
      <c r="C103" s="55">
        <v>12</v>
      </c>
      <c r="D103" s="36">
        <v>3.9</v>
      </c>
      <c r="E103" s="36">
        <v>5.4</v>
      </c>
      <c r="F103" s="55">
        <v>6</v>
      </c>
      <c r="G103" s="55">
        <v>32</v>
      </c>
      <c r="H103" s="55">
        <v>5</v>
      </c>
      <c r="I103" s="56">
        <v>65</v>
      </c>
      <c r="J103" s="93">
        <v>5</v>
      </c>
      <c r="K103" s="74"/>
      <c r="L103" s="74"/>
      <c r="M103" s="74"/>
      <c r="N103" s="25">
        <v>2</v>
      </c>
      <c r="P103" s="55" t="s">
        <v>232</v>
      </c>
      <c r="Q103" s="55">
        <v>480</v>
      </c>
      <c r="R103" s="55" t="s">
        <v>184</v>
      </c>
      <c r="S103" s="56">
        <v>4</v>
      </c>
      <c r="T103" s="123">
        <v>219</v>
      </c>
      <c r="U103" s="127" t="s">
        <v>284</v>
      </c>
      <c r="V103" s="24">
        <f t="shared" si="18"/>
        <v>1.8873212649556903</v>
      </c>
      <c r="W103" s="37">
        <f t="shared" si="19"/>
        <v>2.4559775531464565</v>
      </c>
      <c r="X103" s="37">
        <f t="shared" si="20"/>
        <v>2.4841484236598448</v>
      </c>
      <c r="Y103" s="37">
        <f t="shared" si="21"/>
        <v>2.3481869413080356</v>
      </c>
      <c r="Z103" s="60">
        <f t="shared" si="17"/>
        <v>2.2236374911002526</v>
      </c>
      <c r="AB103" s="62">
        <f t="shared" ref="AB103:AE106" si="25">V103/MAX(V$17:V$109) * 100</f>
        <v>55.889624046818028</v>
      </c>
      <c r="AC103" s="62">
        <f t="shared" si="25"/>
        <v>48.06640358920184</v>
      </c>
      <c r="AD103" s="62">
        <f t="shared" si="25"/>
        <v>46.230530034520577</v>
      </c>
      <c r="AE103" s="62">
        <f t="shared" si="25"/>
        <v>45.962446024753149</v>
      </c>
      <c r="AF103" s="62">
        <f>(AB103*V$3 + AC103*W$3 + AD103*X$3 + AE103*Y$3) / (V$3+W$3+X$3+Y$3)</f>
        <v>50.087058026028828</v>
      </c>
    </row>
    <row r="104" spans="1:32" ht="18.75" customHeight="1" x14ac:dyDescent="0.25">
      <c r="A104" s="34" t="s">
        <v>285</v>
      </c>
      <c r="B104" s="57">
        <v>8</v>
      </c>
      <c r="C104" s="55">
        <v>16</v>
      </c>
      <c r="D104" s="36">
        <v>3.8</v>
      </c>
      <c r="E104" s="36">
        <v>5.5</v>
      </c>
      <c r="F104" s="55">
        <v>8</v>
      </c>
      <c r="G104" s="55">
        <v>32</v>
      </c>
      <c r="H104" s="55">
        <v>5</v>
      </c>
      <c r="I104" s="56">
        <v>65</v>
      </c>
      <c r="J104" s="93">
        <v>5</v>
      </c>
      <c r="K104" s="74"/>
      <c r="L104" s="74"/>
      <c r="M104" s="74"/>
      <c r="N104" s="25">
        <v>2</v>
      </c>
      <c r="P104" s="55" t="s">
        <v>232</v>
      </c>
      <c r="Q104" s="55">
        <v>640</v>
      </c>
      <c r="R104" s="55" t="s">
        <v>184</v>
      </c>
      <c r="S104" s="56">
        <v>4</v>
      </c>
      <c r="T104" s="123">
        <v>289</v>
      </c>
      <c r="U104" s="127" t="s">
        <v>286</v>
      </c>
      <c r="V104" s="24">
        <f t="shared" si="18"/>
        <v>2.0674436877075832</v>
      </c>
      <c r="W104" s="37">
        <f t="shared" si="19"/>
        <v>2.8951944995218133</v>
      </c>
      <c r="X104" s="37">
        <f t="shared" si="20"/>
        <v>2.9748176456710556</v>
      </c>
      <c r="Y104" s="37">
        <f t="shared" si="21"/>
        <v>2.8076457650329294</v>
      </c>
      <c r="Z104" s="60">
        <f t="shared" si="17"/>
        <v>2.5811749784763851</v>
      </c>
      <c r="AB104" s="62">
        <f t="shared" si="25"/>
        <v>61.223625563640702</v>
      </c>
      <c r="AC104" s="62">
        <f t="shared" si="25"/>
        <v>56.66240194458085</v>
      </c>
      <c r="AD104" s="62">
        <f t="shared" si="25"/>
        <v>55.361988521121155</v>
      </c>
      <c r="AE104" s="62">
        <f t="shared" si="25"/>
        <v>54.955704191110435</v>
      </c>
      <c r="AF104" s="62">
        <f>(AB104*V$3 + AC104*W$3 + AD104*X$3 + AE104*Y$3) / (V$3+W$3+X$3+Y$3)</f>
        <v>57.678236588275269</v>
      </c>
    </row>
    <row r="105" spans="1:32" ht="18.75" customHeight="1" x14ac:dyDescent="0.25">
      <c r="A105" s="34" t="s">
        <v>287</v>
      </c>
      <c r="B105" s="57">
        <v>8</v>
      </c>
      <c r="C105" s="55">
        <v>16</v>
      </c>
      <c r="D105" s="36">
        <v>4.7</v>
      </c>
      <c r="E105" s="36">
        <v>5.2</v>
      </c>
      <c r="F105" s="55">
        <v>8</v>
      </c>
      <c r="G105" s="55">
        <v>96</v>
      </c>
      <c r="H105" s="55">
        <v>5</v>
      </c>
      <c r="I105" s="56">
        <v>120</v>
      </c>
      <c r="J105" s="93">
        <v>5</v>
      </c>
      <c r="K105" s="74"/>
      <c r="L105" s="74"/>
      <c r="M105" s="74"/>
      <c r="N105" s="25">
        <v>2</v>
      </c>
      <c r="P105" s="55" t="s">
        <v>232</v>
      </c>
      <c r="Q105" s="55">
        <v>640</v>
      </c>
      <c r="R105" s="55" t="s">
        <v>187</v>
      </c>
      <c r="S105" s="56">
        <v>4</v>
      </c>
      <c r="T105" s="123">
        <v>469</v>
      </c>
      <c r="U105" s="127" t="s">
        <v>288</v>
      </c>
      <c r="V105" s="24">
        <f t="shared" si="18"/>
        <v>2.5340576577920597</v>
      </c>
      <c r="W105" s="37">
        <f t="shared" si="19"/>
        <v>3.3332907597094947</v>
      </c>
      <c r="X105" s="37">
        <f t="shared" si="20"/>
        <v>3.4041204653002057</v>
      </c>
      <c r="Y105" s="37">
        <f t="shared" si="21"/>
        <v>3.252126543119759</v>
      </c>
      <c r="Z105" s="60">
        <f t="shared" ref="Z105:Z112" si="26">(V105*V$3 + W105*W$3 + X105*X$3 + Y105*Y$3) / (V$3+W$3+X$3+Y$3)</f>
        <v>3.0301834416137781</v>
      </c>
      <c r="AB105" s="62">
        <f t="shared" si="25"/>
        <v>75.041558867977656</v>
      </c>
      <c r="AC105" s="62">
        <f t="shared" si="25"/>
        <v>65.236467137531477</v>
      </c>
      <c r="AD105" s="62">
        <f t="shared" si="25"/>
        <v>63.351405219310941</v>
      </c>
      <c r="AE105" s="62">
        <f t="shared" si="25"/>
        <v>63.655788248505004</v>
      </c>
      <c r="AF105" s="62">
        <f>(AB105*V$3 + AC105*W$3 + AD105*X$3 + AE105*Y$3) / (V$3+W$3+X$3+Y$3)</f>
        <v>68.113806899110983</v>
      </c>
    </row>
    <row r="106" spans="1:32" ht="18.75" customHeight="1" x14ac:dyDescent="0.25">
      <c r="A106" s="34" t="s">
        <v>289</v>
      </c>
      <c r="B106" s="57">
        <v>12</v>
      </c>
      <c r="C106" s="55">
        <v>24</v>
      </c>
      <c r="D106" s="36">
        <v>4.4000000000000004</v>
      </c>
      <c r="E106" s="36">
        <v>5.6</v>
      </c>
      <c r="F106" s="55">
        <v>12</v>
      </c>
      <c r="G106" s="55">
        <v>64</v>
      </c>
      <c r="H106" s="55">
        <v>5</v>
      </c>
      <c r="I106" s="56">
        <v>120</v>
      </c>
      <c r="J106" s="93">
        <v>5</v>
      </c>
      <c r="K106" s="74"/>
      <c r="L106" s="74"/>
      <c r="M106" s="74"/>
      <c r="N106" s="25">
        <v>2</v>
      </c>
      <c r="P106" s="55" t="s">
        <v>232</v>
      </c>
      <c r="Q106" s="55">
        <v>960</v>
      </c>
      <c r="R106" s="55" t="s">
        <v>187</v>
      </c>
      <c r="S106" s="56">
        <v>4</v>
      </c>
      <c r="T106" s="123">
        <v>409</v>
      </c>
      <c r="U106" s="127" t="s">
        <v>290</v>
      </c>
      <c r="V106" s="24">
        <f t="shared" ref="V106:V112" si="27">SUMPRODUCT((B106:I106 /B$9:I$9)^B$7:I$7 * B$2:I$2) * V$9</f>
        <v>2.678562662803464</v>
      </c>
      <c r="W106" s="37">
        <f t="shared" ref="W106:W112" si="28">SUMPRODUCT((B106:I106 /B$9:I$9)^B$7:I$7 * B$3:I$3) * W$9</f>
        <v>3.9538666781950367</v>
      </c>
      <c r="X106" s="37">
        <f t="shared" ref="X106:X112" si="29">SUMPRODUCT((B106:I106 /B$9:I$9)^B$7:I$7 * B$4:I$4) * X$9</f>
        <v>4.1218252776770772</v>
      </c>
      <c r="Y106" s="37">
        <f t="shared" ref="Y106:Y112" si="30">SUMPRODUCT((B106:I106 / B$9:I$9)^B$7:I$7 * B$5:I$5) * Y$9</f>
        <v>3.9130960074450587</v>
      </c>
      <c r="Z106" s="60">
        <f t="shared" si="26"/>
        <v>3.5019039350502039</v>
      </c>
      <c r="AB106" s="62">
        <f t="shared" si="25"/>
        <v>79.320814632713905</v>
      </c>
      <c r="AC106" s="62">
        <f t="shared" si="25"/>
        <v>77.381876413544887</v>
      </c>
      <c r="AD106" s="62">
        <f t="shared" si="25"/>
        <v>76.708044286643997</v>
      </c>
      <c r="AE106" s="62">
        <f t="shared" si="25"/>
        <v>76.593332867988678</v>
      </c>
      <c r="AF106" s="62">
        <f>(AB106*V$3 + AC106*W$3 + AD106*X$3 + AE106*Y$3) / (V$3+W$3+X$3+Y$3)</f>
        <v>77.780001327149975</v>
      </c>
    </row>
    <row r="107" spans="1:32" ht="18.75" hidden="1" customHeight="1" x14ac:dyDescent="0.25">
      <c r="A107" s="34" t="s">
        <v>291</v>
      </c>
      <c r="B107" s="57">
        <v>12</v>
      </c>
      <c r="C107" s="55">
        <v>24</v>
      </c>
      <c r="D107" s="36">
        <v>4.4000000000000004</v>
      </c>
      <c r="E107" s="36">
        <v>5.5</v>
      </c>
      <c r="F107" s="55">
        <v>12</v>
      </c>
      <c r="G107" s="55">
        <v>128</v>
      </c>
      <c r="H107" s="55">
        <v>5</v>
      </c>
      <c r="I107" s="56">
        <v>120</v>
      </c>
      <c r="J107" s="93">
        <v>5</v>
      </c>
      <c r="K107" s="74"/>
      <c r="L107" s="74"/>
      <c r="M107" s="74"/>
      <c r="N107" s="25">
        <v>2</v>
      </c>
      <c r="P107" s="55" t="s">
        <v>232</v>
      </c>
      <c r="Q107" s="55">
        <v>960</v>
      </c>
      <c r="R107" s="55" t="s">
        <v>187</v>
      </c>
      <c r="S107" s="56">
        <v>4</v>
      </c>
      <c r="T107" s="123"/>
      <c r="U107" s="124"/>
      <c r="V107" s="24">
        <f t="shared" si="27"/>
        <v>3.06125515049537</v>
      </c>
      <c r="W107" s="37">
        <f t="shared" si="28"/>
        <v>4.3422011872179853</v>
      </c>
      <c r="X107" s="37">
        <f t="shared" si="29"/>
        <v>4.5115702920327871</v>
      </c>
      <c r="Y107" s="37">
        <f t="shared" si="30"/>
        <v>4.3014305164680078</v>
      </c>
      <c r="Z107" s="60">
        <f t="shared" si="26"/>
        <v>3.8883791415890587</v>
      </c>
      <c r="AC107" s="62"/>
      <c r="AD107" s="62"/>
      <c r="AE107" s="62"/>
    </row>
    <row r="108" spans="1:32" ht="18.75" hidden="1" customHeight="1" x14ac:dyDescent="0.25">
      <c r="A108" s="34" t="s">
        <v>292</v>
      </c>
      <c r="B108" s="57">
        <v>12</v>
      </c>
      <c r="C108" s="55">
        <v>24</v>
      </c>
      <c r="D108" s="36">
        <v>3</v>
      </c>
      <c r="E108" s="36">
        <v>5.2</v>
      </c>
      <c r="F108" s="55">
        <v>12</v>
      </c>
      <c r="G108" s="55">
        <v>64</v>
      </c>
      <c r="H108" s="55">
        <v>5</v>
      </c>
      <c r="I108" s="56">
        <v>55</v>
      </c>
      <c r="J108" s="93">
        <v>5</v>
      </c>
      <c r="K108" s="74"/>
      <c r="L108" s="74"/>
      <c r="M108" s="74"/>
      <c r="N108" s="25">
        <v>2</v>
      </c>
      <c r="P108" s="55" t="s">
        <v>252</v>
      </c>
      <c r="Q108" s="55">
        <v>960</v>
      </c>
      <c r="R108" s="55" t="s">
        <v>146</v>
      </c>
      <c r="S108" s="56">
        <v>4</v>
      </c>
      <c r="T108" s="123"/>
      <c r="U108" s="124"/>
      <c r="V108" s="24">
        <f t="shared" si="27"/>
        <v>2.5417277168767445</v>
      </c>
      <c r="W108" s="37">
        <f t="shared" si="28"/>
        <v>3.9099671876093289</v>
      </c>
      <c r="X108" s="37">
        <f t="shared" si="29"/>
        <v>4.1041612492745712</v>
      </c>
      <c r="Y108" s="37">
        <f t="shared" si="30"/>
        <v>3.8606250830786544</v>
      </c>
      <c r="Z108" s="60">
        <f t="shared" si="26"/>
        <v>3.4254496326980113</v>
      </c>
      <c r="AC108" s="62"/>
      <c r="AD108" s="62"/>
      <c r="AE108" s="62"/>
    </row>
    <row r="109" spans="1:32" ht="18.75" customHeight="1" x14ac:dyDescent="0.25">
      <c r="A109" s="34" t="s">
        <v>293</v>
      </c>
      <c r="B109" s="57">
        <v>16</v>
      </c>
      <c r="C109" s="55">
        <v>32</v>
      </c>
      <c r="D109" s="36">
        <v>4.3</v>
      </c>
      <c r="E109" s="36">
        <v>5.7</v>
      </c>
      <c r="F109" s="55">
        <v>16</v>
      </c>
      <c r="G109" s="55">
        <v>64</v>
      </c>
      <c r="H109" s="55">
        <v>5</v>
      </c>
      <c r="I109" s="56">
        <v>170</v>
      </c>
      <c r="J109" s="93">
        <v>5</v>
      </c>
      <c r="K109" s="74"/>
      <c r="L109" s="74"/>
      <c r="M109" s="74"/>
      <c r="N109" s="25">
        <v>2</v>
      </c>
      <c r="P109" s="55" t="s">
        <v>232</v>
      </c>
      <c r="Q109" s="55">
        <v>1280</v>
      </c>
      <c r="R109" s="55" t="s">
        <v>187</v>
      </c>
      <c r="S109" s="56">
        <v>4</v>
      </c>
      <c r="T109" s="123">
        <v>578</v>
      </c>
      <c r="U109" s="127" t="s">
        <v>294</v>
      </c>
      <c r="V109" s="24">
        <f t="shared" si="27"/>
        <v>2.9929601228731957</v>
      </c>
      <c r="W109" s="37">
        <f t="shared" si="28"/>
        <v>4.7185851635890685</v>
      </c>
      <c r="X109" s="37">
        <f t="shared" si="29"/>
        <v>4.9809789752032074</v>
      </c>
      <c r="Y109" s="37">
        <f t="shared" si="30"/>
        <v>4.7206668939850882</v>
      </c>
      <c r="Z109" s="60">
        <f t="shared" si="26"/>
        <v>4.1274338677477758</v>
      </c>
      <c r="AB109" s="62">
        <f>V109/MAX(V$17:V$109) * 100</f>
        <v>88.631129824327203</v>
      </c>
      <c r="AC109" s="62">
        <f>W109/MAX(W$17:W$109) * 100</f>
        <v>92.348327268920741</v>
      </c>
      <c r="AD109" s="62">
        <f>X109/MAX(X$17:X$109) * 100</f>
        <v>92.697077163847766</v>
      </c>
      <c r="AE109" s="62">
        <f>Y109/MAX(Y$17:Y$109) * 100</f>
        <v>92.400393468999425</v>
      </c>
      <c r="AF109" s="62">
        <f>(AB109*V$3 + AC109*W$3 + AD109*X$3 + AE109*Y$3) / (V$3+W$3+X$3+Y$3)</f>
        <v>91.058375783852796</v>
      </c>
    </row>
    <row r="110" spans="1:32" ht="18.75" hidden="1" customHeight="1" x14ac:dyDescent="0.25">
      <c r="A110" s="34" t="s">
        <v>295</v>
      </c>
      <c r="B110" s="57">
        <v>16</v>
      </c>
      <c r="C110" s="55">
        <v>32</v>
      </c>
      <c r="D110" s="36">
        <v>4.3</v>
      </c>
      <c r="E110" s="36">
        <v>5.7</v>
      </c>
      <c r="F110" s="55">
        <v>16</v>
      </c>
      <c r="G110" s="55">
        <v>128</v>
      </c>
      <c r="H110" s="55">
        <v>5</v>
      </c>
      <c r="I110" s="56">
        <v>170</v>
      </c>
      <c r="J110" s="93">
        <v>5</v>
      </c>
      <c r="K110" s="74"/>
      <c r="L110" s="74"/>
      <c r="M110" s="74"/>
      <c r="N110" s="25">
        <v>2</v>
      </c>
      <c r="P110" s="55" t="s">
        <v>232</v>
      </c>
      <c r="Q110" s="55">
        <v>1280</v>
      </c>
      <c r="R110" s="55" t="s">
        <v>187</v>
      </c>
      <c r="S110" s="56">
        <v>4</v>
      </c>
      <c r="T110" s="123"/>
      <c r="U110" s="124"/>
      <c r="V110" s="24">
        <f t="shared" si="27"/>
        <v>3.3841156425616656</v>
      </c>
      <c r="W110" s="37">
        <f t="shared" si="28"/>
        <v>5.1097406832775389</v>
      </c>
      <c r="X110" s="37">
        <f t="shared" si="29"/>
        <v>5.3721344948916778</v>
      </c>
      <c r="Y110" s="37">
        <f t="shared" si="30"/>
        <v>5.1118224136735586</v>
      </c>
      <c r="Z110" s="60">
        <f t="shared" si="26"/>
        <v>4.5185893874362453</v>
      </c>
      <c r="AC110" s="62"/>
      <c r="AD110" s="62"/>
      <c r="AE110" s="62"/>
    </row>
    <row r="111" spans="1:32" ht="18.75" hidden="1" customHeight="1" x14ac:dyDescent="0.25">
      <c r="A111" s="34" t="s">
        <v>296</v>
      </c>
      <c r="B111" s="57">
        <v>16</v>
      </c>
      <c r="C111" s="55">
        <v>32</v>
      </c>
      <c r="D111" s="36">
        <v>2.5</v>
      </c>
      <c r="E111" s="36">
        <v>5.4</v>
      </c>
      <c r="F111" s="55">
        <v>16</v>
      </c>
      <c r="G111" s="55">
        <v>64</v>
      </c>
      <c r="H111" s="55">
        <v>5</v>
      </c>
      <c r="I111" s="56">
        <v>55</v>
      </c>
      <c r="J111" s="93">
        <v>5</v>
      </c>
      <c r="K111" s="74"/>
      <c r="L111" s="74"/>
      <c r="M111" s="74"/>
      <c r="N111" s="25">
        <v>2</v>
      </c>
      <c r="P111" s="55" t="s">
        <v>252</v>
      </c>
      <c r="Q111" s="55">
        <v>1280</v>
      </c>
      <c r="R111" s="55" t="s">
        <v>146</v>
      </c>
      <c r="S111" s="56">
        <v>4</v>
      </c>
      <c r="T111" s="123"/>
      <c r="U111" s="124"/>
      <c r="V111" s="24">
        <f t="shared" si="27"/>
        <v>2.8340745839485892</v>
      </c>
      <c r="W111" s="37">
        <f t="shared" si="28"/>
        <v>4.668002946916765</v>
      </c>
      <c r="X111" s="37">
        <f t="shared" si="29"/>
        <v>4.9613275530393013</v>
      </c>
      <c r="Y111" s="37">
        <f t="shared" si="30"/>
        <v>4.6588053049682943</v>
      </c>
      <c r="Z111" s="60">
        <f t="shared" si="26"/>
        <v>4.0386102679591005</v>
      </c>
      <c r="AC111" s="62"/>
      <c r="AD111" s="62"/>
      <c r="AE111" s="62"/>
    </row>
    <row r="112" spans="1:32" ht="18.75" hidden="1" customHeight="1" x14ac:dyDescent="0.25">
      <c r="A112" s="34" t="s">
        <v>297</v>
      </c>
      <c r="B112" s="57">
        <v>16</v>
      </c>
      <c r="C112" s="55">
        <v>32</v>
      </c>
      <c r="D112" s="36">
        <v>2.5</v>
      </c>
      <c r="E112" s="36">
        <v>5.4</v>
      </c>
      <c r="F112" s="55">
        <v>16</v>
      </c>
      <c r="G112" s="55">
        <v>128</v>
      </c>
      <c r="H112" s="55">
        <v>5</v>
      </c>
      <c r="I112" s="56">
        <v>55</v>
      </c>
      <c r="J112" s="93">
        <v>5</v>
      </c>
      <c r="K112" s="74"/>
      <c r="L112" s="74"/>
      <c r="M112" s="74"/>
      <c r="N112" s="25">
        <v>2</v>
      </c>
      <c r="P112" s="55" t="s">
        <v>252</v>
      </c>
      <c r="Q112" s="55">
        <v>1280</v>
      </c>
      <c r="R112" s="55" t="s">
        <v>146</v>
      </c>
      <c r="S112" s="56">
        <v>4</v>
      </c>
      <c r="T112" s="123"/>
      <c r="U112" s="124"/>
      <c r="V112" s="24">
        <f t="shared" si="27"/>
        <v>3.2252301036370592</v>
      </c>
      <c r="W112" s="37">
        <f t="shared" si="28"/>
        <v>5.0591584666052354</v>
      </c>
      <c r="X112" s="37">
        <f t="shared" si="29"/>
        <v>5.3524830727277717</v>
      </c>
      <c r="Y112" s="37">
        <f t="shared" si="30"/>
        <v>5.0499608246567647</v>
      </c>
      <c r="Z112" s="60">
        <f t="shared" si="26"/>
        <v>4.4297657876475709</v>
      </c>
      <c r="AC112" s="62"/>
      <c r="AD112" s="62"/>
      <c r="AE112" s="62"/>
    </row>
    <row r="113" spans="21:21" ht="18.75" customHeight="1" x14ac:dyDescent="0.25">
      <c r="U113" s="124"/>
    </row>
  </sheetData>
  <mergeCells count="1"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76"/>
  <sheetViews>
    <sheetView zoomScale="115" zoomScaleNormal="115" workbookViewId="0">
      <selection activeCell="A15" sqref="A14:XFD15"/>
    </sheetView>
  </sheetViews>
  <sheetFormatPr defaultRowHeight="15" x14ac:dyDescent="0.25"/>
  <cols>
    <col min="1" max="1" width="36.85546875" style="35" bestFit="1" customWidth="1"/>
    <col min="2" max="2" width="10.7109375" style="17" bestFit="1" customWidth="1"/>
    <col min="3" max="3" width="22.85546875" style="23" bestFit="1" customWidth="1"/>
    <col min="4" max="6" width="16.28515625" style="23" bestFit="1" customWidth="1"/>
    <col min="7" max="7" width="21.28515625" style="23" bestFit="1" customWidth="1"/>
    <col min="8" max="8" width="20" style="103" bestFit="1" customWidth="1"/>
    <col min="9" max="9" width="16.28515625" style="41" bestFit="1" customWidth="1"/>
    <col min="10" max="12" width="16.28515625" style="22" bestFit="1" customWidth="1"/>
    <col min="13" max="13" width="16.140625" style="22" bestFit="1" customWidth="1"/>
    <col min="14" max="14" width="13.5703125" bestFit="1" customWidth="1"/>
    <col min="15" max="15" width="9.140625" style="23" bestFit="1" customWidth="1"/>
    <col min="16" max="18" width="10.5703125" bestFit="1" customWidth="1"/>
    <col min="19" max="22" width="13.5703125" bestFit="1" customWidth="1"/>
  </cols>
  <sheetData>
    <row r="1" spans="1:18" ht="43.5" customHeight="1" x14ac:dyDescent="0.25">
      <c r="A1" s="1" t="s">
        <v>0</v>
      </c>
      <c r="B1" s="3" t="s">
        <v>2</v>
      </c>
      <c r="C1" s="5" t="s">
        <v>31</v>
      </c>
      <c r="D1" s="5" t="s">
        <v>4</v>
      </c>
      <c r="E1" s="5" t="s">
        <v>37</v>
      </c>
      <c r="F1" s="5" t="s">
        <v>33</v>
      </c>
      <c r="G1" s="186" t="s">
        <v>38</v>
      </c>
      <c r="H1" s="187"/>
      <c r="I1" s="183" t="s">
        <v>5</v>
      </c>
      <c r="J1" s="184"/>
      <c r="K1" s="184"/>
      <c r="L1" s="185"/>
      <c r="M1" s="9"/>
      <c r="O1" s="11"/>
    </row>
    <row r="2" spans="1:18" ht="18.75" customHeight="1" x14ac:dyDescent="0.25">
      <c r="A2" s="1" t="s">
        <v>6</v>
      </c>
      <c r="B2" s="13">
        <v>0.5</v>
      </c>
      <c r="C2" s="12">
        <v>0.1</v>
      </c>
      <c r="D2" s="14">
        <v>0.4</v>
      </c>
      <c r="E2" s="15"/>
      <c r="F2" s="89">
        <v>0</v>
      </c>
      <c r="G2" s="90" t="s">
        <v>39</v>
      </c>
      <c r="H2" s="91">
        <v>4</v>
      </c>
      <c r="I2" s="19" t="s">
        <v>6</v>
      </c>
      <c r="J2" s="20" t="s">
        <v>7</v>
      </c>
      <c r="K2" s="20" t="s">
        <v>8</v>
      </c>
      <c r="L2" s="20" t="s">
        <v>9</v>
      </c>
    </row>
    <row r="3" spans="1:18" ht="18.75" customHeight="1" x14ac:dyDescent="0.25">
      <c r="A3" s="1" t="s">
        <v>10</v>
      </c>
      <c r="B3" s="13">
        <v>0.35</v>
      </c>
      <c r="C3" s="12">
        <v>0.1</v>
      </c>
      <c r="D3" s="14">
        <v>0.55000000000000004</v>
      </c>
      <c r="E3" s="15"/>
      <c r="F3" s="89">
        <v>0</v>
      </c>
      <c r="G3" s="90" t="s">
        <v>40</v>
      </c>
      <c r="H3" s="92">
        <v>0.1</v>
      </c>
      <c r="I3" s="24">
        <v>1.5</v>
      </c>
      <c r="J3" s="25">
        <v>5</v>
      </c>
      <c r="K3" s="25">
        <v>1</v>
      </c>
      <c r="L3" s="25">
        <v>1</v>
      </c>
    </row>
    <row r="4" spans="1:18" ht="18.75" customHeight="1" x14ac:dyDescent="0.25">
      <c r="A4" s="1" t="s">
        <v>8</v>
      </c>
      <c r="B4" s="13">
        <v>0.35</v>
      </c>
      <c r="C4" s="12">
        <v>0.1</v>
      </c>
      <c r="D4" s="14">
        <v>0.55000000000000004</v>
      </c>
      <c r="E4" s="15"/>
      <c r="F4" s="89">
        <v>0</v>
      </c>
      <c r="G4" s="90" t="s">
        <v>41</v>
      </c>
      <c r="H4" s="85">
        <v>0.03</v>
      </c>
    </row>
    <row r="5" spans="1:18" ht="18.75" customHeight="1" x14ac:dyDescent="0.25">
      <c r="A5" s="1" t="s">
        <v>9</v>
      </c>
      <c r="B5" s="13">
        <v>0.4</v>
      </c>
      <c r="C5" s="12">
        <v>0.1</v>
      </c>
      <c r="D5" s="14">
        <v>0.5</v>
      </c>
      <c r="E5" s="15"/>
      <c r="F5" s="89">
        <v>0</v>
      </c>
      <c r="G5" s="93"/>
      <c r="H5" s="94"/>
    </row>
    <row r="6" spans="1:18" ht="18.75" customHeight="1" x14ac:dyDescent="0.25">
      <c r="A6" s="1"/>
      <c r="B6" s="33"/>
      <c r="C6" s="12"/>
      <c r="D6" s="15"/>
      <c r="E6" s="15"/>
      <c r="F6" s="15"/>
      <c r="G6" s="93"/>
      <c r="H6" s="94"/>
    </row>
    <row r="7" spans="1:18" ht="18" customHeight="1" x14ac:dyDescent="0.25">
      <c r="A7" s="34" t="s">
        <v>11</v>
      </c>
      <c r="B7" s="24">
        <v>0.9</v>
      </c>
      <c r="C7" s="36">
        <v>1</v>
      </c>
      <c r="D7" s="37">
        <v>0.7</v>
      </c>
      <c r="F7" s="25">
        <v>0</v>
      </c>
      <c r="G7" s="95"/>
      <c r="H7" s="96"/>
    </row>
    <row r="8" spans="1:18" ht="43.5" customHeight="1" x14ac:dyDescent="0.25">
      <c r="A8" s="42" t="s">
        <v>42</v>
      </c>
      <c r="B8" s="44" t="s">
        <v>2</v>
      </c>
      <c r="C8" s="46" t="s">
        <v>31</v>
      </c>
      <c r="D8" s="46" t="s">
        <v>4</v>
      </c>
      <c r="E8" s="46" t="s">
        <v>37</v>
      </c>
      <c r="F8" s="46" t="s">
        <v>33</v>
      </c>
      <c r="G8" s="97" t="s">
        <v>17</v>
      </c>
      <c r="H8" s="98" t="s">
        <v>43</v>
      </c>
      <c r="I8" s="49" t="s">
        <v>22</v>
      </c>
      <c r="J8" s="50" t="s">
        <v>23</v>
      </c>
      <c r="K8" s="50" t="s">
        <v>24</v>
      </c>
      <c r="L8" s="50" t="s">
        <v>25</v>
      </c>
      <c r="M8" s="52" t="s">
        <v>26</v>
      </c>
      <c r="O8" s="11"/>
    </row>
    <row r="9" spans="1:18" ht="15" customHeight="1" x14ac:dyDescent="0.25">
      <c r="A9" s="34" t="str">
        <f>_xlfn.CONCAT("DDR",C9,"-",B9,"-",D9,"/",F9)</f>
        <v>DDR4-2133-8/1</v>
      </c>
      <c r="B9" s="57">
        <v>2133</v>
      </c>
      <c r="C9" s="55">
        <v>4</v>
      </c>
      <c r="D9" s="55">
        <v>8</v>
      </c>
      <c r="E9" s="55">
        <v>5</v>
      </c>
      <c r="F9" s="55">
        <v>1</v>
      </c>
      <c r="G9" s="99">
        <v>26</v>
      </c>
      <c r="H9" s="100" t="s">
        <v>44</v>
      </c>
      <c r="I9" s="24">
        <v>1</v>
      </c>
      <c r="J9" s="37">
        <v>1</v>
      </c>
      <c r="K9" s="37">
        <v>1</v>
      </c>
      <c r="L9" s="37">
        <v>1</v>
      </c>
      <c r="M9" s="60">
        <f t="shared" ref="M9:M40" si="0">(I9*I$3 + J9*J$3 + K9*K$3 + L9*L$3) / (I$3+J$3+K$3+L$3)</f>
        <v>1</v>
      </c>
      <c r="O9" s="55"/>
      <c r="P9" s="62"/>
      <c r="Q9" s="62"/>
      <c r="R9" s="62"/>
    </row>
    <row r="10" spans="1:18" ht="15" customHeight="1" x14ac:dyDescent="0.25">
      <c r="A10" s="34" t="str">
        <f t="shared" ref="A10:A41" si="1">_xlfn.CONCAT("DDR",C10,"-",B10,"-",D10,"/",F10)</f>
        <v>DDR4-2133-16/1</v>
      </c>
      <c r="B10" s="57">
        <v>2133</v>
      </c>
      <c r="C10" s="55">
        <v>4</v>
      </c>
      <c r="D10" s="55">
        <v>16</v>
      </c>
      <c r="E10" s="55">
        <v>5</v>
      </c>
      <c r="F10" s="55">
        <v>1</v>
      </c>
      <c r="G10" s="99">
        <v>36</v>
      </c>
      <c r="H10" s="100" t="s">
        <v>45</v>
      </c>
      <c r="I10" s="24" cm="1">
        <f t="array" ref="I10">(SUMPRODUCT((B10:C10 /B$9:C$9)^B$7:C$7 * B$2:C$2) * (1+H$3*(MIN(F10,H$2)-1)+H$4*(F10-MIN(F10,H$2))) + (D10/D$9)^D$7 * D$2)  * I$9</f>
        <v>1.2498019170849886</v>
      </c>
      <c r="J10" s="37">
        <f t="shared" ref="J10:J41" si="2">(SUMPRODUCT((B10:C10 /B$9:C$9)^B$7:C$7 * B$3:C$3) * (1+H$3*(MIN(F10,H$2)-1)+H$4*(F10-MIN(F10,H$2))) + (D10/D$9)^D$7 * D$3)  * J$9</f>
        <v>1.3434776359918592</v>
      </c>
      <c r="K10" s="37">
        <f t="shared" ref="K10:K41" si="3">(SUMPRODUCT((B10:C10 /B$9:C$9)^B$7:C$7 * B$4:C$4) * (1+H$3*(MIN(F10,H$2)-1)+H$4*(F10-MIN(F10,H$2))) + (D10/D$9)^D$7 * D$4)  * K$9</f>
        <v>1.3434776359918592</v>
      </c>
      <c r="L10" s="37">
        <f t="shared" ref="L10:L41" si="4">(SUMPRODUCT((B10:C10 /B$9:C$9)^B$7:C$7 * B$5:C$5) * (1+H$3*(MIN(F10,H$2)-1)+H$4*(F10-MIN(F10,H$2))) + (D10/D$9)^D$7 * D$5)  * L$9</f>
        <v>1.3122523963562354</v>
      </c>
      <c r="M10" s="60">
        <f t="shared" si="0"/>
        <v>1.3232730691688086</v>
      </c>
      <c r="O10" s="55"/>
      <c r="P10" s="62"/>
      <c r="Q10" s="62"/>
      <c r="R10" s="62"/>
    </row>
    <row r="11" spans="1:18" ht="15" customHeight="1" x14ac:dyDescent="0.25">
      <c r="A11" s="34" t="str">
        <f t="shared" si="1"/>
        <v>DDR4-2133-16/2</v>
      </c>
      <c r="B11" s="57">
        <v>2133</v>
      </c>
      <c r="C11" s="55">
        <v>4</v>
      </c>
      <c r="D11" s="55">
        <v>16</v>
      </c>
      <c r="E11" s="55">
        <v>5</v>
      </c>
      <c r="F11" s="55">
        <v>2</v>
      </c>
      <c r="G11" s="99">
        <v>44</v>
      </c>
      <c r="H11" s="100" t="s">
        <v>46</v>
      </c>
      <c r="I11" s="24">
        <f t="shared" ref="I11:I41" si="5">(SUMPRODUCT((B11:C11 /B$9:C$9)^B$7:C$7 * B$2:C$2) * (1+H$3*(MIN(F11,H$2)-1)+H$4*(F11-MIN(F11,H$2))) + (D11/D$9)^D$7 * D$2)  * I$9</f>
        <v>1.3098019170849886</v>
      </c>
      <c r="J11" s="37">
        <f t="shared" si="2"/>
        <v>1.3884776359918591</v>
      </c>
      <c r="K11" s="37">
        <f t="shared" si="3"/>
        <v>1.3884776359918591</v>
      </c>
      <c r="L11" s="37">
        <f t="shared" si="4"/>
        <v>1.3622523963562356</v>
      </c>
      <c r="M11" s="60">
        <f t="shared" si="0"/>
        <v>1.3715083632864558</v>
      </c>
      <c r="O11" s="55"/>
      <c r="P11" s="62"/>
      <c r="Q11" s="62"/>
      <c r="R11" s="62"/>
    </row>
    <row r="12" spans="1:18" ht="15" customHeight="1" x14ac:dyDescent="0.25">
      <c r="A12" s="34" t="str">
        <f t="shared" si="1"/>
        <v>DDR4-2133-32/1</v>
      </c>
      <c r="B12" s="57">
        <v>2133</v>
      </c>
      <c r="C12" s="55">
        <v>4</v>
      </c>
      <c r="D12" s="55">
        <v>32</v>
      </c>
      <c r="E12" s="55">
        <v>5</v>
      </c>
      <c r="F12" s="55">
        <v>1</v>
      </c>
      <c r="G12" s="99">
        <v>46</v>
      </c>
      <c r="H12" s="100" t="s">
        <v>47</v>
      </c>
      <c r="I12" s="24">
        <f t="shared" si="5"/>
        <v>1.6556063286183154</v>
      </c>
      <c r="J12" s="37">
        <f t="shared" si="2"/>
        <v>1.9014587018501836</v>
      </c>
      <c r="K12" s="37">
        <f t="shared" si="3"/>
        <v>1.9014587018501836</v>
      </c>
      <c r="L12" s="37">
        <f t="shared" si="4"/>
        <v>1.8195079107728942</v>
      </c>
      <c r="M12" s="60">
        <f t="shared" si="0"/>
        <v>1.8484317193884081</v>
      </c>
      <c r="O12" s="55"/>
      <c r="P12" s="62"/>
      <c r="Q12" s="62"/>
      <c r="R12" s="62"/>
    </row>
    <row r="13" spans="1:18" ht="18.75" customHeight="1" x14ac:dyDescent="0.25">
      <c r="A13" s="34" t="str">
        <f t="shared" si="1"/>
        <v>DDR4-2133-32/2</v>
      </c>
      <c r="B13" s="57">
        <v>2133</v>
      </c>
      <c r="C13" s="55">
        <v>4</v>
      </c>
      <c r="D13" s="55">
        <v>32</v>
      </c>
      <c r="E13" s="55">
        <v>5</v>
      </c>
      <c r="F13" s="25">
        <v>2</v>
      </c>
      <c r="G13" s="99">
        <v>60</v>
      </c>
      <c r="H13" s="100" t="s">
        <v>48</v>
      </c>
      <c r="I13" s="24">
        <f t="shared" si="5"/>
        <v>1.7156063286183154</v>
      </c>
      <c r="J13" s="37">
        <f t="shared" si="2"/>
        <v>1.9464587018501835</v>
      </c>
      <c r="K13" s="37">
        <f t="shared" si="3"/>
        <v>1.9464587018501835</v>
      </c>
      <c r="L13" s="37">
        <f t="shared" si="4"/>
        <v>1.8695079107728942</v>
      </c>
      <c r="M13" s="60">
        <f t="shared" si="0"/>
        <v>1.8966670135060553</v>
      </c>
    </row>
    <row r="14" spans="1:18" ht="15" customHeight="1" x14ac:dyDescent="0.25">
      <c r="A14" s="34" t="str">
        <f t="shared" si="1"/>
        <v>DDR4-2133-64/2</v>
      </c>
      <c r="B14" s="57">
        <v>2133</v>
      </c>
      <c r="C14" s="55">
        <v>4</v>
      </c>
      <c r="D14" s="55">
        <v>64</v>
      </c>
      <c r="E14" s="55">
        <v>5</v>
      </c>
      <c r="F14" s="55">
        <v>2</v>
      </c>
      <c r="G14" s="99">
        <v>92</v>
      </c>
      <c r="H14" s="100" t="s">
        <v>47</v>
      </c>
      <c r="I14" s="24">
        <f t="shared" si="5"/>
        <v>2.3748375400580688</v>
      </c>
      <c r="J14" s="37">
        <f t="shared" si="2"/>
        <v>2.8529016175798447</v>
      </c>
      <c r="K14" s="37">
        <f t="shared" si="3"/>
        <v>2.8529016175798447</v>
      </c>
      <c r="L14" s="37">
        <f t="shared" si="4"/>
        <v>2.6935469250725861</v>
      </c>
      <c r="M14" s="60">
        <f t="shared" si="0"/>
        <v>2.749789757722207</v>
      </c>
      <c r="O14" s="55"/>
      <c r="P14" s="62"/>
      <c r="Q14" s="62"/>
      <c r="R14" s="62"/>
    </row>
    <row r="15" spans="1:18" ht="15" customHeight="1" x14ac:dyDescent="0.25">
      <c r="A15" s="34" t="str">
        <f t="shared" si="1"/>
        <v>DDR4-2133-64/4</v>
      </c>
      <c r="B15" s="57">
        <v>2133</v>
      </c>
      <c r="C15" s="55">
        <v>4</v>
      </c>
      <c r="D15" s="55">
        <v>64</v>
      </c>
      <c r="E15" s="55">
        <v>5</v>
      </c>
      <c r="F15" s="55">
        <v>4</v>
      </c>
      <c r="G15" s="99">
        <v>137</v>
      </c>
      <c r="H15" s="100" t="s">
        <v>49</v>
      </c>
      <c r="I15" s="24">
        <f t="shared" si="5"/>
        <v>2.4948375400580689</v>
      </c>
      <c r="J15" s="37">
        <f t="shared" si="2"/>
        <v>2.9429016175798446</v>
      </c>
      <c r="K15" s="37">
        <f t="shared" si="3"/>
        <v>2.9429016175798446</v>
      </c>
      <c r="L15" s="37">
        <f t="shared" si="4"/>
        <v>2.7935469250725857</v>
      </c>
      <c r="M15" s="60">
        <f t="shared" si="0"/>
        <v>2.8462603459575009</v>
      </c>
      <c r="O15" s="55"/>
      <c r="P15" s="62"/>
      <c r="Q15" s="62"/>
      <c r="R15" s="62"/>
    </row>
    <row r="16" spans="1:18" ht="15" customHeight="1" x14ac:dyDescent="0.25">
      <c r="A16" s="34" t="str">
        <f t="shared" si="1"/>
        <v>DDR4-2400-8/1</v>
      </c>
      <c r="B16" s="57">
        <v>2400</v>
      </c>
      <c r="C16" s="55">
        <v>4</v>
      </c>
      <c r="D16" s="55">
        <v>8</v>
      </c>
      <c r="E16" s="55">
        <v>5</v>
      </c>
      <c r="F16" s="55">
        <v>1</v>
      </c>
      <c r="G16" s="99">
        <v>29</v>
      </c>
      <c r="H16" s="100" t="s">
        <v>50</v>
      </c>
      <c r="I16" s="24">
        <f t="shared" si="5"/>
        <v>1.0559917558320251</v>
      </c>
      <c r="J16" s="37">
        <f t="shared" si="2"/>
        <v>1.0391942290824177</v>
      </c>
      <c r="K16" s="37">
        <f t="shared" si="3"/>
        <v>1.0391942290824177</v>
      </c>
      <c r="L16" s="37">
        <f t="shared" si="4"/>
        <v>1.0447934046656202</v>
      </c>
      <c r="M16" s="60">
        <f t="shared" si="0"/>
        <v>1.0428172250480192</v>
      </c>
      <c r="O16" s="55"/>
      <c r="P16" s="62"/>
      <c r="Q16" s="62"/>
      <c r="R16" s="62"/>
    </row>
    <row r="17" spans="1:18" ht="15" customHeight="1" x14ac:dyDescent="0.25">
      <c r="A17" s="34" t="str">
        <f t="shared" si="1"/>
        <v>DDR4-2400-8/2</v>
      </c>
      <c r="B17" s="57">
        <v>2400</v>
      </c>
      <c r="C17" s="55">
        <v>4</v>
      </c>
      <c r="D17" s="55">
        <v>8</v>
      </c>
      <c r="E17" s="55">
        <v>5</v>
      </c>
      <c r="F17" s="55">
        <v>2</v>
      </c>
      <c r="G17" s="99">
        <v>36</v>
      </c>
      <c r="H17" s="100" t="s">
        <v>51</v>
      </c>
      <c r="I17" s="24">
        <f t="shared" si="5"/>
        <v>1.1215909314152279</v>
      </c>
      <c r="J17" s="37">
        <f t="shared" si="2"/>
        <v>1.0881136519906596</v>
      </c>
      <c r="K17" s="37">
        <f t="shared" si="3"/>
        <v>1.0881136519906596</v>
      </c>
      <c r="L17" s="37">
        <f t="shared" si="4"/>
        <v>1.0992727451321822</v>
      </c>
      <c r="M17" s="60">
        <f t="shared" si="0"/>
        <v>1.0953342416704686</v>
      </c>
      <c r="O17" s="55"/>
      <c r="P17" s="62"/>
      <c r="Q17" s="62"/>
      <c r="R17" s="62"/>
    </row>
    <row r="18" spans="1:18" ht="15" customHeight="1" x14ac:dyDescent="0.25">
      <c r="A18" s="34" t="str">
        <f t="shared" si="1"/>
        <v>DDR4-2400-16/1</v>
      </c>
      <c r="B18" s="57">
        <v>2400</v>
      </c>
      <c r="C18" s="55">
        <v>4</v>
      </c>
      <c r="D18" s="55">
        <v>16</v>
      </c>
      <c r="E18" s="55">
        <v>5</v>
      </c>
      <c r="F18" s="55">
        <v>1</v>
      </c>
      <c r="G18" s="99">
        <v>30</v>
      </c>
      <c r="H18" s="100" t="s">
        <v>52</v>
      </c>
      <c r="I18" s="24">
        <f t="shared" si="5"/>
        <v>1.3057936729170136</v>
      </c>
      <c r="J18" s="37">
        <f t="shared" si="2"/>
        <v>1.3826718650742769</v>
      </c>
      <c r="K18" s="37">
        <f t="shared" si="3"/>
        <v>1.3826718650742769</v>
      </c>
      <c r="L18" s="37">
        <f t="shared" si="4"/>
        <v>1.3570458010218558</v>
      </c>
      <c r="M18" s="60">
        <f t="shared" si="0"/>
        <v>1.366090294216828</v>
      </c>
      <c r="O18" s="55"/>
      <c r="P18" s="62"/>
      <c r="Q18" s="62"/>
      <c r="R18" s="62"/>
    </row>
    <row r="19" spans="1:18" ht="15" customHeight="1" x14ac:dyDescent="0.25">
      <c r="A19" s="34" t="str">
        <f t="shared" si="1"/>
        <v>DDR4-2400-16/2</v>
      </c>
      <c r="B19" s="57">
        <v>2400</v>
      </c>
      <c r="C19" s="55">
        <v>4</v>
      </c>
      <c r="D19" s="55">
        <v>16</v>
      </c>
      <c r="E19" s="55">
        <v>5</v>
      </c>
      <c r="F19" s="55">
        <v>2</v>
      </c>
      <c r="G19" s="99">
        <v>30</v>
      </c>
      <c r="H19" s="100" t="s">
        <v>53</v>
      </c>
      <c r="I19" s="24">
        <f t="shared" si="5"/>
        <v>1.3713928485002163</v>
      </c>
      <c r="J19" s="37">
        <f t="shared" si="2"/>
        <v>1.4315912879825186</v>
      </c>
      <c r="K19" s="37">
        <f t="shared" si="3"/>
        <v>1.4315912879825186</v>
      </c>
      <c r="L19" s="37">
        <f t="shared" si="4"/>
        <v>1.4115251414884178</v>
      </c>
      <c r="M19" s="60">
        <f t="shared" si="0"/>
        <v>1.4186073108392769</v>
      </c>
      <c r="O19" s="55"/>
      <c r="P19" s="62"/>
      <c r="Q19" s="62"/>
      <c r="R19" s="62"/>
    </row>
    <row r="20" spans="1:18" ht="15" customHeight="1" x14ac:dyDescent="0.25">
      <c r="A20" s="34" t="str">
        <f t="shared" si="1"/>
        <v>DDR4-2400-32/1</v>
      </c>
      <c r="B20" s="57">
        <v>2400</v>
      </c>
      <c r="C20" s="55">
        <v>4</v>
      </c>
      <c r="D20" s="55">
        <v>32</v>
      </c>
      <c r="E20" s="55">
        <v>5</v>
      </c>
      <c r="F20" s="55">
        <v>1</v>
      </c>
      <c r="G20" s="99">
        <v>59</v>
      </c>
      <c r="H20" s="100" t="s">
        <v>54</v>
      </c>
      <c r="I20" s="24">
        <f t="shared" si="5"/>
        <v>1.7115980844503407</v>
      </c>
      <c r="J20" s="37">
        <f t="shared" si="2"/>
        <v>1.9406529309326013</v>
      </c>
      <c r="K20" s="37">
        <f t="shared" si="3"/>
        <v>1.9406529309326013</v>
      </c>
      <c r="L20" s="37">
        <f t="shared" si="4"/>
        <v>1.8643013154385144</v>
      </c>
      <c r="M20" s="60">
        <f t="shared" si="0"/>
        <v>1.8912489444364273</v>
      </c>
      <c r="O20" s="55"/>
      <c r="P20" s="62"/>
      <c r="Q20" s="62"/>
      <c r="R20" s="62"/>
    </row>
    <row r="21" spans="1:18" ht="15" customHeight="1" x14ac:dyDescent="0.25">
      <c r="A21" s="34" t="str">
        <f t="shared" si="1"/>
        <v>DDR4-2400-32/2</v>
      </c>
      <c r="B21" s="57">
        <v>2400</v>
      </c>
      <c r="C21" s="55">
        <v>4</v>
      </c>
      <c r="D21" s="55">
        <v>32</v>
      </c>
      <c r="E21" s="55">
        <v>5</v>
      </c>
      <c r="F21" s="55">
        <v>2</v>
      </c>
      <c r="G21" s="99">
        <v>56</v>
      </c>
      <c r="H21" s="100" t="s">
        <v>55</v>
      </c>
      <c r="I21" s="24">
        <f t="shared" si="5"/>
        <v>1.7771972600335433</v>
      </c>
      <c r="J21" s="37">
        <f t="shared" si="2"/>
        <v>1.9895723538408432</v>
      </c>
      <c r="K21" s="37">
        <f t="shared" si="3"/>
        <v>1.9895723538408432</v>
      </c>
      <c r="L21" s="37">
        <f t="shared" si="4"/>
        <v>1.9187806559050764</v>
      </c>
      <c r="M21" s="60">
        <f t="shared" si="0"/>
        <v>1.9437659610588767</v>
      </c>
      <c r="O21" s="55"/>
      <c r="P21" s="62"/>
      <c r="Q21" s="62"/>
      <c r="R21" s="62"/>
    </row>
    <row r="22" spans="1:18" ht="15" customHeight="1" x14ac:dyDescent="0.25">
      <c r="A22" s="34" t="str">
        <f t="shared" si="1"/>
        <v>DDR4-2400-64/2</v>
      </c>
      <c r="B22" s="57">
        <v>2400</v>
      </c>
      <c r="C22" s="55">
        <v>4</v>
      </c>
      <c r="D22" s="55">
        <v>64</v>
      </c>
      <c r="E22" s="55">
        <v>5</v>
      </c>
      <c r="F22" s="55">
        <v>2</v>
      </c>
      <c r="G22" s="99">
        <v>210</v>
      </c>
      <c r="H22" s="100" t="s">
        <v>56</v>
      </c>
      <c r="I22" s="24">
        <f t="shared" si="5"/>
        <v>2.4364284714732962</v>
      </c>
      <c r="J22" s="37">
        <f t="shared" si="2"/>
        <v>2.8960152695705039</v>
      </c>
      <c r="K22" s="37">
        <f t="shared" si="3"/>
        <v>2.8960152695705039</v>
      </c>
      <c r="L22" s="37">
        <f t="shared" si="4"/>
        <v>2.742819670204768</v>
      </c>
      <c r="M22" s="60">
        <f t="shared" si="0"/>
        <v>2.7968887052750278</v>
      </c>
      <c r="O22" s="55"/>
      <c r="P22" s="62"/>
      <c r="Q22" s="62"/>
      <c r="R22" s="62"/>
    </row>
    <row r="23" spans="1:18" ht="15" customHeight="1" x14ac:dyDescent="0.25">
      <c r="A23" s="34" t="str">
        <f t="shared" si="1"/>
        <v>DDR4-2400-64/4</v>
      </c>
      <c r="B23" s="57">
        <v>2400</v>
      </c>
      <c r="C23" s="55">
        <v>4</v>
      </c>
      <c r="D23" s="55">
        <v>64</v>
      </c>
      <c r="E23" s="55">
        <v>5</v>
      </c>
      <c r="F23" s="55">
        <v>4</v>
      </c>
      <c r="G23" s="99">
        <v>100</v>
      </c>
      <c r="H23" s="100" t="s">
        <v>57</v>
      </c>
      <c r="I23" s="24">
        <f t="shared" si="5"/>
        <v>2.5676268226397014</v>
      </c>
      <c r="J23" s="37">
        <f t="shared" si="2"/>
        <v>2.9938541153869878</v>
      </c>
      <c r="K23" s="37">
        <f t="shared" si="3"/>
        <v>2.9938541153869878</v>
      </c>
      <c r="L23" s="37">
        <f t="shared" si="4"/>
        <v>2.851778351137892</v>
      </c>
      <c r="M23" s="60">
        <f t="shared" si="0"/>
        <v>2.9019227385199255</v>
      </c>
      <c r="O23" s="55"/>
      <c r="P23" s="62"/>
      <c r="Q23" s="62"/>
      <c r="R23" s="62"/>
    </row>
    <row r="24" spans="1:18" ht="15" customHeight="1" x14ac:dyDescent="0.25">
      <c r="A24" s="34" t="str">
        <f t="shared" si="1"/>
        <v>DDR4-2666-8/1</v>
      </c>
      <c r="B24" s="57">
        <v>2666</v>
      </c>
      <c r="C24" s="55">
        <v>4</v>
      </c>
      <c r="D24" s="55">
        <v>8</v>
      </c>
      <c r="E24" s="55">
        <v>5</v>
      </c>
      <c r="F24" s="55">
        <v>1</v>
      </c>
      <c r="G24" s="99">
        <v>16</v>
      </c>
      <c r="H24" s="100" t="s">
        <v>58</v>
      </c>
      <c r="I24" s="24">
        <f t="shared" si="5"/>
        <v>1.1111564013649908</v>
      </c>
      <c r="J24" s="37">
        <f t="shared" si="2"/>
        <v>1.0778094809554934</v>
      </c>
      <c r="K24" s="37">
        <f t="shared" si="3"/>
        <v>1.0778094809554934</v>
      </c>
      <c r="L24" s="37">
        <f t="shared" si="4"/>
        <v>1.0889251210919926</v>
      </c>
      <c r="M24" s="60">
        <f t="shared" si="0"/>
        <v>1.0850019539849929</v>
      </c>
      <c r="O24" s="55"/>
      <c r="P24" s="62"/>
      <c r="Q24" s="62"/>
      <c r="R24" s="62"/>
    </row>
    <row r="25" spans="1:18" ht="15" customHeight="1" x14ac:dyDescent="0.25">
      <c r="A25" s="34" t="str">
        <f t="shared" si="1"/>
        <v>DDR4-2666-16/1</v>
      </c>
      <c r="B25" s="57">
        <v>2666</v>
      </c>
      <c r="C25" s="55">
        <v>4</v>
      </c>
      <c r="D25" s="55">
        <v>16</v>
      </c>
      <c r="E25" s="55">
        <v>5</v>
      </c>
      <c r="F25" s="55">
        <v>1</v>
      </c>
      <c r="G25" s="99">
        <v>30</v>
      </c>
      <c r="H25" s="100" t="s">
        <v>59</v>
      </c>
      <c r="I25" s="24">
        <f t="shared" si="5"/>
        <v>1.3609583184499794</v>
      </c>
      <c r="J25" s="37">
        <f t="shared" si="2"/>
        <v>1.4212871169473527</v>
      </c>
      <c r="K25" s="37">
        <f t="shared" si="3"/>
        <v>1.4212871169473527</v>
      </c>
      <c r="L25" s="37">
        <f t="shared" si="4"/>
        <v>1.4011775174482282</v>
      </c>
      <c r="M25" s="60">
        <f t="shared" si="0"/>
        <v>1.4082750231538017</v>
      </c>
      <c r="O25" s="55"/>
      <c r="P25" s="62"/>
      <c r="Q25" s="62"/>
      <c r="R25" s="62"/>
    </row>
    <row r="26" spans="1:18" ht="15" customHeight="1" x14ac:dyDescent="0.25">
      <c r="A26" s="34" t="str">
        <f t="shared" si="1"/>
        <v>DDR4-2666-16/2</v>
      </c>
      <c r="B26" s="57">
        <v>2666</v>
      </c>
      <c r="C26" s="55">
        <v>4</v>
      </c>
      <c r="D26" s="55">
        <v>16</v>
      </c>
      <c r="E26" s="55">
        <v>5</v>
      </c>
      <c r="F26" s="55">
        <v>2</v>
      </c>
      <c r="G26" s="99">
        <v>30</v>
      </c>
      <c r="H26" s="100" t="s">
        <v>60</v>
      </c>
      <c r="I26" s="24">
        <f t="shared" si="5"/>
        <v>1.4320739585864786</v>
      </c>
      <c r="J26" s="37">
        <f t="shared" si="2"/>
        <v>1.4740680650429021</v>
      </c>
      <c r="K26" s="37">
        <f t="shared" si="3"/>
        <v>1.4740680650429021</v>
      </c>
      <c r="L26" s="37">
        <f t="shared" si="4"/>
        <v>1.4600700295574276</v>
      </c>
      <c r="M26" s="60">
        <f t="shared" si="0"/>
        <v>1.4650105126699478</v>
      </c>
      <c r="O26" s="55"/>
      <c r="P26" s="62"/>
      <c r="Q26" s="62"/>
      <c r="R26" s="62"/>
    </row>
    <row r="27" spans="1:18" ht="15" customHeight="1" x14ac:dyDescent="0.25">
      <c r="A27" s="34" t="str">
        <f t="shared" si="1"/>
        <v>DDR4-2666-32/1</v>
      </c>
      <c r="B27" s="57">
        <v>2666</v>
      </c>
      <c r="C27" s="55">
        <v>4</v>
      </c>
      <c r="D27" s="55">
        <v>32</v>
      </c>
      <c r="E27" s="55">
        <v>5</v>
      </c>
      <c r="F27" s="55">
        <v>1</v>
      </c>
      <c r="G27" s="99">
        <v>56</v>
      </c>
      <c r="H27" s="100" t="s">
        <v>61</v>
      </c>
      <c r="I27" s="24">
        <f t="shared" si="5"/>
        <v>1.7667627299833062</v>
      </c>
      <c r="J27" s="37">
        <f t="shared" si="2"/>
        <v>1.9792681828056771</v>
      </c>
      <c r="K27" s="37">
        <f t="shared" si="3"/>
        <v>1.9792681828056771</v>
      </c>
      <c r="L27" s="37">
        <f t="shared" si="4"/>
        <v>1.9084330318648868</v>
      </c>
      <c r="M27" s="60">
        <f t="shared" si="0"/>
        <v>1.933433673373401</v>
      </c>
      <c r="O27" s="55"/>
      <c r="P27" s="62"/>
      <c r="Q27" s="62"/>
      <c r="R27" s="62"/>
    </row>
    <row r="28" spans="1:18" ht="15" customHeight="1" x14ac:dyDescent="0.25">
      <c r="A28" s="34" t="str">
        <f t="shared" si="1"/>
        <v>DDR4-2666-32/2</v>
      </c>
      <c r="B28" s="57">
        <v>2666</v>
      </c>
      <c r="C28" s="55">
        <v>4</v>
      </c>
      <c r="D28" s="55">
        <v>32</v>
      </c>
      <c r="E28" s="55">
        <v>5</v>
      </c>
      <c r="F28" s="55">
        <v>2</v>
      </c>
      <c r="G28" s="99">
        <v>54</v>
      </c>
      <c r="H28" s="100" t="s">
        <v>62</v>
      </c>
      <c r="I28" s="24">
        <f t="shared" si="5"/>
        <v>1.8378783701198054</v>
      </c>
      <c r="J28" s="37">
        <f t="shared" si="2"/>
        <v>2.0320491309012265</v>
      </c>
      <c r="K28" s="37">
        <f t="shared" si="3"/>
        <v>2.0320491309012265</v>
      </c>
      <c r="L28" s="37">
        <f t="shared" si="4"/>
        <v>1.9673255439740862</v>
      </c>
      <c r="M28" s="60">
        <f t="shared" si="0"/>
        <v>1.9901691628895477</v>
      </c>
      <c r="O28" s="55"/>
      <c r="P28" s="62"/>
      <c r="Q28" s="62"/>
      <c r="R28" s="62"/>
    </row>
    <row r="29" spans="1:18" ht="15" customHeight="1" x14ac:dyDescent="0.25">
      <c r="A29" s="34" t="str">
        <f t="shared" si="1"/>
        <v>DDR4-2666-64/2</v>
      </c>
      <c r="B29" s="57">
        <v>2666</v>
      </c>
      <c r="C29" s="55">
        <v>4</v>
      </c>
      <c r="D29" s="55">
        <v>64</v>
      </c>
      <c r="E29" s="55">
        <v>5</v>
      </c>
      <c r="F29" s="55">
        <v>2</v>
      </c>
      <c r="G29" s="99">
        <v>93</v>
      </c>
      <c r="H29" s="100" t="s">
        <v>63</v>
      </c>
      <c r="I29" s="24">
        <f t="shared" si="5"/>
        <v>2.4971095815595588</v>
      </c>
      <c r="J29" s="37">
        <f t="shared" si="2"/>
        <v>2.9384920466308877</v>
      </c>
      <c r="K29" s="37">
        <f t="shared" si="3"/>
        <v>2.9384920466308877</v>
      </c>
      <c r="L29" s="37">
        <f t="shared" si="4"/>
        <v>2.7913645582737781</v>
      </c>
      <c r="M29" s="60">
        <f t="shared" si="0"/>
        <v>2.8432919071056988</v>
      </c>
      <c r="O29" s="55"/>
      <c r="P29" s="62"/>
      <c r="Q29" s="62"/>
      <c r="R29" s="62"/>
    </row>
    <row r="30" spans="1:18" ht="15" customHeight="1" x14ac:dyDescent="0.25">
      <c r="A30" s="34" t="str">
        <f t="shared" si="1"/>
        <v>DDR4-2666-64/4</v>
      </c>
      <c r="B30" s="57">
        <v>2666</v>
      </c>
      <c r="C30" s="55">
        <v>4</v>
      </c>
      <c r="D30" s="55">
        <v>64</v>
      </c>
      <c r="E30" s="55">
        <v>5</v>
      </c>
      <c r="F30" s="55">
        <v>4</v>
      </c>
      <c r="G30" s="99">
        <v>129</v>
      </c>
      <c r="H30" s="100" t="s">
        <v>64</v>
      </c>
      <c r="I30" s="24">
        <f t="shared" si="5"/>
        <v>2.6393408618325567</v>
      </c>
      <c r="J30" s="37">
        <f t="shared" si="2"/>
        <v>3.0440539428219862</v>
      </c>
      <c r="K30" s="37">
        <f t="shared" si="3"/>
        <v>3.0440539428219862</v>
      </c>
      <c r="L30" s="37">
        <f t="shared" si="4"/>
        <v>2.9091495824921765</v>
      </c>
      <c r="M30" s="60">
        <f t="shared" si="0"/>
        <v>2.9567628861379913</v>
      </c>
      <c r="O30" s="55"/>
      <c r="P30" s="62"/>
      <c r="Q30" s="62"/>
      <c r="R30" s="62"/>
    </row>
    <row r="31" spans="1:18" ht="15" customHeight="1" x14ac:dyDescent="0.25">
      <c r="A31" s="34" t="str">
        <f t="shared" si="1"/>
        <v>DDR4-2933-8/1</v>
      </c>
      <c r="B31" s="57">
        <v>2933</v>
      </c>
      <c r="C31" s="55">
        <v>4</v>
      </c>
      <c r="D31" s="55">
        <v>8</v>
      </c>
      <c r="E31" s="55">
        <v>5</v>
      </c>
      <c r="F31" s="55">
        <v>1</v>
      </c>
      <c r="G31" s="99">
        <v>43</v>
      </c>
      <c r="H31" s="100" t="s">
        <v>65</v>
      </c>
      <c r="I31" s="24">
        <f t="shared" si="5"/>
        <v>1.165976785867223</v>
      </c>
      <c r="J31" s="37">
        <f t="shared" si="2"/>
        <v>1.1161837501070562</v>
      </c>
      <c r="K31" s="37">
        <f t="shared" si="3"/>
        <v>1.1161837501070562</v>
      </c>
      <c r="L31" s="37">
        <f t="shared" si="4"/>
        <v>1.1327814286937785</v>
      </c>
      <c r="M31" s="60">
        <f t="shared" si="0"/>
        <v>1.1269234244866999</v>
      </c>
      <c r="O31" s="55"/>
      <c r="P31" s="62"/>
      <c r="Q31" s="62"/>
      <c r="R31" s="62"/>
    </row>
    <row r="32" spans="1:18" ht="15" customHeight="1" x14ac:dyDescent="0.25">
      <c r="A32" s="34" t="str">
        <f t="shared" si="1"/>
        <v>DDR4-2933-16/1</v>
      </c>
      <c r="B32" s="57">
        <v>2933</v>
      </c>
      <c r="C32" s="55">
        <v>4</v>
      </c>
      <c r="D32" s="55">
        <v>16</v>
      </c>
      <c r="E32" s="55">
        <v>5</v>
      </c>
      <c r="F32" s="55">
        <v>1</v>
      </c>
      <c r="G32" s="99">
        <v>65</v>
      </c>
      <c r="H32" s="100" t="s">
        <v>66</v>
      </c>
      <c r="I32" s="24">
        <f t="shared" si="5"/>
        <v>1.4157787029522115</v>
      </c>
      <c r="J32" s="37">
        <f t="shared" si="2"/>
        <v>1.4596613860989152</v>
      </c>
      <c r="K32" s="37">
        <f t="shared" si="3"/>
        <v>1.4596613860989152</v>
      </c>
      <c r="L32" s="37">
        <f t="shared" si="4"/>
        <v>1.4450338250500141</v>
      </c>
      <c r="M32" s="60">
        <f t="shared" si="0"/>
        <v>1.4501964936555087</v>
      </c>
      <c r="O32" s="55"/>
      <c r="P32" s="62"/>
      <c r="Q32" s="62"/>
      <c r="R32" s="62"/>
    </row>
    <row r="33" spans="1:18" ht="15" customHeight="1" x14ac:dyDescent="0.25">
      <c r="A33" s="34" t="str">
        <f t="shared" si="1"/>
        <v>DDR4-2933-16/2</v>
      </c>
      <c r="B33" s="57">
        <v>2933</v>
      </c>
      <c r="C33" s="55">
        <v>4</v>
      </c>
      <c r="D33" s="55">
        <v>16</v>
      </c>
      <c r="E33" s="55">
        <v>5</v>
      </c>
      <c r="F33" s="55">
        <v>2</v>
      </c>
      <c r="G33" s="99">
        <v>65</v>
      </c>
      <c r="H33" s="100" t="s">
        <v>67</v>
      </c>
      <c r="I33" s="24">
        <f t="shared" si="5"/>
        <v>1.4923763815389339</v>
      </c>
      <c r="J33" s="37">
        <f t="shared" si="2"/>
        <v>1.516279761109621</v>
      </c>
      <c r="K33" s="37">
        <f t="shared" si="3"/>
        <v>1.516279761109621</v>
      </c>
      <c r="L33" s="37">
        <f t="shared" si="4"/>
        <v>1.5083119679193919</v>
      </c>
      <c r="M33" s="60">
        <f t="shared" si="0"/>
        <v>1.5111241302218257</v>
      </c>
      <c r="O33" s="55"/>
      <c r="P33" s="62"/>
      <c r="Q33" s="62"/>
      <c r="R33" s="62"/>
    </row>
    <row r="34" spans="1:18" ht="15" customHeight="1" x14ac:dyDescent="0.25">
      <c r="A34" s="34" t="str">
        <f t="shared" si="1"/>
        <v>DDR4-2933-32/1</v>
      </c>
      <c r="B34" s="57">
        <v>2933</v>
      </c>
      <c r="C34" s="55">
        <v>4</v>
      </c>
      <c r="D34" s="55">
        <v>32</v>
      </c>
      <c r="E34" s="55">
        <v>5</v>
      </c>
      <c r="F34" s="55">
        <v>1</v>
      </c>
      <c r="G34" s="99">
        <v>134</v>
      </c>
      <c r="H34" s="100" t="s">
        <v>68</v>
      </c>
      <c r="I34" s="24">
        <f t="shared" si="5"/>
        <v>1.8215831144855386</v>
      </c>
      <c r="J34" s="37">
        <f t="shared" si="2"/>
        <v>2.01764245195724</v>
      </c>
      <c r="K34" s="37">
        <f t="shared" si="3"/>
        <v>2.01764245195724</v>
      </c>
      <c r="L34" s="37">
        <f t="shared" si="4"/>
        <v>1.9522893394666727</v>
      </c>
      <c r="M34" s="60">
        <f t="shared" si="0"/>
        <v>1.9753551438751085</v>
      </c>
      <c r="O34" s="55"/>
      <c r="P34" s="62"/>
      <c r="Q34" s="62"/>
      <c r="R34" s="62"/>
    </row>
    <row r="35" spans="1:18" ht="15" customHeight="1" x14ac:dyDescent="0.25">
      <c r="A35" s="34" t="str">
        <f t="shared" si="1"/>
        <v>DDR4-2933-32/2</v>
      </c>
      <c r="B35" s="57">
        <v>2933</v>
      </c>
      <c r="C35" s="55">
        <v>4</v>
      </c>
      <c r="D35" s="55">
        <v>32</v>
      </c>
      <c r="E35" s="55">
        <v>5</v>
      </c>
      <c r="F35" s="55">
        <v>2</v>
      </c>
      <c r="G35" s="99">
        <v>67</v>
      </c>
      <c r="H35" s="100" t="s">
        <v>69</v>
      </c>
      <c r="I35" s="24">
        <f t="shared" si="5"/>
        <v>1.898180793072261</v>
      </c>
      <c r="J35" s="37">
        <f t="shared" si="2"/>
        <v>2.0742608269679454</v>
      </c>
      <c r="K35" s="37">
        <f t="shared" si="3"/>
        <v>2.0742608269679454</v>
      </c>
      <c r="L35" s="37">
        <f t="shared" si="4"/>
        <v>2.0155674823360505</v>
      </c>
      <c r="M35" s="60">
        <f t="shared" si="0"/>
        <v>2.0362827804414252</v>
      </c>
      <c r="O35" s="55"/>
      <c r="P35" s="62"/>
      <c r="Q35" s="62"/>
      <c r="R35" s="62"/>
    </row>
    <row r="36" spans="1:18" ht="15" customHeight="1" x14ac:dyDescent="0.25">
      <c r="A36" s="34" t="str">
        <f t="shared" si="1"/>
        <v>DDR4-2933-64/2</v>
      </c>
      <c r="B36" s="57">
        <v>2933</v>
      </c>
      <c r="C36" s="55">
        <v>4</v>
      </c>
      <c r="D36" s="55">
        <v>64</v>
      </c>
      <c r="E36" s="55">
        <v>5</v>
      </c>
      <c r="F36" s="55">
        <v>2</v>
      </c>
      <c r="G36" s="99">
        <v>124</v>
      </c>
      <c r="H36" s="100" t="s">
        <v>70</v>
      </c>
      <c r="I36" s="24">
        <f t="shared" si="5"/>
        <v>2.5574120045120141</v>
      </c>
      <c r="J36" s="37">
        <f t="shared" si="2"/>
        <v>2.9807037426976066</v>
      </c>
      <c r="K36" s="37">
        <f t="shared" si="3"/>
        <v>2.9807037426976066</v>
      </c>
      <c r="L36" s="37">
        <f t="shared" si="4"/>
        <v>2.8396064966357422</v>
      </c>
      <c r="M36" s="60">
        <f t="shared" si="0"/>
        <v>2.8894055246575769</v>
      </c>
      <c r="O36" s="55"/>
      <c r="P36" s="62"/>
      <c r="Q36" s="62"/>
      <c r="R36" s="62"/>
    </row>
    <row r="37" spans="1:18" ht="15" customHeight="1" x14ac:dyDescent="0.25">
      <c r="A37" s="34" t="str">
        <f t="shared" si="1"/>
        <v>DDR4-3200-8/1</v>
      </c>
      <c r="B37" s="57">
        <v>3200</v>
      </c>
      <c r="C37" s="55">
        <v>4</v>
      </c>
      <c r="D37" s="55">
        <v>8</v>
      </c>
      <c r="E37" s="55">
        <v>5</v>
      </c>
      <c r="F37" s="55">
        <v>1</v>
      </c>
      <c r="G37" s="99">
        <v>19</v>
      </c>
      <c r="H37" s="100" t="s">
        <v>71</v>
      </c>
      <c r="I37" s="24">
        <f t="shared" si="5"/>
        <v>1.2202996685264402</v>
      </c>
      <c r="J37" s="37">
        <f t="shared" si="2"/>
        <v>1.1542097679685082</v>
      </c>
      <c r="K37" s="37">
        <f t="shared" si="3"/>
        <v>1.1542097679685082</v>
      </c>
      <c r="L37" s="37">
        <f t="shared" si="4"/>
        <v>1.1762397348211522</v>
      </c>
      <c r="M37" s="60">
        <f t="shared" si="0"/>
        <v>1.168464452402572</v>
      </c>
      <c r="O37" s="55"/>
      <c r="P37" s="62"/>
      <c r="Q37" s="62"/>
      <c r="R37" s="62"/>
    </row>
    <row r="38" spans="1:18" ht="15" customHeight="1" x14ac:dyDescent="0.25">
      <c r="A38" s="34" t="str">
        <f t="shared" si="1"/>
        <v>DDR4-3200-16/1</v>
      </c>
      <c r="B38" s="57">
        <v>3200</v>
      </c>
      <c r="C38" s="55">
        <v>4</v>
      </c>
      <c r="D38" s="55">
        <v>16</v>
      </c>
      <c r="E38" s="55">
        <v>5</v>
      </c>
      <c r="F38" s="55">
        <v>1</v>
      </c>
      <c r="G38" s="99">
        <v>28</v>
      </c>
      <c r="H38" s="100" t="s">
        <v>72</v>
      </c>
      <c r="I38" s="24">
        <f t="shared" si="5"/>
        <v>1.4701015856114288</v>
      </c>
      <c r="J38" s="37">
        <f t="shared" si="2"/>
        <v>1.4976874039603674</v>
      </c>
      <c r="K38" s="37">
        <f t="shared" si="3"/>
        <v>1.4976874039603674</v>
      </c>
      <c r="L38" s="37">
        <f t="shared" si="4"/>
        <v>1.4884921311773875</v>
      </c>
      <c r="M38" s="60">
        <f t="shared" si="0"/>
        <v>1.4917375215713804</v>
      </c>
      <c r="O38" s="55"/>
      <c r="P38" s="62"/>
      <c r="Q38" s="62"/>
      <c r="R38" s="62"/>
    </row>
    <row r="39" spans="1:18" ht="15" customHeight="1" x14ac:dyDescent="0.25">
      <c r="A39" s="34" t="str">
        <f t="shared" si="1"/>
        <v>DDR4-3200-16/2</v>
      </c>
      <c r="B39" s="57">
        <v>3200</v>
      </c>
      <c r="C39" s="55">
        <v>4</v>
      </c>
      <c r="D39" s="55">
        <v>16</v>
      </c>
      <c r="E39" s="55">
        <v>5</v>
      </c>
      <c r="F39" s="55">
        <v>2</v>
      </c>
      <c r="G39" s="99">
        <v>28</v>
      </c>
      <c r="H39" s="100" t="s">
        <v>73</v>
      </c>
      <c r="I39" s="24">
        <f t="shared" si="5"/>
        <v>1.5521315524640729</v>
      </c>
      <c r="J39" s="37">
        <f t="shared" si="2"/>
        <v>1.558108380757218</v>
      </c>
      <c r="K39" s="37">
        <f t="shared" si="3"/>
        <v>1.558108380757218</v>
      </c>
      <c r="L39" s="37">
        <f t="shared" si="4"/>
        <v>1.5561161046595029</v>
      </c>
      <c r="M39" s="60">
        <f t="shared" si="0"/>
        <v>1.556819260929285</v>
      </c>
      <c r="O39" s="55"/>
      <c r="P39" s="62"/>
      <c r="Q39" s="62"/>
      <c r="R39" s="62"/>
    </row>
    <row r="40" spans="1:18" ht="18.75" customHeight="1" x14ac:dyDescent="0.25">
      <c r="A40" s="34" t="str">
        <f t="shared" si="1"/>
        <v>DDR4-3200-32/1</v>
      </c>
      <c r="B40" s="57">
        <v>3200</v>
      </c>
      <c r="C40" s="55">
        <v>4</v>
      </c>
      <c r="D40" s="55">
        <v>32</v>
      </c>
      <c r="E40" s="55">
        <v>5</v>
      </c>
      <c r="F40" s="25">
        <v>1</v>
      </c>
      <c r="G40" s="101">
        <v>56</v>
      </c>
      <c r="H40" s="100" t="s">
        <v>74</v>
      </c>
      <c r="I40" s="24">
        <f t="shared" si="5"/>
        <v>1.8759059971447556</v>
      </c>
      <c r="J40" s="37">
        <f t="shared" si="2"/>
        <v>2.0556684698186918</v>
      </c>
      <c r="K40" s="37">
        <f t="shared" si="3"/>
        <v>2.0556684698186918</v>
      </c>
      <c r="L40" s="37">
        <f t="shared" si="4"/>
        <v>1.9957476455940464</v>
      </c>
      <c r="M40" s="60">
        <f t="shared" si="0"/>
        <v>2.0168961717909797</v>
      </c>
    </row>
    <row r="41" spans="1:18" ht="15" customHeight="1" x14ac:dyDescent="0.25">
      <c r="A41" s="34" t="str">
        <f t="shared" si="1"/>
        <v>DDR4-3200-32/2</v>
      </c>
      <c r="B41" s="57">
        <v>3200</v>
      </c>
      <c r="C41" s="55">
        <v>4</v>
      </c>
      <c r="D41" s="55">
        <v>32</v>
      </c>
      <c r="E41" s="55">
        <v>5</v>
      </c>
      <c r="F41" s="55">
        <v>2</v>
      </c>
      <c r="G41" s="99">
        <v>50</v>
      </c>
      <c r="H41" s="100" t="s">
        <v>75</v>
      </c>
      <c r="I41" s="24">
        <f t="shared" si="5"/>
        <v>1.9579359639973997</v>
      </c>
      <c r="J41" s="37">
        <f t="shared" si="2"/>
        <v>2.1160894466155424</v>
      </c>
      <c r="K41" s="37">
        <f t="shared" si="3"/>
        <v>2.1160894466155424</v>
      </c>
      <c r="L41" s="37">
        <f t="shared" si="4"/>
        <v>2.0633716190761615</v>
      </c>
      <c r="M41" s="60">
        <f t="shared" ref="M41:M72" si="6">(I41*I$3 + J41*J$3 + K41*K$3 + L41*L$3) / (I$3+J$3+K$3+L$3)</f>
        <v>2.0819779111488845</v>
      </c>
      <c r="O41" s="55"/>
      <c r="P41" s="62"/>
      <c r="Q41" s="62"/>
      <c r="R41" s="62"/>
    </row>
    <row r="42" spans="1:18" ht="15" customHeight="1" x14ac:dyDescent="0.25">
      <c r="A42" s="34" t="str">
        <f t="shared" ref="A42:A72" si="7">_xlfn.CONCAT("DDR",C42,"-",B42,"-",D42,"/",F42)</f>
        <v>DDR4-3200-64/2</v>
      </c>
      <c r="B42" s="57">
        <v>3200</v>
      </c>
      <c r="C42" s="55">
        <v>4</v>
      </c>
      <c r="D42" s="55">
        <v>64</v>
      </c>
      <c r="E42" s="55">
        <v>5</v>
      </c>
      <c r="F42" s="55">
        <v>2</v>
      </c>
      <c r="G42" s="99">
        <v>99</v>
      </c>
      <c r="H42" s="100" t="s">
        <v>76</v>
      </c>
      <c r="I42" s="24">
        <f t="shared" ref="I42:I73" si="8">(SUMPRODUCT((B42:C42 /B$9:C$9)^B$7:C$7 * B$2:C$2) * (1+H$3*(MIN(F42,H$2)-1)+H$4*(F42-MIN(F42,H$2))) + (D42/D$9)^D$7 * D$2)  * I$9</f>
        <v>2.617167175437153</v>
      </c>
      <c r="J42" s="37">
        <f t="shared" ref="J42:J73" si="9">(SUMPRODUCT((B42:C42 /B$9:C$9)^B$7:C$7 * B$3:C$3) * (1+H$3*(MIN(F42,H$2)-1)+H$4*(F42-MIN(F42,H$2))) + (D42/D$9)^D$7 * D$3)  * J$9</f>
        <v>3.0225323623452036</v>
      </c>
      <c r="K42" s="37">
        <f t="shared" ref="K42:K73" si="10">(SUMPRODUCT((B42:C42 /B$9:C$9)^B$7:C$7 * B$4:C$4) * (1+H$3*(MIN(F42,H$2)-1)+H$4*(F42-MIN(F42,H$2))) + (D42/D$9)^D$7 * D$4)  * K$9</f>
        <v>3.0225323623452036</v>
      </c>
      <c r="L42" s="37">
        <f t="shared" ref="L42:L73" si="11">(SUMPRODUCT((B42:C42 /B$9:C$9)^B$7:C$7 * B$5:C$5) * (1+H$3*(MIN(F42,H$2)-1)+H$4*(F42-MIN(F42,H$2))) + (D42/D$9)^D$7 * D$5)  * L$9</f>
        <v>2.8874106333758531</v>
      </c>
      <c r="M42" s="60">
        <f t="shared" si="6"/>
        <v>2.9351006553650358</v>
      </c>
      <c r="O42" s="55"/>
      <c r="P42" s="62"/>
      <c r="Q42" s="62"/>
      <c r="R42" s="62"/>
    </row>
    <row r="43" spans="1:18" ht="15" customHeight="1" x14ac:dyDescent="0.25">
      <c r="A43" s="34" t="str">
        <f t="shared" si="7"/>
        <v>DDR4-3200-64/4</v>
      </c>
      <c r="B43" s="57">
        <v>3200</v>
      </c>
      <c r="C43" s="55">
        <v>4</v>
      </c>
      <c r="D43" s="55">
        <v>64</v>
      </c>
      <c r="E43" s="55">
        <v>5</v>
      </c>
      <c r="F43" s="55">
        <v>4</v>
      </c>
      <c r="G43" s="99">
        <v>110</v>
      </c>
      <c r="H43" s="100" t="s">
        <v>77</v>
      </c>
      <c r="I43" s="24">
        <f t="shared" si="8"/>
        <v>2.7812271091424412</v>
      </c>
      <c r="J43" s="37">
        <f t="shared" si="9"/>
        <v>3.1433743159389049</v>
      </c>
      <c r="K43" s="37">
        <f t="shared" si="10"/>
        <v>3.1433743159389049</v>
      </c>
      <c r="L43" s="37">
        <f t="shared" si="11"/>
        <v>3.0226585803400838</v>
      </c>
      <c r="M43" s="60">
        <f t="shared" si="6"/>
        <v>3.0652641340808446</v>
      </c>
      <c r="O43" s="55"/>
      <c r="P43" s="62"/>
      <c r="Q43" s="62"/>
      <c r="R43" s="62"/>
    </row>
    <row r="44" spans="1:18" ht="15" customHeight="1" x14ac:dyDescent="0.25">
      <c r="A44" s="34" t="str">
        <f t="shared" si="7"/>
        <v>DDR4-3600-8/1</v>
      </c>
      <c r="B44" s="57">
        <v>3600</v>
      </c>
      <c r="C44" s="55">
        <v>4</v>
      </c>
      <c r="D44" s="55">
        <v>8</v>
      </c>
      <c r="E44" s="55">
        <v>5</v>
      </c>
      <c r="F44" s="55">
        <v>1</v>
      </c>
      <c r="G44" s="99">
        <v>20</v>
      </c>
      <c r="H44" s="100" t="s">
        <v>78</v>
      </c>
      <c r="I44" s="24">
        <f t="shared" si="8"/>
        <v>1.3008487187879427</v>
      </c>
      <c r="J44" s="37">
        <f t="shared" si="9"/>
        <v>1.2105941031515601</v>
      </c>
      <c r="K44" s="37">
        <f t="shared" si="10"/>
        <v>1.2105941031515601</v>
      </c>
      <c r="L44" s="37">
        <f t="shared" si="11"/>
        <v>1.2406789750303542</v>
      </c>
      <c r="M44" s="60">
        <f t="shared" si="6"/>
        <v>1.2300607849554859</v>
      </c>
      <c r="O44" s="55"/>
      <c r="P44" s="62"/>
      <c r="Q44" s="62"/>
      <c r="R44" s="62"/>
    </row>
    <row r="45" spans="1:18" ht="15" customHeight="1" x14ac:dyDescent="0.25">
      <c r="A45" s="34" t="str">
        <f t="shared" si="7"/>
        <v>DDR4-3600-16/1</v>
      </c>
      <c r="B45" s="57">
        <v>3600</v>
      </c>
      <c r="C45" s="55">
        <v>4</v>
      </c>
      <c r="D45" s="55">
        <v>16</v>
      </c>
      <c r="E45" s="55">
        <v>5</v>
      </c>
      <c r="F45" s="55">
        <v>1</v>
      </c>
      <c r="G45" s="99">
        <v>32</v>
      </c>
      <c r="H45" s="100" t="s">
        <v>79</v>
      </c>
      <c r="I45" s="24">
        <f t="shared" si="8"/>
        <v>1.5506506358729313</v>
      </c>
      <c r="J45" s="37">
        <f t="shared" si="9"/>
        <v>1.5540717391434191</v>
      </c>
      <c r="K45" s="37">
        <f t="shared" si="10"/>
        <v>1.5540717391434191</v>
      </c>
      <c r="L45" s="37">
        <f t="shared" si="11"/>
        <v>1.5529313713865898</v>
      </c>
      <c r="M45" s="60">
        <f t="shared" si="6"/>
        <v>1.5533338541242943</v>
      </c>
      <c r="O45" s="55"/>
      <c r="P45" s="62"/>
      <c r="Q45" s="62"/>
      <c r="R45" s="62"/>
    </row>
    <row r="46" spans="1:18" ht="15" customHeight="1" x14ac:dyDescent="0.25">
      <c r="A46" s="34" t="str">
        <f t="shared" si="7"/>
        <v>DDR4-3600-16/2</v>
      </c>
      <c r="B46" s="57">
        <v>3600</v>
      </c>
      <c r="C46" s="55">
        <v>4</v>
      </c>
      <c r="D46" s="55">
        <v>16</v>
      </c>
      <c r="E46" s="55">
        <v>5</v>
      </c>
      <c r="F46" s="55">
        <v>2</v>
      </c>
      <c r="G46" s="99">
        <v>32</v>
      </c>
      <c r="H46" s="100" t="s">
        <v>80</v>
      </c>
      <c r="I46" s="24">
        <f t="shared" si="8"/>
        <v>1.6407355077517256</v>
      </c>
      <c r="J46" s="37">
        <f t="shared" si="9"/>
        <v>1.6201311494585751</v>
      </c>
      <c r="K46" s="37">
        <f t="shared" si="10"/>
        <v>1.6201311494585751</v>
      </c>
      <c r="L46" s="37">
        <f t="shared" si="11"/>
        <v>1.6269992688896253</v>
      </c>
      <c r="M46" s="60">
        <f t="shared" si="6"/>
        <v>1.62457522673749</v>
      </c>
      <c r="O46" s="55"/>
      <c r="P46" s="62"/>
      <c r="Q46" s="62"/>
      <c r="R46" s="62"/>
    </row>
    <row r="47" spans="1:18" ht="15" customHeight="1" x14ac:dyDescent="0.25">
      <c r="A47" s="34" t="str">
        <f t="shared" si="7"/>
        <v>DDR4-3600-32/1</v>
      </c>
      <c r="B47" s="57">
        <v>3600</v>
      </c>
      <c r="C47" s="55">
        <v>4</v>
      </c>
      <c r="D47" s="55">
        <v>32</v>
      </c>
      <c r="E47" s="55">
        <v>5</v>
      </c>
      <c r="F47" s="55">
        <v>1</v>
      </c>
      <c r="G47" s="99">
        <v>65</v>
      </c>
      <c r="H47" s="100" t="s">
        <v>81</v>
      </c>
      <c r="I47" s="24">
        <f t="shared" si="8"/>
        <v>1.9564550474062583</v>
      </c>
      <c r="J47" s="37">
        <f t="shared" si="9"/>
        <v>2.1120528050017437</v>
      </c>
      <c r="K47" s="37">
        <f t="shared" si="10"/>
        <v>2.1120528050017437</v>
      </c>
      <c r="L47" s="37">
        <f t="shared" si="11"/>
        <v>2.0601868858032484</v>
      </c>
      <c r="M47" s="60">
        <f t="shared" si="6"/>
        <v>2.078492504343894</v>
      </c>
      <c r="O47" s="55"/>
      <c r="P47" s="62"/>
      <c r="Q47" s="62"/>
      <c r="R47" s="62"/>
    </row>
    <row r="48" spans="1:18" ht="15" customHeight="1" x14ac:dyDescent="0.25">
      <c r="A48" s="34" t="str">
        <f t="shared" si="7"/>
        <v>DDR4-3600-32/2</v>
      </c>
      <c r="B48" s="57">
        <v>3600</v>
      </c>
      <c r="C48" s="55">
        <v>4</v>
      </c>
      <c r="D48" s="55">
        <v>32</v>
      </c>
      <c r="E48" s="55">
        <v>5</v>
      </c>
      <c r="F48" s="55">
        <v>2</v>
      </c>
      <c r="G48" s="99">
        <v>55</v>
      </c>
      <c r="H48" s="100" t="s">
        <v>82</v>
      </c>
      <c r="I48" s="24">
        <f t="shared" si="8"/>
        <v>2.0465399192850526</v>
      </c>
      <c r="J48" s="37">
        <f t="shared" si="9"/>
        <v>2.1781122153168999</v>
      </c>
      <c r="K48" s="37">
        <f t="shared" si="10"/>
        <v>2.1781122153168999</v>
      </c>
      <c r="L48" s="37">
        <f t="shared" si="11"/>
        <v>2.1342547833062842</v>
      </c>
      <c r="M48" s="60">
        <f t="shared" si="6"/>
        <v>2.14973387695709</v>
      </c>
      <c r="O48" s="55"/>
      <c r="P48" s="62"/>
      <c r="Q48" s="62"/>
      <c r="R48" s="62"/>
    </row>
    <row r="49" spans="1:18" ht="15" customHeight="1" x14ac:dyDescent="0.25">
      <c r="A49" s="34" t="str">
        <f t="shared" si="7"/>
        <v>DDR4-3600-64/2</v>
      </c>
      <c r="B49" s="57">
        <v>3600</v>
      </c>
      <c r="C49" s="55">
        <v>4</v>
      </c>
      <c r="D49" s="55">
        <v>64</v>
      </c>
      <c r="E49" s="55">
        <v>5</v>
      </c>
      <c r="F49" s="55">
        <v>2</v>
      </c>
      <c r="G49" s="99">
        <v>117</v>
      </c>
      <c r="H49" s="100" t="s">
        <v>83</v>
      </c>
      <c r="I49" s="24">
        <f t="shared" si="8"/>
        <v>2.7057711307248056</v>
      </c>
      <c r="J49" s="37">
        <f t="shared" si="9"/>
        <v>3.0845551310465606</v>
      </c>
      <c r="K49" s="37">
        <f t="shared" si="10"/>
        <v>3.0845551310465606</v>
      </c>
      <c r="L49" s="37">
        <f t="shared" si="11"/>
        <v>2.9582937976059753</v>
      </c>
      <c r="M49" s="60">
        <f t="shared" si="6"/>
        <v>3.0028566211732404</v>
      </c>
      <c r="O49" s="55"/>
      <c r="P49" s="62"/>
      <c r="Q49" s="62"/>
      <c r="R49" s="62"/>
    </row>
    <row r="50" spans="1:18" ht="15" customHeight="1" x14ac:dyDescent="0.25">
      <c r="A50" s="34" t="str">
        <f t="shared" si="7"/>
        <v>DDR4-3600-64/4</v>
      </c>
      <c r="B50" s="57">
        <v>3600</v>
      </c>
      <c r="C50" s="55">
        <v>4</v>
      </c>
      <c r="D50" s="55">
        <v>64</v>
      </c>
      <c r="E50" s="55">
        <v>5</v>
      </c>
      <c r="F50" s="55">
        <v>4</v>
      </c>
      <c r="G50" s="99">
        <v>118</v>
      </c>
      <c r="H50" s="100" t="s">
        <v>84</v>
      </c>
      <c r="I50" s="24">
        <f t="shared" si="8"/>
        <v>2.8859408744823947</v>
      </c>
      <c r="J50" s="37">
        <f t="shared" si="9"/>
        <v>3.2166739516768725</v>
      </c>
      <c r="K50" s="37">
        <f t="shared" si="10"/>
        <v>3.2166739516768725</v>
      </c>
      <c r="L50" s="37">
        <f t="shared" si="11"/>
        <v>3.1064295926120464</v>
      </c>
      <c r="M50" s="60">
        <f t="shared" si="6"/>
        <v>3.1453393663996327</v>
      </c>
      <c r="O50" s="55"/>
      <c r="P50" s="62"/>
      <c r="Q50" s="62"/>
      <c r="R50" s="62"/>
    </row>
    <row r="51" spans="1:18" ht="15" customHeight="1" x14ac:dyDescent="0.25">
      <c r="A51" s="34" t="str">
        <f t="shared" si="7"/>
        <v>DDR4-4266-16/2</v>
      </c>
      <c r="B51" s="57">
        <v>4266</v>
      </c>
      <c r="C51" s="55">
        <v>4</v>
      </c>
      <c r="D51" s="55">
        <v>16</v>
      </c>
      <c r="E51" s="55">
        <v>5</v>
      </c>
      <c r="F51" s="55">
        <v>2</v>
      </c>
      <c r="G51" s="99">
        <v>100</v>
      </c>
      <c r="H51" s="100" t="s">
        <v>85</v>
      </c>
      <c r="I51" s="24">
        <f t="shared" si="8"/>
        <v>1.7861382077754768</v>
      </c>
      <c r="J51" s="37">
        <f t="shared" si="9"/>
        <v>1.7219130394752009</v>
      </c>
      <c r="K51" s="37">
        <f t="shared" si="10"/>
        <v>1.7219130394752009</v>
      </c>
      <c r="L51" s="37">
        <f t="shared" si="11"/>
        <v>1.7433214289086261</v>
      </c>
      <c r="M51" s="60">
        <f t="shared" si="6"/>
        <v>1.7357655267556524</v>
      </c>
      <c r="O51" s="55"/>
      <c r="P51" s="62"/>
      <c r="Q51" s="62"/>
      <c r="R51" s="62"/>
    </row>
    <row r="52" spans="1:18" ht="15" customHeight="1" x14ac:dyDescent="0.25">
      <c r="A52" s="34" t="str">
        <f t="shared" si="7"/>
        <v>DDR4-4266-32/2</v>
      </c>
      <c r="B52" s="57">
        <v>4266</v>
      </c>
      <c r="C52" s="55">
        <v>4</v>
      </c>
      <c r="D52" s="55">
        <v>32</v>
      </c>
      <c r="E52" s="55">
        <v>5</v>
      </c>
      <c r="F52" s="55">
        <v>2</v>
      </c>
      <c r="G52" s="99">
        <v>89</v>
      </c>
      <c r="H52" s="100" t="s">
        <v>86</v>
      </c>
      <c r="I52" s="24">
        <f t="shared" si="8"/>
        <v>2.1919426193088039</v>
      </c>
      <c r="J52" s="37">
        <f t="shared" si="9"/>
        <v>2.2798941053335255</v>
      </c>
      <c r="K52" s="37">
        <f t="shared" si="10"/>
        <v>2.2798941053335255</v>
      </c>
      <c r="L52" s="37">
        <f t="shared" si="11"/>
        <v>2.2505769433252847</v>
      </c>
      <c r="M52" s="60">
        <f t="shared" si="6"/>
        <v>2.2609241769752524</v>
      </c>
      <c r="O52" s="55"/>
      <c r="P52" s="62"/>
      <c r="Q52" s="62"/>
      <c r="R52" s="62"/>
    </row>
    <row r="53" spans="1:18" ht="15" customHeight="1" x14ac:dyDescent="0.25">
      <c r="A53" s="34" t="str">
        <f t="shared" si="7"/>
        <v>DDR4-4266-64/2</v>
      </c>
      <c r="B53" s="57">
        <v>4266</v>
      </c>
      <c r="C53" s="55">
        <v>4</v>
      </c>
      <c r="D53" s="55">
        <v>64</v>
      </c>
      <c r="E53" s="55">
        <v>5</v>
      </c>
      <c r="F53" s="55">
        <v>2</v>
      </c>
      <c r="G53" s="99">
        <v>188</v>
      </c>
      <c r="H53" s="100" t="s">
        <v>87</v>
      </c>
      <c r="I53" s="24">
        <f t="shared" si="8"/>
        <v>2.8511738307485572</v>
      </c>
      <c r="J53" s="37">
        <f t="shared" si="9"/>
        <v>3.1863370210631863</v>
      </c>
      <c r="K53" s="37">
        <f t="shared" si="10"/>
        <v>3.1863370210631863</v>
      </c>
      <c r="L53" s="37">
        <f t="shared" si="11"/>
        <v>3.0746159576249763</v>
      </c>
      <c r="M53" s="60">
        <f t="shared" si="6"/>
        <v>3.1140469211914032</v>
      </c>
      <c r="O53" s="55"/>
      <c r="P53" s="62"/>
      <c r="Q53" s="62"/>
      <c r="R53" s="62"/>
    </row>
    <row r="54" spans="1:18" ht="15" customHeight="1" x14ac:dyDescent="0.25">
      <c r="A54" s="34" t="str">
        <f t="shared" si="7"/>
        <v>DDR4-4800-16/2</v>
      </c>
      <c r="B54" s="57">
        <v>4800</v>
      </c>
      <c r="C54" s="55">
        <v>4</v>
      </c>
      <c r="D54" s="55">
        <v>16</v>
      </c>
      <c r="E54" s="55">
        <v>5</v>
      </c>
      <c r="F54" s="55">
        <v>2</v>
      </c>
      <c r="G54" s="99">
        <v>97</v>
      </c>
      <c r="H54" s="100" t="s">
        <v>88</v>
      </c>
      <c r="I54" s="24">
        <f t="shared" si="8"/>
        <v>1.9010709497552534</v>
      </c>
      <c r="J54" s="37">
        <f t="shared" si="9"/>
        <v>1.8023659588610443</v>
      </c>
      <c r="K54" s="37">
        <f t="shared" si="10"/>
        <v>1.8023659588610443</v>
      </c>
      <c r="L54" s="37">
        <f t="shared" si="11"/>
        <v>1.8352676224924473</v>
      </c>
      <c r="M54" s="60">
        <f t="shared" si="6"/>
        <v>1.8236552706225402</v>
      </c>
      <c r="O54" s="55"/>
      <c r="P54" s="62"/>
      <c r="Q54" s="62"/>
      <c r="R54" s="62"/>
    </row>
    <row r="55" spans="1:18" ht="15" customHeight="1" x14ac:dyDescent="0.25">
      <c r="A55" s="34" t="str">
        <f t="shared" si="7"/>
        <v>DDR4-4800-32/2</v>
      </c>
      <c r="B55" s="57">
        <v>4800</v>
      </c>
      <c r="C55" s="55">
        <v>4</v>
      </c>
      <c r="D55" s="55">
        <v>32</v>
      </c>
      <c r="E55" s="55">
        <v>5</v>
      </c>
      <c r="F55" s="55">
        <v>2</v>
      </c>
      <c r="G55" s="99">
        <v>117</v>
      </c>
      <c r="H55" s="100" t="s">
        <v>89</v>
      </c>
      <c r="I55" s="24">
        <f t="shared" si="8"/>
        <v>2.3068753612885802</v>
      </c>
      <c r="J55" s="37">
        <f t="shared" si="9"/>
        <v>2.3603470247193687</v>
      </c>
      <c r="K55" s="37">
        <f t="shared" si="10"/>
        <v>2.3603470247193687</v>
      </c>
      <c r="L55" s="37">
        <f t="shared" si="11"/>
        <v>2.3425231369091062</v>
      </c>
      <c r="M55" s="60">
        <f t="shared" si="6"/>
        <v>2.3488139208421397</v>
      </c>
      <c r="O55" s="55"/>
      <c r="P55" s="62"/>
      <c r="Q55" s="62"/>
      <c r="R55" s="62"/>
    </row>
    <row r="56" spans="1:18" ht="15" customHeight="1" x14ac:dyDescent="0.25">
      <c r="A56" s="34" t="str">
        <f t="shared" si="7"/>
        <v>DDR4-4800-64/2</v>
      </c>
      <c r="B56" s="57">
        <v>4800</v>
      </c>
      <c r="C56" s="55">
        <v>4</v>
      </c>
      <c r="D56" s="55">
        <v>64</v>
      </c>
      <c r="E56" s="55">
        <v>5</v>
      </c>
      <c r="F56" s="55">
        <v>2</v>
      </c>
      <c r="G56" s="99">
        <v>234</v>
      </c>
      <c r="H56" s="100" t="s">
        <v>89</v>
      </c>
      <c r="I56" s="24">
        <f t="shared" si="8"/>
        <v>2.9661065727283336</v>
      </c>
      <c r="J56" s="37">
        <f t="shared" si="9"/>
        <v>3.2667899404490299</v>
      </c>
      <c r="K56" s="37">
        <f t="shared" si="10"/>
        <v>3.2667899404490299</v>
      </c>
      <c r="L56" s="37">
        <f t="shared" si="11"/>
        <v>3.1665621512087974</v>
      </c>
      <c r="M56" s="60">
        <f t="shared" si="6"/>
        <v>3.2019366650582914</v>
      </c>
      <c r="O56" s="55"/>
      <c r="P56" s="62"/>
      <c r="Q56" s="62"/>
      <c r="R56" s="62"/>
    </row>
    <row r="57" spans="1:18" ht="15" customHeight="1" x14ac:dyDescent="0.25">
      <c r="A57" s="34" t="str">
        <f t="shared" si="7"/>
        <v>DDR5-4800-8/1</v>
      </c>
      <c r="B57" s="57">
        <v>4800</v>
      </c>
      <c r="C57" s="55">
        <v>5</v>
      </c>
      <c r="D57" s="55">
        <v>8</v>
      </c>
      <c r="E57" s="55">
        <v>7</v>
      </c>
      <c r="F57" s="55">
        <v>1</v>
      </c>
      <c r="G57" s="99">
        <v>22</v>
      </c>
      <c r="H57" s="100" t="s">
        <v>90</v>
      </c>
      <c r="I57" s="24">
        <f t="shared" si="8"/>
        <v>1.5625173024275134</v>
      </c>
      <c r="J57" s="37">
        <f t="shared" si="9"/>
        <v>1.4012621116992592</v>
      </c>
      <c r="K57" s="37">
        <f t="shared" si="10"/>
        <v>1.4012621116992592</v>
      </c>
      <c r="L57" s="37">
        <f t="shared" si="11"/>
        <v>1.4550138419420107</v>
      </c>
      <c r="M57" s="60">
        <f t="shared" si="6"/>
        <v>1.4360426430328042</v>
      </c>
      <c r="O57" s="55"/>
      <c r="P57" s="62"/>
      <c r="Q57" s="62"/>
      <c r="R57" s="62"/>
    </row>
    <row r="58" spans="1:18" ht="15" customHeight="1" x14ac:dyDescent="0.25">
      <c r="A58" s="34" t="str">
        <f t="shared" si="7"/>
        <v>DDR5-4800-16/1</v>
      </c>
      <c r="B58" s="57">
        <v>4800</v>
      </c>
      <c r="C58" s="55">
        <v>5</v>
      </c>
      <c r="D58" s="55">
        <v>16</v>
      </c>
      <c r="E58" s="55">
        <v>7</v>
      </c>
      <c r="F58" s="55">
        <v>1</v>
      </c>
      <c r="G58" s="99">
        <v>39</v>
      </c>
      <c r="H58" s="100" t="s">
        <v>91</v>
      </c>
      <c r="I58" s="24">
        <f t="shared" si="8"/>
        <v>1.8123192195125017</v>
      </c>
      <c r="J58" s="37">
        <f t="shared" si="9"/>
        <v>1.7447397476911184</v>
      </c>
      <c r="K58" s="37">
        <f t="shared" si="10"/>
        <v>1.7447397476911184</v>
      </c>
      <c r="L58" s="37">
        <f t="shared" si="11"/>
        <v>1.7672662382982463</v>
      </c>
      <c r="M58" s="60">
        <f t="shared" si="6"/>
        <v>1.759315712201613</v>
      </c>
      <c r="O58" s="55"/>
      <c r="P58" s="62"/>
      <c r="Q58" s="62"/>
      <c r="R58" s="62"/>
    </row>
    <row r="59" spans="1:18" ht="15" customHeight="1" x14ac:dyDescent="0.25">
      <c r="A59" s="34" t="str">
        <f t="shared" si="7"/>
        <v>DDR5-4800-32/1</v>
      </c>
      <c r="B59" s="57">
        <v>4800</v>
      </c>
      <c r="C59" s="55">
        <v>5</v>
      </c>
      <c r="D59" s="55">
        <v>32</v>
      </c>
      <c r="E59" s="55">
        <v>7</v>
      </c>
      <c r="F59" s="55">
        <v>1</v>
      </c>
      <c r="G59" s="99">
        <v>71</v>
      </c>
      <c r="H59" s="100" t="s">
        <v>92</v>
      </c>
      <c r="I59" s="24">
        <f t="shared" si="8"/>
        <v>2.2181236310458288</v>
      </c>
      <c r="J59" s="37">
        <f t="shared" si="9"/>
        <v>2.3027208135494428</v>
      </c>
      <c r="K59" s="37">
        <f t="shared" si="10"/>
        <v>2.3027208135494428</v>
      </c>
      <c r="L59" s="37">
        <f t="shared" si="11"/>
        <v>2.2745217527149046</v>
      </c>
      <c r="M59" s="60">
        <f t="shared" si="6"/>
        <v>2.284474362421212</v>
      </c>
      <c r="O59" s="55"/>
      <c r="P59" s="62"/>
      <c r="Q59" s="62"/>
      <c r="R59" s="62"/>
    </row>
    <row r="60" spans="1:18" ht="15" customHeight="1" x14ac:dyDescent="0.25">
      <c r="A60" s="34" t="str">
        <f t="shared" si="7"/>
        <v>DDR5-4800-32/2</v>
      </c>
      <c r="B60" s="57">
        <v>4800</v>
      </c>
      <c r="C60" s="55">
        <v>5</v>
      </c>
      <c r="D60" s="55">
        <v>32</v>
      </c>
      <c r="E60" s="55">
        <v>7</v>
      </c>
      <c r="F60" s="55">
        <v>2</v>
      </c>
      <c r="G60" s="99">
        <v>84</v>
      </c>
      <c r="H60" s="100" t="s">
        <v>93</v>
      </c>
      <c r="I60" s="24">
        <f t="shared" si="8"/>
        <v>2.33437536128858</v>
      </c>
      <c r="J60" s="37">
        <f t="shared" si="9"/>
        <v>2.387847024719369</v>
      </c>
      <c r="K60" s="37">
        <f t="shared" si="10"/>
        <v>2.387847024719369</v>
      </c>
      <c r="L60" s="37">
        <f t="shared" si="11"/>
        <v>2.370023136909106</v>
      </c>
      <c r="M60" s="60">
        <f t="shared" si="6"/>
        <v>2.37631392084214</v>
      </c>
      <c r="O60" s="55"/>
      <c r="P60" s="62"/>
      <c r="Q60" s="62"/>
      <c r="R60" s="62"/>
    </row>
    <row r="61" spans="1:18" ht="15" customHeight="1" x14ac:dyDescent="0.25">
      <c r="A61" s="34" t="str">
        <f t="shared" si="7"/>
        <v>DDR5-4800-64/2</v>
      </c>
      <c r="B61" s="57">
        <v>4800</v>
      </c>
      <c r="C61" s="55">
        <v>5</v>
      </c>
      <c r="D61" s="55">
        <v>64</v>
      </c>
      <c r="E61" s="55">
        <v>7</v>
      </c>
      <c r="F61" s="55">
        <v>2</v>
      </c>
      <c r="G61" s="99">
        <v>152</v>
      </c>
      <c r="H61" s="100" t="s">
        <v>94</v>
      </c>
      <c r="I61" s="24">
        <f t="shared" si="8"/>
        <v>2.9936065727283334</v>
      </c>
      <c r="J61" s="37">
        <f t="shared" si="9"/>
        <v>3.2942899404490298</v>
      </c>
      <c r="K61" s="37">
        <f t="shared" si="10"/>
        <v>3.2942899404490298</v>
      </c>
      <c r="L61" s="37">
        <f t="shared" si="11"/>
        <v>3.1940621512087977</v>
      </c>
      <c r="M61" s="60">
        <f t="shared" si="6"/>
        <v>3.2294366650582909</v>
      </c>
      <c r="O61" s="55"/>
      <c r="P61" s="62"/>
      <c r="Q61" s="62"/>
      <c r="R61" s="62"/>
    </row>
    <row r="62" spans="1:18" ht="15" customHeight="1" x14ac:dyDescent="0.25">
      <c r="A62" s="34" t="str">
        <f t="shared" si="7"/>
        <v>DDR5-5200-8/1</v>
      </c>
      <c r="B62" s="57">
        <v>5200</v>
      </c>
      <c r="C62" s="55">
        <v>5</v>
      </c>
      <c r="D62" s="55">
        <v>8</v>
      </c>
      <c r="E62" s="55">
        <v>7</v>
      </c>
      <c r="F62" s="55">
        <v>1</v>
      </c>
      <c r="G62" s="99">
        <v>33</v>
      </c>
      <c r="H62" s="100" t="s">
        <v>95</v>
      </c>
      <c r="I62" s="24">
        <f t="shared" si="8"/>
        <v>1.6400163705683775</v>
      </c>
      <c r="J62" s="37">
        <f t="shared" si="9"/>
        <v>1.4555114593978642</v>
      </c>
      <c r="K62" s="37">
        <f t="shared" si="10"/>
        <v>1.4555114593978642</v>
      </c>
      <c r="L62" s="37">
        <f t="shared" si="11"/>
        <v>1.5170130964547019</v>
      </c>
      <c r="M62" s="60">
        <f t="shared" si="6"/>
        <v>1.4953066363169949</v>
      </c>
      <c r="O62" s="55"/>
      <c r="P62" s="62"/>
      <c r="Q62" s="62"/>
      <c r="R62" s="62"/>
    </row>
    <row r="63" spans="1:18" ht="15" customHeight="1" x14ac:dyDescent="0.25">
      <c r="A63" s="34" t="str">
        <f t="shared" si="7"/>
        <v>DDR5-5200-16/1</v>
      </c>
      <c r="B63" s="57">
        <v>5200</v>
      </c>
      <c r="C63" s="55">
        <v>5</v>
      </c>
      <c r="D63" s="55">
        <v>16</v>
      </c>
      <c r="E63" s="55">
        <v>7</v>
      </c>
      <c r="F63" s="55">
        <v>1</v>
      </c>
      <c r="G63" s="99">
        <v>44</v>
      </c>
      <c r="H63" s="100" t="s">
        <v>96</v>
      </c>
      <c r="I63" s="24">
        <f t="shared" si="8"/>
        <v>1.8898182876533658</v>
      </c>
      <c r="J63" s="37">
        <f t="shared" si="9"/>
        <v>1.7989890953897232</v>
      </c>
      <c r="K63" s="37">
        <f t="shared" si="10"/>
        <v>1.7989890953897232</v>
      </c>
      <c r="L63" s="37">
        <f t="shared" si="11"/>
        <v>1.8292654928109373</v>
      </c>
      <c r="M63" s="60">
        <f t="shared" si="6"/>
        <v>1.8185797054858028</v>
      </c>
      <c r="O63" s="55"/>
      <c r="P63" s="62"/>
      <c r="Q63" s="62"/>
      <c r="R63" s="62"/>
    </row>
    <row r="64" spans="1:18" ht="15" customHeight="1" x14ac:dyDescent="0.25">
      <c r="A64" s="34" t="str">
        <f t="shared" si="7"/>
        <v>DDR5-5200-16/2</v>
      </c>
      <c r="B64" s="57">
        <v>5200</v>
      </c>
      <c r="C64" s="55">
        <v>5</v>
      </c>
      <c r="D64" s="55">
        <v>16</v>
      </c>
      <c r="E64" s="55">
        <v>7</v>
      </c>
      <c r="F64" s="55">
        <v>2</v>
      </c>
      <c r="G64" s="99">
        <v>48</v>
      </c>
      <c r="H64" s="100" t="s">
        <v>97</v>
      </c>
      <c r="I64" s="24">
        <f t="shared" si="8"/>
        <v>2.0138199247102033</v>
      </c>
      <c r="J64" s="37">
        <f t="shared" si="9"/>
        <v>1.8895402413295097</v>
      </c>
      <c r="K64" s="37">
        <f t="shared" si="10"/>
        <v>1.8895402413295097</v>
      </c>
      <c r="L64" s="37">
        <f t="shared" si="11"/>
        <v>1.9309668024564077</v>
      </c>
      <c r="M64" s="60">
        <f t="shared" si="6"/>
        <v>1.9163456632351497</v>
      </c>
      <c r="O64" s="55"/>
      <c r="P64" s="62"/>
      <c r="Q64" s="62"/>
      <c r="R64" s="62"/>
    </row>
    <row r="65" spans="1:18" ht="15" customHeight="1" x14ac:dyDescent="0.25">
      <c r="A65" s="34" t="str">
        <f t="shared" si="7"/>
        <v>DDR5-5200-32/1</v>
      </c>
      <c r="B65" s="57">
        <v>5200</v>
      </c>
      <c r="C65" s="55">
        <v>5</v>
      </c>
      <c r="D65" s="55">
        <v>32</v>
      </c>
      <c r="E65" s="55">
        <v>7</v>
      </c>
      <c r="F65" s="55">
        <v>1</v>
      </c>
      <c r="G65" s="99">
        <v>86</v>
      </c>
      <c r="H65" s="100" t="s">
        <v>98</v>
      </c>
      <c r="I65" s="24">
        <f t="shared" si="8"/>
        <v>2.2956226991866928</v>
      </c>
      <c r="J65" s="37">
        <f t="shared" si="9"/>
        <v>2.3569701612480478</v>
      </c>
      <c r="K65" s="37">
        <f t="shared" si="10"/>
        <v>2.3569701612480478</v>
      </c>
      <c r="L65" s="37">
        <f t="shared" si="11"/>
        <v>2.3365210072275961</v>
      </c>
      <c r="M65" s="60">
        <f t="shared" si="6"/>
        <v>2.3437383557054026</v>
      </c>
      <c r="O65" s="55"/>
      <c r="P65" s="62"/>
      <c r="Q65" s="62"/>
      <c r="R65" s="62"/>
    </row>
    <row r="66" spans="1:18" ht="15" customHeight="1" x14ac:dyDescent="0.25">
      <c r="A66" s="34" t="str">
        <f t="shared" si="7"/>
        <v>DDR5-5200-32/2</v>
      </c>
      <c r="B66" s="57">
        <v>5200</v>
      </c>
      <c r="C66" s="55">
        <v>5</v>
      </c>
      <c r="D66" s="55">
        <v>32</v>
      </c>
      <c r="E66" s="55">
        <v>7</v>
      </c>
      <c r="F66" s="55">
        <v>2</v>
      </c>
      <c r="G66" s="99">
        <v>82</v>
      </c>
      <c r="H66" s="100" t="s">
        <v>99</v>
      </c>
      <c r="I66" s="24">
        <f t="shared" si="8"/>
        <v>2.4196243362435306</v>
      </c>
      <c r="J66" s="37">
        <f t="shared" si="9"/>
        <v>2.4475213071878343</v>
      </c>
      <c r="K66" s="37">
        <f t="shared" si="10"/>
        <v>2.4475213071878343</v>
      </c>
      <c r="L66" s="37">
        <f t="shared" si="11"/>
        <v>2.4382223168730661</v>
      </c>
      <c r="M66" s="60">
        <f t="shared" si="6"/>
        <v>2.4415043134547489</v>
      </c>
      <c r="O66" s="55"/>
      <c r="P66" s="62"/>
      <c r="Q66" s="62"/>
      <c r="R66" s="62"/>
    </row>
    <row r="67" spans="1:18" ht="15" customHeight="1" x14ac:dyDescent="0.25">
      <c r="A67" s="34" t="str">
        <f t="shared" si="7"/>
        <v>DDR5-5200-64/2</v>
      </c>
      <c r="B67" s="57">
        <v>5200</v>
      </c>
      <c r="C67" s="55">
        <v>5</v>
      </c>
      <c r="D67" s="55">
        <v>64</v>
      </c>
      <c r="E67" s="55">
        <v>7</v>
      </c>
      <c r="F67" s="55">
        <v>2</v>
      </c>
      <c r="G67" s="99">
        <v>158</v>
      </c>
      <c r="H67" s="100" t="s">
        <v>100</v>
      </c>
      <c r="I67" s="24">
        <f t="shared" si="8"/>
        <v>3.0788555476832835</v>
      </c>
      <c r="J67" s="37">
        <f t="shared" si="9"/>
        <v>3.3539642229174951</v>
      </c>
      <c r="K67" s="37">
        <f t="shared" si="10"/>
        <v>3.3539642229174951</v>
      </c>
      <c r="L67" s="37">
        <f t="shared" si="11"/>
        <v>3.2622613311727582</v>
      </c>
      <c r="M67" s="60">
        <f t="shared" si="6"/>
        <v>3.2946270576709002</v>
      </c>
      <c r="O67" s="55"/>
      <c r="P67" s="62"/>
      <c r="Q67" s="62"/>
      <c r="R67" s="62"/>
    </row>
    <row r="68" spans="1:18" ht="15" customHeight="1" x14ac:dyDescent="0.25">
      <c r="A68" s="34" t="str">
        <f t="shared" si="7"/>
        <v>DDR5-5600-8/1</v>
      </c>
      <c r="B68" s="57">
        <v>5600</v>
      </c>
      <c r="C68" s="55">
        <v>5</v>
      </c>
      <c r="D68" s="55">
        <v>8</v>
      </c>
      <c r="E68" s="55">
        <v>7</v>
      </c>
      <c r="F68" s="55">
        <v>1</v>
      </c>
      <c r="G68" s="99">
        <v>30</v>
      </c>
      <c r="H68" s="100" t="s">
        <v>101</v>
      </c>
      <c r="I68" s="24">
        <f t="shared" si="8"/>
        <v>1.7169209649428372</v>
      </c>
      <c r="J68" s="37">
        <f t="shared" si="9"/>
        <v>1.5093446754599862</v>
      </c>
      <c r="K68" s="37">
        <f t="shared" si="10"/>
        <v>1.5093446754599862</v>
      </c>
      <c r="L68" s="37">
        <f t="shared" si="11"/>
        <v>1.57853677195427</v>
      </c>
      <c r="M68" s="60">
        <f t="shared" si="6"/>
        <v>1.5541160320151111</v>
      </c>
      <c r="O68" s="55"/>
      <c r="P68" s="62"/>
      <c r="Q68" s="62"/>
      <c r="R68" s="62"/>
    </row>
    <row r="69" spans="1:18" ht="15" customHeight="1" x14ac:dyDescent="0.25">
      <c r="A69" s="34" t="str">
        <f t="shared" si="7"/>
        <v>DDR5-5600-16/1</v>
      </c>
      <c r="B69" s="57">
        <v>5600</v>
      </c>
      <c r="C69" s="55">
        <v>5</v>
      </c>
      <c r="D69" s="55">
        <v>16</v>
      </c>
      <c r="E69" s="55">
        <v>7</v>
      </c>
      <c r="F69" s="55">
        <v>1</v>
      </c>
      <c r="G69" s="99">
        <v>47</v>
      </c>
      <c r="H69" s="100" t="s">
        <v>102</v>
      </c>
      <c r="I69" s="24">
        <f t="shared" si="8"/>
        <v>1.9667228820278257</v>
      </c>
      <c r="J69" s="37">
        <f t="shared" si="9"/>
        <v>1.8528223114518452</v>
      </c>
      <c r="K69" s="37">
        <f t="shared" si="10"/>
        <v>1.8528223114518452</v>
      </c>
      <c r="L69" s="37">
        <f t="shared" si="11"/>
        <v>1.8907891683105054</v>
      </c>
      <c r="M69" s="60">
        <f t="shared" si="6"/>
        <v>1.8773891011839192</v>
      </c>
      <c r="O69" s="55"/>
      <c r="P69" s="62"/>
      <c r="Q69" s="62"/>
      <c r="R69" s="62"/>
    </row>
    <row r="70" spans="1:18" ht="15" customHeight="1" x14ac:dyDescent="0.25">
      <c r="A70" s="34" t="str">
        <f t="shared" si="7"/>
        <v>DDR5-5600-16/2</v>
      </c>
      <c r="B70" s="57">
        <v>5600</v>
      </c>
      <c r="C70" s="55">
        <v>5</v>
      </c>
      <c r="D70" s="55">
        <v>16</v>
      </c>
      <c r="E70" s="55">
        <v>7</v>
      </c>
      <c r="F70" s="55">
        <v>2</v>
      </c>
      <c r="G70" s="99">
        <v>52</v>
      </c>
      <c r="H70" s="100" t="s">
        <v>103</v>
      </c>
      <c r="I70" s="24">
        <f t="shared" si="8"/>
        <v>2.0984149785221096</v>
      </c>
      <c r="J70" s="37">
        <f t="shared" si="9"/>
        <v>1.9487567789978439</v>
      </c>
      <c r="K70" s="37">
        <f t="shared" si="10"/>
        <v>1.9487567789978439</v>
      </c>
      <c r="L70" s="37">
        <f t="shared" si="11"/>
        <v>1.9986428455059326</v>
      </c>
      <c r="M70" s="60">
        <f t="shared" si="6"/>
        <v>1.9810359985030777</v>
      </c>
      <c r="O70" s="55"/>
      <c r="P70" s="62"/>
      <c r="Q70" s="62"/>
      <c r="R70" s="62"/>
    </row>
    <row r="71" spans="1:18" ht="15" customHeight="1" x14ac:dyDescent="0.25">
      <c r="A71" s="34" t="str">
        <f t="shared" si="7"/>
        <v>DDR5-5600-32/1</v>
      </c>
      <c r="B71" s="57">
        <v>5600</v>
      </c>
      <c r="C71" s="55">
        <v>5</v>
      </c>
      <c r="D71" s="55">
        <v>32</v>
      </c>
      <c r="E71" s="55">
        <v>7</v>
      </c>
      <c r="F71" s="55">
        <v>1</v>
      </c>
      <c r="G71" s="99">
        <v>85</v>
      </c>
      <c r="H71" s="100" t="s">
        <v>104</v>
      </c>
      <c r="I71" s="24">
        <f t="shared" si="8"/>
        <v>2.372527293561153</v>
      </c>
      <c r="J71" s="37">
        <f t="shared" si="9"/>
        <v>2.4108033773101698</v>
      </c>
      <c r="K71" s="37">
        <f t="shared" si="10"/>
        <v>2.4108033773101698</v>
      </c>
      <c r="L71" s="37">
        <f t="shared" si="11"/>
        <v>2.3980446827271642</v>
      </c>
      <c r="M71" s="60">
        <f t="shared" si="6"/>
        <v>2.4025477514035192</v>
      </c>
      <c r="O71" s="55"/>
      <c r="P71" s="62"/>
      <c r="Q71" s="62"/>
      <c r="R71" s="62"/>
    </row>
    <row r="72" spans="1:18" ht="15" customHeight="1" x14ac:dyDescent="0.25">
      <c r="A72" s="34" t="str">
        <f t="shared" si="7"/>
        <v>DDR5-5600-32/2</v>
      </c>
      <c r="B72" s="57">
        <v>5600</v>
      </c>
      <c r="C72" s="55">
        <v>5</v>
      </c>
      <c r="D72" s="55">
        <v>32</v>
      </c>
      <c r="E72" s="55">
        <v>7</v>
      </c>
      <c r="F72" s="55">
        <v>2</v>
      </c>
      <c r="G72" s="99">
        <v>80</v>
      </c>
      <c r="H72" s="100" t="s">
        <v>105</v>
      </c>
      <c r="I72" s="24">
        <f t="shared" si="8"/>
        <v>2.5042193900554368</v>
      </c>
      <c r="J72" s="37">
        <f t="shared" si="9"/>
        <v>2.5067378448561684</v>
      </c>
      <c r="K72" s="37">
        <f t="shared" si="10"/>
        <v>2.5067378448561684</v>
      </c>
      <c r="L72" s="37">
        <f t="shared" si="11"/>
        <v>2.5058983599225915</v>
      </c>
      <c r="M72" s="60">
        <f t="shared" si="6"/>
        <v>2.5061946487226776</v>
      </c>
      <c r="O72" s="55"/>
      <c r="P72" s="62"/>
      <c r="Q72" s="62"/>
      <c r="R72" s="62"/>
    </row>
    <row r="73" spans="1:18" ht="15" customHeight="1" x14ac:dyDescent="0.25">
      <c r="A73" s="34" t="str">
        <f t="shared" ref="A73:A98" si="12">_xlfn.CONCAT("DDR",C73,"-",B73,"-",D73,"/",F73)</f>
        <v>DDR5-5600-64/2</v>
      </c>
      <c r="B73" s="57">
        <v>5600</v>
      </c>
      <c r="C73" s="55">
        <v>5</v>
      </c>
      <c r="D73" s="55">
        <v>64</v>
      </c>
      <c r="E73" s="55">
        <v>7</v>
      </c>
      <c r="F73" s="55">
        <v>2</v>
      </c>
      <c r="G73" s="99">
        <v>163</v>
      </c>
      <c r="H73" s="100" t="s">
        <v>106</v>
      </c>
      <c r="I73" s="24">
        <f t="shared" si="8"/>
        <v>3.1634506014951898</v>
      </c>
      <c r="J73" s="37">
        <f t="shared" si="9"/>
        <v>3.4131807605858295</v>
      </c>
      <c r="K73" s="37">
        <f t="shared" si="10"/>
        <v>3.4131807605858295</v>
      </c>
      <c r="L73" s="37">
        <f t="shared" si="11"/>
        <v>3.3299373742222826</v>
      </c>
      <c r="M73" s="60">
        <f t="shared" ref="M73:M98" si="13">(I73*I$3 + J73*J$3 + K73*K$3 + L73*L$3) / (I$3+J$3+K$3+L$3)</f>
        <v>3.3593173929388294</v>
      </c>
      <c r="O73" s="55"/>
      <c r="P73" s="62"/>
      <c r="Q73" s="62"/>
      <c r="R73" s="62"/>
    </row>
    <row r="74" spans="1:18" ht="15" customHeight="1" x14ac:dyDescent="0.25">
      <c r="A74" s="34" t="str">
        <f t="shared" si="12"/>
        <v>DDR5-6000-8/1</v>
      </c>
      <c r="B74" s="57">
        <v>6000</v>
      </c>
      <c r="C74" s="55">
        <v>5</v>
      </c>
      <c r="D74" s="55">
        <v>8</v>
      </c>
      <c r="E74" s="55">
        <v>7</v>
      </c>
      <c r="F74" s="55">
        <v>1</v>
      </c>
      <c r="G74" s="99">
        <v>36</v>
      </c>
      <c r="H74" s="100" t="s">
        <v>107</v>
      </c>
      <c r="I74" s="24">
        <f t="shared" ref="I74:I98" si="14">(SUMPRODUCT((B74:C74 /B$9:C$9)^B$7:C$7 * B$2:C$2) * (1+H$3*(MIN(F74,H$2)-1)+H$4*(F74-MIN(F74,H$2))) + (D74/D$9)^D$7 * D$2)  * I$9</f>
        <v>1.7932777099676613</v>
      </c>
      <c r="J74" s="37">
        <f t="shared" ref="J74:J98" si="15">(SUMPRODUCT((B74:C74 /B$9:C$9)^B$7:C$7 * B$3:C$3) * (1+H$3*(MIN(F74,H$2)-1)+H$4*(F74-MIN(F74,H$2))) + (D74/D$9)^D$7 * D$3)  * J$9</f>
        <v>1.5627943969773628</v>
      </c>
      <c r="K74" s="37">
        <f t="shared" ref="K74:K98" si="16">(SUMPRODUCT((B74:C74 /B$9:C$9)^B$7:C$7 * B$4:C$4) * (1+H$3*(MIN(F74,H$2)-1)+H$4*(F74-MIN(F74,H$2))) + (D74/D$9)^D$7 * D$4)  * K$9</f>
        <v>1.5627943969773628</v>
      </c>
      <c r="L74" s="37">
        <f t="shared" ref="L74:L98" si="17">(SUMPRODUCT((B74:C74 /B$9:C$9)^B$7:C$7 * B$5:C$5) * (1+H$3*(MIN(F74,H$2)-1)+H$4*(F74-MIN(F74,H$2))) + (D74/D$9)^D$7 * D$5)  * L$9</f>
        <v>1.639622167974129</v>
      </c>
      <c r="M74" s="60">
        <f t="shared" si="13"/>
        <v>1.6125064840929175</v>
      </c>
      <c r="O74" s="55"/>
      <c r="P74" s="62"/>
      <c r="Q74" s="62"/>
      <c r="R74" s="62"/>
    </row>
    <row r="75" spans="1:18" ht="15" customHeight="1" x14ac:dyDescent="0.25">
      <c r="A75" s="34" t="str">
        <f t="shared" si="12"/>
        <v>DDR5-6000-16/1</v>
      </c>
      <c r="B75" s="57">
        <v>6000</v>
      </c>
      <c r="C75" s="55">
        <v>5</v>
      </c>
      <c r="D75" s="55">
        <v>16</v>
      </c>
      <c r="E75" s="55">
        <v>7</v>
      </c>
      <c r="F75" s="55">
        <v>1</v>
      </c>
      <c r="G75" s="99">
        <v>53</v>
      </c>
      <c r="H75" s="100" t="s">
        <v>108</v>
      </c>
      <c r="I75" s="24">
        <f t="shared" si="14"/>
        <v>2.0430796270526494</v>
      </c>
      <c r="J75" s="37">
        <f t="shared" si="15"/>
        <v>1.906272032969222</v>
      </c>
      <c r="K75" s="37">
        <f t="shared" si="16"/>
        <v>1.906272032969222</v>
      </c>
      <c r="L75" s="37">
        <f t="shared" si="17"/>
        <v>1.9518745643303643</v>
      </c>
      <c r="M75" s="60">
        <f t="shared" si="13"/>
        <v>1.9357795532617259</v>
      </c>
      <c r="O75" s="55"/>
      <c r="P75" s="62"/>
      <c r="Q75" s="62"/>
      <c r="R75" s="62"/>
    </row>
    <row r="76" spans="1:18" ht="15" customHeight="1" x14ac:dyDescent="0.25">
      <c r="A76" s="34" t="str">
        <f t="shared" si="12"/>
        <v>DDR5-6000-16/2</v>
      </c>
      <c r="B76" s="57">
        <v>6000</v>
      </c>
      <c r="C76" s="55">
        <v>5</v>
      </c>
      <c r="D76" s="55">
        <v>16</v>
      </c>
      <c r="E76" s="55">
        <v>7</v>
      </c>
      <c r="F76" s="55">
        <v>2</v>
      </c>
      <c r="G76" s="99">
        <v>60</v>
      </c>
      <c r="H76" s="100" t="s">
        <v>109</v>
      </c>
      <c r="I76" s="24">
        <f t="shared" si="14"/>
        <v>2.1824073980494161</v>
      </c>
      <c r="J76" s="37">
        <f t="shared" si="15"/>
        <v>2.0075514726669583</v>
      </c>
      <c r="K76" s="37">
        <f t="shared" si="16"/>
        <v>2.0075514726669583</v>
      </c>
      <c r="L76" s="37">
        <f t="shared" si="17"/>
        <v>2.0658367811277776</v>
      </c>
      <c r="M76" s="60">
        <f t="shared" si="13"/>
        <v>2.0452654957886649</v>
      </c>
      <c r="O76" s="55"/>
      <c r="P76" s="62"/>
      <c r="Q76" s="62"/>
      <c r="R76" s="62"/>
    </row>
    <row r="77" spans="1:18" ht="15" customHeight="1" x14ac:dyDescent="0.25">
      <c r="A77" s="34" t="str">
        <f t="shared" si="12"/>
        <v>DDR5-6000-32/1</v>
      </c>
      <c r="B77" s="57">
        <v>6000</v>
      </c>
      <c r="C77" s="55">
        <v>5</v>
      </c>
      <c r="D77" s="55">
        <v>32</v>
      </c>
      <c r="E77" s="55">
        <v>7</v>
      </c>
      <c r="F77" s="55">
        <v>1</v>
      </c>
      <c r="G77" s="99">
        <v>99</v>
      </c>
      <c r="H77" s="100" t="s">
        <v>110</v>
      </c>
      <c r="I77" s="24">
        <f t="shared" si="14"/>
        <v>2.4488840385859767</v>
      </c>
      <c r="J77" s="37">
        <f t="shared" si="15"/>
        <v>2.4642530988275464</v>
      </c>
      <c r="K77" s="37">
        <f t="shared" si="16"/>
        <v>2.4642530988275464</v>
      </c>
      <c r="L77" s="37">
        <f t="shared" si="17"/>
        <v>2.4591300787470232</v>
      </c>
      <c r="M77" s="60">
        <f t="shared" si="13"/>
        <v>2.4609382034813252</v>
      </c>
      <c r="O77" s="55"/>
      <c r="P77" s="62"/>
      <c r="Q77" s="62"/>
      <c r="R77" s="62"/>
    </row>
    <row r="78" spans="1:18" ht="15" customHeight="1" x14ac:dyDescent="0.25">
      <c r="A78" s="34" t="str">
        <f t="shared" si="12"/>
        <v>DDR5-6000-32/2</v>
      </c>
      <c r="B78" s="57">
        <v>6000</v>
      </c>
      <c r="C78" s="55">
        <v>5</v>
      </c>
      <c r="D78" s="55">
        <v>32</v>
      </c>
      <c r="E78" s="55">
        <v>7</v>
      </c>
      <c r="F78" s="55">
        <v>2</v>
      </c>
      <c r="G78" s="99">
        <v>87</v>
      </c>
      <c r="H78" s="100" t="s">
        <v>111</v>
      </c>
      <c r="I78" s="24">
        <f t="shared" si="14"/>
        <v>2.5882118095827429</v>
      </c>
      <c r="J78" s="37">
        <f t="shared" si="15"/>
        <v>2.5655325385252827</v>
      </c>
      <c r="K78" s="37">
        <f t="shared" si="16"/>
        <v>2.5655325385252827</v>
      </c>
      <c r="L78" s="37">
        <f t="shared" si="17"/>
        <v>2.573092295544436</v>
      </c>
      <c r="M78" s="60">
        <f t="shared" si="13"/>
        <v>2.5704241460082642</v>
      </c>
      <c r="O78" s="55"/>
      <c r="P78" s="62"/>
      <c r="Q78" s="62"/>
      <c r="R78" s="62"/>
    </row>
    <row r="79" spans="1:18" ht="15" customHeight="1" x14ac:dyDescent="0.25">
      <c r="A79" s="34" t="str">
        <f t="shared" si="12"/>
        <v>DDR5-6000-64/2</v>
      </c>
      <c r="B79" s="57">
        <v>6000</v>
      </c>
      <c r="C79" s="55">
        <v>5</v>
      </c>
      <c r="D79" s="55">
        <v>64</v>
      </c>
      <c r="E79" s="55">
        <v>7</v>
      </c>
      <c r="F79" s="55">
        <v>2</v>
      </c>
      <c r="G79" s="99">
        <v>179</v>
      </c>
      <c r="H79" s="100" t="s">
        <v>112</v>
      </c>
      <c r="I79" s="24">
        <f t="shared" si="14"/>
        <v>3.2474430210224963</v>
      </c>
      <c r="J79" s="37">
        <f t="shared" si="15"/>
        <v>3.4719754542549435</v>
      </c>
      <c r="K79" s="37">
        <f t="shared" si="16"/>
        <v>3.4719754542549435</v>
      </c>
      <c r="L79" s="37">
        <f t="shared" si="17"/>
        <v>3.397131309844128</v>
      </c>
      <c r="M79" s="60">
        <f t="shared" si="13"/>
        <v>3.4235468902244159</v>
      </c>
      <c r="O79" s="55"/>
      <c r="P79" s="62"/>
      <c r="Q79" s="62"/>
      <c r="R79" s="62"/>
    </row>
    <row r="80" spans="1:18" ht="15" customHeight="1" x14ac:dyDescent="0.25">
      <c r="A80" s="34" t="str">
        <f t="shared" si="12"/>
        <v>DDR5-6200-32/2</v>
      </c>
      <c r="B80" s="57">
        <v>6200</v>
      </c>
      <c r="C80" s="55">
        <v>5</v>
      </c>
      <c r="D80" s="55">
        <v>32</v>
      </c>
      <c r="E80" s="55">
        <v>7</v>
      </c>
      <c r="F80" s="55">
        <v>2</v>
      </c>
      <c r="G80" s="99">
        <v>84</v>
      </c>
      <c r="H80" s="100" t="s">
        <v>113</v>
      </c>
      <c r="I80" s="24">
        <f t="shared" si="14"/>
        <v>2.6299960566836971</v>
      </c>
      <c r="J80" s="37">
        <f t="shared" si="15"/>
        <v>2.5947815114959507</v>
      </c>
      <c r="K80" s="37">
        <f t="shared" si="16"/>
        <v>2.5947815114959507</v>
      </c>
      <c r="L80" s="37">
        <f t="shared" si="17"/>
        <v>2.6065196932251995</v>
      </c>
      <c r="M80" s="60">
        <f t="shared" si="13"/>
        <v>2.6023768055560526</v>
      </c>
      <c r="O80" s="55"/>
      <c r="P80" s="62"/>
      <c r="Q80" s="62"/>
      <c r="R80" s="62"/>
    </row>
    <row r="81" spans="1:18" ht="15" customHeight="1" x14ac:dyDescent="0.25">
      <c r="A81" s="34" t="str">
        <f t="shared" si="12"/>
        <v>DDR5-6200-64/2</v>
      </c>
      <c r="B81" s="57">
        <v>6200</v>
      </c>
      <c r="C81" s="55">
        <v>5</v>
      </c>
      <c r="D81" s="55">
        <v>64</v>
      </c>
      <c r="E81" s="55">
        <v>7</v>
      </c>
      <c r="F81" s="55">
        <v>2</v>
      </c>
      <c r="G81" s="99">
        <v>235</v>
      </c>
      <c r="H81" s="100" t="s">
        <v>114</v>
      </c>
      <c r="I81" s="24">
        <f t="shared" si="14"/>
        <v>3.28922726812345</v>
      </c>
      <c r="J81" s="37">
        <f t="shared" si="15"/>
        <v>3.5012244272256119</v>
      </c>
      <c r="K81" s="37">
        <f t="shared" si="16"/>
        <v>3.5012244272256119</v>
      </c>
      <c r="L81" s="37">
        <f t="shared" si="17"/>
        <v>3.4305587075248916</v>
      </c>
      <c r="M81" s="60">
        <f t="shared" si="13"/>
        <v>3.4554995497722043</v>
      </c>
      <c r="O81" s="55"/>
      <c r="P81" s="62"/>
      <c r="Q81" s="62"/>
      <c r="R81" s="62"/>
    </row>
    <row r="82" spans="1:18" ht="15" customHeight="1" x14ac:dyDescent="0.25">
      <c r="A82" s="34" t="str">
        <f t="shared" si="12"/>
        <v>DDR5-6200-64/4</v>
      </c>
      <c r="B82" s="57">
        <v>6200</v>
      </c>
      <c r="C82" s="55">
        <v>5</v>
      </c>
      <c r="D82" s="55">
        <v>64</v>
      </c>
      <c r="E82" s="55">
        <v>7</v>
      </c>
      <c r="F82" s="55">
        <v>4</v>
      </c>
      <c r="G82" s="99">
        <v>238</v>
      </c>
      <c r="H82" s="100" t="s">
        <v>115</v>
      </c>
      <c r="I82" s="24">
        <f t="shared" si="14"/>
        <v>3.5754799459535196</v>
      </c>
      <c r="J82" s="37">
        <f t="shared" si="15"/>
        <v>3.7091013017066601</v>
      </c>
      <c r="K82" s="37">
        <f t="shared" si="16"/>
        <v>3.7091013017066601</v>
      </c>
      <c r="L82" s="37">
        <f t="shared" si="17"/>
        <v>3.6645608497889466</v>
      </c>
      <c r="M82" s="60">
        <f t="shared" si="13"/>
        <v>3.6802810092893159</v>
      </c>
      <c r="O82" s="55"/>
      <c r="P82" s="62"/>
      <c r="Q82" s="62"/>
      <c r="R82" s="62"/>
    </row>
    <row r="83" spans="1:18" ht="15" customHeight="1" x14ac:dyDescent="0.25">
      <c r="A83" s="34" t="str">
        <f t="shared" si="12"/>
        <v>DDR5-6400-16/1</v>
      </c>
      <c r="B83" s="57">
        <v>6400</v>
      </c>
      <c r="C83" s="55">
        <v>5</v>
      </c>
      <c r="D83" s="55">
        <v>16</v>
      </c>
      <c r="E83" s="55">
        <v>7</v>
      </c>
      <c r="F83" s="55">
        <v>1</v>
      </c>
      <c r="G83" s="99">
        <v>69</v>
      </c>
      <c r="H83" s="100" t="s">
        <v>116</v>
      </c>
      <c r="I83" s="24">
        <f t="shared" si="14"/>
        <v>2.1189286261413791</v>
      </c>
      <c r="J83" s="37">
        <f t="shared" si="15"/>
        <v>1.9593663323313324</v>
      </c>
      <c r="K83" s="37">
        <f t="shared" si="16"/>
        <v>1.9593663323313324</v>
      </c>
      <c r="L83" s="37">
        <f t="shared" si="17"/>
        <v>2.012553763601348</v>
      </c>
      <c r="M83" s="60">
        <f t="shared" si="13"/>
        <v>1.9937817290354598</v>
      </c>
      <c r="O83" s="55"/>
      <c r="P83" s="62"/>
      <c r="Q83" s="62"/>
      <c r="R83" s="62"/>
    </row>
    <row r="84" spans="1:18" ht="15" customHeight="1" x14ac:dyDescent="0.25">
      <c r="A84" s="34" t="str">
        <f t="shared" si="12"/>
        <v>DDR5-6400-32/2</v>
      </c>
      <c r="B84" s="57">
        <v>6400</v>
      </c>
      <c r="C84" s="55">
        <v>5</v>
      </c>
      <c r="D84" s="55">
        <v>32</v>
      </c>
      <c r="E84" s="55">
        <v>7</v>
      </c>
      <c r="F84" s="55">
        <v>2</v>
      </c>
      <c r="G84" s="99">
        <v>95</v>
      </c>
      <c r="H84" s="100" t="s">
        <v>117</v>
      </c>
      <c r="I84" s="24">
        <f t="shared" si="14"/>
        <v>2.6716457085803453</v>
      </c>
      <c r="J84" s="37">
        <f t="shared" si="15"/>
        <v>2.6239362678236047</v>
      </c>
      <c r="K84" s="37">
        <f t="shared" si="16"/>
        <v>2.6239362678236047</v>
      </c>
      <c r="L84" s="37">
        <f t="shared" si="17"/>
        <v>2.6398394147425179</v>
      </c>
      <c r="M84" s="60">
        <f t="shared" si="13"/>
        <v>2.6342265393593722</v>
      </c>
      <c r="O84" s="55"/>
      <c r="P84" s="62"/>
      <c r="Q84" s="62"/>
      <c r="R84" s="62"/>
    </row>
    <row r="85" spans="1:18" ht="15" customHeight="1" x14ac:dyDescent="0.25">
      <c r="A85" s="34" t="str">
        <f t="shared" si="12"/>
        <v>DDR5-6400-64/2</v>
      </c>
      <c r="B85" s="57">
        <v>6400</v>
      </c>
      <c r="C85" s="55">
        <v>5</v>
      </c>
      <c r="D85" s="55">
        <v>64</v>
      </c>
      <c r="E85" s="55">
        <v>7</v>
      </c>
      <c r="F85" s="55">
        <v>2</v>
      </c>
      <c r="G85" s="99">
        <v>184</v>
      </c>
      <c r="H85" s="100" t="s">
        <v>118</v>
      </c>
      <c r="I85" s="24">
        <f t="shared" si="14"/>
        <v>3.3308769200200983</v>
      </c>
      <c r="J85" s="37">
        <f t="shared" si="15"/>
        <v>3.5303791835532654</v>
      </c>
      <c r="K85" s="37">
        <f t="shared" si="16"/>
        <v>3.5303791835532654</v>
      </c>
      <c r="L85" s="37">
        <f t="shared" si="17"/>
        <v>3.46387842904221</v>
      </c>
      <c r="M85" s="60">
        <f t="shared" si="13"/>
        <v>3.4873492835755235</v>
      </c>
      <c r="O85" s="55"/>
      <c r="P85" s="62"/>
      <c r="Q85" s="62"/>
      <c r="R85" s="62"/>
    </row>
    <row r="86" spans="1:18" ht="15" customHeight="1" x14ac:dyDescent="0.25">
      <c r="A86" s="34" t="str">
        <f t="shared" si="12"/>
        <v>DDR5-6400-64/4</v>
      </c>
      <c r="B86" s="57">
        <v>6400</v>
      </c>
      <c r="C86" s="55">
        <v>5</v>
      </c>
      <c r="D86" s="55">
        <v>64</v>
      </c>
      <c r="E86" s="55">
        <v>7</v>
      </c>
      <c r="F86" s="55">
        <v>4</v>
      </c>
      <c r="G86" s="99">
        <v>230</v>
      </c>
      <c r="H86" s="100" t="s">
        <v>119</v>
      </c>
      <c r="I86" s="24">
        <f t="shared" si="14"/>
        <v>3.6247022618313762</v>
      </c>
      <c r="J86" s="37">
        <f t="shared" si="15"/>
        <v>3.7435569228211598</v>
      </c>
      <c r="K86" s="37">
        <f t="shared" si="16"/>
        <v>3.7435569228211598</v>
      </c>
      <c r="L86" s="37">
        <f t="shared" si="17"/>
        <v>3.7039387024912322</v>
      </c>
      <c r="M86" s="60">
        <f t="shared" si="13"/>
        <v>3.7179216037841476</v>
      </c>
      <c r="O86" s="55"/>
      <c r="P86" s="62"/>
      <c r="Q86" s="62"/>
      <c r="R86" s="62"/>
    </row>
    <row r="87" spans="1:18" ht="15" customHeight="1" x14ac:dyDescent="0.25">
      <c r="A87" s="34" t="str">
        <f t="shared" si="12"/>
        <v>DDR5-6800-16/1</v>
      </c>
      <c r="B87" s="57">
        <v>6800</v>
      </c>
      <c r="C87" s="55">
        <v>5</v>
      </c>
      <c r="D87" s="55">
        <v>16</v>
      </c>
      <c r="E87" s="55">
        <v>7</v>
      </c>
      <c r="F87" s="55">
        <v>1</v>
      </c>
      <c r="G87" s="99">
        <v>97</v>
      </c>
      <c r="H87" s="100" t="s">
        <v>120</v>
      </c>
      <c r="I87" s="24">
        <f t="shared" si="14"/>
        <v>2.1943047247632737</v>
      </c>
      <c r="J87" s="37">
        <f t="shared" si="15"/>
        <v>2.0121296013666585</v>
      </c>
      <c r="K87" s="37">
        <f t="shared" si="16"/>
        <v>2.0121296013666585</v>
      </c>
      <c r="L87" s="37">
        <f t="shared" si="17"/>
        <v>2.0728546424988639</v>
      </c>
      <c r="M87" s="60">
        <f t="shared" si="13"/>
        <v>2.0514222750404385</v>
      </c>
      <c r="O87" s="55"/>
      <c r="P87" s="62"/>
      <c r="Q87" s="62"/>
      <c r="R87" s="62"/>
    </row>
    <row r="88" spans="1:18" ht="15" customHeight="1" x14ac:dyDescent="0.25">
      <c r="A88" s="34" t="str">
        <f t="shared" si="12"/>
        <v>DDR5-6800-32/2</v>
      </c>
      <c r="B88" s="57">
        <v>6800</v>
      </c>
      <c r="C88" s="55">
        <v>5</v>
      </c>
      <c r="D88" s="55">
        <v>32</v>
      </c>
      <c r="E88" s="55">
        <v>7</v>
      </c>
      <c r="F88" s="55">
        <v>2</v>
      </c>
      <c r="G88" s="99">
        <v>120</v>
      </c>
      <c r="H88" s="100" t="s">
        <v>121</v>
      </c>
      <c r="I88" s="24">
        <f t="shared" si="14"/>
        <v>2.7545594170644296</v>
      </c>
      <c r="J88" s="37">
        <f t="shared" si="15"/>
        <v>2.6819758637624629</v>
      </c>
      <c r="K88" s="37">
        <f t="shared" si="16"/>
        <v>2.6819758637624629</v>
      </c>
      <c r="L88" s="37">
        <f t="shared" si="17"/>
        <v>2.7061703815297857</v>
      </c>
      <c r="M88" s="60">
        <f t="shared" si="13"/>
        <v>2.6976311399648485</v>
      </c>
      <c r="O88" s="55"/>
      <c r="P88" s="62"/>
      <c r="Q88" s="62"/>
      <c r="R88" s="62"/>
    </row>
    <row r="89" spans="1:18" ht="15" customHeight="1" x14ac:dyDescent="0.25">
      <c r="A89" s="34" t="str">
        <f t="shared" si="12"/>
        <v>DDR5-6800-64/2</v>
      </c>
      <c r="B89" s="57">
        <v>6800</v>
      </c>
      <c r="C89" s="55">
        <v>5</v>
      </c>
      <c r="D89" s="55">
        <v>64</v>
      </c>
      <c r="E89" s="55">
        <v>7</v>
      </c>
      <c r="F89" s="55">
        <v>2</v>
      </c>
      <c r="G89" s="99">
        <v>248</v>
      </c>
      <c r="H89" s="100" t="s">
        <v>122</v>
      </c>
      <c r="I89" s="24">
        <f t="shared" si="14"/>
        <v>3.4137906285041826</v>
      </c>
      <c r="J89" s="37">
        <f t="shared" si="15"/>
        <v>3.5884187794921241</v>
      </c>
      <c r="K89" s="37">
        <f t="shared" si="16"/>
        <v>3.5884187794921241</v>
      </c>
      <c r="L89" s="37">
        <f t="shared" si="17"/>
        <v>3.5302093958294769</v>
      </c>
      <c r="M89" s="60">
        <f t="shared" si="13"/>
        <v>3.5507538841809994</v>
      </c>
      <c r="O89" s="55"/>
      <c r="P89" s="62"/>
      <c r="Q89" s="62"/>
      <c r="R89" s="62"/>
    </row>
    <row r="90" spans="1:18" ht="15" customHeight="1" x14ac:dyDescent="0.25">
      <c r="A90" s="34" t="str">
        <f t="shared" si="12"/>
        <v>DDR5-7200-16/1</v>
      </c>
      <c r="B90" s="57">
        <v>7200</v>
      </c>
      <c r="C90" s="55">
        <v>5</v>
      </c>
      <c r="D90" s="55">
        <v>16</v>
      </c>
      <c r="E90" s="55">
        <v>7</v>
      </c>
      <c r="F90" s="55">
        <v>1</v>
      </c>
      <c r="G90" s="99">
        <v>93</v>
      </c>
      <c r="H90" s="100" t="s">
        <v>123</v>
      </c>
      <c r="I90" s="24">
        <f t="shared" si="14"/>
        <v>2.2692384688032563</v>
      </c>
      <c r="J90" s="37">
        <f t="shared" si="15"/>
        <v>2.0645832221946465</v>
      </c>
      <c r="K90" s="37">
        <f t="shared" si="16"/>
        <v>2.0645832221946465</v>
      </c>
      <c r="L90" s="37">
        <f t="shared" si="17"/>
        <v>2.1328016377308496</v>
      </c>
      <c r="M90" s="60">
        <f t="shared" si="13"/>
        <v>2.1087245498945428</v>
      </c>
      <c r="O90" s="55"/>
      <c r="P90" s="62"/>
      <c r="Q90" s="62"/>
      <c r="R90" s="62"/>
    </row>
    <row r="91" spans="1:18" ht="15" customHeight="1" x14ac:dyDescent="0.25">
      <c r="A91" s="34" t="str">
        <f t="shared" si="12"/>
        <v>DDR5-7200-32/2</v>
      </c>
      <c r="B91" s="57">
        <v>7200</v>
      </c>
      <c r="C91" s="55">
        <v>5</v>
      </c>
      <c r="D91" s="55">
        <v>32</v>
      </c>
      <c r="E91" s="55">
        <v>7</v>
      </c>
      <c r="F91" s="55">
        <v>2</v>
      </c>
      <c r="G91" s="99">
        <v>113</v>
      </c>
      <c r="H91" s="100" t="s">
        <v>124</v>
      </c>
      <c r="I91" s="24">
        <f t="shared" si="14"/>
        <v>2.8369865355084101</v>
      </c>
      <c r="J91" s="37">
        <f t="shared" si="15"/>
        <v>2.7396748466732497</v>
      </c>
      <c r="K91" s="37">
        <f t="shared" si="16"/>
        <v>2.7396748466732497</v>
      </c>
      <c r="L91" s="37">
        <f t="shared" si="17"/>
        <v>2.7721120762849698</v>
      </c>
      <c r="M91" s="60">
        <f t="shared" si="13"/>
        <v>2.7606636423043622</v>
      </c>
      <c r="O91" s="55"/>
      <c r="P91" s="62"/>
      <c r="Q91" s="62"/>
      <c r="R91" s="62"/>
    </row>
    <row r="92" spans="1:18" ht="15" customHeight="1" x14ac:dyDescent="0.25">
      <c r="A92" s="34" t="str">
        <f t="shared" si="12"/>
        <v>DDR5-7200-64/4</v>
      </c>
      <c r="B92" s="57">
        <v>7200</v>
      </c>
      <c r="C92" s="55">
        <v>5</v>
      </c>
      <c r="D92" s="55">
        <v>64</v>
      </c>
      <c r="E92" s="55">
        <v>7</v>
      </c>
      <c r="F92" s="55">
        <v>4</v>
      </c>
      <c r="G92" s="99">
        <v>226</v>
      </c>
      <c r="H92" s="100" t="s">
        <v>124</v>
      </c>
      <c r="I92" s="24">
        <f t="shared" si="14"/>
        <v>3.8201050572918165</v>
      </c>
      <c r="J92" s="37">
        <f t="shared" si="15"/>
        <v>3.8803388796434684</v>
      </c>
      <c r="K92" s="37">
        <f t="shared" si="16"/>
        <v>3.8803388796434684</v>
      </c>
      <c r="L92" s="37">
        <f t="shared" si="17"/>
        <v>3.8602609388595841</v>
      </c>
      <c r="M92" s="60">
        <f t="shared" si="13"/>
        <v>3.8673472709009551</v>
      </c>
      <c r="O92" s="55"/>
      <c r="P92" s="62"/>
      <c r="Q92" s="62"/>
      <c r="R92" s="62"/>
    </row>
    <row r="93" spans="1:18" ht="15" customHeight="1" x14ac:dyDescent="0.25">
      <c r="A93" s="34" t="str">
        <f t="shared" si="12"/>
        <v>DDR5-7600-16/1</v>
      </c>
      <c r="B93" s="57">
        <v>7600</v>
      </c>
      <c r="C93" s="55">
        <v>5</v>
      </c>
      <c r="D93" s="55">
        <v>16</v>
      </c>
      <c r="E93" s="55">
        <v>7</v>
      </c>
      <c r="F93" s="55">
        <v>1</v>
      </c>
      <c r="G93" s="99">
        <v>117</v>
      </c>
      <c r="H93" s="100" t="s">
        <v>125</v>
      </c>
      <c r="I93" s="24">
        <f t="shared" si="14"/>
        <v>2.3437568446174053</v>
      </c>
      <c r="J93" s="37">
        <f t="shared" si="15"/>
        <v>2.1167460852645505</v>
      </c>
      <c r="K93" s="37">
        <f t="shared" si="16"/>
        <v>2.1167460852645505</v>
      </c>
      <c r="L93" s="37">
        <f t="shared" si="17"/>
        <v>2.1924163383821687</v>
      </c>
      <c r="M93" s="60">
        <f t="shared" si="13"/>
        <v>2.1657091902230095</v>
      </c>
      <c r="O93" s="65"/>
      <c r="P93" s="62"/>
      <c r="Q93" s="62"/>
      <c r="R93" s="62"/>
    </row>
    <row r="94" spans="1:18" ht="15" customHeight="1" x14ac:dyDescent="0.25">
      <c r="A94" s="34" t="str">
        <f t="shared" si="12"/>
        <v>DDR5-7600-32/2</v>
      </c>
      <c r="B94" s="57">
        <v>7600</v>
      </c>
      <c r="C94" s="55">
        <v>5</v>
      </c>
      <c r="D94" s="55">
        <v>32</v>
      </c>
      <c r="E94" s="55">
        <v>7</v>
      </c>
      <c r="F94" s="55">
        <v>2</v>
      </c>
      <c r="G94" s="99">
        <v>125</v>
      </c>
      <c r="H94" s="100" t="s">
        <v>126</v>
      </c>
      <c r="I94" s="24">
        <f t="shared" si="14"/>
        <v>2.9189567489039741</v>
      </c>
      <c r="J94" s="37">
        <f t="shared" si="15"/>
        <v>2.7970539960501446</v>
      </c>
      <c r="K94" s="37">
        <f t="shared" si="16"/>
        <v>2.7970539960501446</v>
      </c>
      <c r="L94" s="37">
        <f t="shared" si="17"/>
        <v>2.8376882470014211</v>
      </c>
      <c r="M94" s="60">
        <f t="shared" si="13"/>
        <v>2.8233467466656763</v>
      </c>
      <c r="O94" s="65"/>
      <c r="P94" s="62"/>
      <c r="Q94" s="62"/>
      <c r="R94" s="62"/>
    </row>
    <row r="95" spans="1:18" ht="15" customHeight="1" x14ac:dyDescent="0.25">
      <c r="A95" s="34" t="str">
        <f t="shared" si="12"/>
        <v>DDR5-7600-64/4</v>
      </c>
      <c r="B95" s="57">
        <v>7600</v>
      </c>
      <c r="C95" s="55">
        <v>5</v>
      </c>
      <c r="D95" s="55">
        <v>64</v>
      </c>
      <c r="E95" s="55">
        <v>7</v>
      </c>
      <c r="F95" s="55">
        <v>4</v>
      </c>
      <c r="G95" s="99">
        <v>250</v>
      </c>
      <c r="H95" s="100" t="s">
        <v>126</v>
      </c>
      <c r="I95" s="24">
        <f t="shared" si="14"/>
        <v>3.9169789458502104</v>
      </c>
      <c r="J95" s="37">
        <f t="shared" si="15"/>
        <v>3.9481506016343437</v>
      </c>
      <c r="K95" s="37">
        <f t="shared" si="16"/>
        <v>3.9481506016343437</v>
      </c>
      <c r="L95" s="37">
        <f t="shared" si="17"/>
        <v>3.9377600497062994</v>
      </c>
      <c r="M95" s="60">
        <f t="shared" si="13"/>
        <v>3.9414273033279623</v>
      </c>
      <c r="O95" s="65"/>
      <c r="P95" s="62"/>
      <c r="Q95" s="62"/>
      <c r="R95" s="62"/>
    </row>
    <row r="96" spans="1:18" ht="15" customHeight="1" x14ac:dyDescent="0.25">
      <c r="A96" s="34" t="str">
        <f t="shared" si="12"/>
        <v>DDR5-8000-16/1</v>
      </c>
      <c r="B96" s="57">
        <v>8000</v>
      </c>
      <c r="C96" s="55">
        <v>5</v>
      </c>
      <c r="D96" s="55">
        <v>16</v>
      </c>
      <c r="E96" s="55">
        <v>7</v>
      </c>
      <c r="F96" s="55">
        <v>1</v>
      </c>
      <c r="G96" s="99">
        <v>146</v>
      </c>
      <c r="H96" s="100" t="s">
        <v>127</v>
      </c>
      <c r="I96" s="24">
        <f t="shared" si="14"/>
        <v>2.4178838594100029</v>
      </c>
      <c r="J96" s="37">
        <f t="shared" si="15"/>
        <v>2.1686349956193691</v>
      </c>
      <c r="K96" s="37">
        <f t="shared" si="16"/>
        <v>2.1686349956193691</v>
      </c>
      <c r="L96" s="37">
        <f t="shared" si="17"/>
        <v>2.2517179502162472</v>
      </c>
      <c r="M96" s="60">
        <f t="shared" si="13"/>
        <v>2.2223945544761725</v>
      </c>
      <c r="O96" s="55"/>
      <c r="P96" s="62"/>
      <c r="Q96" s="62"/>
      <c r="R96" s="62"/>
    </row>
    <row r="97" spans="1:18" ht="15" customHeight="1" x14ac:dyDescent="0.25">
      <c r="A97" s="34" t="str">
        <f t="shared" si="12"/>
        <v>DDR5-8000-32/2</v>
      </c>
      <c r="B97" s="57">
        <v>8000</v>
      </c>
      <c r="C97" s="55">
        <v>5</v>
      </c>
      <c r="D97" s="55">
        <v>32</v>
      </c>
      <c r="E97" s="55">
        <v>7</v>
      </c>
      <c r="F97" s="55">
        <v>2</v>
      </c>
      <c r="G97" s="99">
        <v>163</v>
      </c>
      <c r="H97" s="100" t="s">
        <v>128</v>
      </c>
      <c r="I97" s="24">
        <f t="shared" si="14"/>
        <v>3.0004964651758317</v>
      </c>
      <c r="J97" s="37">
        <f t="shared" si="15"/>
        <v>2.854131797440445</v>
      </c>
      <c r="K97" s="37">
        <f t="shared" si="16"/>
        <v>2.854131797440445</v>
      </c>
      <c r="L97" s="37">
        <f t="shared" si="17"/>
        <v>2.9029200200189074</v>
      </c>
      <c r="M97" s="60">
        <f t="shared" si="13"/>
        <v>2.8857006473441555</v>
      </c>
      <c r="O97" s="55"/>
      <c r="P97" s="62"/>
      <c r="Q97" s="62"/>
      <c r="R97" s="62"/>
    </row>
    <row r="98" spans="1:18" ht="15" customHeight="1" x14ac:dyDescent="0.25">
      <c r="A98" s="34" t="str">
        <f t="shared" si="12"/>
        <v>DDR5-8000-64/4</v>
      </c>
      <c r="B98" s="57">
        <v>8000</v>
      </c>
      <c r="C98" s="55">
        <v>5</v>
      </c>
      <c r="D98" s="55">
        <v>64</v>
      </c>
      <c r="E98" s="55">
        <v>7</v>
      </c>
      <c r="F98" s="55">
        <v>4</v>
      </c>
      <c r="G98" s="99">
        <v>326</v>
      </c>
      <c r="H98" s="100" t="s">
        <v>128</v>
      </c>
      <c r="I98" s="24">
        <f t="shared" si="14"/>
        <v>4.0133440650805881</v>
      </c>
      <c r="J98" s="37">
        <f t="shared" si="15"/>
        <v>4.0156061850956082</v>
      </c>
      <c r="K98" s="37">
        <f t="shared" si="16"/>
        <v>4.0156061850956082</v>
      </c>
      <c r="L98" s="37">
        <f t="shared" si="17"/>
        <v>4.0148521450906012</v>
      </c>
      <c r="M98" s="60">
        <f t="shared" si="13"/>
        <v>4.0151182768570735</v>
      </c>
      <c r="O98" s="55"/>
      <c r="P98" s="62"/>
      <c r="Q98" s="62"/>
      <c r="R98" s="62"/>
    </row>
    <row r="99" spans="1:18" ht="18.75" customHeight="1" x14ac:dyDescent="0.25">
      <c r="A99" s="34"/>
      <c r="B99" s="57"/>
      <c r="C99" s="36"/>
      <c r="D99" s="55"/>
      <c r="E99" s="55"/>
      <c r="F99" s="55"/>
      <c r="G99" s="99"/>
      <c r="H99" s="100"/>
      <c r="I99" s="24"/>
      <c r="J99" s="37"/>
      <c r="K99" s="37"/>
      <c r="L99" s="37"/>
      <c r="M99" s="60"/>
      <c r="O99" s="55"/>
      <c r="P99" s="62"/>
      <c r="Q99" s="62"/>
      <c r="R99" s="62"/>
    </row>
    <row r="100" spans="1:18" ht="18.75" customHeight="1" x14ac:dyDescent="0.25">
      <c r="A100" s="34"/>
      <c r="B100" s="57"/>
      <c r="C100" s="36"/>
      <c r="D100" s="55"/>
      <c r="E100" s="55"/>
      <c r="F100" s="55"/>
      <c r="G100" s="99"/>
      <c r="H100" s="100"/>
      <c r="I100" s="24"/>
      <c r="J100" s="37"/>
      <c r="K100" s="37"/>
      <c r="L100" s="37"/>
      <c r="M100" s="60"/>
      <c r="O100" s="55"/>
      <c r="P100" s="62"/>
      <c r="Q100" s="62"/>
      <c r="R100" s="62"/>
    </row>
    <row r="101" spans="1:18" ht="18.75" customHeight="1" x14ac:dyDescent="0.25">
      <c r="A101" s="34"/>
      <c r="B101" s="57"/>
      <c r="C101" s="36"/>
      <c r="D101" s="55"/>
      <c r="E101" s="55"/>
      <c r="F101" s="55"/>
      <c r="G101" s="99"/>
      <c r="H101" s="100"/>
      <c r="I101" s="24"/>
      <c r="J101" s="37"/>
      <c r="K101" s="37"/>
      <c r="L101" s="37"/>
      <c r="M101" s="60"/>
      <c r="O101" s="55"/>
      <c r="P101" s="62"/>
      <c r="Q101" s="62"/>
      <c r="R101" s="62"/>
    </row>
    <row r="102" spans="1:18" ht="18.75" customHeight="1" x14ac:dyDescent="0.25">
      <c r="A102" s="34"/>
      <c r="B102" s="57"/>
      <c r="C102" s="36"/>
      <c r="D102" s="55"/>
      <c r="E102" s="55"/>
      <c r="F102" s="55"/>
      <c r="G102" s="99"/>
      <c r="H102" s="100"/>
      <c r="I102" s="24"/>
      <c r="J102" s="37"/>
      <c r="K102" s="37"/>
      <c r="L102" s="37"/>
      <c r="M102" s="60"/>
      <c r="O102" s="55"/>
      <c r="P102" s="62"/>
      <c r="Q102" s="62"/>
      <c r="R102" s="62"/>
    </row>
    <row r="103" spans="1:18" ht="18.75" customHeight="1" x14ac:dyDescent="0.25">
      <c r="A103" s="34"/>
      <c r="B103" s="57"/>
      <c r="C103" s="36"/>
      <c r="D103" s="55"/>
      <c r="E103" s="55"/>
      <c r="F103" s="55"/>
      <c r="G103" s="99"/>
      <c r="H103" s="102"/>
      <c r="I103" s="24"/>
      <c r="J103" s="37"/>
      <c r="K103" s="37"/>
      <c r="L103" s="37"/>
      <c r="M103" s="60"/>
      <c r="O103" s="55"/>
      <c r="P103" s="62"/>
      <c r="Q103" s="62"/>
      <c r="R103" s="62"/>
    </row>
    <row r="104" spans="1:18" ht="18.75" customHeight="1" x14ac:dyDescent="0.25">
      <c r="A104" s="34"/>
      <c r="B104" s="57"/>
      <c r="C104" s="36"/>
      <c r="D104" s="55"/>
      <c r="E104" s="55"/>
      <c r="F104" s="55"/>
      <c r="G104" s="99"/>
      <c r="H104" s="102"/>
      <c r="I104" s="24"/>
      <c r="J104" s="37"/>
      <c r="K104" s="37"/>
      <c r="L104" s="37"/>
      <c r="M104" s="60"/>
      <c r="O104" s="55"/>
      <c r="P104" s="62"/>
      <c r="Q104" s="62"/>
      <c r="R104" s="62"/>
    </row>
    <row r="105" spans="1:18" ht="18.75" customHeight="1" x14ac:dyDescent="0.25">
      <c r="A105" s="34"/>
      <c r="B105" s="57"/>
      <c r="C105" s="36"/>
      <c r="D105" s="55"/>
      <c r="E105" s="55"/>
      <c r="F105" s="55"/>
      <c r="G105" s="99"/>
      <c r="H105" s="100"/>
      <c r="I105" s="24"/>
      <c r="J105" s="37"/>
      <c r="K105" s="37"/>
      <c r="L105" s="37"/>
      <c r="M105" s="60"/>
      <c r="O105" s="55"/>
      <c r="P105" s="62"/>
      <c r="Q105" s="62"/>
      <c r="R105" s="62"/>
    </row>
    <row r="106" spans="1:18" ht="18.75" customHeight="1" x14ac:dyDescent="0.25">
      <c r="A106" s="34"/>
      <c r="B106" s="57"/>
      <c r="C106" s="36"/>
      <c r="D106" s="55"/>
      <c r="E106" s="55"/>
      <c r="F106" s="55"/>
      <c r="G106" s="99"/>
      <c r="H106" s="102"/>
      <c r="I106" s="24"/>
      <c r="J106" s="37"/>
      <c r="K106" s="37"/>
      <c r="L106" s="37"/>
      <c r="M106" s="60"/>
      <c r="O106" s="55"/>
      <c r="P106" s="62"/>
      <c r="Q106" s="62"/>
      <c r="R106" s="62"/>
    </row>
    <row r="107" spans="1:18" ht="18.75" customHeight="1" x14ac:dyDescent="0.25">
      <c r="A107" s="34"/>
      <c r="B107" s="57"/>
      <c r="C107" s="36"/>
      <c r="D107" s="55"/>
      <c r="E107" s="55"/>
      <c r="F107" s="55"/>
      <c r="G107" s="99"/>
      <c r="H107" s="102"/>
      <c r="I107" s="24"/>
      <c r="J107" s="37"/>
      <c r="K107" s="37"/>
      <c r="L107" s="37"/>
      <c r="M107" s="60"/>
      <c r="O107" s="55"/>
      <c r="P107" s="62"/>
      <c r="Q107" s="62"/>
      <c r="R107" s="62"/>
    </row>
    <row r="108" spans="1:18" ht="18.75" customHeight="1" x14ac:dyDescent="0.25">
      <c r="A108" s="34"/>
      <c r="B108" s="57"/>
      <c r="C108" s="36"/>
      <c r="D108" s="55"/>
      <c r="E108" s="55"/>
      <c r="F108" s="55"/>
      <c r="G108" s="99"/>
      <c r="H108" s="102"/>
      <c r="I108" s="24"/>
      <c r="J108" s="37"/>
      <c r="K108" s="37"/>
      <c r="L108" s="37"/>
      <c r="M108" s="60"/>
      <c r="O108" s="55"/>
      <c r="P108" s="62"/>
      <c r="Q108" s="62"/>
      <c r="R108" s="62"/>
    </row>
    <row r="109" spans="1:18" ht="18.75" customHeight="1" x14ac:dyDescent="0.25">
      <c r="A109" s="34"/>
      <c r="B109" s="57"/>
      <c r="C109" s="36"/>
      <c r="D109" s="55"/>
      <c r="E109" s="55"/>
      <c r="F109" s="55"/>
      <c r="G109" s="99"/>
      <c r="H109" s="102"/>
      <c r="I109" s="24"/>
      <c r="J109" s="37"/>
      <c r="K109" s="37"/>
      <c r="L109" s="37"/>
      <c r="M109" s="60"/>
      <c r="O109" s="55"/>
      <c r="P109" s="62"/>
      <c r="Q109" s="62"/>
      <c r="R109" s="62"/>
    </row>
    <row r="110" spans="1:18" ht="18.75" customHeight="1" x14ac:dyDescent="0.25">
      <c r="A110" s="34"/>
      <c r="B110" s="57"/>
      <c r="C110" s="36"/>
      <c r="D110" s="36"/>
      <c r="E110" s="36"/>
      <c r="F110" s="36"/>
      <c r="G110" s="99"/>
      <c r="H110" s="102"/>
      <c r="I110" s="24"/>
      <c r="J110" s="37"/>
      <c r="K110" s="37"/>
      <c r="L110" s="37"/>
      <c r="M110" s="60"/>
      <c r="O110" s="55"/>
      <c r="P110" s="62"/>
      <c r="Q110" s="62"/>
      <c r="R110" s="62"/>
    </row>
    <row r="111" spans="1:18" ht="18.75" customHeight="1" x14ac:dyDescent="0.25">
      <c r="A111" s="34"/>
      <c r="B111" s="57"/>
      <c r="C111" s="36"/>
      <c r="D111" s="36"/>
      <c r="E111" s="36"/>
      <c r="F111" s="36"/>
      <c r="G111" s="99"/>
      <c r="H111" s="102"/>
      <c r="I111" s="24"/>
      <c r="J111" s="37"/>
      <c r="K111" s="37"/>
      <c r="L111" s="37"/>
      <c r="M111" s="60"/>
      <c r="O111" s="55"/>
      <c r="P111" s="62"/>
      <c r="Q111" s="62"/>
      <c r="R111" s="62"/>
    </row>
    <row r="112" spans="1:18" ht="18.75" customHeight="1" x14ac:dyDescent="0.25">
      <c r="A112" s="34"/>
      <c r="B112" s="57"/>
      <c r="C112" s="36"/>
      <c r="D112" s="36"/>
      <c r="E112" s="36"/>
      <c r="F112" s="36"/>
      <c r="G112" s="99"/>
      <c r="H112" s="102"/>
      <c r="I112" s="24"/>
      <c r="J112" s="37"/>
      <c r="K112" s="37"/>
      <c r="L112" s="37"/>
      <c r="M112" s="60"/>
      <c r="O112" s="55"/>
      <c r="P112" s="62"/>
      <c r="Q112" s="62"/>
      <c r="R112" s="62"/>
    </row>
    <row r="113" spans="1:18" ht="18.75" customHeight="1" x14ac:dyDescent="0.25">
      <c r="A113" s="34"/>
      <c r="B113" s="57"/>
      <c r="C113" s="36"/>
      <c r="D113" s="36"/>
      <c r="E113" s="36"/>
      <c r="F113" s="36"/>
      <c r="G113" s="99"/>
      <c r="H113" s="100"/>
      <c r="I113" s="24"/>
      <c r="J113" s="37"/>
      <c r="K113" s="37"/>
      <c r="L113" s="37"/>
      <c r="M113" s="60"/>
      <c r="O113" s="55"/>
      <c r="P113" s="62"/>
      <c r="Q113" s="62"/>
      <c r="R113" s="62"/>
    </row>
    <row r="114" spans="1:18" ht="18.75" customHeight="1" x14ac:dyDescent="0.25">
      <c r="A114" s="34"/>
      <c r="B114" s="57"/>
      <c r="C114" s="36"/>
      <c r="D114" s="36"/>
      <c r="E114" s="36"/>
      <c r="F114" s="36"/>
      <c r="G114" s="99"/>
      <c r="H114" s="100"/>
      <c r="I114" s="24"/>
      <c r="J114" s="37"/>
      <c r="K114" s="37"/>
      <c r="L114" s="37"/>
      <c r="M114" s="60"/>
      <c r="O114" s="55"/>
      <c r="P114" s="62"/>
      <c r="Q114" s="62"/>
      <c r="R114" s="62"/>
    </row>
    <row r="115" spans="1:18" ht="18.75" customHeight="1" x14ac:dyDescent="0.25">
      <c r="A115" s="34"/>
      <c r="B115" s="57"/>
      <c r="C115" s="36"/>
      <c r="D115" s="36"/>
      <c r="E115" s="36"/>
      <c r="F115" s="36"/>
      <c r="G115" s="99"/>
      <c r="H115" s="102"/>
      <c r="I115" s="24"/>
      <c r="J115" s="37"/>
      <c r="K115" s="37"/>
      <c r="L115" s="37"/>
      <c r="M115" s="60"/>
      <c r="O115" s="55"/>
      <c r="P115" s="62"/>
      <c r="Q115" s="62"/>
      <c r="R115" s="62"/>
    </row>
    <row r="116" spans="1:18" ht="18.75" customHeight="1" x14ac:dyDescent="0.25">
      <c r="A116" s="34"/>
      <c r="B116" s="57"/>
      <c r="C116" s="36"/>
      <c r="D116" s="36"/>
      <c r="E116" s="36"/>
      <c r="F116" s="36"/>
      <c r="G116" s="99"/>
      <c r="H116" s="102"/>
      <c r="I116" s="24"/>
      <c r="J116" s="37"/>
      <c r="K116" s="37"/>
      <c r="L116" s="37"/>
      <c r="M116" s="60"/>
      <c r="O116" s="55"/>
      <c r="P116" s="62"/>
      <c r="Q116" s="62"/>
      <c r="R116" s="62"/>
    </row>
    <row r="117" spans="1:18" ht="18.75" customHeight="1" x14ac:dyDescent="0.25">
      <c r="A117" s="34"/>
      <c r="B117" s="57"/>
      <c r="C117" s="36"/>
      <c r="D117" s="36"/>
      <c r="E117" s="36"/>
      <c r="F117" s="36"/>
      <c r="G117" s="99"/>
      <c r="H117" s="102"/>
      <c r="I117" s="24"/>
      <c r="J117" s="37"/>
      <c r="K117" s="37"/>
      <c r="L117" s="37"/>
      <c r="M117" s="60"/>
      <c r="O117" s="55"/>
      <c r="P117" s="62"/>
      <c r="Q117" s="62"/>
      <c r="R117" s="62"/>
    </row>
    <row r="118" spans="1:18" ht="18.75" customHeight="1" x14ac:dyDescent="0.25">
      <c r="A118" s="34"/>
      <c r="B118" s="57"/>
      <c r="C118" s="36"/>
      <c r="D118" s="36"/>
      <c r="E118" s="36"/>
      <c r="F118" s="36"/>
      <c r="G118" s="99"/>
      <c r="H118" s="102"/>
      <c r="I118" s="24"/>
      <c r="J118" s="37"/>
      <c r="K118" s="37"/>
      <c r="L118" s="37"/>
      <c r="M118" s="60"/>
      <c r="O118" s="55"/>
      <c r="P118" s="62"/>
      <c r="Q118" s="62"/>
      <c r="R118" s="62"/>
    </row>
    <row r="119" spans="1:18" ht="18.75" customHeight="1" x14ac:dyDescent="0.25">
      <c r="A119" s="34"/>
      <c r="B119" s="57"/>
      <c r="C119" s="36"/>
      <c r="D119" s="36"/>
      <c r="E119" s="36"/>
      <c r="F119" s="36"/>
      <c r="G119" s="99"/>
      <c r="H119" s="100"/>
      <c r="I119" s="24"/>
      <c r="J119" s="37"/>
      <c r="K119" s="37"/>
      <c r="L119" s="37"/>
      <c r="M119" s="60"/>
      <c r="O119" s="55"/>
      <c r="P119" s="62"/>
      <c r="Q119" s="62"/>
      <c r="R119" s="62"/>
    </row>
    <row r="120" spans="1:18" ht="18.75" customHeight="1" x14ac:dyDescent="0.25">
      <c r="A120" s="34"/>
      <c r="B120" s="57"/>
      <c r="C120" s="36"/>
      <c r="D120" s="36"/>
      <c r="E120" s="36"/>
      <c r="F120" s="36"/>
      <c r="G120" s="99"/>
      <c r="H120" s="100"/>
      <c r="I120" s="24"/>
      <c r="J120" s="37"/>
      <c r="K120" s="37"/>
      <c r="L120" s="37"/>
      <c r="M120" s="60"/>
      <c r="O120" s="55"/>
      <c r="P120" s="62"/>
      <c r="Q120" s="62"/>
      <c r="R120" s="62"/>
    </row>
    <row r="121" spans="1:18" ht="18.75" customHeight="1" x14ac:dyDescent="0.25">
      <c r="A121" s="34"/>
      <c r="B121" s="57"/>
      <c r="C121" s="36"/>
      <c r="D121" s="36"/>
      <c r="E121" s="36"/>
      <c r="F121" s="36"/>
      <c r="G121" s="99"/>
      <c r="H121" s="100"/>
      <c r="I121" s="24"/>
      <c r="J121" s="37"/>
      <c r="K121" s="37"/>
      <c r="L121" s="37"/>
      <c r="M121" s="60"/>
      <c r="O121" s="55"/>
      <c r="P121" s="62"/>
      <c r="Q121" s="62"/>
      <c r="R121" s="62"/>
    </row>
    <row r="122" spans="1:18" ht="18.75" customHeight="1" x14ac:dyDescent="0.25">
      <c r="A122" s="34"/>
      <c r="B122" s="57"/>
      <c r="C122" s="36"/>
      <c r="D122" s="36"/>
      <c r="E122" s="36"/>
      <c r="F122" s="36"/>
      <c r="G122" s="99"/>
      <c r="H122" s="102"/>
      <c r="I122" s="24"/>
      <c r="J122" s="37"/>
      <c r="K122" s="37"/>
      <c r="L122" s="37"/>
      <c r="M122" s="60"/>
      <c r="O122" s="55"/>
      <c r="P122" s="62"/>
      <c r="Q122" s="62"/>
      <c r="R122" s="62"/>
    </row>
    <row r="123" spans="1:18" ht="18.75" customHeight="1" x14ac:dyDescent="0.25">
      <c r="A123" s="34"/>
      <c r="B123" s="57"/>
      <c r="C123" s="36"/>
      <c r="D123" s="36"/>
      <c r="E123" s="36"/>
      <c r="F123" s="36"/>
      <c r="G123" s="99"/>
      <c r="H123" s="102"/>
      <c r="I123" s="24"/>
      <c r="J123" s="37"/>
      <c r="K123" s="37"/>
      <c r="L123" s="37"/>
      <c r="M123" s="60"/>
      <c r="O123" s="55"/>
      <c r="P123" s="62"/>
      <c r="Q123" s="62"/>
      <c r="R123" s="62"/>
    </row>
    <row r="124" spans="1:18" ht="18.75" customHeight="1" x14ac:dyDescent="0.25">
      <c r="A124" s="34"/>
      <c r="B124" s="57"/>
      <c r="C124" s="36"/>
      <c r="D124" s="36"/>
      <c r="E124" s="36"/>
      <c r="F124" s="36"/>
      <c r="G124" s="99"/>
      <c r="H124" s="102"/>
      <c r="I124" s="24"/>
      <c r="J124" s="37"/>
      <c r="K124" s="37"/>
      <c r="L124" s="37"/>
      <c r="M124" s="60"/>
      <c r="O124" s="55"/>
      <c r="P124" s="62"/>
      <c r="Q124" s="62"/>
      <c r="R124" s="62"/>
    </row>
    <row r="125" spans="1:18" ht="18.75" customHeight="1" x14ac:dyDescent="0.25">
      <c r="A125" s="34"/>
      <c r="B125" s="57"/>
      <c r="C125" s="36"/>
      <c r="D125" s="36"/>
      <c r="E125" s="36"/>
      <c r="F125" s="36"/>
      <c r="G125" s="99"/>
      <c r="H125" s="102"/>
      <c r="I125" s="24"/>
      <c r="J125" s="37"/>
      <c r="K125" s="37"/>
      <c r="L125" s="37"/>
      <c r="M125" s="60"/>
      <c r="O125" s="55"/>
      <c r="P125" s="62"/>
      <c r="Q125" s="62"/>
      <c r="R125" s="62"/>
    </row>
    <row r="126" spans="1:18" ht="18.75" customHeight="1" x14ac:dyDescent="0.25">
      <c r="A126" s="34"/>
      <c r="B126" s="57"/>
      <c r="C126" s="36"/>
      <c r="D126" s="36"/>
      <c r="E126" s="36"/>
      <c r="F126" s="36"/>
      <c r="G126" s="99"/>
      <c r="H126" s="102"/>
      <c r="I126" s="24"/>
      <c r="J126" s="37"/>
      <c r="K126" s="37"/>
      <c r="L126" s="37"/>
      <c r="M126" s="60"/>
      <c r="O126" s="55"/>
      <c r="P126" s="62"/>
      <c r="Q126" s="62"/>
      <c r="R126" s="62"/>
    </row>
    <row r="127" spans="1:18" ht="18.75" customHeight="1" x14ac:dyDescent="0.25">
      <c r="A127" s="34"/>
      <c r="B127" s="57"/>
      <c r="C127" s="36"/>
      <c r="D127" s="36"/>
      <c r="E127" s="36"/>
      <c r="F127" s="36"/>
      <c r="G127" s="99"/>
      <c r="H127" s="102"/>
      <c r="I127" s="24"/>
      <c r="J127" s="37"/>
      <c r="K127" s="37"/>
      <c r="L127" s="37"/>
      <c r="M127" s="60"/>
      <c r="O127" s="55"/>
      <c r="P127" s="62"/>
      <c r="Q127" s="62"/>
      <c r="R127" s="62"/>
    </row>
    <row r="128" spans="1:18" ht="18.75" customHeight="1" x14ac:dyDescent="0.25">
      <c r="A128" s="34"/>
      <c r="B128" s="57"/>
      <c r="C128" s="36"/>
      <c r="D128" s="36"/>
      <c r="E128" s="36"/>
      <c r="F128" s="36"/>
      <c r="G128" s="99"/>
      <c r="H128" s="102"/>
      <c r="I128" s="24"/>
      <c r="J128" s="37"/>
      <c r="K128" s="37"/>
      <c r="L128" s="37"/>
      <c r="M128" s="60"/>
      <c r="O128" s="55"/>
      <c r="P128" s="62"/>
      <c r="Q128" s="62"/>
      <c r="R128" s="62"/>
    </row>
    <row r="129" spans="1:18" ht="18.75" customHeight="1" x14ac:dyDescent="0.25">
      <c r="A129" s="34"/>
      <c r="B129" s="57"/>
      <c r="C129" s="36"/>
      <c r="D129" s="36"/>
      <c r="E129" s="36"/>
      <c r="F129" s="36"/>
      <c r="G129" s="99"/>
      <c r="H129" s="102"/>
      <c r="I129" s="24"/>
      <c r="J129" s="37"/>
      <c r="K129" s="37"/>
      <c r="L129" s="37"/>
      <c r="M129" s="60"/>
      <c r="O129" s="55"/>
      <c r="P129" s="62"/>
      <c r="Q129" s="62"/>
      <c r="R129" s="62"/>
    </row>
    <row r="130" spans="1:18" ht="18.75" customHeight="1" x14ac:dyDescent="0.25">
      <c r="A130" s="34"/>
      <c r="B130" s="57"/>
      <c r="C130" s="36"/>
      <c r="D130" s="36"/>
      <c r="E130" s="36"/>
      <c r="F130" s="36"/>
      <c r="G130" s="99"/>
      <c r="H130" s="100"/>
      <c r="I130" s="24"/>
      <c r="J130" s="37"/>
      <c r="K130" s="37"/>
      <c r="L130" s="37"/>
      <c r="M130" s="60"/>
      <c r="O130" s="55"/>
      <c r="P130" s="62"/>
      <c r="Q130" s="62"/>
      <c r="R130" s="62"/>
    </row>
    <row r="131" spans="1:18" ht="18.75" customHeight="1" x14ac:dyDescent="0.25">
      <c r="A131" s="34"/>
      <c r="B131" s="57"/>
      <c r="C131" s="36"/>
      <c r="D131" s="36"/>
      <c r="E131" s="36"/>
      <c r="F131" s="36"/>
      <c r="G131" s="99"/>
      <c r="H131" s="100"/>
      <c r="I131" s="24"/>
      <c r="J131" s="37"/>
      <c r="K131" s="37"/>
      <c r="L131" s="37"/>
      <c r="M131" s="60"/>
      <c r="O131" s="55"/>
      <c r="P131" s="62"/>
      <c r="Q131" s="62"/>
      <c r="R131" s="62"/>
    </row>
    <row r="132" spans="1:18" ht="18.75" customHeight="1" x14ac:dyDescent="0.25">
      <c r="A132" s="34"/>
      <c r="B132" s="57"/>
      <c r="C132" s="36"/>
      <c r="D132" s="36"/>
      <c r="E132" s="36"/>
      <c r="F132" s="36"/>
      <c r="G132" s="99"/>
      <c r="H132" s="100"/>
      <c r="I132" s="24"/>
      <c r="J132" s="37"/>
      <c r="K132" s="37"/>
      <c r="L132" s="37"/>
      <c r="M132" s="60"/>
      <c r="O132" s="55"/>
      <c r="P132" s="62"/>
      <c r="Q132" s="62"/>
      <c r="R132" s="62"/>
    </row>
    <row r="133" spans="1:18" ht="18.75" customHeight="1" x14ac:dyDescent="0.25">
      <c r="A133" s="34"/>
      <c r="B133" s="57"/>
      <c r="C133" s="36"/>
      <c r="D133" s="36"/>
      <c r="E133" s="36"/>
      <c r="F133" s="36"/>
      <c r="G133" s="99"/>
      <c r="H133" s="100"/>
      <c r="I133" s="24"/>
      <c r="J133" s="37"/>
      <c r="K133" s="37"/>
      <c r="L133" s="37"/>
      <c r="M133" s="60"/>
      <c r="O133" s="55"/>
      <c r="P133" s="62"/>
      <c r="Q133" s="62"/>
      <c r="R133" s="62"/>
    </row>
    <row r="134" spans="1:18" ht="18.75" customHeight="1" x14ac:dyDescent="0.25">
      <c r="A134" s="34"/>
      <c r="B134" s="57"/>
      <c r="C134" s="36"/>
      <c r="D134" s="36"/>
      <c r="E134" s="36"/>
      <c r="F134" s="36"/>
      <c r="G134" s="99"/>
      <c r="H134" s="100"/>
      <c r="I134" s="24"/>
      <c r="J134" s="37"/>
      <c r="K134" s="37"/>
      <c r="L134" s="37"/>
      <c r="M134" s="60"/>
      <c r="O134" s="55"/>
      <c r="P134" s="62"/>
      <c r="Q134" s="62"/>
      <c r="R134" s="62"/>
    </row>
    <row r="135" spans="1:18" ht="18.75" customHeight="1" x14ac:dyDescent="0.25">
      <c r="A135" s="34"/>
      <c r="B135" s="57"/>
      <c r="C135" s="36"/>
      <c r="D135" s="36"/>
      <c r="E135" s="36"/>
      <c r="F135" s="36"/>
      <c r="G135" s="99"/>
      <c r="H135" s="102"/>
      <c r="I135" s="24"/>
      <c r="J135" s="37"/>
      <c r="K135" s="37"/>
      <c r="L135" s="37"/>
      <c r="M135" s="60"/>
      <c r="O135" s="55"/>
      <c r="P135" s="62"/>
      <c r="Q135" s="62"/>
      <c r="R135" s="62"/>
    </row>
    <row r="136" spans="1:18" ht="18.75" customHeight="1" x14ac:dyDescent="0.25">
      <c r="A136" s="34"/>
      <c r="B136" s="57"/>
      <c r="C136" s="36"/>
      <c r="D136" s="36"/>
      <c r="E136" s="36"/>
      <c r="F136" s="36"/>
      <c r="G136" s="99"/>
      <c r="H136" s="102"/>
      <c r="I136" s="24"/>
      <c r="J136" s="37"/>
      <c r="K136" s="37"/>
      <c r="L136" s="37"/>
      <c r="M136" s="60"/>
      <c r="O136" s="55"/>
      <c r="P136" s="62"/>
      <c r="Q136" s="62"/>
      <c r="R136" s="62"/>
    </row>
    <row r="137" spans="1:18" ht="18.75" customHeight="1" x14ac:dyDescent="0.25">
      <c r="A137" s="34"/>
      <c r="B137" s="57"/>
      <c r="C137" s="36"/>
      <c r="D137" s="36"/>
      <c r="E137" s="36"/>
      <c r="F137" s="36"/>
      <c r="G137" s="99"/>
      <c r="H137" s="102"/>
      <c r="I137" s="24"/>
      <c r="J137" s="37"/>
      <c r="K137" s="37"/>
      <c r="L137" s="37"/>
      <c r="M137" s="60"/>
      <c r="O137" s="55"/>
      <c r="P137" s="62"/>
      <c r="Q137" s="62"/>
      <c r="R137" s="62"/>
    </row>
    <row r="138" spans="1:18" ht="18.75" customHeight="1" x14ac:dyDescent="0.25">
      <c r="A138" s="34"/>
      <c r="B138" s="57"/>
      <c r="C138" s="36"/>
      <c r="D138" s="36"/>
      <c r="E138" s="36"/>
      <c r="F138" s="36"/>
      <c r="G138" s="99"/>
      <c r="H138" s="102"/>
      <c r="I138" s="24"/>
      <c r="J138" s="37"/>
      <c r="K138" s="37"/>
      <c r="L138" s="37"/>
      <c r="M138" s="60"/>
      <c r="O138" s="55"/>
      <c r="P138" s="62"/>
      <c r="Q138" s="62"/>
      <c r="R138" s="62"/>
    </row>
    <row r="139" spans="1:18" ht="18.75" customHeight="1" x14ac:dyDescent="0.25">
      <c r="A139" s="34"/>
      <c r="B139" s="57"/>
      <c r="C139" s="36"/>
      <c r="D139" s="36"/>
      <c r="E139" s="36"/>
      <c r="F139" s="36"/>
      <c r="G139" s="99"/>
      <c r="H139" s="102"/>
      <c r="I139" s="24"/>
      <c r="J139" s="37"/>
      <c r="K139" s="37"/>
      <c r="L139" s="37"/>
      <c r="M139" s="60"/>
      <c r="O139" s="55"/>
      <c r="P139" s="62"/>
      <c r="Q139" s="62"/>
      <c r="R139" s="62"/>
    </row>
    <row r="140" spans="1:18" ht="18.75" customHeight="1" x14ac:dyDescent="0.25">
      <c r="A140" s="34"/>
      <c r="B140" s="57"/>
      <c r="C140" s="36"/>
      <c r="D140" s="36"/>
      <c r="E140" s="36"/>
      <c r="F140" s="36"/>
      <c r="G140" s="99"/>
      <c r="H140" s="102"/>
      <c r="I140" s="24"/>
      <c r="J140" s="37"/>
      <c r="K140" s="37"/>
      <c r="L140" s="37"/>
      <c r="M140" s="60"/>
      <c r="O140" s="55"/>
      <c r="P140" s="62"/>
      <c r="Q140" s="62"/>
      <c r="R140" s="62"/>
    </row>
    <row r="141" spans="1:18" ht="18.75" customHeight="1" x14ac:dyDescent="0.25">
      <c r="A141" s="34"/>
      <c r="B141" s="57"/>
      <c r="C141" s="36"/>
      <c r="D141" s="36"/>
      <c r="E141" s="36"/>
      <c r="F141" s="36"/>
      <c r="G141" s="99"/>
      <c r="H141" s="102"/>
      <c r="I141" s="24"/>
      <c r="J141" s="37"/>
      <c r="K141" s="37"/>
      <c r="L141" s="37"/>
      <c r="M141" s="60"/>
      <c r="O141" s="55"/>
      <c r="P141" s="62"/>
      <c r="Q141" s="62"/>
      <c r="R141" s="62"/>
    </row>
    <row r="142" spans="1:18" ht="18.75" customHeight="1" x14ac:dyDescent="0.25">
      <c r="A142" s="34"/>
      <c r="B142" s="57"/>
      <c r="C142" s="36"/>
      <c r="D142" s="36"/>
      <c r="E142" s="36"/>
      <c r="F142" s="36"/>
      <c r="G142" s="99"/>
      <c r="H142" s="102"/>
      <c r="I142" s="24"/>
      <c r="J142" s="37"/>
      <c r="K142" s="37"/>
      <c r="L142" s="37"/>
      <c r="M142" s="60"/>
      <c r="O142" s="55"/>
      <c r="P142" s="62"/>
      <c r="Q142" s="62"/>
      <c r="R142" s="62"/>
    </row>
    <row r="143" spans="1:18" ht="18.75" customHeight="1" x14ac:dyDescent="0.25">
      <c r="A143" s="34"/>
      <c r="B143" s="57"/>
      <c r="C143" s="36"/>
      <c r="D143" s="36"/>
      <c r="E143" s="36"/>
      <c r="F143" s="36"/>
      <c r="G143" s="99"/>
      <c r="H143" s="102"/>
      <c r="I143" s="24"/>
      <c r="J143" s="37"/>
      <c r="K143" s="37"/>
      <c r="L143" s="37"/>
      <c r="M143" s="60"/>
      <c r="O143" s="55"/>
      <c r="P143" s="62"/>
      <c r="Q143" s="62"/>
      <c r="R143" s="62"/>
    </row>
    <row r="144" spans="1:18" ht="18.75" customHeight="1" x14ac:dyDescent="0.25">
      <c r="A144" s="34"/>
      <c r="B144" s="57"/>
      <c r="C144" s="36"/>
      <c r="D144" s="36"/>
      <c r="E144" s="36"/>
      <c r="F144" s="36"/>
      <c r="G144" s="99"/>
      <c r="H144" s="100"/>
      <c r="I144" s="24"/>
      <c r="J144" s="37"/>
      <c r="K144" s="37"/>
      <c r="L144" s="37"/>
      <c r="M144" s="60"/>
      <c r="O144" s="55"/>
      <c r="P144" s="62"/>
      <c r="Q144" s="62"/>
      <c r="R144" s="62"/>
    </row>
    <row r="145" spans="1:18" ht="18.75" customHeight="1" x14ac:dyDescent="0.25">
      <c r="A145" s="34"/>
      <c r="B145" s="57"/>
      <c r="C145" s="36"/>
      <c r="D145" s="36"/>
      <c r="E145" s="36"/>
      <c r="F145" s="36"/>
      <c r="G145" s="99"/>
      <c r="H145" s="100"/>
      <c r="I145" s="24"/>
      <c r="J145" s="37"/>
      <c r="K145" s="37"/>
      <c r="L145" s="37"/>
      <c r="M145" s="60"/>
      <c r="O145" s="55"/>
      <c r="P145" s="62"/>
      <c r="Q145" s="62"/>
      <c r="R145" s="62"/>
    </row>
    <row r="146" spans="1:18" ht="18.75" customHeight="1" x14ac:dyDescent="0.25">
      <c r="A146" s="34"/>
      <c r="B146" s="57"/>
      <c r="C146" s="36"/>
      <c r="D146" s="36"/>
      <c r="E146" s="36"/>
      <c r="F146" s="36"/>
      <c r="G146" s="99"/>
      <c r="H146" s="100"/>
      <c r="I146" s="24"/>
      <c r="J146" s="37"/>
      <c r="K146" s="37"/>
      <c r="L146" s="37"/>
      <c r="M146" s="60"/>
      <c r="O146" s="55"/>
      <c r="P146" s="62"/>
      <c r="Q146" s="62"/>
      <c r="R146" s="62"/>
    </row>
    <row r="147" spans="1:18" ht="18.75" customHeight="1" x14ac:dyDescent="0.25">
      <c r="A147" s="34"/>
      <c r="B147" s="57"/>
      <c r="C147" s="36"/>
      <c r="D147" s="36"/>
      <c r="E147" s="36"/>
      <c r="F147" s="36"/>
      <c r="G147" s="99"/>
      <c r="H147" s="102"/>
      <c r="I147" s="24"/>
      <c r="J147" s="37"/>
      <c r="K147" s="37"/>
      <c r="L147" s="37"/>
      <c r="M147" s="60"/>
      <c r="O147" s="55"/>
      <c r="P147" s="62"/>
      <c r="Q147" s="62"/>
      <c r="R147" s="62"/>
    </row>
    <row r="148" spans="1:18" ht="18.75" customHeight="1" x14ac:dyDescent="0.25">
      <c r="A148" s="34"/>
      <c r="B148" s="57"/>
      <c r="C148" s="36"/>
      <c r="D148" s="36"/>
      <c r="E148" s="36"/>
      <c r="F148" s="36"/>
      <c r="G148" s="99"/>
      <c r="H148" s="102"/>
      <c r="I148" s="24"/>
      <c r="J148" s="37"/>
      <c r="K148" s="37"/>
      <c r="L148" s="37"/>
      <c r="M148" s="60"/>
      <c r="O148" s="55"/>
      <c r="P148" s="62"/>
      <c r="Q148" s="62"/>
      <c r="R148" s="62"/>
    </row>
    <row r="149" spans="1:18" ht="18.75" customHeight="1" x14ac:dyDescent="0.25">
      <c r="A149" s="34"/>
      <c r="B149" s="57"/>
      <c r="C149" s="36"/>
      <c r="D149" s="36"/>
      <c r="E149" s="36"/>
      <c r="F149" s="36"/>
      <c r="G149" s="99"/>
      <c r="H149" s="102"/>
      <c r="I149" s="24"/>
      <c r="J149" s="37"/>
      <c r="K149" s="37"/>
      <c r="L149" s="37"/>
      <c r="M149" s="60"/>
      <c r="O149" s="55"/>
      <c r="P149" s="62"/>
      <c r="Q149" s="62"/>
      <c r="R149" s="62"/>
    </row>
    <row r="150" spans="1:18" ht="18.75" customHeight="1" x14ac:dyDescent="0.25">
      <c r="A150" s="34"/>
      <c r="B150" s="57"/>
      <c r="C150" s="36"/>
      <c r="D150" s="36"/>
      <c r="E150" s="36"/>
      <c r="F150" s="36"/>
      <c r="G150" s="99"/>
      <c r="H150" s="102"/>
      <c r="I150" s="24"/>
      <c r="J150" s="37"/>
      <c r="K150" s="37"/>
      <c r="L150" s="37"/>
      <c r="M150" s="60"/>
      <c r="O150" s="55"/>
      <c r="P150" s="62"/>
      <c r="Q150" s="62"/>
      <c r="R150" s="62"/>
    </row>
    <row r="151" spans="1:18" ht="18.75" customHeight="1" x14ac:dyDescent="0.25">
      <c r="A151" s="34"/>
      <c r="B151" s="57"/>
      <c r="C151" s="36"/>
      <c r="D151" s="36"/>
      <c r="E151" s="36"/>
      <c r="F151" s="36"/>
      <c r="G151" s="99"/>
      <c r="H151" s="102"/>
      <c r="I151" s="24"/>
      <c r="J151" s="37"/>
      <c r="K151" s="37"/>
      <c r="L151" s="37"/>
      <c r="M151" s="60"/>
      <c r="O151" s="55"/>
      <c r="P151" s="62"/>
      <c r="Q151" s="62"/>
      <c r="R151" s="62"/>
    </row>
    <row r="152" spans="1:18" ht="18.75" customHeight="1" x14ac:dyDescent="0.25">
      <c r="A152" s="34"/>
      <c r="B152" s="57"/>
      <c r="C152" s="36"/>
      <c r="D152" s="36"/>
      <c r="E152" s="36"/>
      <c r="F152" s="36"/>
      <c r="G152" s="99"/>
      <c r="H152" s="102"/>
      <c r="I152" s="24"/>
      <c r="J152" s="37"/>
      <c r="K152" s="37"/>
      <c r="L152" s="37"/>
      <c r="M152" s="60"/>
      <c r="O152" s="55"/>
      <c r="P152" s="62"/>
      <c r="Q152" s="62"/>
      <c r="R152" s="62"/>
    </row>
    <row r="153" spans="1:18" ht="18.75" customHeight="1" x14ac:dyDescent="0.25">
      <c r="A153" s="34"/>
      <c r="B153" s="57"/>
      <c r="C153" s="36"/>
      <c r="D153" s="36"/>
      <c r="E153" s="36"/>
      <c r="F153" s="36"/>
      <c r="G153" s="99"/>
      <c r="H153" s="102"/>
      <c r="I153" s="24"/>
      <c r="J153" s="37"/>
      <c r="K153" s="37"/>
      <c r="L153" s="37"/>
      <c r="M153" s="60"/>
      <c r="O153" s="55"/>
      <c r="P153" s="62"/>
      <c r="Q153" s="62"/>
      <c r="R153" s="62"/>
    </row>
    <row r="154" spans="1:18" ht="18.75" customHeight="1" x14ac:dyDescent="0.25">
      <c r="A154" s="34"/>
      <c r="B154" s="57"/>
      <c r="C154" s="36"/>
      <c r="D154" s="36"/>
      <c r="E154" s="36"/>
      <c r="F154" s="36"/>
      <c r="G154" s="99"/>
      <c r="H154" s="102"/>
      <c r="I154" s="24"/>
      <c r="J154" s="37"/>
      <c r="K154" s="37"/>
      <c r="L154" s="37"/>
      <c r="M154" s="60"/>
      <c r="O154" s="55"/>
      <c r="P154" s="62"/>
      <c r="Q154" s="62"/>
      <c r="R154" s="62"/>
    </row>
    <row r="155" spans="1:18" ht="18.75" customHeight="1" x14ac:dyDescent="0.25">
      <c r="A155" s="34"/>
      <c r="B155" s="57"/>
      <c r="C155" s="36"/>
      <c r="D155" s="36"/>
      <c r="E155" s="36"/>
      <c r="F155" s="36"/>
      <c r="G155" s="99"/>
      <c r="H155" s="100"/>
      <c r="I155" s="24"/>
      <c r="J155" s="37"/>
      <c r="K155" s="37"/>
      <c r="L155" s="37"/>
      <c r="M155" s="60"/>
      <c r="O155" s="55"/>
      <c r="P155" s="62"/>
      <c r="Q155" s="62"/>
      <c r="R155" s="62"/>
    </row>
    <row r="156" spans="1:18" ht="18.75" customHeight="1" x14ac:dyDescent="0.25">
      <c r="A156" s="34"/>
      <c r="B156" s="57"/>
      <c r="C156" s="36"/>
      <c r="D156" s="36"/>
      <c r="E156" s="36"/>
      <c r="F156" s="36"/>
      <c r="G156" s="99"/>
      <c r="H156" s="100"/>
      <c r="I156" s="24"/>
      <c r="J156" s="37"/>
      <c r="K156" s="37"/>
      <c r="L156" s="37"/>
      <c r="M156" s="60"/>
      <c r="O156" s="55"/>
      <c r="P156" s="62"/>
      <c r="Q156" s="62"/>
      <c r="R156" s="62"/>
    </row>
    <row r="157" spans="1:18" ht="18.75" customHeight="1" x14ac:dyDescent="0.25">
      <c r="A157" s="34"/>
      <c r="B157" s="57"/>
      <c r="C157" s="36"/>
      <c r="D157" s="36"/>
      <c r="E157" s="36"/>
      <c r="F157" s="36"/>
      <c r="G157" s="99"/>
      <c r="H157" s="100"/>
      <c r="I157" s="24"/>
      <c r="J157" s="37"/>
      <c r="K157" s="37"/>
      <c r="L157" s="37"/>
      <c r="M157" s="60"/>
      <c r="O157" s="55"/>
      <c r="P157" s="62"/>
      <c r="Q157" s="62"/>
      <c r="R157" s="62"/>
    </row>
    <row r="158" spans="1:18" ht="18.75" customHeight="1" x14ac:dyDescent="0.25">
      <c r="A158" s="34"/>
      <c r="B158" s="57"/>
      <c r="C158" s="36"/>
      <c r="D158" s="36"/>
      <c r="E158" s="36"/>
      <c r="F158" s="36"/>
      <c r="G158" s="99"/>
      <c r="H158" s="102"/>
      <c r="I158" s="24"/>
      <c r="J158" s="37"/>
      <c r="K158" s="37"/>
      <c r="L158" s="37"/>
      <c r="M158" s="60"/>
      <c r="O158" s="55"/>
      <c r="P158" s="62"/>
      <c r="Q158" s="62"/>
      <c r="R158" s="62"/>
    </row>
    <row r="159" spans="1:18" ht="18.75" customHeight="1" x14ac:dyDescent="0.25">
      <c r="A159" s="34"/>
      <c r="B159" s="57"/>
      <c r="C159" s="36"/>
      <c r="D159" s="36"/>
      <c r="E159" s="36"/>
      <c r="F159" s="36"/>
      <c r="G159" s="99"/>
      <c r="H159" s="102"/>
      <c r="I159" s="24"/>
      <c r="J159" s="37"/>
      <c r="K159" s="37"/>
      <c r="L159" s="37"/>
      <c r="M159" s="60"/>
      <c r="O159" s="55"/>
      <c r="P159" s="62"/>
      <c r="Q159" s="62"/>
      <c r="R159" s="62"/>
    </row>
    <row r="160" spans="1:18" ht="18.75" customHeight="1" x14ac:dyDescent="0.25">
      <c r="A160" s="34"/>
      <c r="B160" s="57"/>
      <c r="C160" s="36"/>
      <c r="D160" s="36"/>
      <c r="E160" s="36"/>
      <c r="F160" s="36"/>
      <c r="G160" s="99"/>
      <c r="H160" s="100"/>
      <c r="I160" s="24"/>
      <c r="J160" s="37"/>
      <c r="K160" s="37"/>
      <c r="L160" s="37"/>
      <c r="M160" s="60"/>
      <c r="O160" s="55"/>
      <c r="P160" s="62"/>
      <c r="Q160" s="62"/>
      <c r="R160" s="62"/>
    </row>
    <row r="161" spans="1:18" ht="18.75" customHeight="1" x14ac:dyDescent="0.25">
      <c r="A161" s="34"/>
      <c r="B161" s="57"/>
      <c r="C161" s="36"/>
      <c r="D161" s="36"/>
      <c r="E161" s="36"/>
      <c r="F161" s="36"/>
      <c r="G161" s="99"/>
      <c r="H161" s="100"/>
      <c r="I161" s="24"/>
      <c r="J161" s="37"/>
      <c r="K161" s="37"/>
      <c r="L161" s="37"/>
      <c r="M161" s="60"/>
      <c r="O161" s="55"/>
      <c r="P161" s="62"/>
      <c r="Q161" s="62"/>
      <c r="R161" s="62"/>
    </row>
    <row r="162" spans="1:18" ht="18.75" customHeight="1" x14ac:dyDescent="0.25">
      <c r="A162" s="34"/>
      <c r="B162" s="57"/>
      <c r="C162" s="36"/>
      <c r="D162" s="36"/>
      <c r="E162" s="36"/>
      <c r="F162" s="36"/>
      <c r="G162" s="99"/>
      <c r="H162" s="102"/>
      <c r="I162" s="24"/>
      <c r="J162" s="37"/>
      <c r="K162" s="37"/>
      <c r="L162" s="37"/>
      <c r="M162" s="60"/>
      <c r="O162" s="55"/>
      <c r="P162" s="62"/>
      <c r="Q162" s="62"/>
      <c r="R162" s="62"/>
    </row>
    <row r="163" spans="1:18" ht="18.75" customHeight="1" x14ac:dyDescent="0.25">
      <c r="A163" s="34"/>
      <c r="B163" s="57"/>
      <c r="C163" s="36"/>
      <c r="D163" s="36"/>
      <c r="E163" s="36"/>
      <c r="F163" s="36"/>
      <c r="G163" s="99"/>
      <c r="H163" s="102"/>
      <c r="I163" s="24"/>
      <c r="J163" s="37"/>
      <c r="K163" s="37"/>
      <c r="L163" s="37"/>
      <c r="M163" s="60"/>
      <c r="O163" s="55"/>
      <c r="P163" s="62"/>
      <c r="Q163" s="62"/>
      <c r="R163" s="62"/>
    </row>
    <row r="164" spans="1:18" ht="18.75" customHeight="1" x14ac:dyDescent="0.25">
      <c r="A164" s="34"/>
      <c r="B164" s="57"/>
      <c r="C164" s="36"/>
      <c r="D164" s="36"/>
      <c r="E164" s="36"/>
      <c r="F164" s="36"/>
      <c r="G164" s="99"/>
      <c r="H164" s="102"/>
      <c r="I164" s="24"/>
      <c r="J164" s="37"/>
      <c r="K164" s="37"/>
      <c r="L164" s="37"/>
      <c r="M164" s="60"/>
      <c r="O164" s="55"/>
      <c r="P164" s="62"/>
      <c r="Q164" s="62"/>
      <c r="R164" s="62"/>
    </row>
    <row r="165" spans="1:18" ht="18.75" customHeight="1" x14ac:dyDescent="0.25">
      <c r="A165" s="34"/>
      <c r="B165" s="57"/>
      <c r="C165" s="36"/>
      <c r="D165" s="36"/>
      <c r="E165" s="36"/>
      <c r="F165" s="36"/>
      <c r="G165" s="99"/>
      <c r="H165" s="102"/>
      <c r="I165" s="24"/>
      <c r="J165" s="37"/>
      <c r="K165" s="37"/>
      <c r="L165" s="37"/>
      <c r="M165" s="60"/>
      <c r="O165" s="55"/>
      <c r="P165" s="62"/>
      <c r="Q165" s="62"/>
      <c r="R165" s="62"/>
    </row>
    <row r="166" spans="1:18" ht="18.75" customHeight="1" x14ac:dyDescent="0.25">
      <c r="A166" s="34"/>
      <c r="B166" s="57"/>
      <c r="C166" s="36"/>
      <c r="D166" s="36"/>
      <c r="E166" s="36"/>
      <c r="F166" s="36"/>
      <c r="G166" s="99"/>
      <c r="H166" s="100"/>
      <c r="I166" s="24"/>
      <c r="J166" s="37"/>
      <c r="K166" s="37"/>
      <c r="L166" s="37"/>
      <c r="M166" s="60"/>
      <c r="O166" s="55"/>
      <c r="P166" s="62"/>
      <c r="Q166" s="62"/>
      <c r="R166" s="62"/>
    </row>
    <row r="167" spans="1:18" ht="18.75" customHeight="1" x14ac:dyDescent="0.25">
      <c r="A167" s="34"/>
      <c r="B167" s="57"/>
      <c r="C167" s="36"/>
      <c r="D167" s="36"/>
      <c r="E167" s="36"/>
      <c r="F167" s="36"/>
      <c r="G167" s="99"/>
      <c r="H167" s="100"/>
      <c r="I167" s="24"/>
      <c r="J167" s="37"/>
      <c r="K167" s="37"/>
      <c r="L167" s="37"/>
      <c r="M167" s="60"/>
      <c r="O167" s="55"/>
      <c r="P167" s="62"/>
      <c r="Q167" s="62"/>
      <c r="R167" s="62"/>
    </row>
    <row r="168" spans="1:18" ht="18.75" customHeight="1" x14ac:dyDescent="0.25">
      <c r="A168" s="34"/>
      <c r="B168" s="57"/>
      <c r="C168" s="36"/>
      <c r="D168" s="36"/>
      <c r="E168" s="36"/>
      <c r="F168" s="36"/>
      <c r="G168" s="99"/>
      <c r="H168" s="100"/>
      <c r="I168" s="24"/>
      <c r="J168" s="37"/>
      <c r="K168" s="37"/>
      <c r="L168" s="37"/>
      <c r="M168" s="60"/>
      <c r="O168" s="55"/>
      <c r="P168" s="62"/>
      <c r="Q168" s="62"/>
      <c r="R168" s="62"/>
    </row>
    <row r="169" spans="1:18" ht="18.75" customHeight="1" x14ac:dyDescent="0.25">
      <c r="A169" s="34"/>
      <c r="B169" s="57"/>
      <c r="C169" s="36"/>
      <c r="D169" s="36"/>
      <c r="E169" s="36"/>
      <c r="F169" s="36"/>
      <c r="G169" s="99"/>
      <c r="H169" s="100"/>
      <c r="I169" s="24"/>
      <c r="J169" s="37"/>
      <c r="K169" s="37"/>
      <c r="L169" s="37"/>
      <c r="M169" s="60"/>
      <c r="O169" s="55"/>
      <c r="P169" s="62"/>
      <c r="Q169" s="62"/>
      <c r="R169" s="62"/>
    </row>
    <row r="170" spans="1:18" ht="18.75" customHeight="1" x14ac:dyDescent="0.25">
      <c r="A170" s="34"/>
      <c r="B170" s="57"/>
      <c r="C170" s="36"/>
      <c r="D170" s="36"/>
      <c r="E170" s="36"/>
      <c r="F170" s="36"/>
      <c r="G170" s="99"/>
      <c r="H170" s="102"/>
      <c r="I170" s="24"/>
      <c r="J170" s="37"/>
      <c r="K170" s="37"/>
      <c r="L170" s="37"/>
      <c r="M170" s="60"/>
      <c r="O170" s="55"/>
      <c r="P170" s="62"/>
      <c r="Q170" s="62"/>
      <c r="R170" s="62"/>
    </row>
    <row r="171" spans="1:18" ht="18.75" customHeight="1" x14ac:dyDescent="0.25">
      <c r="A171" s="34"/>
      <c r="B171" s="57"/>
      <c r="C171" s="36"/>
      <c r="D171" s="36"/>
      <c r="E171" s="36"/>
      <c r="F171" s="36"/>
      <c r="G171" s="99"/>
      <c r="H171" s="102"/>
      <c r="I171" s="24"/>
      <c r="J171" s="37"/>
      <c r="K171" s="37"/>
      <c r="L171" s="37"/>
      <c r="M171" s="60"/>
      <c r="O171" s="55"/>
      <c r="P171" s="62"/>
      <c r="Q171" s="62"/>
      <c r="R171" s="62"/>
    </row>
    <row r="172" spans="1:18" ht="18.75" customHeight="1" x14ac:dyDescent="0.25">
      <c r="A172" s="34"/>
      <c r="B172" s="57"/>
      <c r="C172" s="36"/>
      <c r="D172" s="36"/>
      <c r="E172" s="36"/>
      <c r="F172" s="36"/>
      <c r="G172" s="99"/>
      <c r="H172" s="100"/>
      <c r="I172" s="24"/>
      <c r="J172" s="37"/>
      <c r="K172" s="37"/>
      <c r="L172" s="37"/>
      <c r="M172" s="60"/>
      <c r="O172" s="55"/>
      <c r="P172" s="62"/>
      <c r="Q172" s="62"/>
      <c r="R172" s="62"/>
    </row>
    <row r="173" spans="1:18" ht="18.75" customHeight="1" x14ac:dyDescent="0.25">
      <c r="A173" s="34"/>
      <c r="B173" s="57"/>
      <c r="C173" s="36"/>
      <c r="D173" s="36"/>
      <c r="E173" s="36"/>
      <c r="F173" s="36"/>
      <c r="G173" s="99"/>
      <c r="H173" s="102"/>
      <c r="I173" s="24"/>
      <c r="J173" s="37"/>
      <c r="K173" s="37"/>
      <c r="L173" s="37"/>
      <c r="M173" s="60"/>
      <c r="O173" s="55"/>
      <c r="P173" s="62"/>
      <c r="Q173" s="62"/>
      <c r="R173" s="62"/>
    </row>
    <row r="174" spans="1:18" ht="18.75" customHeight="1" x14ac:dyDescent="0.25">
      <c r="A174" s="34"/>
      <c r="B174" s="57"/>
      <c r="C174" s="36"/>
      <c r="D174" s="36"/>
      <c r="E174" s="36"/>
      <c r="F174" s="36"/>
      <c r="G174" s="99"/>
      <c r="H174" s="102"/>
      <c r="I174" s="24"/>
      <c r="J174" s="37"/>
      <c r="K174" s="37"/>
      <c r="L174" s="37"/>
      <c r="M174" s="60"/>
      <c r="O174" s="55"/>
      <c r="P174" s="62"/>
      <c r="Q174" s="62"/>
      <c r="R174" s="62"/>
    </row>
    <row r="175" spans="1:18" ht="18.75" customHeight="1" x14ac:dyDescent="0.25">
      <c r="A175" s="34"/>
      <c r="B175" s="57"/>
      <c r="C175" s="36"/>
      <c r="D175" s="36"/>
      <c r="E175" s="36"/>
      <c r="F175" s="36"/>
      <c r="G175" s="99"/>
      <c r="H175" s="102"/>
      <c r="I175" s="24"/>
      <c r="J175" s="37"/>
      <c r="K175" s="37"/>
      <c r="L175" s="37"/>
      <c r="M175" s="60"/>
      <c r="O175" s="55"/>
      <c r="P175" s="62"/>
      <c r="Q175" s="62"/>
      <c r="R175" s="62"/>
    </row>
    <row r="176" spans="1:18" ht="18.75" customHeight="1" x14ac:dyDescent="0.25">
      <c r="A176" s="34"/>
      <c r="C176" s="36"/>
      <c r="D176" s="55"/>
      <c r="E176" s="55"/>
      <c r="F176" s="55"/>
      <c r="G176" s="99"/>
      <c r="H176" s="102"/>
      <c r="J176" s="37"/>
      <c r="K176" s="37"/>
      <c r="L176" s="37"/>
      <c r="M176" s="60"/>
      <c r="O176" s="55"/>
    </row>
  </sheetData>
  <mergeCells count="2">
    <mergeCell ref="G1:H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176"/>
  <sheetViews>
    <sheetView workbookViewId="0">
      <selection activeCell="I13" sqref="I13"/>
    </sheetView>
  </sheetViews>
  <sheetFormatPr defaultRowHeight="15" x14ac:dyDescent="0.25"/>
  <cols>
    <col min="1" max="1" width="36.85546875" style="159" bestFit="1" customWidth="1"/>
    <col min="2" max="2" width="14.85546875" style="160" bestFit="1" customWidth="1"/>
    <col min="3" max="3" width="19.7109375" style="35" bestFit="1" customWidth="1"/>
    <col min="4" max="5" width="12.140625" style="78" bestFit="1" customWidth="1"/>
    <col min="6" max="7" width="16.28515625" style="35" bestFit="1" customWidth="1"/>
    <col min="8" max="8" width="21.28515625" style="35" bestFit="1" customWidth="1"/>
    <col min="9" max="9" width="20" style="18" bestFit="1" customWidth="1"/>
    <col min="10" max="13" width="16.28515625" style="35" bestFit="1" customWidth="1"/>
    <col min="14" max="14" width="16.140625" style="35" bestFit="1" customWidth="1"/>
    <col min="15" max="15" width="13.5703125" bestFit="1" customWidth="1"/>
    <col min="16" max="16" width="9.140625" style="23" bestFit="1" customWidth="1"/>
    <col min="17" max="19" width="10.5703125" bestFit="1" customWidth="1"/>
    <col min="20" max="23" width="13.5703125" bestFit="1" customWidth="1"/>
  </cols>
  <sheetData>
    <row r="1" spans="1:19" ht="43.5" customHeight="1" x14ac:dyDescent="0.25">
      <c r="A1" s="156"/>
      <c r="B1" s="157"/>
      <c r="C1" s="2"/>
      <c r="D1" s="70"/>
      <c r="E1" s="70"/>
      <c r="F1" s="2"/>
      <c r="G1" s="2"/>
      <c r="H1" s="188"/>
      <c r="I1" s="188"/>
      <c r="J1" s="189"/>
      <c r="K1" s="189"/>
      <c r="L1" s="189"/>
      <c r="M1" s="189"/>
      <c r="N1" s="8"/>
      <c r="P1" s="11"/>
    </row>
    <row r="2" spans="1:19" ht="18.75" customHeight="1" x14ac:dyDescent="0.25">
      <c r="A2" s="156"/>
      <c r="B2" s="158"/>
      <c r="C2" s="72"/>
      <c r="D2" s="12"/>
      <c r="E2" s="12"/>
      <c r="F2" s="72"/>
      <c r="G2" s="72"/>
      <c r="H2" s="73"/>
      <c r="I2" s="74"/>
      <c r="J2" s="73"/>
      <c r="K2" s="73"/>
      <c r="L2" s="73"/>
      <c r="M2" s="73"/>
    </row>
    <row r="3" spans="1:19" ht="18.75" customHeight="1" x14ac:dyDescent="0.25">
      <c r="A3" s="156"/>
      <c r="B3" s="158"/>
      <c r="C3" s="72"/>
      <c r="D3" s="12"/>
      <c r="E3" s="12"/>
      <c r="F3" s="72"/>
      <c r="G3" s="72"/>
      <c r="H3" s="73"/>
      <c r="I3" s="75"/>
    </row>
    <row r="4" spans="1:19" ht="18.75" customHeight="1" x14ac:dyDescent="0.25">
      <c r="A4" s="156"/>
      <c r="B4" s="158"/>
      <c r="C4" s="72"/>
      <c r="D4" s="12"/>
      <c r="E4" s="12"/>
      <c r="F4" s="72"/>
      <c r="G4" s="72"/>
      <c r="H4" s="73"/>
      <c r="I4" s="76"/>
    </row>
    <row r="5" spans="1:19" s="27" customFormat="1" ht="18.75" customHeight="1" x14ac:dyDescent="0.25">
      <c r="A5" s="156"/>
      <c r="B5" s="158"/>
      <c r="C5" s="72"/>
      <c r="D5" s="12"/>
      <c r="E5" s="12"/>
      <c r="F5" s="72"/>
      <c r="G5" s="72"/>
      <c r="H5" s="77"/>
      <c r="I5" s="29"/>
      <c r="J5" s="77"/>
      <c r="K5" s="77"/>
      <c r="L5" s="77"/>
      <c r="M5" s="77"/>
      <c r="N5" s="77"/>
      <c r="P5" s="32"/>
    </row>
    <row r="6" spans="1:19" s="27" customFormat="1" ht="18.75" customHeight="1" x14ac:dyDescent="0.25">
      <c r="A6" s="156"/>
      <c r="B6" s="158"/>
      <c r="C6" s="72"/>
      <c r="D6" s="12"/>
      <c r="E6" s="12"/>
      <c r="F6" s="72"/>
      <c r="G6" s="72"/>
      <c r="H6" s="77"/>
      <c r="I6" s="29"/>
      <c r="J6" s="77"/>
      <c r="K6" s="77"/>
      <c r="L6" s="77"/>
      <c r="M6" s="77"/>
      <c r="N6" s="77"/>
      <c r="P6" s="32"/>
    </row>
    <row r="7" spans="1:19" ht="18" customHeight="1" x14ac:dyDescent="0.25">
      <c r="H7" s="79"/>
      <c r="I7" s="80"/>
    </row>
    <row r="8" spans="1:19" ht="43.5" customHeight="1" x14ac:dyDescent="0.25">
      <c r="A8" s="161" t="s">
        <v>29</v>
      </c>
      <c r="B8" s="162" t="s">
        <v>30</v>
      </c>
      <c r="C8" s="43" t="s">
        <v>31</v>
      </c>
      <c r="D8" s="81" t="s">
        <v>2</v>
      </c>
      <c r="E8" s="81" t="s">
        <v>32</v>
      </c>
      <c r="F8" s="43" t="s">
        <v>33</v>
      </c>
      <c r="G8" s="43" t="s">
        <v>34</v>
      </c>
      <c r="H8" s="43" t="s">
        <v>35</v>
      </c>
      <c r="I8" s="43" t="s">
        <v>36</v>
      </c>
      <c r="J8" s="82"/>
      <c r="K8" s="82"/>
      <c r="L8" s="82"/>
      <c r="M8" s="82"/>
      <c r="N8" s="83"/>
      <c r="P8" s="11"/>
    </row>
    <row r="9" spans="1:19" ht="15" customHeight="1" x14ac:dyDescent="0.25">
      <c r="A9" s="163"/>
      <c r="B9" s="164"/>
      <c r="C9" s="55"/>
      <c r="D9" s="37"/>
      <c r="E9" s="37"/>
      <c r="F9" s="55"/>
      <c r="G9" s="55"/>
      <c r="H9" s="74"/>
      <c r="I9" s="84"/>
      <c r="J9" s="37"/>
      <c r="K9" s="37"/>
      <c r="L9" s="37"/>
      <c r="M9" s="37"/>
      <c r="N9" s="85"/>
      <c r="P9" s="55"/>
      <c r="Q9" s="62"/>
      <c r="R9" s="62"/>
      <c r="S9" s="62"/>
    </row>
    <row r="10" spans="1:19" ht="15" customHeight="1" x14ac:dyDescent="0.25">
      <c r="A10" s="163"/>
      <c r="B10" s="164"/>
      <c r="C10" s="55"/>
      <c r="D10" s="37"/>
      <c r="E10" s="37"/>
      <c r="F10" s="55"/>
      <c r="G10" s="55"/>
      <c r="H10" s="74"/>
      <c r="I10" s="84"/>
      <c r="J10" s="37"/>
      <c r="K10" s="37"/>
      <c r="L10" s="37"/>
      <c r="M10" s="37"/>
      <c r="N10" s="85"/>
      <c r="P10" s="55"/>
      <c r="Q10" s="62"/>
      <c r="R10" s="62"/>
      <c r="S10" s="62"/>
    </row>
    <row r="11" spans="1:19" ht="15" customHeight="1" x14ac:dyDescent="0.25">
      <c r="A11" s="163"/>
      <c r="B11" s="164"/>
      <c r="C11" s="55"/>
      <c r="D11" s="37"/>
      <c r="E11" s="37"/>
      <c r="F11" s="55"/>
      <c r="G11" s="55"/>
      <c r="H11" s="74"/>
      <c r="I11" s="84"/>
      <c r="J11" s="37"/>
      <c r="K11" s="37"/>
      <c r="L11" s="37"/>
      <c r="M11" s="37"/>
      <c r="N11" s="85"/>
      <c r="P11" s="55"/>
      <c r="Q11" s="62"/>
      <c r="R11" s="62"/>
      <c r="S11" s="62"/>
    </row>
    <row r="12" spans="1:19" ht="15" customHeight="1" x14ac:dyDescent="0.25">
      <c r="A12" s="163"/>
      <c r="B12" s="164"/>
      <c r="C12" s="55"/>
      <c r="D12" s="37"/>
      <c r="E12" s="37"/>
      <c r="F12" s="55"/>
      <c r="G12" s="55"/>
      <c r="H12" s="74"/>
      <c r="I12" s="84"/>
      <c r="J12" s="37"/>
      <c r="K12" s="37"/>
      <c r="L12" s="37"/>
      <c r="M12" s="37"/>
      <c r="N12" s="85"/>
      <c r="P12" s="55"/>
      <c r="Q12" s="62"/>
      <c r="R12" s="62"/>
      <c r="S12" s="62"/>
    </row>
    <row r="13" spans="1:19" ht="18.75" customHeight="1" x14ac:dyDescent="0.25">
      <c r="B13" s="164"/>
      <c r="C13" s="55"/>
      <c r="D13" s="37"/>
      <c r="E13" s="37"/>
      <c r="F13" s="55"/>
      <c r="H13" s="74"/>
      <c r="I13" s="84"/>
      <c r="J13" s="37"/>
      <c r="K13" s="37"/>
      <c r="L13" s="37"/>
      <c r="M13" s="37"/>
      <c r="N13" s="85"/>
    </row>
    <row r="14" spans="1:19" ht="15" customHeight="1" x14ac:dyDescent="0.25">
      <c r="A14" s="163"/>
      <c r="B14" s="164"/>
      <c r="C14" s="55"/>
      <c r="D14" s="37"/>
      <c r="E14" s="37"/>
      <c r="F14" s="55"/>
      <c r="G14" s="55"/>
      <c r="H14" s="74"/>
      <c r="I14" s="84"/>
      <c r="J14" s="37"/>
      <c r="K14" s="37"/>
      <c r="L14" s="37"/>
      <c r="M14" s="37"/>
      <c r="N14" s="85"/>
      <c r="P14" s="55"/>
      <c r="Q14" s="62"/>
      <c r="R14" s="62"/>
      <c r="S14" s="62"/>
    </row>
    <row r="15" spans="1:19" ht="15" customHeight="1" x14ac:dyDescent="0.25">
      <c r="A15" s="163"/>
      <c r="B15" s="164"/>
      <c r="C15" s="55"/>
      <c r="D15" s="37"/>
      <c r="E15" s="37"/>
      <c r="F15" s="55"/>
      <c r="G15" s="55"/>
      <c r="H15" s="74"/>
      <c r="I15" s="84"/>
      <c r="J15" s="37"/>
      <c r="K15" s="37"/>
      <c r="L15" s="37"/>
      <c r="M15" s="37"/>
      <c r="N15" s="85"/>
      <c r="P15" s="55"/>
      <c r="Q15" s="62"/>
      <c r="R15" s="62"/>
      <c r="S15" s="62"/>
    </row>
    <row r="16" spans="1:19" ht="15" customHeight="1" x14ac:dyDescent="0.25">
      <c r="A16" s="163"/>
      <c r="B16" s="164"/>
      <c r="C16" s="55"/>
      <c r="D16" s="37"/>
      <c r="E16" s="37"/>
      <c r="F16" s="55"/>
      <c r="G16" s="55"/>
      <c r="H16" s="74"/>
      <c r="I16" s="84"/>
      <c r="J16" s="37"/>
      <c r="K16" s="37"/>
      <c r="L16" s="37"/>
      <c r="M16" s="37"/>
      <c r="N16" s="85"/>
      <c r="P16" s="55"/>
      <c r="Q16" s="62"/>
      <c r="R16" s="62"/>
      <c r="S16" s="62"/>
    </row>
    <row r="17" spans="1:19" ht="15" customHeight="1" x14ac:dyDescent="0.25">
      <c r="A17" s="163"/>
      <c r="B17" s="164"/>
      <c r="C17" s="55"/>
      <c r="D17" s="37"/>
      <c r="E17" s="37"/>
      <c r="F17" s="55"/>
      <c r="G17" s="55"/>
      <c r="H17" s="74"/>
      <c r="I17" s="84"/>
      <c r="J17" s="37"/>
      <c r="K17" s="37"/>
      <c r="L17" s="37"/>
      <c r="M17" s="37"/>
      <c r="N17" s="85"/>
      <c r="P17" s="55"/>
      <c r="Q17" s="62"/>
      <c r="R17" s="62"/>
      <c r="S17" s="62"/>
    </row>
    <row r="18" spans="1:19" ht="15" customHeight="1" x14ac:dyDescent="0.25">
      <c r="A18" s="163"/>
      <c r="B18" s="164"/>
      <c r="C18" s="55"/>
      <c r="D18" s="37"/>
      <c r="E18" s="37"/>
      <c r="F18" s="55"/>
      <c r="G18" s="55"/>
      <c r="H18" s="74"/>
      <c r="I18" s="84"/>
      <c r="J18" s="37"/>
      <c r="K18" s="37"/>
      <c r="L18" s="37"/>
      <c r="M18" s="37"/>
      <c r="N18" s="85"/>
      <c r="P18" s="55"/>
      <c r="Q18" s="62"/>
      <c r="R18" s="62"/>
      <c r="S18" s="62"/>
    </row>
    <row r="19" spans="1:19" ht="15" customHeight="1" x14ac:dyDescent="0.25">
      <c r="A19" s="163"/>
      <c r="B19" s="164"/>
      <c r="C19" s="55"/>
      <c r="D19" s="37"/>
      <c r="E19" s="37"/>
      <c r="F19" s="55"/>
      <c r="G19" s="55"/>
      <c r="H19" s="74"/>
      <c r="I19" s="84"/>
      <c r="J19" s="37"/>
      <c r="K19" s="37"/>
      <c r="L19" s="37"/>
      <c r="M19" s="37"/>
      <c r="N19" s="85"/>
      <c r="P19" s="55"/>
      <c r="Q19" s="62"/>
      <c r="R19" s="62"/>
      <c r="S19" s="62"/>
    </row>
    <row r="20" spans="1:19" ht="15" customHeight="1" x14ac:dyDescent="0.25">
      <c r="A20" s="163"/>
      <c r="B20" s="164"/>
      <c r="C20" s="55"/>
      <c r="D20" s="37"/>
      <c r="E20" s="37"/>
      <c r="F20" s="55"/>
      <c r="G20" s="55"/>
      <c r="H20" s="74"/>
      <c r="I20" s="84"/>
      <c r="J20" s="37"/>
      <c r="K20" s="37"/>
      <c r="L20" s="37"/>
      <c r="M20" s="37"/>
      <c r="N20" s="85"/>
      <c r="P20" s="55"/>
      <c r="Q20" s="62"/>
      <c r="R20" s="62"/>
      <c r="S20" s="62"/>
    </row>
    <row r="21" spans="1:19" ht="15" customHeight="1" x14ac:dyDescent="0.25">
      <c r="A21" s="163"/>
      <c r="B21" s="164"/>
      <c r="C21" s="55"/>
      <c r="D21" s="37"/>
      <c r="E21" s="37"/>
      <c r="F21" s="55"/>
      <c r="G21" s="55"/>
      <c r="H21" s="74"/>
      <c r="I21" s="84"/>
      <c r="J21" s="37"/>
      <c r="K21" s="37"/>
      <c r="L21" s="37"/>
      <c r="M21" s="37"/>
      <c r="N21" s="85"/>
      <c r="P21" s="55"/>
      <c r="Q21" s="62"/>
      <c r="R21" s="62"/>
      <c r="S21" s="62"/>
    </row>
    <row r="22" spans="1:19" ht="15" customHeight="1" x14ac:dyDescent="0.25">
      <c r="A22" s="163"/>
      <c r="B22" s="164"/>
      <c r="C22" s="55"/>
      <c r="D22" s="37"/>
      <c r="E22" s="37"/>
      <c r="F22" s="55"/>
      <c r="G22" s="55"/>
      <c r="H22" s="74"/>
      <c r="I22" s="84"/>
      <c r="J22" s="37"/>
      <c r="K22" s="37"/>
      <c r="L22" s="37"/>
      <c r="M22" s="37"/>
      <c r="N22" s="85"/>
      <c r="P22" s="55"/>
      <c r="Q22" s="62"/>
      <c r="R22" s="62"/>
      <c r="S22" s="62"/>
    </row>
    <row r="23" spans="1:19" ht="15" customHeight="1" x14ac:dyDescent="0.25">
      <c r="A23" s="163"/>
      <c r="B23" s="164"/>
      <c r="C23" s="55"/>
      <c r="D23" s="37"/>
      <c r="E23" s="37"/>
      <c r="F23" s="55"/>
      <c r="G23" s="55"/>
      <c r="H23" s="74"/>
      <c r="I23" s="84"/>
      <c r="J23" s="37"/>
      <c r="K23" s="37"/>
      <c r="L23" s="37"/>
      <c r="M23" s="37"/>
      <c r="N23" s="85"/>
      <c r="P23" s="55"/>
      <c r="Q23" s="62"/>
      <c r="R23" s="62"/>
      <c r="S23" s="62"/>
    </row>
    <row r="24" spans="1:19" ht="15" customHeight="1" x14ac:dyDescent="0.25">
      <c r="A24" s="163"/>
      <c r="B24" s="164"/>
      <c r="C24" s="55"/>
      <c r="D24" s="37"/>
      <c r="E24" s="37"/>
      <c r="F24" s="55"/>
      <c r="G24" s="55"/>
      <c r="H24" s="74"/>
      <c r="I24" s="84"/>
      <c r="J24" s="37"/>
      <c r="K24" s="37"/>
      <c r="L24" s="37"/>
      <c r="M24" s="37"/>
      <c r="N24" s="85"/>
      <c r="P24" s="55"/>
      <c r="Q24" s="62"/>
      <c r="R24" s="62"/>
      <c r="S24" s="62"/>
    </row>
    <row r="25" spans="1:19" ht="15" customHeight="1" x14ac:dyDescent="0.25">
      <c r="A25" s="163"/>
      <c r="B25" s="164"/>
      <c r="C25" s="55"/>
      <c r="D25" s="37"/>
      <c r="E25" s="37"/>
      <c r="F25" s="55"/>
      <c r="G25" s="55"/>
      <c r="H25" s="74"/>
      <c r="I25" s="84"/>
      <c r="J25" s="37"/>
      <c r="K25" s="37"/>
      <c r="L25" s="37"/>
      <c r="M25" s="37"/>
      <c r="N25" s="85"/>
      <c r="P25" s="55"/>
      <c r="Q25" s="62"/>
      <c r="R25" s="62"/>
      <c r="S25" s="62"/>
    </row>
    <row r="26" spans="1:19" ht="15" customHeight="1" x14ac:dyDescent="0.25">
      <c r="A26" s="163"/>
      <c r="B26" s="164"/>
      <c r="C26" s="55"/>
      <c r="D26" s="37"/>
      <c r="E26" s="37"/>
      <c r="F26" s="55"/>
      <c r="G26" s="55"/>
      <c r="H26" s="74"/>
      <c r="I26" s="84"/>
      <c r="J26" s="37"/>
      <c r="K26" s="37"/>
      <c r="L26" s="37"/>
      <c r="M26" s="37"/>
      <c r="N26" s="85"/>
      <c r="P26" s="55"/>
      <c r="Q26" s="62"/>
      <c r="R26" s="62"/>
      <c r="S26" s="62"/>
    </row>
    <row r="27" spans="1:19" ht="15" customHeight="1" x14ac:dyDescent="0.25">
      <c r="A27" s="163"/>
      <c r="B27" s="164"/>
      <c r="C27" s="55"/>
      <c r="D27" s="37"/>
      <c r="E27" s="37"/>
      <c r="F27" s="55"/>
      <c r="G27" s="55"/>
      <c r="H27" s="74"/>
      <c r="I27" s="84"/>
      <c r="J27" s="37"/>
      <c r="K27" s="37"/>
      <c r="L27" s="37"/>
      <c r="M27" s="37"/>
      <c r="N27" s="85"/>
      <c r="P27" s="55"/>
      <c r="Q27" s="62"/>
      <c r="R27" s="62"/>
      <c r="S27" s="62"/>
    </row>
    <row r="28" spans="1:19" ht="15" customHeight="1" x14ac:dyDescent="0.25">
      <c r="A28" s="163"/>
      <c r="B28" s="164"/>
      <c r="C28" s="55"/>
      <c r="D28" s="37"/>
      <c r="E28" s="37"/>
      <c r="F28" s="55"/>
      <c r="G28" s="55"/>
      <c r="H28" s="74"/>
      <c r="I28" s="84"/>
      <c r="J28" s="37"/>
      <c r="K28" s="37"/>
      <c r="L28" s="37"/>
      <c r="M28" s="37"/>
      <c r="N28" s="85"/>
      <c r="P28" s="55"/>
      <c r="Q28" s="62"/>
      <c r="R28" s="62"/>
      <c r="S28" s="62"/>
    </row>
    <row r="29" spans="1:19" ht="15" customHeight="1" x14ac:dyDescent="0.25">
      <c r="A29" s="163"/>
      <c r="B29" s="164"/>
      <c r="C29" s="55"/>
      <c r="D29" s="37"/>
      <c r="E29" s="37"/>
      <c r="F29" s="55"/>
      <c r="G29" s="55"/>
      <c r="H29" s="74"/>
      <c r="I29" s="84"/>
      <c r="J29" s="37"/>
      <c r="K29" s="37"/>
      <c r="L29" s="37"/>
      <c r="M29" s="37"/>
      <c r="N29" s="85"/>
      <c r="P29" s="55"/>
      <c r="Q29" s="62"/>
      <c r="R29" s="62"/>
      <c r="S29" s="62"/>
    </row>
    <row r="30" spans="1:19" ht="15" customHeight="1" x14ac:dyDescent="0.25">
      <c r="A30" s="163"/>
      <c r="B30" s="164"/>
      <c r="C30" s="55"/>
      <c r="D30" s="37"/>
      <c r="E30" s="37"/>
      <c r="F30" s="55"/>
      <c r="G30" s="55"/>
      <c r="H30" s="74"/>
      <c r="I30" s="84"/>
      <c r="J30" s="37"/>
      <c r="K30" s="37"/>
      <c r="L30" s="37"/>
      <c r="M30" s="37"/>
      <c r="N30" s="85"/>
      <c r="P30" s="55"/>
      <c r="Q30" s="62"/>
      <c r="R30" s="62"/>
      <c r="S30" s="62"/>
    </row>
    <row r="31" spans="1:19" ht="15" customHeight="1" x14ac:dyDescent="0.25">
      <c r="A31" s="163"/>
      <c r="B31" s="164"/>
      <c r="C31" s="55"/>
      <c r="D31" s="37"/>
      <c r="E31" s="37"/>
      <c r="F31" s="55"/>
      <c r="G31" s="55"/>
      <c r="H31" s="74"/>
      <c r="I31" s="84"/>
      <c r="J31" s="37"/>
      <c r="K31" s="37"/>
      <c r="L31" s="37"/>
      <c r="M31" s="37"/>
      <c r="N31" s="85"/>
      <c r="P31" s="55"/>
      <c r="Q31" s="62"/>
      <c r="R31" s="62"/>
      <c r="S31" s="62"/>
    </row>
    <row r="32" spans="1:19" ht="15" customHeight="1" x14ac:dyDescent="0.25">
      <c r="A32" s="163"/>
      <c r="B32" s="164"/>
      <c r="C32" s="55"/>
      <c r="D32" s="37"/>
      <c r="E32" s="37"/>
      <c r="F32" s="55"/>
      <c r="G32" s="55"/>
      <c r="H32" s="74"/>
      <c r="I32" s="84"/>
      <c r="J32" s="37"/>
      <c r="K32" s="37"/>
      <c r="L32" s="37"/>
      <c r="M32" s="37"/>
      <c r="N32" s="85"/>
      <c r="P32" s="55"/>
      <c r="Q32" s="62"/>
      <c r="R32" s="62"/>
      <c r="S32" s="62"/>
    </row>
    <row r="33" spans="1:19" ht="15" customHeight="1" x14ac:dyDescent="0.25">
      <c r="A33" s="163"/>
      <c r="B33" s="164"/>
      <c r="C33" s="55"/>
      <c r="D33" s="37"/>
      <c r="E33" s="37"/>
      <c r="F33" s="55"/>
      <c r="G33" s="55"/>
      <c r="H33" s="74"/>
      <c r="I33" s="84"/>
      <c r="J33" s="37"/>
      <c r="K33" s="37"/>
      <c r="L33" s="37"/>
      <c r="M33" s="37"/>
      <c r="N33" s="85"/>
      <c r="P33" s="55"/>
      <c r="Q33" s="62"/>
      <c r="R33" s="62"/>
      <c r="S33" s="62"/>
    </row>
    <row r="34" spans="1:19" ht="15" customHeight="1" x14ac:dyDescent="0.25">
      <c r="A34" s="163"/>
      <c r="B34" s="164"/>
      <c r="C34" s="55"/>
      <c r="D34" s="37"/>
      <c r="E34" s="37"/>
      <c r="F34" s="55"/>
      <c r="G34" s="55"/>
      <c r="H34" s="74"/>
      <c r="I34" s="84"/>
      <c r="J34" s="37"/>
      <c r="K34" s="37"/>
      <c r="L34" s="37"/>
      <c r="M34" s="37"/>
      <c r="N34" s="85"/>
      <c r="P34" s="55"/>
      <c r="Q34" s="62"/>
      <c r="R34" s="62"/>
      <c r="S34" s="62"/>
    </row>
    <row r="35" spans="1:19" ht="15" customHeight="1" x14ac:dyDescent="0.25">
      <c r="A35" s="163"/>
      <c r="B35" s="164"/>
      <c r="C35" s="55"/>
      <c r="D35" s="37"/>
      <c r="E35" s="37"/>
      <c r="F35" s="55"/>
      <c r="G35" s="55"/>
      <c r="H35" s="74"/>
      <c r="I35" s="84"/>
      <c r="J35" s="37"/>
      <c r="K35" s="37"/>
      <c r="L35" s="37"/>
      <c r="M35" s="37"/>
      <c r="N35" s="85"/>
      <c r="P35" s="55"/>
      <c r="Q35" s="62"/>
      <c r="R35" s="62"/>
      <c r="S35" s="62"/>
    </row>
    <row r="36" spans="1:19" ht="15" customHeight="1" x14ac:dyDescent="0.25">
      <c r="A36" s="163"/>
      <c r="B36" s="164"/>
      <c r="C36" s="55"/>
      <c r="D36" s="37"/>
      <c r="E36" s="37"/>
      <c r="F36" s="55"/>
      <c r="G36" s="55"/>
      <c r="H36" s="74"/>
      <c r="I36" s="84"/>
      <c r="J36" s="37"/>
      <c r="K36" s="37"/>
      <c r="L36" s="37"/>
      <c r="M36" s="37"/>
      <c r="N36" s="85"/>
      <c r="P36" s="55"/>
      <c r="Q36" s="62"/>
      <c r="R36" s="62"/>
      <c r="S36" s="62"/>
    </row>
    <row r="37" spans="1:19" ht="15" customHeight="1" x14ac:dyDescent="0.25">
      <c r="A37" s="163"/>
      <c r="B37" s="164"/>
      <c r="C37" s="55"/>
      <c r="D37" s="37"/>
      <c r="E37" s="37"/>
      <c r="F37" s="55"/>
      <c r="G37" s="55"/>
      <c r="H37" s="74"/>
      <c r="I37" s="84"/>
      <c r="J37" s="37"/>
      <c r="K37" s="37"/>
      <c r="L37" s="37"/>
      <c r="M37" s="37"/>
      <c r="N37" s="85"/>
      <c r="P37" s="55"/>
      <c r="Q37" s="62"/>
      <c r="R37" s="62"/>
      <c r="S37" s="62"/>
    </row>
    <row r="38" spans="1:19" ht="15" customHeight="1" x14ac:dyDescent="0.25">
      <c r="A38" s="163"/>
      <c r="B38" s="164"/>
      <c r="C38" s="55"/>
      <c r="D38" s="37"/>
      <c r="E38" s="37"/>
      <c r="F38" s="55"/>
      <c r="G38" s="55"/>
      <c r="H38" s="74"/>
      <c r="I38" s="84"/>
      <c r="J38" s="37"/>
      <c r="K38" s="37"/>
      <c r="L38" s="37"/>
      <c r="M38" s="37"/>
      <c r="N38" s="85"/>
      <c r="P38" s="55"/>
      <c r="Q38" s="62"/>
      <c r="R38" s="62"/>
      <c r="S38" s="62"/>
    </row>
    <row r="39" spans="1:19" ht="15" customHeight="1" x14ac:dyDescent="0.25">
      <c r="A39" s="163"/>
      <c r="B39" s="164"/>
      <c r="C39" s="55"/>
      <c r="D39" s="37"/>
      <c r="E39" s="37"/>
      <c r="F39" s="55"/>
      <c r="G39" s="55"/>
      <c r="H39" s="74"/>
      <c r="I39" s="84"/>
      <c r="J39" s="37"/>
      <c r="K39" s="37"/>
      <c r="L39" s="37"/>
      <c r="M39" s="37"/>
      <c r="N39" s="85"/>
      <c r="P39" s="55"/>
      <c r="Q39" s="62"/>
      <c r="R39" s="62"/>
      <c r="S39" s="62"/>
    </row>
    <row r="40" spans="1:19" ht="18.75" customHeight="1" x14ac:dyDescent="0.25">
      <c r="B40" s="164"/>
      <c r="C40" s="55"/>
      <c r="D40" s="37"/>
      <c r="E40" s="37"/>
      <c r="F40" s="55"/>
      <c r="I40" s="84"/>
      <c r="J40" s="37"/>
      <c r="K40" s="37"/>
      <c r="L40" s="37"/>
      <c r="M40" s="37"/>
      <c r="N40" s="85"/>
    </row>
    <row r="41" spans="1:19" ht="15" customHeight="1" x14ac:dyDescent="0.25">
      <c r="A41" s="163"/>
      <c r="B41" s="164"/>
      <c r="C41" s="55"/>
      <c r="D41" s="37"/>
      <c r="E41" s="37"/>
      <c r="F41" s="55"/>
      <c r="G41" s="55"/>
      <c r="H41" s="74"/>
      <c r="I41" s="84"/>
      <c r="J41" s="37"/>
      <c r="K41" s="37"/>
      <c r="L41" s="37"/>
      <c r="M41" s="37"/>
      <c r="N41" s="85"/>
      <c r="P41" s="55"/>
      <c r="Q41" s="62"/>
      <c r="R41" s="62"/>
      <c r="S41" s="62"/>
    </row>
    <row r="42" spans="1:19" ht="15" customHeight="1" x14ac:dyDescent="0.25">
      <c r="A42" s="163"/>
      <c r="B42" s="164"/>
      <c r="C42" s="55"/>
      <c r="D42" s="37"/>
      <c r="E42" s="37"/>
      <c r="F42" s="55"/>
      <c r="G42" s="55"/>
      <c r="H42" s="74"/>
      <c r="I42" s="84"/>
      <c r="J42" s="37"/>
      <c r="K42" s="37"/>
      <c r="L42" s="37"/>
      <c r="M42" s="37"/>
      <c r="N42" s="85"/>
      <c r="P42" s="55"/>
      <c r="Q42" s="62"/>
      <c r="R42" s="62"/>
      <c r="S42" s="62"/>
    </row>
    <row r="43" spans="1:19" ht="15" customHeight="1" x14ac:dyDescent="0.25">
      <c r="A43" s="163"/>
      <c r="B43" s="164"/>
      <c r="C43" s="55"/>
      <c r="D43" s="37"/>
      <c r="E43" s="37"/>
      <c r="F43" s="55"/>
      <c r="G43" s="55"/>
      <c r="H43" s="74"/>
      <c r="I43" s="84"/>
      <c r="J43" s="37"/>
      <c r="K43" s="37"/>
      <c r="L43" s="37"/>
      <c r="M43" s="37"/>
      <c r="N43" s="85"/>
      <c r="P43" s="55"/>
      <c r="Q43" s="62"/>
      <c r="R43" s="62"/>
      <c r="S43" s="62"/>
    </row>
    <row r="44" spans="1:19" ht="15" customHeight="1" x14ac:dyDescent="0.25">
      <c r="A44" s="163"/>
      <c r="B44" s="164"/>
      <c r="C44" s="55"/>
      <c r="D44" s="37"/>
      <c r="E44" s="37"/>
      <c r="F44" s="55"/>
      <c r="G44" s="55"/>
      <c r="H44" s="74"/>
      <c r="I44" s="84"/>
      <c r="J44" s="37"/>
      <c r="K44" s="37"/>
      <c r="L44" s="37"/>
      <c r="M44" s="37"/>
      <c r="N44" s="85"/>
      <c r="P44" s="55"/>
      <c r="Q44" s="62"/>
      <c r="R44" s="62"/>
      <c r="S44" s="62"/>
    </row>
    <row r="45" spans="1:19" ht="15" customHeight="1" x14ac:dyDescent="0.25">
      <c r="A45" s="163"/>
      <c r="B45" s="164"/>
      <c r="C45" s="55"/>
      <c r="D45" s="37"/>
      <c r="E45" s="37"/>
      <c r="F45" s="55"/>
      <c r="G45" s="55"/>
      <c r="H45" s="74"/>
      <c r="I45" s="84"/>
      <c r="J45" s="37"/>
      <c r="K45" s="37"/>
      <c r="L45" s="37"/>
      <c r="M45" s="37"/>
      <c r="N45" s="85"/>
      <c r="P45" s="55"/>
      <c r="Q45" s="62"/>
      <c r="R45" s="62"/>
      <c r="S45" s="62"/>
    </row>
    <row r="46" spans="1:19" ht="15" customHeight="1" x14ac:dyDescent="0.25">
      <c r="A46" s="163"/>
      <c r="B46" s="164"/>
      <c r="C46" s="55"/>
      <c r="D46" s="37"/>
      <c r="E46" s="37"/>
      <c r="F46" s="55"/>
      <c r="G46" s="55"/>
      <c r="H46" s="74"/>
      <c r="I46" s="84"/>
      <c r="J46" s="37"/>
      <c r="K46" s="37"/>
      <c r="L46" s="37"/>
      <c r="M46" s="37"/>
      <c r="N46" s="85"/>
      <c r="P46" s="55"/>
      <c r="Q46" s="62"/>
      <c r="R46" s="62"/>
      <c r="S46" s="62"/>
    </row>
    <row r="47" spans="1:19" ht="15" customHeight="1" x14ac:dyDescent="0.25">
      <c r="A47" s="163"/>
      <c r="B47" s="164"/>
      <c r="C47" s="55"/>
      <c r="D47" s="37"/>
      <c r="E47" s="37"/>
      <c r="F47" s="55"/>
      <c r="G47" s="55"/>
      <c r="H47" s="74"/>
      <c r="I47" s="84"/>
      <c r="J47" s="37"/>
      <c r="K47" s="37"/>
      <c r="L47" s="37"/>
      <c r="M47" s="37"/>
      <c r="N47" s="85"/>
      <c r="P47" s="55"/>
      <c r="Q47" s="62"/>
      <c r="R47" s="62"/>
      <c r="S47" s="62"/>
    </row>
    <row r="48" spans="1:19" ht="15" customHeight="1" x14ac:dyDescent="0.25">
      <c r="A48" s="163"/>
      <c r="B48" s="164"/>
      <c r="C48" s="55"/>
      <c r="D48" s="37"/>
      <c r="E48" s="37"/>
      <c r="F48" s="55"/>
      <c r="G48" s="55"/>
      <c r="H48" s="74"/>
      <c r="I48" s="84"/>
      <c r="J48" s="37"/>
      <c r="K48" s="37"/>
      <c r="L48" s="37"/>
      <c r="M48" s="37"/>
      <c r="N48" s="85"/>
      <c r="P48" s="55"/>
      <c r="Q48" s="62"/>
      <c r="R48" s="62"/>
      <c r="S48" s="62"/>
    </row>
    <row r="49" spans="1:19" ht="15" customHeight="1" x14ac:dyDescent="0.25">
      <c r="A49" s="163"/>
      <c r="B49" s="164"/>
      <c r="C49" s="55"/>
      <c r="D49" s="37"/>
      <c r="E49" s="37"/>
      <c r="F49" s="55"/>
      <c r="G49" s="55"/>
      <c r="H49" s="74"/>
      <c r="I49" s="84"/>
      <c r="J49" s="37"/>
      <c r="K49" s="37"/>
      <c r="L49" s="37"/>
      <c r="M49" s="37"/>
      <c r="N49" s="85"/>
      <c r="P49" s="55"/>
      <c r="Q49" s="62"/>
      <c r="R49" s="62"/>
      <c r="S49" s="62"/>
    </row>
    <row r="50" spans="1:19" ht="15" customHeight="1" x14ac:dyDescent="0.25">
      <c r="A50" s="163"/>
      <c r="B50" s="164"/>
      <c r="C50" s="55"/>
      <c r="D50" s="37"/>
      <c r="E50" s="37"/>
      <c r="F50" s="55"/>
      <c r="G50" s="55"/>
      <c r="H50" s="74"/>
      <c r="I50" s="84"/>
      <c r="J50" s="37"/>
      <c r="K50" s="37"/>
      <c r="L50" s="37"/>
      <c r="M50" s="37"/>
      <c r="N50" s="85"/>
      <c r="P50" s="55"/>
      <c r="Q50" s="62"/>
      <c r="R50" s="62"/>
      <c r="S50" s="62"/>
    </row>
    <row r="51" spans="1:19" ht="15" customHeight="1" x14ac:dyDescent="0.25">
      <c r="A51" s="163"/>
      <c r="B51" s="164"/>
      <c r="C51" s="55"/>
      <c r="D51" s="37"/>
      <c r="E51" s="37"/>
      <c r="F51" s="55"/>
      <c r="G51" s="55"/>
      <c r="H51" s="74"/>
      <c r="I51" s="84"/>
      <c r="J51" s="37"/>
      <c r="K51" s="37"/>
      <c r="L51" s="37"/>
      <c r="M51" s="37"/>
      <c r="N51" s="85"/>
      <c r="P51" s="55"/>
      <c r="Q51" s="62"/>
      <c r="R51" s="62"/>
      <c r="S51" s="62"/>
    </row>
    <row r="52" spans="1:19" ht="15" customHeight="1" x14ac:dyDescent="0.25">
      <c r="A52" s="163"/>
      <c r="B52" s="164"/>
      <c r="C52" s="55"/>
      <c r="D52" s="37"/>
      <c r="E52" s="37"/>
      <c r="F52" s="55"/>
      <c r="G52" s="55"/>
      <c r="H52" s="74"/>
      <c r="I52" s="84"/>
      <c r="J52" s="37"/>
      <c r="K52" s="37"/>
      <c r="L52" s="37"/>
      <c r="M52" s="37"/>
      <c r="N52" s="85"/>
      <c r="P52" s="55"/>
      <c r="Q52" s="62"/>
      <c r="R52" s="62"/>
      <c r="S52" s="62"/>
    </row>
    <row r="53" spans="1:19" ht="15" customHeight="1" x14ac:dyDescent="0.25">
      <c r="A53" s="163"/>
      <c r="B53" s="164"/>
      <c r="C53" s="55"/>
      <c r="D53" s="37"/>
      <c r="E53" s="37"/>
      <c r="F53" s="55"/>
      <c r="G53" s="55"/>
      <c r="H53" s="74"/>
      <c r="I53" s="84"/>
      <c r="J53" s="37"/>
      <c r="K53" s="37"/>
      <c r="L53" s="37"/>
      <c r="M53" s="37"/>
      <c r="N53" s="85"/>
      <c r="P53" s="55"/>
      <c r="Q53" s="62"/>
      <c r="R53" s="62"/>
      <c r="S53" s="62"/>
    </row>
    <row r="54" spans="1:19" ht="15" customHeight="1" x14ac:dyDescent="0.25">
      <c r="A54" s="163"/>
      <c r="B54" s="164"/>
      <c r="C54" s="55"/>
      <c r="D54" s="37"/>
      <c r="E54" s="37"/>
      <c r="F54" s="55"/>
      <c r="G54" s="55"/>
      <c r="H54" s="74"/>
      <c r="I54" s="84"/>
      <c r="J54" s="37"/>
      <c r="K54" s="37"/>
      <c r="L54" s="37"/>
      <c r="M54" s="37"/>
      <c r="N54" s="85"/>
      <c r="P54" s="55"/>
      <c r="Q54" s="62"/>
      <c r="R54" s="62"/>
      <c r="S54" s="62"/>
    </row>
    <row r="55" spans="1:19" ht="15" customHeight="1" x14ac:dyDescent="0.25">
      <c r="A55" s="163"/>
      <c r="B55" s="164"/>
      <c r="C55" s="55"/>
      <c r="D55" s="37"/>
      <c r="E55" s="37"/>
      <c r="F55" s="55"/>
      <c r="G55" s="55"/>
      <c r="H55" s="74"/>
      <c r="I55" s="84"/>
      <c r="J55" s="37"/>
      <c r="K55" s="37"/>
      <c r="L55" s="37"/>
      <c r="M55" s="37"/>
      <c r="N55" s="85"/>
      <c r="P55" s="55"/>
      <c r="Q55" s="62"/>
      <c r="R55" s="62"/>
      <c r="S55" s="62"/>
    </row>
    <row r="56" spans="1:19" ht="15" customHeight="1" x14ac:dyDescent="0.25">
      <c r="A56" s="163"/>
      <c r="B56" s="164"/>
      <c r="C56" s="55"/>
      <c r="D56" s="37"/>
      <c r="E56" s="37"/>
      <c r="F56" s="55"/>
      <c r="G56" s="55"/>
      <c r="H56" s="74"/>
      <c r="I56" s="84"/>
      <c r="J56" s="37"/>
      <c r="K56" s="37"/>
      <c r="L56" s="37"/>
      <c r="M56" s="37"/>
      <c r="N56" s="85"/>
      <c r="P56" s="55"/>
      <c r="Q56" s="62"/>
      <c r="R56" s="62"/>
      <c r="S56" s="62"/>
    </row>
    <row r="57" spans="1:19" ht="15" customHeight="1" x14ac:dyDescent="0.25">
      <c r="A57" s="163"/>
      <c r="B57" s="164"/>
      <c r="C57" s="55"/>
      <c r="D57" s="37"/>
      <c r="E57" s="37"/>
      <c r="F57" s="55"/>
      <c r="G57" s="55"/>
      <c r="H57" s="74"/>
      <c r="I57" s="84"/>
      <c r="J57" s="37"/>
      <c r="K57" s="37"/>
      <c r="L57" s="37"/>
      <c r="M57" s="37"/>
      <c r="N57" s="85"/>
      <c r="P57" s="55"/>
      <c r="Q57" s="62"/>
      <c r="R57" s="62"/>
      <c r="S57" s="62"/>
    </row>
    <row r="58" spans="1:19" ht="15" customHeight="1" x14ac:dyDescent="0.25">
      <c r="A58" s="163"/>
      <c r="B58" s="164"/>
      <c r="C58" s="55"/>
      <c r="D58" s="37"/>
      <c r="E58" s="37"/>
      <c r="F58" s="55"/>
      <c r="G58" s="55"/>
      <c r="H58" s="74"/>
      <c r="I58" s="84"/>
      <c r="J58" s="37"/>
      <c r="K58" s="37"/>
      <c r="L58" s="37"/>
      <c r="M58" s="37"/>
      <c r="N58" s="85"/>
      <c r="P58" s="55"/>
      <c r="Q58" s="62"/>
      <c r="R58" s="62"/>
      <c r="S58" s="62"/>
    </row>
    <row r="59" spans="1:19" ht="15" customHeight="1" x14ac:dyDescent="0.25">
      <c r="A59" s="163"/>
      <c r="B59" s="164"/>
      <c r="C59" s="55"/>
      <c r="D59" s="37"/>
      <c r="E59" s="37"/>
      <c r="F59" s="55"/>
      <c r="G59" s="55"/>
      <c r="H59" s="74"/>
      <c r="I59" s="84"/>
      <c r="J59" s="37"/>
      <c r="K59" s="37"/>
      <c r="L59" s="37"/>
      <c r="M59" s="37"/>
      <c r="N59" s="85"/>
      <c r="P59" s="55"/>
      <c r="Q59" s="62"/>
      <c r="R59" s="62"/>
      <c r="S59" s="62"/>
    </row>
    <row r="60" spans="1:19" ht="15" customHeight="1" x14ac:dyDescent="0.25">
      <c r="A60" s="163"/>
      <c r="B60" s="164"/>
      <c r="C60" s="55"/>
      <c r="D60" s="37"/>
      <c r="E60" s="37"/>
      <c r="F60" s="55"/>
      <c r="G60" s="55"/>
      <c r="H60" s="74"/>
      <c r="I60" s="84"/>
      <c r="J60" s="37"/>
      <c r="K60" s="37"/>
      <c r="L60" s="37"/>
      <c r="M60" s="37"/>
      <c r="N60" s="85"/>
      <c r="P60" s="55"/>
      <c r="Q60" s="62"/>
      <c r="R60" s="62"/>
      <c r="S60" s="62"/>
    </row>
    <row r="61" spans="1:19" ht="15" customHeight="1" x14ac:dyDescent="0.25">
      <c r="A61" s="163"/>
      <c r="B61" s="164"/>
      <c r="C61" s="55"/>
      <c r="D61" s="37"/>
      <c r="E61" s="37"/>
      <c r="F61" s="55"/>
      <c r="G61" s="55"/>
      <c r="H61" s="74"/>
      <c r="I61" s="84"/>
      <c r="J61" s="37"/>
      <c r="K61" s="37"/>
      <c r="L61" s="37"/>
      <c r="M61" s="37"/>
      <c r="N61" s="85"/>
      <c r="P61" s="55"/>
      <c r="Q61" s="62"/>
      <c r="R61" s="62"/>
      <c r="S61" s="62"/>
    </row>
    <row r="62" spans="1:19" ht="15" customHeight="1" x14ac:dyDescent="0.25">
      <c r="A62" s="163"/>
      <c r="B62" s="164"/>
      <c r="C62" s="55"/>
      <c r="D62" s="37"/>
      <c r="E62" s="37"/>
      <c r="F62" s="55"/>
      <c r="G62" s="55"/>
      <c r="H62" s="74"/>
      <c r="I62" s="84"/>
      <c r="J62" s="37"/>
      <c r="K62" s="37"/>
      <c r="L62" s="37"/>
      <c r="M62" s="37"/>
      <c r="N62" s="85"/>
      <c r="P62" s="55"/>
      <c r="Q62" s="62"/>
      <c r="R62" s="62"/>
      <c r="S62" s="62"/>
    </row>
    <row r="63" spans="1:19" ht="15" customHeight="1" x14ac:dyDescent="0.25">
      <c r="A63" s="163"/>
      <c r="B63" s="164"/>
      <c r="C63" s="55"/>
      <c r="D63" s="37"/>
      <c r="E63" s="37"/>
      <c r="F63" s="55"/>
      <c r="G63" s="55"/>
      <c r="H63" s="74"/>
      <c r="I63" s="84"/>
      <c r="J63" s="37"/>
      <c r="K63" s="37"/>
      <c r="L63" s="37"/>
      <c r="M63" s="37"/>
      <c r="N63" s="85"/>
      <c r="P63" s="55"/>
      <c r="Q63" s="62"/>
      <c r="R63" s="62"/>
      <c r="S63" s="62"/>
    </row>
    <row r="64" spans="1:19" ht="15" customHeight="1" x14ac:dyDescent="0.25">
      <c r="A64" s="163"/>
      <c r="B64" s="164"/>
      <c r="C64" s="55"/>
      <c r="D64" s="37"/>
      <c r="E64" s="37"/>
      <c r="F64" s="55"/>
      <c r="G64" s="55"/>
      <c r="H64" s="74"/>
      <c r="I64" s="84"/>
      <c r="J64" s="37"/>
      <c r="K64" s="37"/>
      <c r="L64" s="37"/>
      <c r="M64" s="37"/>
      <c r="N64" s="85"/>
      <c r="P64" s="55"/>
      <c r="Q64" s="62"/>
      <c r="R64" s="62"/>
      <c r="S64" s="62"/>
    </row>
    <row r="65" spans="1:19" ht="15" customHeight="1" x14ac:dyDescent="0.25">
      <c r="A65" s="163"/>
      <c r="B65" s="164"/>
      <c r="C65" s="55"/>
      <c r="D65" s="37"/>
      <c r="E65" s="37"/>
      <c r="F65" s="55"/>
      <c r="G65" s="55"/>
      <c r="H65" s="74"/>
      <c r="I65" s="84"/>
      <c r="J65" s="37"/>
      <c r="K65" s="37"/>
      <c r="L65" s="37"/>
      <c r="M65" s="37"/>
      <c r="N65" s="85"/>
      <c r="P65" s="55"/>
      <c r="Q65" s="62"/>
      <c r="R65" s="62"/>
      <c r="S65" s="62"/>
    </row>
    <row r="66" spans="1:19" ht="15" customHeight="1" x14ac:dyDescent="0.25">
      <c r="A66" s="163"/>
      <c r="B66" s="164"/>
      <c r="C66" s="55"/>
      <c r="D66" s="37"/>
      <c r="E66" s="37"/>
      <c r="F66" s="55"/>
      <c r="G66" s="55"/>
      <c r="H66" s="74"/>
      <c r="I66" s="84"/>
      <c r="J66" s="37"/>
      <c r="K66" s="37"/>
      <c r="L66" s="37"/>
      <c r="M66" s="37"/>
      <c r="N66" s="85"/>
      <c r="P66" s="55"/>
      <c r="Q66" s="62"/>
      <c r="R66" s="62"/>
      <c r="S66" s="62"/>
    </row>
    <row r="67" spans="1:19" ht="15" customHeight="1" x14ac:dyDescent="0.25">
      <c r="A67" s="163"/>
      <c r="B67" s="164"/>
      <c r="C67" s="55"/>
      <c r="D67" s="37"/>
      <c r="E67" s="37"/>
      <c r="F67" s="55"/>
      <c r="G67" s="55"/>
      <c r="H67" s="74"/>
      <c r="I67" s="84"/>
      <c r="J67" s="37"/>
      <c r="K67" s="37"/>
      <c r="L67" s="37"/>
      <c r="M67" s="37"/>
      <c r="N67" s="85"/>
      <c r="P67" s="55"/>
      <c r="Q67" s="62"/>
      <c r="R67" s="62"/>
      <c r="S67" s="62"/>
    </row>
    <row r="68" spans="1:19" ht="15" customHeight="1" x14ac:dyDescent="0.25">
      <c r="A68" s="163"/>
      <c r="B68" s="164"/>
      <c r="C68" s="55"/>
      <c r="D68" s="37"/>
      <c r="E68" s="37"/>
      <c r="F68" s="55"/>
      <c r="G68" s="55"/>
      <c r="H68" s="74"/>
      <c r="I68" s="84"/>
      <c r="J68" s="37"/>
      <c r="K68" s="37"/>
      <c r="L68" s="37"/>
      <c r="M68" s="37"/>
      <c r="N68" s="85"/>
      <c r="P68" s="55"/>
      <c r="Q68" s="62"/>
      <c r="R68" s="62"/>
      <c r="S68" s="62"/>
    </row>
    <row r="69" spans="1:19" ht="15" customHeight="1" x14ac:dyDescent="0.25">
      <c r="A69" s="163"/>
      <c r="B69" s="164"/>
      <c r="C69" s="55"/>
      <c r="D69" s="37"/>
      <c r="E69" s="37"/>
      <c r="F69" s="55"/>
      <c r="G69" s="55"/>
      <c r="H69" s="74"/>
      <c r="I69" s="84"/>
      <c r="J69" s="37"/>
      <c r="K69" s="37"/>
      <c r="L69" s="37"/>
      <c r="M69" s="37"/>
      <c r="N69" s="85"/>
      <c r="P69" s="55"/>
      <c r="Q69" s="62"/>
      <c r="R69" s="62"/>
      <c r="S69" s="62"/>
    </row>
    <row r="70" spans="1:19" ht="15" customHeight="1" x14ac:dyDescent="0.25">
      <c r="A70" s="163"/>
      <c r="B70" s="164"/>
      <c r="C70" s="55"/>
      <c r="D70" s="37"/>
      <c r="E70" s="37"/>
      <c r="F70" s="55"/>
      <c r="G70" s="55"/>
      <c r="H70" s="74"/>
      <c r="I70" s="84"/>
      <c r="J70" s="37"/>
      <c r="K70" s="37"/>
      <c r="L70" s="37"/>
      <c r="M70" s="37"/>
      <c r="N70" s="85"/>
      <c r="P70" s="55"/>
      <c r="Q70" s="62"/>
      <c r="R70" s="62"/>
      <c r="S70" s="62"/>
    </row>
    <row r="71" spans="1:19" ht="15" customHeight="1" x14ac:dyDescent="0.25">
      <c r="A71" s="163"/>
      <c r="B71" s="164"/>
      <c r="C71" s="55"/>
      <c r="D71" s="37"/>
      <c r="E71" s="37"/>
      <c r="F71" s="55"/>
      <c r="G71" s="55"/>
      <c r="H71" s="74"/>
      <c r="I71" s="84"/>
      <c r="J71" s="37"/>
      <c r="K71" s="37"/>
      <c r="L71" s="37"/>
      <c r="M71" s="37"/>
      <c r="N71" s="85"/>
      <c r="P71" s="55"/>
      <c r="Q71" s="62"/>
      <c r="R71" s="62"/>
      <c r="S71" s="62"/>
    </row>
    <row r="72" spans="1:19" ht="15" customHeight="1" x14ac:dyDescent="0.25">
      <c r="A72" s="163"/>
      <c r="B72" s="164"/>
      <c r="C72" s="55"/>
      <c r="D72" s="37"/>
      <c r="E72" s="37"/>
      <c r="F72" s="55"/>
      <c r="G72" s="55"/>
      <c r="H72" s="74"/>
      <c r="I72" s="84"/>
      <c r="J72" s="37"/>
      <c r="K72" s="37"/>
      <c r="L72" s="37"/>
      <c r="M72" s="37"/>
      <c r="N72" s="85"/>
      <c r="P72" s="55"/>
      <c r="Q72" s="62"/>
      <c r="R72" s="62"/>
      <c r="S72" s="62"/>
    </row>
    <row r="73" spans="1:19" ht="15" customHeight="1" x14ac:dyDescent="0.25">
      <c r="A73" s="163"/>
      <c r="B73" s="164"/>
      <c r="C73" s="55"/>
      <c r="D73" s="37"/>
      <c r="E73" s="37"/>
      <c r="F73" s="55"/>
      <c r="G73" s="55"/>
      <c r="H73" s="74"/>
      <c r="I73" s="84"/>
      <c r="J73" s="37"/>
      <c r="K73" s="37"/>
      <c r="L73" s="37"/>
      <c r="M73" s="37"/>
      <c r="N73" s="85"/>
      <c r="P73" s="55"/>
      <c r="Q73" s="62"/>
      <c r="R73" s="62"/>
      <c r="S73" s="62"/>
    </row>
    <row r="74" spans="1:19" ht="15" customHeight="1" x14ac:dyDescent="0.25">
      <c r="A74" s="163"/>
      <c r="B74" s="164"/>
      <c r="C74" s="55"/>
      <c r="D74" s="37"/>
      <c r="E74" s="37"/>
      <c r="F74" s="55"/>
      <c r="G74" s="55"/>
      <c r="H74" s="74"/>
      <c r="I74" s="84"/>
      <c r="J74" s="37"/>
      <c r="K74" s="37"/>
      <c r="L74" s="37"/>
      <c r="M74" s="37"/>
      <c r="N74" s="85"/>
      <c r="P74" s="55"/>
      <c r="Q74" s="62"/>
      <c r="R74" s="62"/>
      <c r="S74" s="62"/>
    </row>
    <row r="75" spans="1:19" ht="15" customHeight="1" x14ac:dyDescent="0.25">
      <c r="A75" s="163"/>
      <c r="B75" s="164"/>
      <c r="C75" s="55"/>
      <c r="D75" s="37"/>
      <c r="E75" s="37"/>
      <c r="F75" s="55"/>
      <c r="G75" s="55"/>
      <c r="H75" s="74"/>
      <c r="I75" s="84"/>
      <c r="J75" s="37"/>
      <c r="K75" s="37"/>
      <c r="L75" s="37"/>
      <c r="M75" s="37"/>
      <c r="N75" s="85"/>
      <c r="P75" s="55"/>
      <c r="Q75" s="62"/>
      <c r="R75" s="62"/>
      <c r="S75" s="62"/>
    </row>
    <row r="76" spans="1:19" ht="15" customHeight="1" x14ac:dyDescent="0.25">
      <c r="A76" s="163"/>
      <c r="B76" s="164"/>
      <c r="C76" s="55"/>
      <c r="D76" s="37"/>
      <c r="E76" s="37"/>
      <c r="F76" s="55"/>
      <c r="G76" s="55"/>
      <c r="H76" s="74"/>
      <c r="I76" s="84"/>
      <c r="J76" s="37"/>
      <c r="K76" s="37"/>
      <c r="L76" s="37"/>
      <c r="M76" s="37"/>
      <c r="N76" s="85"/>
      <c r="P76" s="55"/>
      <c r="Q76" s="62"/>
      <c r="R76" s="62"/>
      <c r="S76" s="62"/>
    </row>
    <row r="77" spans="1:19" ht="15" customHeight="1" x14ac:dyDescent="0.25">
      <c r="A77" s="163"/>
      <c r="B77" s="164"/>
      <c r="C77" s="55"/>
      <c r="D77" s="37"/>
      <c r="E77" s="37"/>
      <c r="F77" s="55"/>
      <c r="G77" s="55"/>
      <c r="H77" s="74"/>
      <c r="I77" s="84"/>
      <c r="J77" s="37"/>
      <c r="K77" s="37"/>
      <c r="L77" s="37"/>
      <c r="M77" s="37"/>
      <c r="N77" s="85"/>
      <c r="P77" s="55"/>
      <c r="Q77" s="62"/>
      <c r="R77" s="62"/>
      <c r="S77" s="62"/>
    </row>
    <row r="78" spans="1:19" ht="15" customHeight="1" x14ac:dyDescent="0.25">
      <c r="A78" s="163"/>
      <c r="B78" s="164"/>
      <c r="C78" s="55"/>
      <c r="D78" s="37"/>
      <c r="E78" s="37"/>
      <c r="F78" s="55"/>
      <c r="G78" s="55"/>
      <c r="H78" s="74"/>
      <c r="I78" s="84"/>
      <c r="J78" s="37"/>
      <c r="K78" s="37"/>
      <c r="L78" s="37"/>
      <c r="M78" s="37"/>
      <c r="N78" s="85"/>
      <c r="P78" s="55"/>
      <c r="Q78" s="62"/>
      <c r="R78" s="62"/>
      <c r="S78" s="62"/>
    </row>
    <row r="79" spans="1:19" ht="15" customHeight="1" x14ac:dyDescent="0.25">
      <c r="A79" s="163"/>
      <c r="B79" s="164"/>
      <c r="C79" s="55"/>
      <c r="D79" s="37"/>
      <c r="E79" s="37"/>
      <c r="F79" s="55"/>
      <c r="G79" s="55"/>
      <c r="H79" s="74"/>
      <c r="I79" s="84"/>
      <c r="J79" s="37"/>
      <c r="K79" s="37"/>
      <c r="L79" s="37"/>
      <c r="M79" s="37"/>
      <c r="N79" s="85"/>
      <c r="P79" s="55"/>
      <c r="Q79" s="62"/>
      <c r="R79" s="62"/>
      <c r="S79" s="62"/>
    </row>
    <row r="80" spans="1:19" ht="15" customHeight="1" x14ac:dyDescent="0.25">
      <c r="A80" s="163"/>
      <c r="B80" s="164"/>
      <c r="C80" s="55"/>
      <c r="D80" s="37"/>
      <c r="E80" s="37"/>
      <c r="F80" s="55"/>
      <c r="G80" s="55"/>
      <c r="H80" s="74"/>
      <c r="I80" s="84"/>
      <c r="J80" s="37"/>
      <c r="K80" s="37"/>
      <c r="L80" s="37"/>
      <c r="M80" s="37"/>
      <c r="N80" s="85"/>
      <c r="P80" s="55"/>
      <c r="Q80" s="62"/>
      <c r="R80" s="62"/>
      <c r="S80" s="62"/>
    </row>
    <row r="81" spans="1:19" ht="15" customHeight="1" x14ac:dyDescent="0.25">
      <c r="A81" s="163"/>
      <c r="B81" s="164"/>
      <c r="C81" s="55"/>
      <c r="D81" s="37"/>
      <c r="E81" s="37"/>
      <c r="F81" s="55"/>
      <c r="G81" s="55"/>
      <c r="H81" s="74"/>
      <c r="I81" s="84"/>
      <c r="J81" s="37"/>
      <c r="K81" s="37"/>
      <c r="L81" s="37"/>
      <c r="M81" s="37"/>
      <c r="N81" s="85"/>
      <c r="P81" s="55"/>
      <c r="Q81" s="62"/>
      <c r="R81" s="62"/>
      <c r="S81" s="62"/>
    </row>
    <row r="82" spans="1:19" ht="15" customHeight="1" x14ac:dyDescent="0.25">
      <c r="A82" s="163"/>
      <c r="B82" s="164"/>
      <c r="C82" s="55"/>
      <c r="D82" s="37"/>
      <c r="E82" s="37"/>
      <c r="F82" s="55"/>
      <c r="G82" s="55"/>
      <c r="H82" s="74"/>
      <c r="I82" s="84"/>
      <c r="J82" s="37"/>
      <c r="K82" s="37"/>
      <c r="L82" s="37"/>
      <c r="M82" s="37"/>
      <c r="N82" s="85"/>
      <c r="P82" s="55"/>
      <c r="Q82" s="62"/>
      <c r="R82" s="62"/>
      <c r="S82" s="62"/>
    </row>
    <row r="83" spans="1:19" ht="15" customHeight="1" x14ac:dyDescent="0.25">
      <c r="A83" s="163"/>
      <c r="B83" s="164"/>
      <c r="C83" s="55"/>
      <c r="D83" s="37"/>
      <c r="E83" s="37"/>
      <c r="F83" s="55"/>
      <c r="G83" s="55"/>
      <c r="H83" s="74"/>
      <c r="I83" s="84"/>
      <c r="J83" s="37"/>
      <c r="K83" s="37"/>
      <c r="L83" s="37"/>
      <c r="M83" s="37"/>
      <c r="N83" s="85"/>
      <c r="P83" s="55"/>
      <c r="Q83" s="62"/>
      <c r="R83" s="62"/>
      <c r="S83" s="62"/>
    </row>
    <row r="84" spans="1:19" ht="15" customHeight="1" x14ac:dyDescent="0.25">
      <c r="A84" s="163"/>
      <c r="B84" s="164"/>
      <c r="C84" s="55"/>
      <c r="D84" s="37"/>
      <c r="E84" s="37"/>
      <c r="F84" s="55"/>
      <c r="G84" s="55"/>
      <c r="H84" s="74"/>
      <c r="I84" s="84"/>
      <c r="J84" s="37"/>
      <c r="K84" s="37"/>
      <c r="L84" s="37"/>
      <c r="M84" s="37"/>
      <c r="N84" s="85"/>
      <c r="P84" s="55"/>
      <c r="Q84" s="62"/>
      <c r="R84" s="62"/>
      <c r="S84" s="62"/>
    </row>
    <row r="85" spans="1:19" ht="15" customHeight="1" x14ac:dyDescent="0.25">
      <c r="A85" s="163"/>
      <c r="B85" s="164"/>
      <c r="C85" s="55"/>
      <c r="D85" s="37"/>
      <c r="E85" s="37"/>
      <c r="F85" s="55"/>
      <c r="G85" s="55"/>
      <c r="H85" s="74"/>
      <c r="I85" s="84"/>
      <c r="J85" s="37"/>
      <c r="K85" s="37"/>
      <c r="L85" s="37"/>
      <c r="M85" s="37"/>
      <c r="N85" s="85"/>
      <c r="P85" s="55"/>
      <c r="Q85" s="62"/>
      <c r="R85" s="62"/>
      <c r="S85" s="62"/>
    </row>
    <row r="86" spans="1:19" ht="15" customHeight="1" x14ac:dyDescent="0.25">
      <c r="A86" s="163"/>
      <c r="B86" s="164"/>
      <c r="C86" s="55"/>
      <c r="D86" s="37"/>
      <c r="E86" s="37"/>
      <c r="F86" s="55"/>
      <c r="G86" s="55"/>
      <c r="H86" s="74"/>
      <c r="I86" s="84"/>
      <c r="J86" s="37"/>
      <c r="K86" s="37"/>
      <c r="L86" s="37"/>
      <c r="M86" s="37"/>
      <c r="N86" s="85"/>
      <c r="P86" s="55"/>
      <c r="Q86" s="62"/>
      <c r="R86" s="62"/>
      <c r="S86" s="62"/>
    </row>
    <row r="87" spans="1:19" ht="15" customHeight="1" x14ac:dyDescent="0.25">
      <c r="A87" s="163"/>
      <c r="B87" s="164"/>
      <c r="C87" s="55"/>
      <c r="D87" s="37"/>
      <c r="E87" s="37"/>
      <c r="F87" s="55"/>
      <c r="G87" s="55"/>
      <c r="H87" s="74"/>
      <c r="I87" s="84"/>
      <c r="J87" s="37"/>
      <c r="K87" s="37"/>
      <c r="L87" s="37"/>
      <c r="M87" s="37"/>
      <c r="N87" s="85"/>
      <c r="P87" s="55"/>
      <c r="Q87" s="62"/>
      <c r="R87" s="62"/>
      <c r="S87" s="62"/>
    </row>
    <row r="88" spans="1:19" ht="15" customHeight="1" x14ac:dyDescent="0.25">
      <c r="A88" s="163"/>
      <c r="B88" s="164"/>
      <c r="C88" s="55"/>
      <c r="D88" s="37"/>
      <c r="E88" s="37"/>
      <c r="F88" s="55"/>
      <c r="G88" s="55"/>
      <c r="H88" s="74"/>
      <c r="I88" s="84"/>
      <c r="J88" s="37"/>
      <c r="K88" s="37"/>
      <c r="L88" s="37"/>
      <c r="M88" s="37"/>
      <c r="N88" s="85"/>
      <c r="P88" s="55"/>
      <c r="Q88" s="62"/>
      <c r="R88" s="62"/>
      <c r="S88" s="62"/>
    </row>
    <row r="89" spans="1:19" ht="15" customHeight="1" x14ac:dyDescent="0.25">
      <c r="A89" s="163"/>
      <c r="B89" s="164"/>
      <c r="C89" s="55"/>
      <c r="D89" s="37"/>
      <c r="E89" s="37"/>
      <c r="F89" s="55"/>
      <c r="G89" s="55"/>
      <c r="H89" s="74"/>
      <c r="I89" s="84"/>
      <c r="J89" s="37"/>
      <c r="K89" s="37"/>
      <c r="L89" s="37"/>
      <c r="M89" s="37"/>
      <c r="N89" s="85"/>
      <c r="P89" s="55"/>
      <c r="Q89" s="62"/>
      <c r="R89" s="62"/>
      <c r="S89" s="62"/>
    </row>
    <row r="90" spans="1:19" ht="15" customHeight="1" x14ac:dyDescent="0.25">
      <c r="A90" s="163"/>
      <c r="B90" s="164"/>
      <c r="C90" s="55"/>
      <c r="D90" s="37"/>
      <c r="E90" s="37"/>
      <c r="F90" s="55"/>
      <c r="G90" s="55"/>
      <c r="H90" s="74"/>
      <c r="I90" s="84"/>
      <c r="J90" s="37"/>
      <c r="K90" s="37"/>
      <c r="L90" s="37"/>
      <c r="M90" s="37"/>
      <c r="N90" s="85"/>
      <c r="P90" s="55"/>
      <c r="Q90" s="62"/>
      <c r="R90" s="62"/>
      <c r="S90" s="62"/>
    </row>
    <row r="91" spans="1:19" ht="15" customHeight="1" x14ac:dyDescent="0.25">
      <c r="A91" s="163"/>
      <c r="B91" s="164"/>
      <c r="C91" s="55"/>
      <c r="D91" s="37"/>
      <c r="E91" s="37"/>
      <c r="F91" s="55"/>
      <c r="G91" s="55"/>
      <c r="H91" s="74"/>
      <c r="I91" s="84"/>
      <c r="J91" s="37"/>
      <c r="K91" s="37"/>
      <c r="L91" s="37"/>
      <c r="M91" s="37"/>
      <c r="N91" s="85"/>
      <c r="P91" s="55"/>
      <c r="Q91" s="62"/>
      <c r="R91" s="62"/>
      <c r="S91" s="62"/>
    </row>
    <row r="92" spans="1:19" ht="15" customHeight="1" x14ac:dyDescent="0.25">
      <c r="A92" s="163"/>
      <c r="B92" s="164"/>
      <c r="C92" s="55"/>
      <c r="D92" s="37"/>
      <c r="E92" s="37"/>
      <c r="F92" s="55"/>
      <c r="G92" s="55"/>
      <c r="H92" s="74"/>
      <c r="I92" s="84"/>
      <c r="J92" s="37"/>
      <c r="K92" s="37"/>
      <c r="L92" s="37"/>
      <c r="M92" s="37"/>
      <c r="N92" s="85"/>
      <c r="P92" s="55"/>
      <c r="Q92" s="62"/>
      <c r="R92" s="62"/>
      <c r="S92" s="62"/>
    </row>
    <row r="93" spans="1:19" ht="15" customHeight="1" x14ac:dyDescent="0.25">
      <c r="A93" s="163"/>
      <c r="B93" s="164"/>
      <c r="C93" s="55"/>
      <c r="D93" s="37"/>
      <c r="E93" s="37"/>
      <c r="F93" s="55"/>
      <c r="G93" s="55"/>
      <c r="H93" s="74"/>
      <c r="I93" s="84"/>
      <c r="J93" s="37"/>
      <c r="K93" s="37"/>
      <c r="L93" s="37"/>
      <c r="M93" s="37"/>
      <c r="N93" s="85"/>
      <c r="P93" s="65"/>
      <c r="Q93" s="62"/>
      <c r="R93" s="62"/>
      <c r="S93" s="62"/>
    </row>
    <row r="94" spans="1:19" ht="15" customHeight="1" x14ac:dyDescent="0.25">
      <c r="A94" s="163"/>
      <c r="B94" s="164"/>
      <c r="C94" s="55"/>
      <c r="D94" s="37"/>
      <c r="E94" s="37"/>
      <c r="F94" s="55"/>
      <c r="G94" s="55"/>
      <c r="H94" s="74"/>
      <c r="I94" s="84"/>
      <c r="J94" s="37"/>
      <c r="K94" s="37"/>
      <c r="L94" s="37"/>
      <c r="M94" s="37"/>
      <c r="N94" s="85"/>
      <c r="P94" s="65"/>
      <c r="Q94" s="62"/>
      <c r="R94" s="62"/>
      <c r="S94" s="62"/>
    </row>
    <row r="95" spans="1:19" ht="15" customHeight="1" x14ac:dyDescent="0.25">
      <c r="A95" s="163"/>
      <c r="B95" s="164"/>
      <c r="C95" s="55"/>
      <c r="D95" s="37"/>
      <c r="E95" s="37"/>
      <c r="F95" s="55"/>
      <c r="G95" s="55"/>
      <c r="H95" s="74"/>
      <c r="I95" s="84"/>
      <c r="J95" s="37"/>
      <c r="K95" s="37"/>
      <c r="L95" s="37"/>
      <c r="M95" s="37"/>
      <c r="N95" s="85"/>
      <c r="P95" s="65"/>
      <c r="Q95" s="62"/>
      <c r="R95" s="62"/>
      <c r="S95" s="62"/>
    </row>
    <row r="96" spans="1:19" ht="15" customHeight="1" x14ac:dyDescent="0.25">
      <c r="A96" s="163"/>
      <c r="B96" s="164"/>
      <c r="C96" s="55"/>
      <c r="D96" s="37"/>
      <c r="E96" s="37"/>
      <c r="F96" s="55"/>
      <c r="G96" s="55"/>
      <c r="H96" s="74"/>
      <c r="I96" s="84"/>
      <c r="J96" s="37"/>
      <c r="K96" s="37"/>
      <c r="L96" s="37"/>
      <c r="M96" s="37"/>
      <c r="N96" s="85"/>
      <c r="P96" s="55"/>
      <c r="Q96" s="62"/>
      <c r="R96" s="62"/>
      <c r="S96" s="62"/>
    </row>
    <row r="97" spans="1:19" ht="15" customHeight="1" x14ac:dyDescent="0.25">
      <c r="A97" s="163"/>
      <c r="B97" s="164"/>
      <c r="C97" s="55"/>
      <c r="D97" s="37"/>
      <c r="E97" s="37"/>
      <c r="F97" s="55"/>
      <c r="G97" s="55"/>
      <c r="H97" s="74"/>
      <c r="I97" s="84"/>
      <c r="J97" s="37"/>
      <c r="K97" s="37"/>
      <c r="L97" s="37"/>
      <c r="M97" s="37"/>
      <c r="N97" s="85"/>
      <c r="P97" s="55"/>
      <c r="Q97" s="62"/>
      <c r="R97" s="62"/>
      <c r="S97" s="62"/>
    </row>
    <row r="98" spans="1:19" ht="15" customHeight="1" x14ac:dyDescent="0.25">
      <c r="A98" s="163"/>
      <c r="B98" s="164"/>
      <c r="C98" s="55"/>
      <c r="D98" s="37"/>
      <c r="E98" s="37"/>
      <c r="F98" s="55"/>
      <c r="G98" s="55"/>
      <c r="H98" s="74"/>
      <c r="I98" s="84"/>
      <c r="J98" s="37"/>
      <c r="K98" s="37"/>
      <c r="L98" s="37"/>
      <c r="M98" s="37"/>
      <c r="N98" s="85"/>
      <c r="P98" s="55"/>
      <c r="Q98" s="62"/>
      <c r="R98" s="62"/>
      <c r="S98" s="62"/>
    </row>
    <row r="99" spans="1:19" ht="18.75" customHeight="1" x14ac:dyDescent="0.25">
      <c r="A99" s="163"/>
      <c r="B99" s="165"/>
      <c r="C99" s="55"/>
      <c r="D99" s="36"/>
      <c r="E99" s="36"/>
      <c r="F99" s="55"/>
      <c r="G99" s="55"/>
      <c r="H99" s="74"/>
      <c r="I99" s="84"/>
      <c r="J99" s="37"/>
      <c r="K99" s="37"/>
      <c r="L99" s="37"/>
      <c r="M99" s="37"/>
      <c r="N99" s="85"/>
      <c r="P99" s="55"/>
      <c r="Q99" s="62"/>
      <c r="R99" s="62"/>
      <c r="S99" s="62"/>
    </row>
    <row r="100" spans="1:19" ht="18.75" customHeight="1" x14ac:dyDescent="0.25">
      <c r="A100" s="163"/>
      <c r="B100" s="165"/>
      <c r="C100" s="55"/>
      <c r="D100" s="36"/>
      <c r="E100" s="36"/>
      <c r="F100" s="55"/>
      <c r="G100" s="55"/>
      <c r="H100" s="74"/>
      <c r="I100" s="84"/>
      <c r="J100" s="37"/>
      <c r="K100" s="37"/>
      <c r="L100" s="37"/>
      <c r="M100" s="37"/>
      <c r="N100" s="85"/>
      <c r="P100" s="55"/>
      <c r="Q100" s="62"/>
      <c r="R100" s="62"/>
      <c r="S100" s="62"/>
    </row>
    <row r="101" spans="1:19" ht="18.75" customHeight="1" x14ac:dyDescent="0.25">
      <c r="A101" s="163"/>
      <c r="B101" s="165"/>
      <c r="C101" s="55"/>
      <c r="D101" s="36"/>
      <c r="E101" s="36"/>
      <c r="F101" s="55"/>
      <c r="G101" s="55"/>
      <c r="H101" s="74"/>
      <c r="I101" s="84"/>
      <c r="J101" s="37"/>
      <c r="K101" s="37"/>
      <c r="L101" s="37"/>
      <c r="M101" s="37"/>
      <c r="N101" s="85"/>
      <c r="P101" s="55"/>
      <c r="Q101" s="62"/>
      <c r="R101" s="62"/>
      <c r="S101" s="62"/>
    </row>
    <row r="102" spans="1:19" ht="18.75" customHeight="1" x14ac:dyDescent="0.25">
      <c r="A102" s="163"/>
      <c r="B102" s="165"/>
      <c r="C102" s="55"/>
      <c r="D102" s="36"/>
      <c r="E102" s="36"/>
      <c r="F102" s="55"/>
      <c r="G102" s="55"/>
      <c r="H102" s="74"/>
      <c r="I102" s="84"/>
      <c r="J102" s="37"/>
      <c r="K102" s="37"/>
      <c r="L102" s="37"/>
      <c r="M102" s="37"/>
      <c r="N102" s="85"/>
      <c r="P102" s="55"/>
      <c r="Q102" s="62"/>
      <c r="R102" s="62"/>
      <c r="S102" s="62"/>
    </row>
    <row r="103" spans="1:19" ht="18.75" customHeight="1" x14ac:dyDescent="0.25">
      <c r="A103" s="163"/>
      <c r="B103" s="165"/>
      <c r="C103" s="55"/>
      <c r="D103" s="36"/>
      <c r="E103" s="36"/>
      <c r="F103" s="55"/>
      <c r="G103" s="55"/>
      <c r="H103" s="74"/>
      <c r="I103" s="86"/>
      <c r="J103" s="37"/>
      <c r="K103" s="37"/>
      <c r="L103" s="37"/>
      <c r="M103" s="37"/>
      <c r="N103" s="85"/>
      <c r="P103" s="55"/>
      <c r="Q103" s="62"/>
      <c r="R103" s="62"/>
      <c r="S103" s="62"/>
    </row>
    <row r="104" spans="1:19" ht="18.75" customHeight="1" x14ac:dyDescent="0.25">
      <c r="A104" s="163"/>
      <c r="B104" s="165"/>
      <c r="C104" s="55"/>
      <c r="D104" s="36"/>
      <c r="E104" s="36"/>
      <c r="F104" s="55"/>
      <c r="G104" s="55"/>
      <c r="H104" s="74"/>
      <c r="I104" s="86"/>
      <c r="J104" s="37"/>
      <c r="K104" s="37"/>
      <c r="L104" s="37"/>
      <c r="M104" s="37"/>
      <c r="N104" s="85"/>
      <c r="P104" s="55"/>
      <c r="Q104" s="62"/>
      <c r="R104" s="62"/>
      <c r="S104" s="62"/>
    </row>
    <row r="105" spans="1:19" ht="18.75" customHeight="1" x14ac:dyDescent="0.25">
      <c r="A105" s="163"/>
      <c r="B105" s="165"/>
      <c r="C105" s="55"/>
      <c r="D105" s="36"/>
      <c r="E105" s="36"/>
      <c r="F105" s="55"/>
      <c r="G105" s="55"/>
      <c r="H105" s="74"/>
      <c r="I105" s="84"/>
      <c r="J105" s="37"/>
      <c r="K105" s="37"/>
      <c r="L105" s="37"/>
      <c r="M105" s="37"/>
      <c r="N105" s="85"/>
      <c r="P105" s="55"/>
      <c r="Q105" s="62"/>
      <c r="R105" s="62"/>
      <c r="S105" s="62"/>
    </row>
    <row r="106" spans="1:19" ht="18.75" customHeight="1" x14ac:dyDescent="0.25">
      <c r="A106" s="163"/>
      <c r="B106" s="165"/>
      <c r="C106" s="55"/>
      <c r="D106" s="36"/>
      <c r="E106" s="36"/>
      <c r="F106" s="55"/>
      <c r="G106" s="55"/>
      <c r="H106" s="74"/>
      <c r="I106" s="86"/>
      <c r="J106" s="37"/>
      <c r="K106" s="37"/>
      <c r="L106" s="37"/>
      <c r="M106" s="37"/>
      <c r="N106" s="85"/>
      <c r="P106" s="55"/>
      <c r="Q106" s="62"/>
      <c r="R106" s="62"/>
      <c r="S106" s="62"/>
    </row>
    <row r="107" spans="1:19" ht="18.75" customHeight="1" x14ac:dyDescent="0.25">
      <c r="A107" s="163"/>
      <c r="B107" s="165"/>
      <c r="C107" s="55"/>
      <c r="D107" s="36"/>
      <c r="E107" s="36"/>
      <c r="F107" s="55"/>
      <c r="G107" s="55"/>
      <c r="H107" s="74"/>
      <c r="I107" s="86"/>
      <c r="J107" s="37"/>
      <c r="K107" s="37"/>
      <c r="L107" s="37"/>
      <c r="M107" s="37"/>
      <c r="N107" s="85"/>
      <c r="P107" s="55"/>
      <c r="Q107" s="62"/>
      <c r="R107" s="62"/>
      <c r="S107" s="62"/>
    </row>
    <row r="108" spans="1:19" ht="18.75" customHeight="1" x14ac:dyDescent="0.25">
      <c r="A108" s="163"/>
      <c r="B108" s="165"/>
      <c r="C108" s="55"/>
      <c r="D108" s="36"/>
      <c r="E108" s="36"/>
      <c r="F108" s="55"/>
      <c r="G108" s="55"/>
      <c r="H108" s="74"/>
      <c r="I108" s="86"/>
      <c r="J108" s="37"/>
      <c r="K108" s="37"/>
      <c r="L108" s="37"/>
      <c r="M108" s="37"/>
      <c r="N108" s="85"/>
      <c r="P108" s="55"/>
      <c r="Q108" s="62"/>
      <c r="R108" s="62"/>
      <c r="S108" s="62"/>
    </row>
    <row r="109" spans="1:19" ht="18.75" customHeight="1" x14ac:dyDescent="0.25">
      <c r="A109" s="163"/>
      <c r="B109" s="165"/>
      <c r="C109" s="55"/>
      <c r="D109" s="36"/>
      <c r="E109" s="36"/>
      <c r="F109" s="55"/>
      <c r="G109" s="55"/>
      <c r="H109" s="74"/>
      <c r="I109" s="86"/>
      <c r="J109" s="37"/>
      <c r="K109" s="37"/>
      <c r="L109" s="37"/>
      <c r="M109" s="37"/>
      <c r="N109" s="85"/>
      <c r="P109" s="55"/>
      <c r="Q109" s="62"/>
      <c r="R109" s="62"/>
      <c r="S109" s="62"/>
    </row>
    <row r="110" spans="1:19" ht="18.75" customHeight="1" x14ac:dyDescent="0.25">
      <c r="A110" s="163"/>
      <c r="B110" s="165"/>
      <c r="C110" s="55"/>
      <c r="D110" s="36"/>
      <c r="E110" s="36"/>
      <c r="F110" s="36"/>
      <c r="G110" s="36"/>
      <c r="H110" s="74"/>
      <c r="I110" s="86"/>
      <c r="J110" s="37"/>
      <c r="K110" s="37"/>
      <c r="L110" s="37"/>
      <c r="M110" s="37"/>
      <c r="N110" s="85"/>
      <c r="P110" s="55"/>
      <c r="Q110" s="62"/>
      <c r="R110" s="62"/>
      <c r="S110" s="62"/>
    </row>
    <row r="111" spans="1:19" ht="18.75" customHeight="1" x14ac:dyDescent="0.25">
      <c r="A111" s="163"/>
      <c r="B111" s="165"/>
      <c r="C111" s="55"/>
      <c r="D111" s="36"/>
      <c r="E111" s="36"/>
      <c r="F111" s="36"/>
      <c r="G111" s="36"/>
      <c r="H111" s="74"/>
      <c r="I111" s="86"/>
      <c r="J111" s="37"/>
      <c r="K111" s="37"/>
      <c r="L111" s="37"/>
      <c r="M111" s="37"/>
      <c r="N111" s="85"/>
      <c r="P111" s="55"/>
      <c r="Q111" s="62"/>
      <c r="R111" s="62"/>
      <c r="S111" s="62"/>
    </row>
    <row r="112" spans="1:19" ht="18.75" customHeight="1" x14ac:dyDescent="0.25">
      <c r="A112" s="163"/>
      <c r="B112" s="165"/>
      <c r="C112" s="55"/>
      <c r="D112" s="36"/>
      <c r="E112" s="36"/>
      <c r="F112" s="36"/>
      <c r="G112" s="36"/>
      <c r="H112" s="74"/>
      <c r="I112" s="86"/>
      <c r="J112" s="37"/>
      <c r="K112" s="37"/>
      <c r="L112" s="37"/>
      <c r="M112" s="37"/>
      <c r="N112" s="85"/>
      <c r="P112" s="55"/>
      <c r="Q112" s="62"/>
      <c r="R112" s="62"/>
      <c r="S112" s="62"/>
    </row>
    <row r="113" spans="1:19" ht="18.75" customHeight="1" x14ac:dyDescent="0.25">
      <c r="A113" s="163"/>
      <c r="B113" s="165"/>
      <c r="C113" s="55"/>
      <c r="D113" s="36"/>
      <c r="E113" s="36"/>
      <c r="F113" s="36"/>
      <c r="G113" s="36"/>
      <c r="H113" s="74"/>
      <c r="I113" s="84"/>
      <c r="J113" s="37"/>
      <c r="K113" s="37"/>
      <c r="L113" s="37"/>
      <c r="M113" s="37"/>
      <c r="N113" s="85"/>
      <c r="P113" s="55"/>
      <c r="Q113" s="62"/>
      <c r="R113" s="62"/>
      <c r="S113" s="62"/>
    </row>
    <row r="114" spans="1:19" ht="18.75" customHeight="1" x14ac:dyDescent="0.25">
      <c r="A114" s="163"/>
      <c r="B114" s="165"/>
      <c r="C114" s="55"/>
      <c r="D114" s="36"/>
      <c r="E114" s="36"/>
      <c r="F114" s="36"/>
      <c r="G114" s="36"/>
      <c r="H114" s="74"/>
      <c r="I114" s="84"/>
      <c r="J114" s="37"/>
      <c r="K114" s="37"/>
      <c r="L114" s="37"/>
      <c r="M114" s="37"/>
      <c r="N114" s="85"/>
      <c r="P114" s="55"/>
      <c r="Q114" s="62"/>
      <c r="R114" s="62"/>
      <c r="S114" s="62"/>
    </row>
    <row r="115" spans="1:19" ht="18.75" customHeight="1" x14ac:dyDescent="0.25">
      <c r="A115" s="163"/>
      <c r="B115" s="165"/>
      <c r="C115" s="55"/>
      <c r="D115" s="36"/>
      <c r="E115" s="36"/>
      <c r="F115" s="36"/>
      <c r="G115" s="36"/>
      <c r="H115" s="74"/>
      <c r="I115" s="86"/>
      <c r="J115" s="37"/>
      <c r="K115" s="37"/>
      <c r="L115" s="37"/>
      <c r="M115" s="37"/>
      <c r="N115" s="85"/>
      <c r="P115" s="55"/>
      <c r="Q115" s="62"/>
      <c r="R115" s="62"/>
      <c r="S115" s="62"/>
    </row>
    <row r="116" spans="1:19" ht="18.75" customHeight="1" x14ac:dyDescent="0.25">
      <c r="A116" s="163"/>
      <c r="B116" s="165"/>
      <c r="C116" s="55"/>
      <c r="D116" s="36"/>
      <c r="E116" s="36"/>
      <c r="F116" s="36"/>
      <c r="G116" s="36"/>
      <c r="H116" s="74"/>
      <c r="I116" s="86"/>
      <c r="J116" s="37"/>
      <c r="K116" s="37"/>
      <c r="L116" s="37"/>
      <c r="M116" s="37"/>
      <c r="N116" s="85"/>
      <c r="P116" s="55"/>
      <c r="Q116" s="62"/>
      <c r="R116" s="62"/>
      <c r="S116" s="62"/>
    </row>
    <row r="117" spans="1:19" ht="18.75" customHeight="1" x14ac:dyDescent="0.25">
      <c r="A117" s="163"/>
      <c r="B117" s="165"/>
      <c r="C117" s="55"/>
      <c r="D117" s="36"/>
      <c r="E117" s="36"/>
      <c r="F117" s="36"/>
      <c r="G117" s="36"/>
      <c r="H117" s="74"/>
      <c r="I117" s="86"/>
      <c r="J117" s="37"/>
      <c r="K117" s="37"/>
      <c r="L117" s="37"/>
      <c r="M117" s="37"/>
      <c r="N117" s="85"/>
      <c r="P117" s="55"/>
      <c r="Q117" s="62"/>
      <c r="R117" s="62"/>
      <c r="S117" s="62"/>
    </row>
    <row r="118" spans="1:19" ht="18.75" customHeight="1" x14ac:dyDescent="0.25">
      <c r="A118" s="163"/>
      <c r="B118" s="165"/>
      <c r="C118" s="55"/>
      <c r="D118" s="36"/>
      <c r="E118" s="36"/>
      <c r="F118" s="36"/>
      <c r="G118" s="36"/>
      <c r="H118" s="74"/>
      <c r="I118" s="86"/>
      <c r="J118" s="37"/>
      <c r="K118" s="37"/>
      <c r="L118" s="37"/>
      <c r="M118" s="37"/>
      <c r="N118" s="85"/>
      <c r="P118" s="55"/>
      <c r="Q118" s="62"/>
      <c r="R118" s="62"/>
      <c r="S118" s="62"/>
    </row>
    <row r="119" spans="1:19" ht="18.75" customHeight="1" x14ac:dyDescent="0.25">
      <c r="A119" s="163"/>
      <c r="B119" s="165"/>
      <c r="C119" s="55"/>
      <c r="D119" s="36"/>
      <c r="E119" s="36"/>
      <c r="F119" s="36"/>
      <c r="G119" s="36"/>
      <c r="H119" s="74"/>
      <c r="I119" s="84"/>
      <c r="J119" s="37"/>
      <c r="K119" s="37"/>
      <c r="L119" s="37"/>
      <c r="M119" s="37"/>
      <c r="N119" s="85"/>
      <c r="P119" s="55"/>
      <c r="Q119" s="62"/>
      <c r="R119" s="62"/>
      <c r="S119" s="62"/>
    </row>
    <row r="120" spans="1:19" ht="18.75" customHeight="1" x14ac:dyDescent="0.25">
      <c r="A120" s="163"/>
      <c r="B120" s="165"/>
      <c r="C120" s="55"/>
      <c r="D120" s="36"/>
      <c r="E120" s="36"/>
      <c r="F120" s="36"/>
      <c r="G120" s="36"/>
      <c r="H120" s="74"/>
      <c r="I120" s="84"/>
      <c r="J120" s="37"/>
      <c r="K120" s="37"/>
      <c r="L120" s="37"/>
      <c r="M120" s="37"/>
      <c r="N120" s="85"/>
      <c r="P120" s="55"/>
      <c r="Q120" s="62"/>
      <c r="R120" s="62"/>
      <c r="S120" s="62"/>
    </row>
    <row r="121" spans="1:19" ht="18.75" customHeight="1" x14ac:dyDescent="0.25">
      <c r="A121" s="163"/>
      <c r="B121" s="165"/>
      <c r="C121" s="55"/>
      <c r="D121" s="36"/>
      <c r="E121" s="36"/>
      <c r="F121" s="36"/>
      <c r="G121" s="36"/>
      <c r="H121" s="74"/>
      <c r="I121" s="84"/>
      <c r="J121" s="37"/>
      <c r="K121" s="37"/>
      <c r="L121" s="37"/>
      <c r="M121" s="37"/>
      <c r="N121" s="85"/>
      <c r="P121" s="55"/>
      <c r="Q121" s="62"/>
      <c r="R121" s="62"/>
      <c r="S121" s="62"/>
    </row>
    <row r="122" spans="1:19" ht="18.75" customHeight="1" x14ac:dyDescent="0.25">
      <c r="A122" s="163"/>
      <c r="B122" s="165"/>
      <c r="C122" s="55"/>
      <c r="D122" s="36"/>
      <c r="E122" s="36"/>
      <c r="F122" s="36"/>
      <c r="G122" s="36"/>
      <c r="H122" s="74"/>
      <c r="I122" s="86"/>
      <c r="J122" s="37"/>
      <c r="K122" s="37"/>
      <c r="L122" s="37"/>
      <c r="M122" s="37"/>
      <c r="N122" s="85"/>
      <c r="P122" s="55"/>
      <c r="Q122" s="62"/>
      <c r="R122" s="62"/>
      <c r="S122" s="62"/>
    </row>
    <row r="123" spans="1:19" ht="18.75" customHeight="1" x14ac:dyDescent="0.25">
      <c r="A123" s="163"/>
      <c r="B123" s="165"/>
      <c r="C123" s="55"/>
      <c r="D123" s="36"/>
      <c r="E123" s="36"/>
      <c r="F123" s="36"/>
      <c r="G123" s="36"/>
      <c r="H123" s="74"/>
      <c r="I123" s="86"/>
      <c r="J123" s="37"/>
      <c r="K123" s="37"/>
      <c r="L123" s="37"/>
      <c r="M123" s="37"/>
      <c r="N123" s="85"/>
      <c r="P123" s="55"/>
      <c r="Q123" s="62"/>
      <c r="R123" s="62"/>
      <c r="S123" s="62"/>
    </row>
    <row r="124" spans="1:19" ht="18.75" customHeight="1" x14ac:dyDescent="0.25">
      <c r="A124" s="163"/>
      <c r="B124" s="165"/>
      <c r="C124" s="55"/>
      <c r="D124" s="36"/>
      <c r="E124" s="36"/>
      <c r="F124" s="36"/>
      <c r="G124" s="36"/>
      <c r="H124" s="74"/>
      <c r="I124" s="86"/>
      <c r="J124" s="37"/>
      <c r="K124" s="37"/>
      <c r="L124" s="37"/>
      <c r="M124" s="37"/>
      <c r="N124" s="85"/>
      <c r="P124" s="55"/>
      <c r="Q124" s="62"/>
      <c r="R124" s="62"/>
      <c r="S124" s="62"/>
    </row>
    <row r="125" spans="1:19" ht="18.75" customHeight="1" x14ac:dyDescent="0.25">
      <c r="A125" s="163"/>
      <c r="B125" s="165"/>
      <c r="C125" s="55"/>
      <c r="D125" s="36"/>
      <c r="E125" s="36"/>
      <c r="F125" s="36"/>
      <c r="G125" s="36"/>
      <c r="H125" s="74"/>
      <c r="I125" s="86"/>
      <c r="J125" s="37"/>
      <c r="K125" s="37"/>
      <c r="L125" s="37"/>
      <c r="M125" s="37"/>
      <c r="N125" s="85"/>
      <c r="P125" s="55"/>
      <c r="Q125" s="62"/>
      <c r="R125" s="62"/>
      <c r="S125" s="62"/>
    </row>
    <row r="126" spans="1:19" ht="18.75" customHeight="1" x14ac:dyDescent="0.25">
      <c r="A126" s="163"/>
      <c r="B126" s="165"/>
      <c r="C126" s="55"/>
      <c r="D126" s="36"/>
      <c r="E126" s="36"/>
      <c r="F126" s="36"/>
      <c r="G126" s="36"/>
      <c r="H126" s="74"/>
      <c r="I126" s="86"/>
      <c r="J126" s="37"/>
      <c r="K126" s="37"/>
      <c r="L126" s="37"/>
      <c r="M126" s="37"/>
      <c r="N126" s="85"/>
      <c r="P126" s="55"/>
      <c r="Q126" s="62"/>
      <c r="R126" s="62"/>
      <c r="S126" s="62"/>
    </row>
    <row r="127" spans="1:19" ht="18.75" customHeight="1" x14ac:dyDescent="0.25">
      <c r="A127" s="163"/>
      <c r="B127" s="165"/>
      <c r="C127" s="55"/>
      <c r="D127" s="36"/>
      <c r="E127" s="36"/>
      <c r="F127" s="36"/>
      <c r="G127" s="36"/>
      <c r="H127" s="74"/>
      <c r="I127" s="86"/>
      <c r="J127" s="37"/>
      <c r="K127" s="37"/>
      <c r="L127" s="37"/>
      <c r="M127" s="37"/>
      <c r="N127" s="85"/>
      <c r="P127" s="55"/>
      <c r="Q127" s="62"/>
      <c r="R127" s="62"/>
      <c r="S127" s="62"/>
    </row>
    <row r="128" spans="1:19" ht="18.75" customHeight="1" x14ac:dyDescent="0.25">
      <c r="A128" s="163"/>
      <c r="B128" s="165"/>
      <c r="C128" s="55"/>
      <c r="D128" s="36"/>
      <c r="E128" s="36"/>
      <c r="F128" s="36"/>
      <c r="G128" s="36"/>
      <c r="H128" s="74"/>
      <c r="I128" s="86"/>
      <c r="J128" s="37"/>
      <c r="K128" s="37"/>
      <c r="L128" s="37"/>
      <c r="M128" s="37"/>
      <c r="N128" s="85"/>
      <c r="P128" s="55"/>
      <c r="Q128" s="62"/>
      <c r="R128" s="62"/>
      <c r="S128" s="62"/>
    </row>
    <row r="129" spans="1:19" ht="18.75" customHeight="1" x14ac:dyDescent="0.25">
      <c r="A129" s="163"/>
      <c r="B129" s="165"/>
      <c r="C129" s="55"/>
      <c r="D129" s="36"/>
      <c r="E129" s="36"/>
      <c r="F129" s="36"/>
      <c r="G129" s="36"/>
      <c r="H129" s="74"/>
      <c r="I129" s="86"/>
      <c r="J129" s="37"/>
      <c r="K129" s="37"/>
      <c r="L129" s="37"/>
      <c r="M129" s="37"/>
      <c r="N129" s="85"/>
      <c r="P129" s="55"/>
      <c r="Q129" s="62"/>
      <c r="R129" s="62"/>
      <c r="S129" s="62"/>
    </row>
    <row r="130" spans="1:19" ht="18.75" customHeight="1" x14ac:dyDescent="0.25">
      <c r="A130" s="163"/>
      <c r="B130" s="165"/>
      <c r="C130" s="55"/>
      <c r="D130" s="36"/>
      <c r="E130" s="36"/>
      <c r="F130" s="36"/>
      <c r="G130" s="36"/>
      <c r="H130" s="74"/>
      <c r="I130" s="84"/>
      <c r="J130" s="37"/>
      <c r="K130" s="37"/>
      <c r="L130" s="37"/>
      <c r="M130" s="37"/>
      <c r="N130" s="85"/>
      <c r="P130" s="55"/>
      <c r="Q130" s="62"/>
      <c r="R130" s="62"/>
      <c r="S130" s="62"/>
    </row>
    <row r="131" spans="1:19" ht="18.75" customHeight="1" x14ac:dyDescent="0.25">
      <c r="A131" s="163"/>
      <c r="B131" s="165"/>
      <c r="C131" s="55"/>
      <c r="D131" s="36"/>
      <c r="E131" s="36"/>
      <c r="F131" s="36"/>
      <c r="G131" s="36"/>
      <c r="H131" s="74"/>
      <c r="I131" s="84"/>
      <c r="J131" s="37"/>
      <c r="K131" s="37"/>
      <c r="L131" s="37"/>
      <c r="M131" s="37"/>
      <c r="N131" s="85"/>
      <c r="P131" s="55"/>
      <c r="Q131" s="62"/>
      <c r="R131" s="62"/>
      <c r="S131" s="62"/>
    </row>
    <row r="132" spans="1:19" ht="18.75" customHeight="1" x14ac:dyDescent="0.25">
      <c r="A132" s="163"/>
      <c r="B132" s="165"/>
      <c r="C132" s="55"/>
      <c r="D132" s="36"/>
      <c r="E132" s="36"/>
      <c r="F132" s="36"/>
      <c r="G132" s="36"/>
      <c r="H132" s="74"/>
      <c r="I132" s="84"/>
      <c r="J132" s="37"/>
      <c r="K132" s="37"/>
      <c r="L132" s="37"/>
      <c r="M132" s="37"/>
      <c r="N132" s="85"/>
      <c r="P132" s="55"/>
      <c r="Q132" s="62"/>
      <c r="R132" s="62"/>
      <c r="S132" s="62"/>
    </row>
    <row r="133" spans="1:19" ht="18.75" customHeight="1" x14ac:dyDescent="0.25">
      <c r="A133" s="163"/>
      <c r="B133" s="165"/>
      <c r="C133" s="55"/>
      <c r="D133" s="36"/>
      <c r="E133" s="36"/>
      <c r="F133" s="36"/>
      <c r="G133" s="36"/>
      <c r="H133" s="74"/>
      <c r="I133" s="84"/>
      <c r="J133" s="37"/>
      <c r="K133" s="37"/>
      <c r="L133" s="37"/>
      <c r="M133" s="37"/>
      <c r="N133" s="85"/>
      <c r="P133" s="55"/>
      <c r="Q133" s="62"/>
      <c r="R133" s="62"/>
      <c r="S133" s="62"/>
    </row>
    <row r="134" spans="1:19" ht="18.75" customHeight="1" x14ac:dyDescent="0.25">
      <c r="A134" s="163"/>
      <c r="B134" s="165"/>
      <c r="C134" s="55"/>
      <c r="D134" s="36"/>
      <c r="E134" s="36"/>
      <c r="F134" s="36"/>
      <c r="G134" s="36"/>
      <c r="H134" s="74"/>
      <c r="I134" s="84"/>
      <c r="J134" s="37"/>
      <c r="K134" s="37"/>
      <c r="L134" s="37"/>
      <c r="M134" s="37"/>
      <c r="N134" s="85"/>
      <c r="P134" s="55"/>
      <c r="Q134" s="62"/>
      <c r="R134" s="62"/>
      <c r="S134" s="62"/>
    </row>
    <row r="135" spans="1:19" ht="18.75" customHeight="1" x14ac:dyDescent="0.25">
      <c r="A135" s="163"/>
      <c r="B135" s="165"/>
      <c r="C135" s="55"/>
      <c r="D135" s="36"/>
      <c r="E135" s="36"/>
      <c r="F135" s="36"/>
      <c r="G135" s="36"/>
      <c r="H135" s="74"/>
      <c r="I135" s="86"/>
      <c r="J135" s="37"/>
      <c r="K135" s="37"/>
      <c r="L135" s="37"/>
      <c r="M135" s="37"/>
      <c r="N135" s="85"/>
      <c r="P135" s="55"/>
      <c r="Q135" s="62"/>
      <c r="R135" s="62"/>
      <c r="S135" s="62"/>
    </row>
    <row r="136" spans="1:19" ht="18.75" customHeight="1" x14ac:dyDescent="0.25">
      <c r="A136" s="163"/>
      <c r="B136" s="165"/>
      <c r="C136" s="55"/>
      <c r="D136" s="36"/>
      <c r="E136" s="36"/>
      <c r="F136" s="36"/>
      <c r="G136" s="36"/>
      <c r="H136" s="74"/>
      <c r="I136" s="86"/>
      <c r="J136" s="37"/>
      <c r="K136" s="37"/>
      <c r="L136" s="37"/>
      <c r="M136" s="37"/>
      <c r="N136" s="85"/>
      <c r="P136" s="55"/>
      <c r="Q136" s="62"/>
      <c r="R136" s="62"/>
      <c r="S136" s="62"/>
    </row>
    <row r="137" spans="1:19" ht="18.75" customHeight="1" x14ac:dyDescent="0.25">
      <c r="A137" s="163"/>
      <c r="B137" s="165"/>
      <c r="C137" s="55"/>
      <c r="D137" s="36"/>
      <c r="E137" s="36"/>
      <c r="F137" s="36"/>
      <c r="G137" s="36"/>
      <c r="H137" s="74"/>
      <c r="I137" s="86"/>
      <c r="J137" s="37"/>
      <c r="K137" s="37"/>
      <c r="L137" s="37"/>
      <c r="M137" s="37"/>
      <c r="N137" s="85"/>
      <c r="P137" s="55"/>
      <c r="Q137" s="62"/>
      <c r="R137" s="62"/>
      <c r="S137" s="62"/>
    </row>
    <row r="138" spans="1:19" ht="18.75" customHeight="1" x14ac:dyDescent="0.25">
      <c r="A138" s="163"/>
      <c r="B138" s="165"/>
      <c r="C138" s="55"/>
      <c r="D138" s="36"/>
      <c r="E138" s="36"/>
      <c r="F138" s="36"/>
      <c r="G138" s="36"/>
      <c r="H138" s="74"/>
      <c r="I138" s="86"/>
      <c r="J138" s="37"/>
      <c r="K138" s="37"/>
      <c r="L138" s="37"/>
      <c r="M138" s="37"/>
      <c r="N138" s="85"/>
      <c r="P138" s="55"/>
      <c r="Q138" s="62"/>
      <c r="R138" s="62"/>
      <c r="S138" s="62"/>
    </row>
    <row r="139" spans="1:19" ht="18.75" customHeight="1" x14ac:dyDescent="0.25">
      <c r="A139" s="163"/>
      <c r="B139" s="165"/>
      <c r="C139" s="55"/>
      <c r="D139" s="36"/>
      <c r="E139" s="36"/>
      <c r="F139" s="36"/>
      <c r="G139" s="36"/>
      <c r="H139" s="74"/>
      <c r="I139" s="86"/>
      <c r="J139" s="37"/>
      <c r="K139" s="37"/>
      <c r="L139" s="37"/>
      <c r="M139" s="37"/>
      <c r="N139" s="85"/>
      <c r="P139" s="55"/>
      <c r="Q139" s="62"/>
      <c r="R139" s="62"/>
      <c r="S139" s="62"/>
    </row>
    <row r="140" spans="1:19" ht="18.75" customHeight="1" x14ac:dyDescent="0.25">
      <c r="A140" s="163"/>
      <c r="B140" s="165"/>
      <c r="C140" s="55"/>
      <c r="D140" s="36"/>
      <c r="E140" s="36"/>
      <c r="F140" s="36"/>
      <c r="G140" s="36"/>
      <c r="H140" s="74"/>
      <c r="I140" s="86"/>
      <c r="J140" s="37"/>
      <c r="K140" s="37"/>
      <c r="L140" s="37"/>
      <c r="M140" s="37"/>
      <c r="N140" s="85"/>
      <c r="P140" s="55"/>
      <c r="Q140" s="62"/>
      <c r="R140" s="62"/>
      <c r="S140" s="62"/>
    </row>
    <row r="141" spans="1:19" ht="18.75" customHeight="1" x14ac:dyDescent="0.25">
      <c r="A141" s="163"/>
      <c r="B141" s="165"/>
      <c r="C141" s="55"/>
      <c r="D141" s="36"/>
      <c r="E141" s="36"/>
      <c r="F141" s="36"/>
      <c r="G141" s="36"/>
      <c r="H141" s="74"/>
      <c r="I141" s="86"/>
      <c r="J141" s="37"/>
      <c r="K141" s="37"/>
      <c r="L141" s="37"/>
      <c r="M141" s="37"/>
      <c r="N141" s="85"/>
      <c r="P141" s="55"/>
      <c r="Q141" s="62"/>
      <c r="R141" s="62"/>
      <c r="S141" s="62"/>
    </row>
    <row r="142" spans="1:19" ht="18.75" customHeight="1" x14ac:dyDescent="0.25">
      <c r="A142" s="163"/>
      <c r="B142" s="165"/>
      <c r="C142" s="55"/>
      <c r="D142" s="36"/>
      <c r="E142" s="36"/>
      <c r="F142" s="36"/>
      <c r="G142" s="36"/>
      <c r="H142" s="74"/>
      <c r="I142" s="86"/>
      <c r="J142" s="37"/>
      <c r="K142" s="37"/>
      <c r="L142" s="37"/>
      <c r="M142" s="37"/>
      <c r="N142" s="85"/>
      <c r="P142" s="55"/>
      <c r="Q142" s="62"/>
      <c r="R142" s="62"/>
      <c r="S142" s="62"/>
    </row>
    <row r="143" spans="1:19" ht="18.75" customHeight="1" x14ac:dyDescent="0.25">
      <c r="A143" s="163"/>
      <c r="B143" s="165"/>
      <c r="C143" s="55"/>
      <c r="D143" s="36"/>
      <c r="E143" s="36"/>
      <c r="F143" s="36"/>
      <c r="G143" s="36"/>
      <c r="H143" s="74"/>
      <c r="I143" s="86"/>
      <c r="J143" s="37"/>
      <c r="K143" s="37"/>
      <c r="L143" s="37"/>
      <c r="M143" s="37"/>
      <c r="N143" s="85"/>
      <c r="P143" s="55"/>
      <c r="Q143" s="62"/>
      <c r="R143" s="62"/>
      <c r="S143" s="62"/>
    </row>
    <row r="144" spans="1:19" ht="18.75" customHeight="1" x14ac:dyDescent="0.25">
      <c r="A144" s="163"/>
      <c r="B144" s="165"/>
      <c r="C144" s="55"/>
      <c r="D144" s="36"/>
      <c r="E144" s="36"/>
      <c r="F144" s="36"/>
      <c r="G144" s="36"/>
      <c r="H144" s="74"/>
      <c r="I144" s="84"/>
      <c r="J144" s="37"/>
      <c r="K144" s="37"/>
      <c r="L144" s="37"/>
      <c r="M144" s="37"/>
      <c r="N144" s="85"/>
      <c r="P144" s="55"/>
      <c r="Q144" s="62"/>
      <c r="R144" s="62"/>
      <c r="S144" s="62"/>
    </row>
    <row r="145" spans="1:19" ht="18.75" customHeight="1" x14ac:dyDescent="0.25">
      <c r="A145" s="163"/>
      <c r="B145" s="165"/>
      <c r="C145" s="55"/>
      <c r="D145" s="36"/>
      <c r="E145" s="36"/>
      <c r="F145" s="36"/>
      <c r="G145" s="36"/>
      <c r="H145" s="74"/>
      <c r="I145" s="84"/>
      <c r="J145" s="37"/>
      <c r="K145" s="37"/>
      <c r="L145" s="37"/>
      <c r="M145" s="37"/>
      <c r="N145" s="85"/>
      <c r="P145" s="55"/>
      <c r="Q145" s="62"/>
      <c r="R145" s="62"/>
      <c r="S145" s="62"/>
    </row>
    <row r="146" spans="1:19" ht="18.75" customHeight="1" x14ac:dyDescent="0.25">
      <c r="A146" s="163"/>
      <c r="B146" s="165"/>
      <c r="C146" s="55"/>
      <c r="D146" s="36"/>
      <c r="E146" s="36"/>
      <c r="F146" s="36"/>
      <c r="G146" s="36"/>
      <c r="H146" s="74"/>
      <c r="I146" s="84"/>
      <c r="J146" s="37"/>
      <c r="K146" s="37"/>
      <c r="L146" s="37"/>
      <c r="M146" s="37"/>
      <c r="N146" s="85"/>
      <c r="P146" s="55"/>
      <c r="Q146" s="62"/>
      <c r="R146" s="62"/>
      <c r="S146" s="62"/>
    </row>
    <row r="147" spans="1:19" ht="18.75" customHeight="1" x14ac:dyDescent="0.25">
      <c r="A147" s="163"/>
      <c r="B147" s="165"/>
      <c r="C147" s="55"/>
      <c r="D147" s="36"/>
      <c r="E147" s="36"/>
      <c r="F147" s="36"/>
      <c r="G147" s="36"/>
      <c r="H147" s="74"/>
      <c r="I147" s="86"/>
      <c r="J147" s="37"/>
      <c r="K147" s="37"/>
      <c r="L147" s="37"/>
      <c r="M147" s="37"/>
      <c r="N147" s="85"/>
      <c r="P147" s="55"/>
      <c r="Q147" s="62"/>
      <c r="R147" s="62"/>
      <c r="S147" s="62"/>
    </row>
    <row r="148" spans="1:19" ht="18.75" customHeight="1" x14ac:dyDescent="0.25">
      <c r="A148" s="163"/>
      <c r="B148" s="165"/>
      <c r="C148" s="55"/>
      <c r="D148" s="36"/>
      <c r="E148" s="36"/>
      <c r="F148" s="36"/>
      <c r="G148" s="36"/>
      <c r="H148" s="74"/>
      <c r="I148" s="86"/>
      <c r="J148" s="37"/>
      <c r="K148" s="37"/>
      <c r="L148" s="37"/>
      <c r="M148" s="37"/>
      <c r="N148" s="85"/>
      <c r="P148" s="55"/>
      <c r="Q148" s="62"/>
      <c r="R148" s="62"/>
      <c r="S148" s="62"/>
    </row>
    <row r="149" spans="1:19" ht="18.75" customHeight="1" x14ac:dyDescent="0.25">
      <c r="A149" s="163"/>
      <c r="B149" s="165"/>
      <c r="C149" s="55"/>
      <c r="D149" s="36"/>
      <c r="E149" s="36"/>
      <c r="F149" s="36"/>
      <c r="G149" s="36"/>
      <c r="H149" s="74"/>
      <c r="I149" s="86"/>
      <c r="J149" s="37"/>
      <c r="K149" s="37"/>
      <c r="L149" s="37"/>
      <c r="M149" s="37"/>
      <c r="N149" s="85"/>
      <c r="P149" s="55"/>
      <c r="Q149" s="62"/>
      <c r="R149" s="62"/>
      <c r="S149" s="62"/>
    </row>
    <row r="150" spans="1:19" ht="18.75" customHeight="1" x14ac:dyDescent="0.25">
      <c r="A150" s="163"/>
      <c r="B150" s="165"/>
      <c r="C150" s="55"/>
      <c r="D150" s="36"/>
      <c r="E150" s="36"/>
      <c r="F150" s="36"/>
      <c r="G150" s="36"/>
      <c r="H150" s="74"/>
      <c r="I150" s="86"/>
      <c r="J150" s="37"/>
      <c r="K150" s="37"/>
      <c r="L150" s="37"/>
      <c r="M150" s="37"/>
      <c r="N150" s="85"/>
      <c r="P150" s="55"/>
      <c r="Q150" s="62"/>
      <c r="R150" s="62"/>
      <c r="S150" s="62"/>
    </row>
    <row r="151" spans="1:19" ht="18.75" customHeight="1" x14ac:dyDescent="0.25">
      <c r="A151" s="163"/>
      <c r="B151" s="165"/>
      <c r="C151" s="55"/>
      <c r="D151" s="36"/>
      <c r="E151" s="36"/>
      <c r="F151" s="36"/>
      <c r="G151" s="36"/>
      <c r="H151" s="74"/>
      <c r="I151" s="86"/>
      <c r="J151" s="37"/>
      <c r="K151" s="37"/>
      <c r="L151" s="37"/>
      <c r="M151" s="37"/>
      <c r="N151" s="85"/>
      <c r="P151" s="55"/>
      <c r="Q151" s="62"/>
      <c r="R151" s="62"/>
      <c r="S151" s="62"/>
    </row>
    <row r="152" spans="1:19" ht="18.75" customHeight="1" x14ac:dyDescent="0.25">
      <c r="A152" s="163"/>
      <c r="B152" s="165"/>
      <c r="C152" s="55"/>
      <c r="D152" s="36"/>
      <c r="E152" s="36"/>
      <c r="F152" s="36"/>
      <c r="G152" s="36"/>
      <c r="H152" s="74"/>
      <c r="I152" s="86"/>
      <c r="J152" s="37"/>
      <c r="K152" s="37"/>
      <c r="L152" s="37"/>
      <c r="M152" s="37"/>
      <c r="N152" s="85"/>
      <c r="P152" s="55"/>
      <c r="Q152" s="62"/>
      <c r="R152" s="62"/>
      <c r="S152" s="62"/>
    </row>
    <row r="153" spans="1:19" ht="18.75" customHeight="1" x14ac:dyDescent="0.25">
      <c r="A153" s="163"/>
      <c r="B153" s="165"/>
      <c r="C153" s="55"/>
      <c r="D153" s="36"/>
      <c r="E153" s="36"/>
      <c r="F153" s="36"/>
      <c r="G153" s="36"/>
      <c r="H153" s="74"/>
      <c r="I153" s="86"/>
      <c r="J153" s="37"/>
      <c r="K153" s="37"/>
      <c r="L153" s="37"/>
      <c r="M153" s="37"/>
      <c r="N153" s="85"/>
      <c r="P153" s="55"/>
      <c r="Q153" s="62"/>
      <c r="R153" s="62"/>
      <c r="S153" s="62"/>
    </row>
    <row r="154" spans="1:19" ht="18.75" customHeight="1" x14ac:dyDescent="0.25">
      <c r="A154" s="163"/>
      <c r="B154" s="165"/>
      <c r="C154" s="55"/>
      <c r="D154" s="36"/>
      <c r="E154" s="36"/>
      <c r="F154" s="36"/>
      <c r="G154" s="36"/>
      <c r="H154" s="74"/>
      <c r="I154" s="86"/>
      <c r="J154" s="37"/>
      <c r="K154" s="37"/>
      <c r="L154" s="37"/>
      <c r="M154" s="37"/>
      <c r="N154" s="85"/>
      <c r="P154" s="55"/>
      <c r="Q154" s="62"/>
      <c r="R154" s="62"/>
      <c r="S154" s="62"/>
    </row>
    <row r="155" spans="1:19" ht="18.75" customHeight="1" x14ac:dyDescent="0.25">
      <c r="A155" s="163"/>
      <c r="B155" s="165"/>
      <c r="C155" s="55"/>
      <c r="D155" s="36"/>
      <c r="E155" s="36"/>
      <c r="F155" s="36"/>
      <c r="G155" s="36"/>
      <c r="H155" s="74"/>
      <c r="I155" s="84"/>
      <c r="J155" s="37"/>
      <c r="K155" s="37"/>
      <c r="L155" s="37"/>
      <c r="M155" s="37"/>
      <c r="N155" s="85"/>
      <c r="P155" s="55"/>
      <c r="Q155" s="62"/>
      <c r="R155" s="62"/>
      <c r="S155" s="62"/>
    </row>
    <row r="156" spans="1:19" ht="18.75" customHeight="1" x14ac:dyDescent="0.25">
      <c r="A156" s="163"/>
      <c r="B156" s="165"/>
      <c r="C156" s="55"/>
      <c r="D156" s="36"/>
      <c r="E156" s="36"/>
      <c r="F156" s="36"/>
      <c r="G156" s="36"/>
      <c r="H156" s="74"/>
      <c r="I156" s="84"/>
      <c r="J156" s="37"/>
      <c r="K156" s="37"/>
      <c r="L156" s="37"/>
      <c r="M156" s="37"/>
      <c r="N156" s="85"/>
      <c r="P156" s="55"/>
      <c r="Q156" s="62"/>
      <c r="R156" s="62"/>
      <c r="S156" s="62"/>
    </row>
    <row r="157" spans="1:19" ht="18.75" customHeight="1" x14ac:dyDescent="0.25">
      <c r="A157" s="163"/>
      <c r="B157" s="165"/>
      <c r="C157" s="55"/>
      <c r="D157" s="36"/>
      <c r="E157" s="36"/>
      <c r="F157" s="36"/>
      <c r="G157" s="36"/>
      <c r="H157" s="74"/>
      <c r="I157" s="84"/>
      <c r="J157" s="37"/>
      <c r="K157" s="37"/>
      <c r="L157" s="37"/>
      <c r="M157" s="37"/>
      <c r="N157" s="85"/>
      <c r="P157" s="55"/>
      <c r="Q157" s="62"/>
      <c r="R157" s="62"/>
      <c r="S157" s="62"/>
    </row>
    <row r="158" spans="1:19" ht="18.75" customHeight="1" x14ac:dyDescent="0.25">
      <c r="A158" s="163"/>
      <c r="B158" s="165"/>
      <c r="C158" s="55"/>
      <c r="D158" s="36"/>
      <c r="E158" s="36"/>
      <c r="F158" s="36"/>
      <c r="G158" s="36"/>
      <c r="H158" s="74"/>
      <c r="I158" s="86"/>
      <c r="J158" s="37"/>
      <c r="K158" s="37"/>
      <c r="L158" s="37"/>
      <c r="M158" s="37"/>
      <c r="N158" s="85"/>
      <c r="P158" s="55"/>
      <c r="Q158" s="62"/>
      <c r="R158" s="62"/>
      <c r="S158" s="62"/>
    </row>
    <row r="159" spans="1:19" ht="18.75" customHeight="1" x14ac:dyDescent="0.25">
      <c r="A159" s="163"/>
      <c r="B159" s="165"/>
      <c r="C159" s="55"/>
      <c r="D159" s="36"/>
      <c r="E159" s="36"/>
      <c r="F159" s="36"/>
      <c r="G159" s="36"/>
      <c r="H159" s="74"/>
      <c r="I159" s="86"/>
      <c r="J159" s="37"/>
      <c r="K159" s="37"/>
      <c r="L159" s="37"/>
      <c r="M159" s="37"/>
      <c r="N159" s="85"/>
      <c r="P159" s="55"/>
      <c r="Q159" s="62"/>
      <c r="R159" s="62"/>
      <c r="S159" s="62"/>
    </row>
    <row r="160" spans="1:19" ht="18.75" customHeight="1" x14ac:dyDescent="0.25">
      <c r="A160" s="163"/>
      <c r="B160" s="165"/>
      <c r="C160" s="55"/>
      <c r="D160" s="36"/>
      <c r="E160" s="36"/>
      <c r="F160" s="36"/>
      <c r="G160" s="36"/>
      <c r="H160" s="74"/>
      <c r="I160" s="84"/>
      <c r="J160" s="37"/>
      <c r="K160" s="37"/>
      <c r="L160" s="37"/>
      <c r="M160" s="37"/>
      <c r="N160" s="85"/>
      <c r="P160" s="55"/>
      <c r="Q160" s="62"/>
      <c r="R160" s="62"/>
      <c r="S160" s="62"/>
    </row>
    <row r="161" spans="1:19" ht="18.75" customHeight="1" x14ac:dyDescent="0.25">
      <c r="A161" s="163"/>
      <c r="B161" s="165"/>
      <c r="C161" s="55"/>
      <c r="D161" s="36"/>
      <c r="E161" s="36"/>
      <c r="F161" s="36"/>
      <c r="G161" s="36"/>
      <c r="H161" s="74"/>
      <c r="I161" s="84"/>
      <c r="J161" s="37"/>
      <c r="K161" s="37"/>
      <c r="L161" s="37"/>
      <c r="M161" s="37"/>
      <c r="N161" s="85"/>
      <c r="P161" s="55"/>
      <c r="Q161" s="62"/>
      <c r="R161" s="62"/>
      <c r="S161" s="62"/>
    </row>
    <row r="162" spans="1:19" ht="18.75" customHeight="1" x14ac:dyDescent="0.25">
      <c r="A162" s="163"/>
      <c r="B162" s="165"/>
      <c r="C162" s="55"/>
      <c r="D162" s="36"/>
      <c r="E162" s="36"/>
      <c r="F162" s="36"/>
      <c r="G162" s="36"/>
      <c r="H162" s="74"/>
      <c r="I162" s="86"/>
      <c r="J162" s="37"/>
      <c r="K162" s="37"/>
      <c r="L162" s="37"/>
      <c r="M162" s="37"/>
      <c r="N162" s="85"/>
      <c r="P162" s="55"/>
      <c r="Q162" s="62"/>
      <c r="R162" s="62"/>
      <c r="S162" s="62"/>
    </row>
    <row r="163" spans="1:19" ht="18.75" customHeight="1" x14ac:dyDescent="0.25">
      <c r="A163" s="163"/>
      <c r="B163" s="165"/>
      <c r="C163" s="55"/>
      <c r="D163" s="36"/>
      <c r="E163" s="36"/>
      <c r="F163" s="36"/>
      <c r="G163" s="36"/>
      <c r="H163" s="74"/>
      <c r="I163" s="86"/>
      <c r="J163" s="37"/>
      <c r="K163" s="37"/>
      <c r="L163" s="37"/>
      <c r="M163" s="37"/>
      <c r="N163" s="85"/>
      <c r="P163" s="55"/>
      <c r="Q163" s="62"/>
      <c r="R163" s="62"/>
      <c r="S163" s="62"/>
    </row>
    <row r="164" spans="1:19" ht="18.75" customHeight="1" x14ac:dyDescent="0.25">
      <c r="A164" s="163"/>
      <c r="B164" s="165"/>
      <c r="C164" s="55"/>
      <c r="D164" s="36"/>
      <c r="E164" s="36"/>
      <c r="F164" s="36"/>
      <c r="G164" s="36"/>
      <c r="H164" s="74"/>
      <c r="I164" s="86"/>
      <c r="J164" s="37"/>
      <c r="K164" s="37"/>
      <c r="L164" s="37"/>
      <c r="M164" s="37"/>
      <c r="N164" s="85"/>
      <c r="P164" s="55"/>
      <c r="Q164" s="62"/>
      <c r="R164" s="62"/>
      <c r="S164" s="62"/>
    </row>
    <row r="165" spans="1:19" ht="18.75" customHeight="1" x14ac:dyDescent="0.25">
      <c r="A165" s="163"/>
      <c r="B165" s="165"/>
      <c r="C165" s="55"/>
      <c r="D165" s="36"/>
      <c r="E165" s="36"/>
      <c r="F165" s="36"/>
      <c r="G165" s="36"/>
      <c r="H165" s="74"/>
      <c r="I165" s="86"/>
      <c r="J165" s="37"/>
      <c r="K165" s="37"/>
      <c r="L165" s="37"/>
      <c r="M165" s="37"/>
      <c r="N165" s="85"/>
      <c r="P165" s="55"/>
      <c r="Q165" s="62"/>
      <c r="R165" s="62"/>
      <c r="S165" s="62"/>
    </row>
    <row r="166" spans="1:19" ht="18.75" customHeight="1" x14ac:dyDescent="0.25">
      <c r="A166" s="163"/>
      <c r="B166" s="165"/>
      <c r="C166" s="55"/>
      <c r="D166" s="36"/>
      <c r="E166" s="36"/>
      <c r="F166" s="36"/>
      <c r="G166" s="36"/>
      <c r="H166" s="74"/>
      <c r="I166" s="84"/>
      <c r="J166" s="37"/>
      <c r="K166" s="37"/>
      <c r="L166" s="37"/>
      <c r="M166" s="37"/>
      <c r="N166" s="85"/>
      <c r="P166" s="55"/>
      <c r="Q166" s="62"/>
      <c r="R166" s="62"/>
      <c r="S166" s="62"/>
    </row>
    <row r="167" spans="1:19" ht="18.75" customHeight="1" x14ac:dyDescent="0.25">
      <c r="A167" s="163"/>
      <c r="B167" s="165"/>
      <c r="C167" s="55"/>
      <c r="D167" s="36"/>
      <c r="E167" s="36"/>
      <c r="F167" s="36"/>
      <c r="G167" s="36"/>
      <c r="H167" s="74"/>
      <c r="I167" s="84"/>
      <c r="J167" s="37"/>
      <c r="K167" s="37"/>
      <c r="L167" s="37"/>
      <c r="M167" s="37"/>
      <c r="N167" s="85"/>
      <c r="P167" s="55"/>
      <c r="Q167" s="62"/>
      <c r="R167" s="62"/>
      <c r="S167" s="62"/>
    </row>
    <row r="168" spans="1:19" ht="18.75" customHeight="1" x14ac:dyDescent="0.25">
      <c r="A168" s="163"/>
      <c r="B168" s="165"/>
      <c r="C168" s="55"/>
      <c r="D168" s="36"/>
      <c r="E168" s="36"/>
      <c r="F168" s="36"/>
      <c r="G168" s="36"/>
      <c r="H168" s="74"/>
      <c r="I168" s="84"/>
      <c r="J168" s="37"/>
      <c r="K168" s="37"/>
      <c r="L168" s="37"/>
      <c r="M168" s="37"/>
      <c r="N168" s="85"/>
      <c r="P168" s="55"/>
      <c r="Q168" s="62"/>
      <c r="R168" s="62"/>
      <c r="S168" s="62"/>
    </row>
    <row r="169" spans="1:19" ht="18.75" customHeight="1" x14ac:dyDescent="0.25">
      <c r="A169" s="163"/>
      <c r="B169" s="165"/>
      <c r="C169" s="55"/>
      <c r="D169" s="36"/>
      <c r="E169" s="36"/>
      <c r="F169" s="36"/>
      <c r="G169" s="36"/>
      <c r="H169" s="74"/>
      <c r="I169" s="84"/>
      <c r="J169" s="37"/>
      <c r="K169" s="37"/>
      <c r="L169" s="37"/>
      <c r="M169" s="37"/>
      <c r="N169" s="85"/>
      <c r="P169" s="55"/>
      <c r="Q169" s="62"/>
      <c r="R169" s="62"/>
      <c r="S169" s="62"/>
    </row>
    <row r="170" spans="1:19" ht="18.75" customHeight="1" x14ac:dyDescent="0.25">
      <c r="A170" s="163"/>
      <c r="B170" s="165"/>
      <c r="C170" s="55"/>
      <c r="D170" s="36"/>
      <c r="E170" s="36"/>
      <c r="F170" s="36"/>
      <c r="G170" s="36"/>
      <c r="H170" s="74"/>
      <c r="I170" s="86"/>
      <c r="J170" s="37"/>
      <c r="K170" s="37"/>
      <c r="L170" s="37"/>
      <c r="M170" s="37"/>
      <c r="N170" s="85"/>
      <c r="P170" s="55"/>
      <c r="Q170" s="62"/>
      <c r="R170" s="62"/>
      <c r="S170" s="62"/>
    </row>
    <row r="171" spans="1:19" ht="18.75" customHeight="1" x14ac:dyDescent="0.25">
      <c r="A171" s="163"/>
      <c r="B171" s="165"/>
      <c r="C171" s="55"/>
      <c r="D171" s="36"/>
      <c r="E171" s="36"/>
      <c r="F171" s="36"/>
      <c r="G171" s="36"/>
      <c r="H171" s="74"/>
      <c r="I171" s="86"/>
      <c r="J171" s="37"/>
      <c r="K171" s="37"/>
      <c r="L171" s="37"/>
      <c r="M171" s="37"/>
      <c r="N171" s="85"/>
      <c r="P171" s="55"/>
      <c r="Q171" s="62"/>
      <c r="R171" s="62"/>
      <c r="S171" s="62"/>
    </row>
    <row r="172" spans="1:19" ht="18.75" customHeight="1" x14ac:dyDescent="0.25">
      <c r="A172" s="163"/>
      <c r="B172" s="165"/>
      <c r="C172" s="55"/>
      <c r="D172" s="36"/>
      <c r="E172" s="36"/>
      <c r="F172" s="36"/>
      <c r="G172" s="36"/>
      <c r="H172" s="74"/>
      <c r="I172" s="84"/>
      <c r="J172" s="37"/>
      <c r="K172" s="37"/>
      <c r="L172" s="37"/>
      <c r="M172" s="37"/>
      <c r="N172" s="85"/>
      <c r="P172" s="55"/>
      <c r="Q172" s="62"/>
      <c r="R172" s="62"/>
      <c r="S172" s="62"/>
    </row>
    <row r="173" spans="1:19" ht="18.75" customHeight="1" x14ac:dyDescent="0.25">
      <c r="A173" s="163"/>
      <c r="B173" s="165"/>
      <c r="C173" s="55"/>
      <c r="D173" s="36"/>
      <c r="E173" s="36"/>
      <c r="F173" s="36"/>
      <c r="G173" s="36"/>
      <c r="H173" s="74"/>
      <c r="I173" s="86"/>
      <c r="J173" s="37"/>
      <c r="K173" s="37"/>
      <c r="L173" s="37"/>
      <c r="M173" s="37"/>
      <c r="N173" s="85"/>
      <c r="P173" s="55"/>
      <c r="Q173" s="62"/>
      <c r="R173" s="62"/>
      <c r="S173" s="62"/>
    </row>
    <row r="174" spans="1:19" ht="18.75" customHeight="1" x14ac:dyDescent="0.25">
      <c r="A174" s="163"/>
      <c r="B174" s="165"/>
      <c r="C174" s="55"/>
      <c r="D174" s="36"/>
      <c r="E174" s="36"/>
      <c r="F174" s="36"/>
      <c r="G174" s="36"/>
      <c r="H174" s="74"/>
      <c r="I174" s="86"/>
      <c r="J174" s="37"/>
      <c r="K174" s="37"/>
      <c r="L174" s="37"/>
      <c r="M174" s="37"/>
      <c r="N174" s="85"/>
      <c r="P174" s="55"/>
      <c r="Q174" s="62"/>
      <c r="R174" s="62"/>
      <c r="S174" s="62"/>
    </row>
    <row r="175" spans="1:19" ht="18.75" customHeight="1" x14ac:dyDescent="0.25">
      <c r="A175" s="163"/>
      <c r="B175" s="165"/>
      <c r="C175" s="55"/>
      <c r="D175" s="36"/>
      <c r="E175" s="36"/>
      <c r="F175" s="36"/>
      <c r="G175" s="36"/>
      <c r="H175" s="74"/>
      <c r="I175" s="86"/>
      <c r="J175" s="37"/>
      <c r="K175" s="37"/>
      <c r="L175" s="37"/>
      <c r="M175" s="37"/>
      <c r="N175" s="85"/>
      <c r="P175" s="55"/>
      <c r="Q175" s="62"/>
      <c r="R175" s="62"/>
      <c r="S175" s="62"/>
    </row>
    <row r="176" spans="1:19" ht="18.75" customHeight="1" x14ac:dyDescent="0.25">
      <c r="A176" s="163"/>
      <c r="B176" s="165"/>
      <c r="C176" s="53"/>
      <c r="D176" s="36"/>
      <c r="E176" s="36"/>
      <c r="F176" s="53"/>
      <c r="G176" s="53"/>
      <c r="H176" s="87"/>
      <c r="I176" s="86"/>
      <c r="J176" s="53"/>
      <c r="K176" s="53"/>
      <c r="L176" s="53"/>
      <c r="M176" s="53"/>
      <c r="N176" s="88"/>
      <c r="P176" s="55"/>
    </row>
  </sheetData>
  <mergeCells count="2">
    <mergeCell ref="H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X376"/>
  <sheetViews>
    <sheetView workbookViewId="0"/>
  </sheetViews>
  <sheetFormatPr defaultRowHeight="15" x14ac:dyDescent="0.25"/>
  <cols>
    <col min="1" max="1" width="36.85546875" style="35" bestFit="1" customWidth="1"/>
    <col min="2" max="2" width="12.140625" style="35" bestFit="1" customWidth="1"/>
    <col min="3" max="3" width="10.7109375" style="17" bestFit="1" customWidth="1"/>
    <col min="4" max="4" width="12.140625" style="22" bestFit="1" customWidth="1"/>
    <col min="5" max="9" width="16.28515625" style="23" bestFit="1" customWidth="1"/>
    <col min="10" max="10" width="16" style="17" bestFit="1" customWidth="1"/>
    <col min="11" max="13" width="16" bestFit="1" customWidth="1"/>
    <col min="14" max="14" width="20" style="18" bestFit="1" customWidth="1"/>
    <col min="15" max="15" width="16.28515625" style="41" bestFit="1" customWidth="1"/>
    <col min="16" max="18" width="16.28515625" style="22" bestFit="1" customWidth="1"/>
    <col min="19" max="19" width="16.140625" style="22" bestFit="1" customWidth="1"/>
    <col min="20" max="20" width="9.140625" bestFit="1" customWidth="1"/>
    <col min="21" max="21" width="9.140625" style="23" bestFit="1" customWidth="1"/>
    <col min="22" max="24" width="10.5703125" bestFit="1" customWidth="1"/>
    <col min="25" max="28" width="13.5703125" bestFit="1" customWidth="1"/>
  </cols>
  <sheetData>
    <row r="1" spans="1:24" ht="4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5"/>
      <c r="I1" s="6"/>
      <c r="J1" s="7"/>
      <c r="N1" s="8"/>
      <c r="O1" s="183" t="s">
        <v>5</v>
      </c>
      <c r="P1" s="184"/>
      <c r="Q1" s="184"/>
      <c r="R1" s="185"/>
      <c r="S1" s="9"/>
      <c r="T1" s="10"/>
      <c r="U1" s="11"/>
    </row>
    <row r="2" spans="1:24" ht="18.75" customHeight="1" x14ac:dyDescent="0.25">
      <c r="A2" s="1" t="s">
        <v>6</v>
      </c>
      <c r="B2" s="12"/>
      <c r="C2" s="13">
        <v>0.5</v>
      </c>
      <c r="D2" s="12">
        <v>0.1</v>
      </c>
      <c r="E2" s="14">
        <v>0.4</v>
      </c>
      <c r="F2" s="15"/>
      <c r="G2" s="15"/>
      <c r="H2" s="15"/>
      <c r="I2" s="16"/>
      <c r="O2" s="19" t="s">
        <v>6</v>
      </c>
      <c r="P2" s="20" t="s">
        <v>7</v>
      </c>
      <c r="Q2" s="20" t="s">
        <v>8</v>
      </c>
      <c r="R2" s="21" t="s">
        <v>9</v>
      </c>
    </row>
    <row r="3" spans="1:24" ht="18.75" customHeight="1" x14ac:dyDescent="0.25">
      <c r="A3" s="1" t="s">
        <v>10</v>
      </c>
      <c r="B3" s="12"/>
      <c r="C3" s="13">
        <v>0.35</v>
      </c>
      <c r="D3" s="12">
        <v>0.1</v>
      </c>
      <c r="E3" s="14">
        <v>0.55000000000000004</v>
      </c>
      <c r="F3" s="15"/>
      <c r="G3" s="15"/>
      <c r="H3" s="15"/>
      <c r="I3" s="16"/>
      <c r="O3" s="24">
        <v>1.5</v>
      </c>
      <c r="P3" s="25">
        <v>5</v>
      </c>
      <c r="Q3" s="25">
        <v>1</v>
      </c>
      <c r="R3" s="26">
        <v>1</v>
      </c>
    </row>
    <row r="4" spans="1:24" s="27" customFormat="1" ht="18.75" customHeight="1" x14ac:dyDescent="0.25">
      <c r="A4" s="1" t="s">
        <v>8</v>
      </c>
      <c r="B4" s="12"/>
      <c r="C4" s="13">
        <v>0.35</v>
      </c>
      <c r="D4" s="12">
        <v>0.1</v>
      </c>
      <c r="E4" s="14">
        <v>0.55000000000000004</v>
      </c>
      <c r="F4" s="15"/>
      <c r="G4" s="15"/>
      <c r="H4" s="15"/>
      <c r="I4" s="16"/>
      <c r="J4" s="28"/>
      <c r="N4" s="29"/>
      <c r="O4" s="30"/>
      <c r="P4" s="31"/>
      <c r="Q4" s="31"/>
      <c r="R4" s="31"/>
      <c r="S4" s="31"/>
      <c r="U4" s="32"/>
    </row>
    <row r="5" spans="1:24" s="27" customFormat="1" ht="18.75" customHeight="1" x14ac:dyDescent="0.25">
      <c r="A5" s="1" t="s">
        <v>9</v>
      </c>
      <c r="B5" s="12"/>
      <c r="C5" s="13">
        <v>0.4</v>
      </c>
      <c r="D5" s="12">
        <v>0.1</v>
      </c>
      <c r="E5" s="14">
        <v>0.5</v>
      </c>
      <c r="F5" s="15"/>
      <c r="G5" s="15"/>
      <c r="H5" s="15"/>
      <c r="I5" s="16"/>
      <c r="J5" s="28"/>
      <c r="N5" s="29"/>
      <c r="O5" s="30"/>
      <c r="P5" s="31"/>
      <c r="Q5" s="31"/>
      <c r="R5" s="31"/>
      <c r="S5" s="31"/>
      <c r="U5" s="32"/>
    </row>
    <row r="6" spans="1:24" s="27" customFormat="1" ht="18.75" customHeight="1" x14ac:dyDescent="0.25">
      <c r="A6" s="1"/>
      <c r="B6" s="12"/>
      <c r="C6" s="33"/>
      <c r="D6" s="12"/>
      <c r="E6" s="15"/>
      <c r="F6" s="15"/>
      <c r="G6" s="15"/>
      <c r="H6" s="15"/>
      <c r="I6" s="16"/>
      <c r="J6" s="28"/>
      <c r="N6" s="29"/>
      <c r="O6" s="30"/>
      <c r="P6" s="31"/>
      <c r="Q6" s="31"/>
      <c r="R6" s="31"/>
      <c r="S6" s="31"/>
      <c r="U6" s="32"/>
    </row>
    <row r="7" spans="1:24" ht="18" customHeight="1" x14ac:dyDescent="0.25">
      <c r="A7" s="34" t="s">
        <v>11</v>
      </c>
      <c r="C7" s="24">
        <v>0.9</v>
      </c>
      <c r="D7" s="36">
        <v>1</v>
      </c>
      <c r="E7" s="37">
        <v>0.7</v>
      </c>
      <c r="J7" s="38"/>
      <c r="K7" s="39"/>
      <c r="L7" s="39"/>
      <c r="M7" s="39"/>
      <c r="N7" s="40"/>
    </row>
    <row r="8" spans="1:24" ht="43.5" customHeight="1" x14ac:dyDescent="0.25">
      <c r="A8" s="42" t="s">
        <v>12</v>
      </c>
      <c r="B8" s="43" t="s">
        <v>1</v>
      </c>
      <c r="C8" s="44" t="s">
        <v>2</v>
      </c>
      <c r="D8" s="45" t="s">
        <v>3</v>
      </c>
      <c r="E8" s="46" t="s">
        <v>4</v>
      </c>
      <c r="F8" s="46" t="s">
        <v>13</v>
      </c>
      <c r="G8" s="46" t="s">
        <v>14</v>
      </c>
      <c r="H8" s="46" t="s">
        <v>15</v>
      </c>
      <c r="I8" s="47" t="s">
        <v>16</v>
      </c>
      <c r="J8" s="44" t="s">
        <v>17</v>
      </c>
      <c r="K8" s="43" t="s">
        <v>18</v>
      </c>
      <c r="L8" s="43" t="s">
        <v>19</v>
      </c>
      <c r="M8" s="43" t="s">
        <v>20</v>
      </c>
      <c r="N8" s="48" t="s">
        <v>21</v>
      </c>
      <c r="O8" s="49" t="s">
        <v>22</v>
      </c>
      <c r="P8" s="50" t="s">
        <v>23</v>
      </c>
      <c r="Q8" s="50" t="s">
        <v>24</v>
      </c>
      <c r="R8" s="51" t="s">
        <v>25</v>
      </c>
      <c r="S8" s="52" t="s">
        <v>26</v>
      </c>
      <c r="T8" s="10"/>
      <c r="U8" s="11"/>
    </row>
    <row r="9" spans="1:24" ht="15" customHeight="1" x14ac:dyDescent="0.25">
      <c r="A9" s="34" t="str">
        <f>_xlfn.CONCAT(B9,"-",C9,"-",E9)</f>
        <v>DDR4-1600-8</v>
      </c>
      <c r="B9" s="53" t="s">
        <v>27</v>
      </c>
      <c r="C9" s="54">
        <v>1600</v>
      </c>
      <c r="D9" s="37">
        <v>1</v>
      </c>
      <c r="E9" s="55">
        <f t="shared" ref="E9:E72" si="0">SUM(F9:I9)</f>
        <v>8</v>
      </c>
      <c r="F9" s="55">
        <v>8</v>
      </c>
      <c r="G9" s="55"/>
      <c r="H9" s="55"/>
      <c r="I9" s="56"/>
      <c r="J9" s="57">
        <v>0</v>
      </c>
      <c r="K9" s="58" t="e">
        <f>IF(F9&lt;&gt;0,VLOOKUP(B9&amp;"-"&amp;C9&amp;"-"&amp;F9,RAMs!$A:$H,6,FALSE),"")</f>
        <v>#N/A</v>
      </c>
      <c r="L9" s="58" t="str">
        <f>IF(G9&lt;&gt;0,VLOOKUP(B9&amp;"-"&amp;C9&amp;"-"&amp;G9,RAMs!$A:$H,6,FALSE),"")</f>
        <v/>
      </c>
      <c r="M9" s="58" t="str">
        <f>IF(H9&lt;&gt;0,VLOOKUP(B9&amp;"-"&amp;C9&amp;"-"&amp;H9,RAMs!$A:$H,6,FALSE),"")</f>
        <v/>
      </c>
      <c r="N9" s="58" t="str">
        <f>IF(I9&lt;&gt;0,VLOOKUP(B9&amp;"-"&amp;C9&amp;"-"&amp;I9,RAMs!$A:$H,6,FALSE),"")</f>
        <v/>
      </c>
      <c r="O9" s="24">
        <v>1</v>
      </c>
      <c r="P9" s="37">
        <v>1</v>
      </c>
      <c r="Q9" s="37">
        <v>1</v>
      </c>
      <c r="R9" s="59">
        <v>1</v>
      </c>
      <c r="S9" s="60">
        <f t="shared" ref="S9:S72" si="1">(O9*O$3 + P9*P$3 + Q9*Q$3 + R9*R$3) / (O$3+P$3+Q$3+R$3)</f>
        <v>1</v>
      </c>
      <c r="T9" s="61"/>
      <c r="U9" s="55"/>
      <c r="V9" s="62"/>
      <c r="W9" s="62"/>
      <c r="X9" s="62"/>
    </row>
    <row r="10" spans="1:24" ht="15" customHeight="1" x14ac:dyDescent="0.25">
      <c r="A10" s="34">
        <f t="shared" ref="A10:A41" si="2">(SUMPRODUCT((C316:D316 /C$9:D$9)^C$7:D$7 * C$5:D$5) * (1 + COUNT(F316:I316)*0.05) + (E316/E$9)^E$7 * E$5)  * R$9</f>
        <v>0</v>
      </c>
      <c r="B10" s="53" t="s">
        <v>27</v>
      </c>
      <c r="C10" s="57">
        <v>1600</v>
      </c>
      <c r="D10" s="37">
        <v>1</v>
      </c>
      <c r="E10" s="55">
        <f t="shared" si="0"/>
        <v>16</v>
      </c>
      <c r="F10" s="55">
        <v>8</v>
      </c>
      <c r="G10" s="55">
        <v>8</v>
      </c>
      <c r="H10" s="55"/>
      <c r="I10" s="56"/>
      <c r="J10" s="57">
        <v>0</v>
      </c>
      <c r="K10" s="58" t="e">
        <f>IF(F10&lt;&gt;0,VLOOKUP(B10&amp;"-"&amp;C10&amp;"-"&amp;F10,RAMs!$A:$H,6,FALSE),"")</f>
        <v>#N/A</v>
      </c>
      <c r="L10" s="58" t="e">
        <f>IF(G10&lt;&gt;0,VLOOKUP(B10&amp;"-"&amp;C10&amp;"-"&amp;G10,RAMs!$A:$H,6,FALSE),"")</f>
        <v>#N/A</v>
      </c>
      <c r="M10" s="58" t="str">
        <f>IF(H10&lt;&gt;0,VLOOKUP(B10&amp;"-"&amp;C10&amp;"-"&amp;H10,RAMs!$A:$H,6,FALSE),"")</f>
        <v/>
      </c>
      <c r="N10" s="58" t="str">
        <f>IF(I10&lt;&gt;0,VLOOKUP(B10&amp;"-"&amp;C10&amp;"-"&amp;I10,RAMs!$A:$H,6,FALSE),"")</f>
        <v/>
      </c>
      <c r="O10" s="24">
        <f t="shared" ref="O10:O73" si="3">(SUMPRODUCT((C10:D10 /C$9:D$9)^C$7:D$7 * C$2:D$2) * (1 + COUNT(F10:I10)*0.05) + (E10/E$9)^E$7 * E$2)  * O$9</f>
        <v>1.3098019170849886</v>
      </c>
      <c r="P10" s="37">
        <f t="shared" ref="P10:P73" si="4">(SUMPRODUCT((C10:D10 /C$9:D$9)^C$7:D$7 * C$3:D$3) * (1 + COUNT(F10:I10)*0.05) + (E10/E$9)^E$7 * E$3)  * P$9</f>
        <v>1.3884776359918591</v>
      </c>
      <c r="Q10" s="37">
        <f t="shared" ref="Q10:Q73" si="5">(SUMPRODUCT((C10:D10 /C$9:D$9)^C$7:D$7 * C$4:D$4) * (1 + COUNT(F10:I10)*0.05) + (E10/E$9)^E$7 * E$4)  * Q$9</f>
        <v>1.3884776359918591</v>
      </c>
      <c r="R10" s="59">
        <f t="shared" ref="R10:R73" si="6">(SUMPRODUCT((C10:D10 /C$9:D$9)^C$7:D$7 * C$5:D$5) * (1 + COUNT(F10:I10)*0.05) + (E10/E$9)^E$7 * E$5)  * R$9</f>
        <v>1.3622523963562356</v>
      </c>
      <c r="S10" s="60">
        <f t="shared" si="1"/>
        <v>1.3715083632864558</v>
      </c>
      <c r="T10" s="61"/>
      <c r="U10" s="55"/>
      <c r="V10" s="62"/>
      <c r="W10" s="62"/>
      <c r="X10" s="62"/>
    </row>
    <row r="11" spans="1:24" ht="15" customHeight="1" x14ac:dyDescent="0.25">
      <c r="A11" s="34">
        <f t="shared" si="2"/>
        <v>0</v>
      </c>
      <c r="B11" s="53" t="s">
        <v>27</v>
      </c>
      <c r="C11" s="57">
        <v>1600</v>
      </c>
      <c r="D11" s="37">
        <v>1</v>
      </c>
      <c r="E11" s="55">
        <f t="shared" si="0"/>
        <v>24</v>
      </c>
      <c r="F11" s="55">
        <v>16</v>
      </c>
      <c r="G11" s="55">
        <v>8</v>
      </c>
      <c r="H11" s="55"/>
      <c r="I11" s="56"/>
      <c r="J11" s="57">
        <v>0</v>
      </c>
      <c r="K11" s="58" t="e">
        <f>IF(F11&lt;&gt;0,VLOOKUP(B11&amp;"-"&amp;C11&amp;"-"&amp;F11,RAMs!$A:$H,6,FALSE),"")</f>
        <v>#N/A</v>
      </c>
      <c r="L11" s="58" t="e">
        <f>IF(G11&lt;&gt;0,VLOOKUP(B11&amp;"-"&amp;C11&amp;"-"&amp;G11,RAMs!$A:$H,6,FALSE),"")</f>
        <v>#N/A</v>
      </c>
      <c r="M11" s="58" t="str">
        <f>IF(H11&lt;&gt;0,VLOOKUP(B11&amp;"-"&amp;C11&amp;"-"&amp;H11,RAMs!$A:$H,6,FALSE),"")</f>
        <v/>
      </c>
      <c r="N11" s="58" t="str">
        <f>IF(I11&lt;&gt;0,VLOOKUP(B11&amp;"-"&amp;C11&amp;"-"&amp;I11,RAMs!$A:$H,6,FALSE),"")</f>
        <v/>
      </c>
      <c r="O11" s="24">
        <f t="shared" si="3"/>
        <v>1.5230677119898375</v>
      </c>
      <c r="P11" s="37">
        <f t="shared" si="4"/>
        <v>1.6817181039860265</v>
      </c>
      <c r="Q11" s="37">
        <f t="shared" si="5"/>
        <v>1.6817181039860265</v>
      </c>
      <c r="R11" s="59">
        <f t="shared" si="6"/>
        <v>1.6288346399872966</v>
      </c>
      <c r="S11" s="60">
        <f t="shared" si="1"/>
        <v>1.6474993919868486</v>
      </c>
      <c r="T11" s="61"/>
      <c r="U11" s="55"/>
      <c r="V11" s="62"/>
      <c r="W11" s="62"/>
      <c r="X11" s="62"/>
    </row>
    <row r="12" spans="1:24" ht="15" customHeight="1" x14ac:dyDescent="0.25">
      <c r="A12" s="34">
        <f t="shared" si="2"/>
        <v>0</v>
      </c>
      <c r="B12" s="53" t="s">
        <v>27</v>
      </c>
      <c r="C12" s="57">
        <v>1600</v>
      </c>
      <c r="D12" s="37">
        <v>1</v>
      </c>
      <c r="E12" s="55">
        <f t="shared" si="0"/>
        <v>32</v>
      </c>
      <c r="F12" s="55">
        <v>8</v>
      </c>
      <c r="G12" s="55">
        <v>8</v>
      </c>
      <c r="H12" s="55">
        <v>8</v>
      </c>
      <c r="I12" s="56">
        <v>8</v>
      </c>
      <c r="J12" s="57">
        <v>0</v>
      </c>
      <c r="K12" s="58" t="e">
        <f>IF(F12&lt;&gt;0,VLOOKUP(B12&amp;"-"&amp;C12&amp;"-"&amp;F12,RAMs!$A:$H,6,FALSE),"")</f>
        <v>#N/A</v>
      </c>
      <c r="L12" s="58" t="e">
        <f>IF(G12&lt;&gt;0,VLOOKUP(B12&amp;"-"&amp;C12&amp;"-"&amp;G12,RAMs!$A:$H,6,FALSE),"")</f>
        <v>#N/A</v>
      </c>
      <c r="M12" s="58" t="e">
        <f>IF(H12&lt;&gt;0,VLOOKUP(B12&amp;"-"&amp;C12&amp;"-"&amp;H12,RAMs!$A:$H,6,FALSE),"")</f>
        <v>#N/A</v>
      </c>
      <c r="N12" s="58" t="e">
        <f>IF(I12&lt;&gt;0,VLOOKUP(B12&amp;"-"&amp;C12&amp;"-"&amp;I12,RAMs!$A:$H,6,FALSE),"")</f>
        <v>#N/A</v>
      </c>
      <c r="O12" s="24">
        <f t="shared" si="3"/>
        <v>1.7756063286183155</v>
      </c>
      <c r="P12" s="37">
        <f t="shared" si="4"/>
        <v>1.9914587018501835</v>
      </c>
      <c r="Q12" s="37">
        <f t="shared" si="5"/>
        <v>1.9914587018501835</v>
      </c>
      <c r="R12" s="59">
        <f t="shared" si="6"/>
        <v>1.9195079107728943</v>
      </c>
      <c r="S12" s="60">
        <f t="shared" si="1"/>
        <v>1.9449023076237018</v>
      </c>
      <c r="T12" s="61"/>
      <c r="U12" s="55"/>
      <c r="V12" s="62"/>
      <c r="W12" s="62"/>
      <c r="X12" s="62"/>
    </row>
    <row r="13" spans="1:24" ht="15" customHeight="1" x14ac:dyDescent="0.25">
      <c r="A13" s="34">
        <f t="shared" si="2"/>
        <v>0</v>
      </c>
      <c r="B13" s="53" t="s">
        <v>27</v>
      </c>
      <c r="C13" s="57">
        <v>1600</v>
      </c>
      <c r="D13" s="37">
        <v>1</v>
      </c>
      <c r="E13" s="55">
        <f t="shared" si="0"/>
        <v>40</v>
      </c>
      <c r="F13" s="55">
        <v>16</v>
      </c>
      <c r="G13" s="55">
        <v>8</v>
      </c>
      <c r="H13" s="55">
        <v>8</v>
      </c>
      <c r="I13" s="56">
        <v>8</v>
      </c>
      <c r="J13" s="57">
        <v>0</v>
      </c>
      <c r="K13" s="58" t="e">
        <f>IF(F13&lt;&gt;0,VLOOKUP(B13&amp;"-"&amp;C13&amp;"-"&amp;F13,RAMs!$A:$H,6,FALSE),"")</f>
        <v>#N/A</v>
      </c>
      <c r="L13" s="58" t="e">
        <f>IF(G13&lt;&gt;0,VLOOKUP(B13&amp;"-"&amp;C13&amp;"-"&amp;G13,RAMs!$A:$H,6,FALSE),"")</f>
        <v>#N/A</v>
      </c>
      <c r="M13" s="58" t="e">
        <f>IF(H13&lt;&gt;0,VLOOKUP(B13&amp;"-"&amp;C13&amp;"-"&amp;H13,RAMs!$A:$H,6,FALSE),"")</f>
        <v>#N/A</v>
      </c>
      <c r="N13" s="58" t="e">
        <f>IF(I13&lt;&gt;0,VLOOKUP(B13&amp;"-"&amp;C13&amp;"-"&amp;I13,RAMs!$A:$H,6,FALSE),"")</f>
        <v>#N/A</v>
      </c>
      <c r="O13" s="24">
        <f t="shared" si="3"/>
        <v>1.9540677254400192</v>
      </c>
      <c r="P13" s="37">
        <f t="shared" si="4"/>
        <v>2.2368431224800265</v>
      </c>
      <c r="Q13" s="37">
        <f t="shared" si="5"/>
        <v>2.2368431224800265</v>
      </c>
      <c r="R13" s="59">
        <f t="shared" si="6"/>
        <v>2.142584656800024</v>
      </c>
      <c r="S13" s="60">
        <f t="shared" si="1"/>
        <v>2.1758523505694369</v>
      </c>
      <c r="T13" s="61"/>
      <c r="U13" s="55"/>
      <c r="V13" s="62"/>
      <c r="W13" s="62"/>
      <c r="X13" s="62"/>
    </row>
    <row r="14" spans="1:24" ht="15" customHeight="1" x14ac:dyDescent="0.25">
      <c r="A14" s="34">
        <f t="shared" si="2"/>
        <v>0</v>
      </c>
      <c r="B14" s="53" t="s">
        <v>27</v>
      </c>
      <c r="C14" s="57">
        <v>1600</v>
      </c>
      <c r="D14" s="37">
        <v>1</v>
      </c>
      <c r="E14" s="55">
        <f t="shared" si="0"/>
        <v>48</v>
      </c>
      <c r="F14" s="55">
        <v>16</v>
      </c>
      <c r="G14" s="55">
        <v>16</v>
      </c>
      <c r="H14" s="55">
        <v>16</v>
      </c>
      <c r="I14" s="56"/>
      <c r="J14" s="57">
        <v>0</v>
      </c>
      <c r="K14" s="58" t="e">
        <f>IF(F14&lt;&gt;0,VLOOKUP(B14&amp;"-"&amp;C14&amp;"-"&amp;F14,RAMs!$A:$H,6,FALSE),"")</f>
        <v>#N/A</v>
      </c>
      <c r="L14" s="58" t="e">
        <f>IF(G14&lt;&gt;0,VLOOKUP(B14&amp;"-"&amp;C14&amp;"-"&amp;G14,RAMs!$A:$H,6,FALSE),"")</f>
        <v>#N/A</v>
      </c>
      <c r="M14" s="58" t="e">
        <f>IF(H14&lt;&gt;0,VLOOKUP(B14&amp;"-"&amp;C14&amp;"-"&amp;H14,RAMs!$A:$H,6,FALSE),"")</f>
        <v>#N/A</v>
      </c>
      <c r="N14" s="58" t="str">
        <f>IF(I14&lt;&gt;0,VLOOKUP(B14&amp;"-"&amp;C14&amp;"-"&amp;I14,RAMs!$A:$H,6,FALSE),"")</f>
        <v/>
      </c>
      <c r="O14" s="24">
        <f t="shared" si="3"/>
        <v>2.092057634562877</v>
      </c>
      <c r="P14" s="37">
        <f t="shared" si="4"/>
        <v>2.4453292475239561</v>
      </c>
      <c r="Q14" s="37">
        <f t="shared" si="5"/>
        <v>2.4453292475239561</v>
      </c>
      <c r="R14" s="59">
        <f t="shared" si="6"/>
        <v>2.3275720432035962</v>
      </c>
      <c r="S14" s="60">
        <f t="shared" si="1"/>
        <v>2.3691334094343111</v>
      </c>
      <c r="T14" s="61"/>
      <c r="U14" s="55"/>
      <c r="V14" s="62"/>
      <c r="W14" s="62"/>
      <c r="X14" s="62"/>
    </row>
    <row r="15" spans="1:24" ht="15" customHeight="1" x14ac:dyDescent="0.25">
      <c r="A15" s="34">
        <f t="shared" si="2"/>
        <v>0</v>
      </c>
      <c r="B15" s="53" t="s">
        <v>27</v>
      </c>
      <c r="C15" s="57">
        <v>1600</v>
      </c>
      <c r="D15" s="37">
        <v>1</v>
      </c>
      <c r="E15" s="55">
        <f t="shared" si="0"/>
        <v>64</v>
      </c>
      <c r="F15" s="55">
        <v>16</v>
      </c>
      <c r="G15" s="55">
        <v>16</v>
      </c>
      <c r="H15" s="55">
        <v>16</v>
      </c>
      <c r="I15" s="56">
        <v>16</v>
      </c>
      <c r="J15" s="57">
        <v>0</v>
      </c>
      <c r="K15" s="58" t="e">
        <f>IF(F15&lt;&gt;0,VLOOKUP(B15&amp;"-"&amp;C15&amp;"-"&amp;F15,RAMs!$A:$H,6,FALSE),"")</f>
        <v>#N/A</v>
      </c>
      <c r="L15" s="58" t="e">
        <f>IF(G15&lt;&gt;0,VLOOKUP(B15&amp;"-"&amp;C15&amp;"-"&amp;G15,RAMs!$A:$H,6,FALSE),"")</f>
        <v>#N/A</v>
      </c>
      <c r="M15" s="58" t="e">
        <f>IF(H15&lt;&gt;0,VLOOKUP(B15&amp;"-"&amp;C15&amp;"-"&amp;H15,RAMs!$A:$H,6,FALSE),"")</f>
        <v>#N/A</v>
      </c>
      <c r="N15" s="58" t="e">
        <f>IF(I15&lt;&gt;0,VLOOKUP(B15&amp;"-"&amp;C15&amp;"-"&amp;I15,RAMs!$A:$H,6,FALSE),"")</f>
        <v>#N/A</v>
      </c>
      <c r="O15" s="24">
        <f t="shared" si="3"/>
        <v>2.4348375400580684</v>
      </c>
      <c r="P15" s="37">
        <f t="shared" si="4"/>
        <v>2.8979016175798447</v>
      </c>
      <c r="Q15" s="37">
        <f t="shared" si="5"/>
        <v>2.8979016175798447</v>
      </c>
      <c r="R15" s="59">
        <f t="shared" si="6"/>
        <v>2.7435469250725859</v>
      </c>
      <c r="S15" s="60">
        <f t="shared" si="1"/>
        <v>2.7980250518398537</v>
      </c>
      <c r="T15" s="61"/>
      <c r="U15" s="55"/>
      <c r="V15" s="62"/>
      <c r="W15" s="62"/>
      <c r="X15" s="62"/>
    </row>
    <row r="16" spans="1:24" ht="15" customHeight="1" x14ac:dyDescent="0.25">
      <c r="A16" s="34">
        <f t="shared" si="2"/>
        <v>0</v>
      </c>
      <c r="B16" s="53" t="s">
        <v>27</v>
      </c>
      <c r="C16" s="57">
        <v>1600</v>
      </c>
      <c r="D16" s="37">
        <v>1</v>
      </c>
      <c r="E16" s="55">
        <f t="shared" si="0"/>
        <v>80</v>
      </c>
      <c r="F16" s="55">
        <v>32</v>
      </c>
      <c r="G16" s="55">
        <v>16</v>
      </c>
      <c r="H16" s="55">
        <v>16</v>
      </c>
      <c r="I16" s="56">
        <v>16</v>
      </c>
      <c r="J16" s="57">
        <v>0</v>
      </c>
      <c r="K16" s="58" t="e">
        <f>IF(F16&lt;&gt;0,VLOOKUP(B16&amp;"-"&amp;C16&amp;"-"&amp;F16,RAMs!$A:$H,6,FALSE),"")</f>
        <v>#N/A</v>
      </c>
      <c r="L16" s="58" t="e">
        <f>IF(G16&lt;&gt;0,VLOOKUP(B16&amp;"-"&amp;C16&amp;"-"&amp;G16,RAMs!$A:$H,6,FALSE),"")</f>
        <v>#N/A</v>
      </c>
      <c r="M16" s="58" t="e">
        <f>IF(H16&lt;&gt;0,VLOOKUP(B16&amp;"-"&amp;C16&amp;"-"&amp;H16,RAMs!$A:$H,6,FALSE),"")</f>
        <v>#N/A</v>
      </c>
      <c r="N16" s="58" t="e">
        <f>IF(I16&lt;&gt;0,VLOOKUP(B16&amp;"-"&amp;C16&amp;"-"&amp;I16,RAMs!$A:$H,6,FALSE),"")</f>
        <v>#N/A</v>
      </c>
      <c r="O16" s="24">
        <f t="shared" si="3"/>
        <v>2.7247489345090896</v>
      </c>
      <c r="P16" s="37">
        <f t="shared" si="4"/>
        <v>3.2965297849499979</v>
      </c>
      <c r="Q16" s="37">
        <f t="shared" si="5"/>
        <v>3.2965297849499979</v>
      </c>
      <c r="R16" s="59">
        <f t="shared" si="6"/>
        <v>3.1059361681363615</v>
      </c>
      <c r="S16" s="60">
        <f t="shared" si="1"/>
        <v>3.1732045034823502</v>
      </c>
      <c r="T16" s="61"/>
      <c r="U16" s="55"/>
      <c r="V16" s="62"/>
      <c r="W16" s="62"/>
      <c r="X16" s="62"/>
    </row>
    <row r="17" spans="1:24" ht="15" customHeight="1" x14ac:dyDescent="0.25">
      <c r="A17" s="34">
        <f t="shared" si="2"/>
        <v>0</v>
      </c>
      <c r="B17" s="53" t="s">
        <v>27</v>
      </c>
      <c r="C17" s="57">
        <v>1600</v>
      </c>
      <c r="D17" s="37">
        <v>1</v>
      </c>
      <c r="E17" s="55">
        <f t="shared" si="0"/>
        <v>96</v>
      </c>
      <c r="F17" s="55">
        <v>32</v>
      </c>
      <c r="G17" s="55">
        <v>32</v>
      </c>
      <c r="H17" s="55">
        <v>32</v>
      </c>
      <c r="I17" s="56"/>
      <c r="J17" s="57">
        <v>0</v>
      </c>
      <c r="K17" s="58" t="e">
        <f>IF(F17&lt;&gt;0,VLOOKUP(B17&amp;"-"&amp;C17&amp;"-"&amp;F17,RAMs!$A:$H,6,FALSE),"")</f>
        <v>#N/A</v>
      </c>
      <c r="L17" s="58" t="e">
        <f>IF(G17&lt;&gt;0,VLOOKUP(B17&amp;"-"&amp;C17&amp;"-"&amp;G17,RAMs!$A:$H,6,FALSE),"")</f>
        <v>#N/A</v>
      </c>
      <c r="M17" s="58" t="e">
        <f>IF(H17&lt;&gt;0,VLOOKUP(B17&amp;"-"&amp;C17&amp;"-"&amp;H17,RAMs!$A:$H,6,FALSE),"")</f>
        <v>#N/A</v>
      </c>
      <c r="N17" s="58" t="str">
        <f>IF(I17&lt;&gt;0,VLOOKUP(B17&amp;"-"&amp;C17&amp;"-"&amp;I17,RAMs!$A:$H,6,FALSE),"")</f>
        <v/>
      </c>
      <c r="O17" s="24">
        <f t="shared" si="3"/>
        <v>2.9676493470065042</v>
      </c>
      <c r="P17" s="37">
        <f t="shared" si="4"/>
        <v>3.6492678521339434</v>
      </c>
      <c r="Q17" s="37">
        <f t="shared" si="5"/>
        <v>3.6492678521339434</v>
      </c>
      <c r="R17" s="59">
        <f t="shared" si="6"/>
        <v>3.4220616837581304</v>
      </c>
      <c r="S17" s="60">
        <f t="shared" si="1"/>
        <v>3.5022520961260644</v>
      </c>
      <c r="T17" s="61"/>
      <c r="U17" s="55"/>
      <c r="V17" s="62"/>
      <c r="W17" s="62"/>
      <c r="X17" s="62"/>
    </row>
    <row r="18" spans="1:24" ht="15" customHeight="1" x14ac:dyDescent="0.25">
      <c r="A18" s="34">
        <f t="shared" si="2"/>
        <v>0</v>
      </c>
      <c r="B18" s="53" t="s">
        <v>27</v>
      </c>
      <c r="C18" s="57">
        <v>1600</v>
      </c>
      <c r="D18" s="37">
        <v>1</v>
      </c>
      <c r="E18" s="55">
        <f t="shared" si="0"/>
        <v>128</v>
      </c>
      <c r="F18" s="55">
        <v>32</v>
      </c>
      <c r="G18" s="55">
        <v>32</v>
      </c>
      <c r="H18" s="55">
        <v>32</v>
      </c>
      <c r="I18" s="56">
        <v>32</v>
      </c>
      <c r="J18" s="57">
        <v>0</v>
      </c>
      <c r="K18" s="58" t="e">
        <f>IF(F18&lt;&gt;0,VLOOKUP(B18&amp;"-"&amp;C18&amp;"-"&amp;F18,RAMs!$A:$H,6,FALSE),"")</f>
        <v>#N/A</v>
      </c>
      <c r="L18" s="58" t="e">
        <f>IF(G18&lt;&gt;0,VLOOKUP(B18&amp;"-"&amp;C18&amp;"-"&amp;G18,RAMs!$A:$H,6,FALSE),"")</f>
        <v>#N/A</v>
      </c>
      <c r="M18" s="58" t="e">
        <f>IF(H18&lt;&gt;0,VLOOKUP(B18&amp;"-"&amp;C18&amp;"-"&amp;H18,RAMs!$A:$H,6,FALSE),"")</f>
        <v>#N/A</v>
      </c>
      <c r="N18" s="58" t="e">
        <f>IF(I18&lt;&gt;0,VLOOKUP(B18&amp;"-"&amp;C18&amp;"-"&amp;I18,RAMs!$A:$H,6,FALSE),"")</f>
        <v>#N/A</v>
      </c>
      <c r="O18" s="24">
        <f t="shared" si="3"/>
        <v>3.505761802547597</v>
      </c>
      <c r="P18" s="37">
        <f t="shared" si="4"/>
        <v>4.3704224785029462</v>
      </c>
      <c r="Q18" s="37">
        <f t="shared" si="5"/>
        <v>4.3704224785029462</v>
      </c>
      <c r="R18" s="59">
        <f t="shared" si="6"/>
        <v>4.0822022531844961</v>
      </c>
      <c r="S18" s="60">
        <f t="shared" si="1"/>
        <v>4.1839270385910083</v>
      </c>
      <c r="T18" s="61"/>
      <c r="U18" s="55"/>
      <c r="V18" s="62"/>
      <c r="W18" s="62"/>
      <c r="X18" s="62"/>
    </row>
    <row r="19" spans="1:24" ht="15" customHeight="1" x14ac:dyDescent="0.25">
      <c r="A19" s="34">
        <f t="shared" si="2"/>
        <v>0</v>
      </c>
      <c r="B19" s="53" t="s">
        <v>27</v>
      </c>
      <c r="C19" s="57">
        <v>1600</v>
      </c>
      <c r="D19" s="37">
        <v>1</v>
      </c>
      <c r="E19" s="55">
        <f t="shared" si="0"/>
        <v>160</v>
      </c>
      <c r="F19" s="55">
        <v>64</v>
      </c>
      <c r="G19" s="55">
        <v>32</v>
      </c>
      <c r="H19" s="55">
        <v>32</v>
      </c>
      <c r="I19" s="56">
        <v>32</v>
      </c>
      <c r="J19" s="57">
        <v>0</v>
      </c>
      <c r="K19" s="58" t="e">
        <f>IF(F19&lt;&gt;0,VLOOKUP(B19&amp;"-"&amp;C19&amp;"-"&amp;F19,RAMs!$A:$H,6,FALSE),"")</f>
        <v>#N/A</v>
      </c>
      <c r="L19" s="58" t="e">
        <f>IF(G19&lt;&gt;0,VLOOKUP(B19&amp;"-"&amp;C19&amp;"-"&amp;G19,RAMs!$A:$H,6,FALSE),"")</f>
        <v>#N/A</v>
      </c>
      <c r="M19" s="58" t="e">
        <f>IF(H19&lt;&gt;0,VLOOKUP(B19&amp;"-"&amp;C19&amp;"-"&amp;H19,RAMs!$A:$H,6,FALSE),"")</f>
        <v>#N/A</v>
      </c>
      <c r="N19" s="58" t="e">
        <f>IF(I19&lt;&gt;0,VLOOKUP(B19&amp;"-"&amp;C19&amp;"-"&amp;I19,RAMs!$A:$H,6,FALSE),"")</f>
        <v>#N/A</v>
      </c>
      <c r="O19" s="24">
        <f t="shared" si="3"/>
        <v>3.9767242522952335</v>
      </c>
      <c r="P19" s="37">
        <f t="shared" si="4"/>
        <v>5.0179958469059462</v>
      </c>
      <c r="Q19" s="37">
        <f t="shared" si="5"/>
        <v>5.0179958469059462</v>
      </c>
      <c r="R19" s="59">
        <f t="shared" si="6"/>
        <v>4.6709053153690414</v>
      </c>
      <c r="S19" s="60">
        <f t="shared" si="1"/>
        <v>4.7934078559114788</v>
      </c>
      <c r="T19" s="61"/>
      <c r="U19" s="55"/>
      <c r="V19" s="62"/>
      <c r="W19" s="62"/>
      <c r="X19" s="62"/>
    </row>
    <row r="20" spans="1:24" ht="15" customHeight="1" x14ac:dyDescent="0.25">
      <c r="A20" s="34">
        <f t="shared" si="2"/>
        <v>0</v>
      </c>
      <c r="B20" s="53" t="s">
        <v>27</v>
      </c>
      <c r="C20" s="57">
        <v>1600</v>
      </c>
      <c r="D20" s="37">
        <v>1</v>
      </c>
      <c r="E20" s="55">
        <f t="shared" si="0"/>
        <v>192</v>
      </c>
      <c r="F20" s="55">
        <v>64</v>
      </c>
      <c r="G20" s="55">
        <v>64</v>
      </c>
      <c r="H20" s="55">
        <v>64</v>
      </c>
      <c r="I20" s="56"/>
      <c r="J20" s="57">
        <v>0</v>
      </c>
      <c r="K20" s="58" t="e">
        <f>IF(F20&lt;&gt;0,VLOOKUP(B20&amp;"-"&amp;C20&amp;"-"&amp;F20,RAMs!$A:$H,6,FALSE),"")</f>
        <v>#N/A</v>
      </c>
      <c r="L20" s="58" t="e">
        <f>IF(G20&lt;&gt;0,VLOOKUP(B20&amp;"-"&amp;C20&amp;"-"&amp;G20,RAMs!$A:$H,6,FALSE),"")</f>
        <v>#N/A</v>
      </c>
      <c r="M20" s="58" t="e">
        <f>IF(H20&lt;&gt;0,VLOOKUP(B20&amp;"-"&amp;C20&amp;"-"&amp;H20,RAMs!$A:$H,6,FALSE),"")</f>
        <v>#N/A</v>
      </c>
      <c r="N20" s="58" t="str">
        <f>IF(I20&lt;&gt;0,VLOOKUP(B20&amp;"-"&amp;C20&amp;"-"&amp;I20,RAMs!$A:$H,6,FALSE),"")</f>
        <v/>
      </c>
      <c r="O20" s="24">
        <f t="shared" si="3"/>
        <v>4.3900522803304973</v>
      </c>
      <c r="P20" s="37">
        <f t="shared" si="4"/>
        <v>5.6050718854544339</v>
      </c>
      <c r="Q20" s="37">
        <f t="shared" si="5"/>
        <v>5.6050718854544339</v>
      </c>
      <c r="R20" s="59">
        <f t="shared" si="6"/>
        <v>5.2000653504131211</v>
      </c>
      <c r="S20" s="60">
        <f t="shared" si="1"/>
        <v>5.343008833368879</v>
      </c>
      <c r="T20" s="61"/>
      <c r="U20" s="55"/>
      <c r="V20" s="62"/>
      <c r="W20" s="62"/>
      <c r="X20" s="62"/>
    </row>
    <row r="21" spans="1:24" ht="15" customHeight="1" x14ac:dyDescent="0.25">
      <c r="A21" s="34">
        <f t="shared" si="2"/>
        <v>0</v>
      </c>
      <c r="B21" s="53" t="s">
        <v>27</v>
      </c>
      <c r="C21" s="57">
        <v>1600</v>
      </c>
      <c r="D21" s="37">
        <v>1</v>
      </c>
      <c r="E21" s="55">
        <f t="shared" si="0"/>
        <v>256</v>
      </c>
      <c r="F21" s="55">
        <v>64</v>
      </c>
      <c r="G21" s="55">
        <v>64</v>
      </c>
      <c r="H21" s="55">
        <v>64</v>
      </c>
      <c r="I21" s="56">
        <v>64</v>
      </c>
      <c r="J21" s="57">
        <v>0</v>
      </c>
      <c r="K21" s="58" t="e">
        <f>IF(F21&lt;&gt;0,VLOOKUP(B21&amp;"-"&amp;C21&amp;"-"&amp;F21,RAMs!$A:$H,6,FALSE),"")</f>
        <v>#N/A</v>
      </c>
      <c r="L21" s="58" t="e">
        <f>IF(G21&lt;&gt;0,VLOOKUP(B21&amp;"-"&amp;C21&amp;"-"&amp;G21,RAMs!$A:$H,6,FALSE),"")</f>
        <v>#N/A</v>
      </c>
      <c r="M21" s="58" t="e">
        <f>IF(H21&lt;&gt;0,VLOOKUP(B21&amp;"-"&amp;C21&amp;"-"&amp;H21,RAMs!$A:$H,6,FALSE),"")</f>
        <v>#N/A</v>
      </c>
      <c r="N21" s="58" t="e">
        <f>IF(I21&lt;&gt;0,VLOOKUP(B21&amp;"-"&amp;C21&amp;"-"&amp;I21,RAMs!$A:$H,6,FALSE),"")</f>
        <v>#N/A</v>
      </c>
      <c r="O21" s="24">
        <f t="shared" si="3"/>
        <v>5.2454833995939039</v>
      </c>
      <c r="P21" s="37">
        <f t="shared" si="4"/>
        <v>6.7625396744416184</v>
      </c>
      <c r="Q21" s="37">
        <f t="shared" si="5"/>
        <v>6.7625396744416184</v>
      </c>
      <c r="R21" s="59">
        <f t="shared" si="6"/>
        <v>6.2568542494923793</v>
      </c>
      <c r="S21" s="60">
        <f t="shared" si="1"/>
        <v>6.435331458297993</v>
      </c>
      <c r="T21" s="61"/>
      <c r="U21" s="55"/>
      <c r="V21" s="62"/>
      <c r="W21" s="62"/>
      <c r="X21" s="62"/>
    </row>
    <row r="22" spans="1:24" ht="15" customHeight="1" x14ac:dyDescent="0.25">
      <c r="A22" s="34">
        <f t="shared" si="2"/>
        <v>0</v>
      </c>
      <c r="B22" s="53" t="s">
        <v>27</v>
      </c>
      <c r="C22" s="57">
        <v>1866</v>
      </c>
      <c r="D22" s="37">
        <v>1</v>
      </c>
      <c r="E22" s="55">
        <f t="shared" si="0"/>
        <v>8</v>
      </c>
      <c r="F22" s="55">
        <v>8</v>
      </c>
      <c r="G22" s="55"/>
      <c r="H22" s="55"/>
      <c r="I22" s="56"/>
      <c r="J22" s="57">
        <v>0</v>
      </c>
      <c r="K22" s="58" t="e">
        <f>IF(F22&lt;&gt;0,VLOOKUP(B22&amp;"-"&amp;C22&amp;"-"&amp;F22,RAMs!$A:$H,6,FALSE),"")</f>
        <v>#N/A</v>
      </c>
      <c r="L22" s="58" t="str">
        <f>IF(G22&lt;&gt;0,VLOOKUP(B22&amp;"-"&amp;C22&amp;"-"&amp;G22,RAMs!$A:$H,6,FALSE),"")</f>
        <v/>
      </c>
      <c r="M22" s="58" t="str">
        <f>IF(H22&lt;&gt;0,VLOOKUP(B22&amp;"-"&amp;C22&amp;"-"&amp;H22,RAMs!$A:$H,6,FALSE),"")</f>
        <v/>
      </c>
      <c r="N22" s="58" t="str">
        <f>IF(I22&lt;&gt;0,VLOOKUP(B22&amp;"-"&amp;C22&amp;"-"&amp;I22,RAMs!$A:$H,6,FALSE),"")</f>
        <v/>
      </c>
      <c r="O22" s="24">
        <f t="shared" si="3"/>
        <v>1.1079368039225195</v>
      </c>
      <c r="P22" s="37">
        <f t="shared" si="4"/>
        <v>1.0770557627457635</v>
      </c>
      <c r="Q22" s="37">
        <f t="shared" si="5"/>
        <v>1.0770557627457635</v>
      </c>
      <c r="R22" s="59">
        <f t="shared" si="6"/>
        <v>1.0873494431380157</v>
      </c>
      <c r="S22" s="60">
        <f t="shared" si="1"/>
        <v>1.0837163794701619</v>
      </c>
      <c r="T22" s="61"/>
      <c r="U22" s="55"/>
      <c r="V22" s="62"/>
      <c r="W22" s="62"/>
      <c r="X22" s="62"/>
    </row>
    <row r="23" spans="1:24" ht="15" customHeight="1" x14ac:dyDescent="0.25">
      <c r="A23" s="34">
        <f t="shared" si="2"/>
        <v>0</v>
      </c>
      <c r="B23" s="53" t="s">
        <v>27</v>
      </c>
      <c r="C23" s="57">
        <v>1866</v>
      </c>
      <c r="D23" s="37">
        <v>1</v>
      </c>
      <c r="E23" s="55">
        <f t="shared" si="0"/>
        <v>16</v>
      </c>
      <c r="F23" s="55">
        <v>8</v>
      </c>
      <c r="G23" s="55">
        <v>8</v>
      </c>
      <c r="H23" s="55"/>
      <c r="I23" s="56"/>
      <c r="J23" s="57">
        <v>0</v>
      </c>
      <c r="K23" s="58" t="e">
        <f>IF(F23&lt;&gt;0,VLOOKUP(B23&amp;"-"&amp;C23&amp;"-"&amp;F23,RAMs!$A:$H,6,FALSE),"")</f>
        <v>#N/A</v>
      </c>
      <c r="L23" s="58" t="e">
        <f>IF(G23&lt;&gt;0,VLOOKUP(B23&amp;"-"&amp;C23&amp;"-"&amp;G23,RAMs!$A:$H,6,FALSE),"")</f>
        <v>#N/A</v>
      </c>
      <c r="M23" s="58" t="str">
        <f>IF(H23&lt;&gt;0,VLOOKUP(B23&amp;"-"&amp;C23&amp;"-"&amp;H23,RAMs!$A:$H,6,FALSE),"")</f>
        <v/>
      </c>
      <c r="N23" s="58" t="str">
        <f>IF(I23&lt;&gt;0,VLOOKUP(B23&amp;"-"&amp;C23&amp;"-"&amp;I23,RAMs!$A:$H,6,FALSE),"")</f>
        <v/>
      </c>
      <c r="O23" s="24">
        <f t="shared" si="3"/>
        <v>1.3914499973847707</v>
      </c>
      <c r="P23" s="37">
        <f t="shared" si="4"/>
        <v>1.4456312922017069</v>
      </c>
      <c r="Q23" s="37">
        <f t="shared" si="5"/>
        <v>1.4456312922017069</v>
      </c>
      <c r="R23" s="59">
        <f t="shared" si="6"/>
        <v>1.4275708605960613</v>
      </c>
      <c r="S23" s="60">
        <f t="shared" si="1"/>
        <v>1.4339451305745246</v>
      </c>
      <c r="T23" s="61"/>
      <c r="U23" s="55"/>
      <c r="V23" s="62"/>
      <c r="W23" s="62"/>
      <c r="X23" s="62"/>
    </row>
    <row r="24" spans="1:24" ht="15" customHeight="1" x14ac:dyDescent="0.25">
      <c r="A24" s="34">
        <f t="shared" si="2"/>
        <v>0</v>
      </c>
      <c r="B24" s="53" t="s">
        <v>27</v>
      </c>
      <c r="C24" s="57">
        <v>1866</v>
      </c>
      <c r="D24" s="37">
        <v>1</v>
      </c>
      <c r="E24" s="55">
        <f t="shared" si="0"/>
        <v>24</v>
      </c>
      <c r="F24" s="55">
        <v>16</v>
      </c>
      <c r="G24" s="55">
        <v>8</v>
      </c>
      <c r="H24" s="55"/>
      <c r="I24" s="56"/>
      <c r="J24" s="57">
        <v>0</v>
      </c>
      <c r="K24" s="58" t="e">
        <f>IF(F24&lt;&gt;0,VLOOKUP(B24&amp;"-"&amp;C24&amp;"-"&amp;F24,RAMs!$A:$H,6,FALSE),"")</f>
        <v>#N/A</v>
      </c>
      <c r="L24" s="58" t="e">
        <f>IF(G24&lt;&gt;0,VLOOKUP(B24&amp;"-"&amp;C24&amp;"-"&amp;G24,RAMs!$A:$H,6,FALSE),"")</f>
        <v>#N/A</v>
      </c>
      <c r="M24" s="58" t="str">
        <f>IF(H24&lt;&gt;0,VLOOKUP(B24&amp;"-"&amp;C24&amp;"-"&amp;H24,RAMs!$A:$H,6,FALSE),"")</f>
        <v/>
      </c>
      <c r="N24" s="58" t="str">
        <f>IF(I24&lt;&gt;0,VLOOKUP(B24&amp;"-"&amp;C24&amp;"-"&amp;I24,RAMs!$A:$H,6,FALSE),"")</f>
        <v/>
      </c>
      <c r="O24" s="24">
        <f t="shared" si="3"/>
        <v>1.6047157922896196</v>
      </c>
      <c r="P24" s="37">
        <f t="shared" si="4"/>
        <v>1.7388717601958741</v>
      </c>
      <c r="Q24" s="37">
        <f t="shared" si="5"/>
        <v>1.7388717601958741</v>
      </c>
      <c r="R24" s="59">
        <f t="shared" si="6"/>
        <v>1.6941531042271225</v>
      </c>
      <c r="S24" s="60">
        <f t="shared" si="1"/>
        <v>1.7099361592749174</v>
      </c>
      <c r="T24" s="61"/>
      <c r="U24" s="55"/>
      <c r="V24" s="62"/>
      <c r="W24" s="62"/>
      <c r="X24" s="62"/>
    </row>
    <row r="25" spans="1:24" ht="15" customHeight="1" x14ac:dyDescent="0.25">
      <c r="A25" s="34">
        <f t="shared" si="2"/>
        <v>0</v>
      </c>
      <c r="B25" s="53" t="s">
        <v>27</v>
      </c>
      <c r="C25" s="57">
        <v>1866</v>
      </c>
      <c r="D25" s="37">
        <v>1</v>
      </c>
      <c r="E25" s="55">
        <f t="shared" si="0"/>
        <v>32</v>
      </c>
      <c r="F25" s="55">
        <v>8</v>
      </c>
      <c r="G25" s="55">
        <v>8</v>
      </c>
      <c r="H25" s="55">
        <v>8</v>
      </c>
      <c r="I25" s="56">
        <v>8</v>
      </c>
      <c r="J25" s="57">
        <v>0</v>
      </c>
      <c r="K25" s="58" t="e">
        <f>IF(F25&lt;&gt;0,VLOOKUP(B25&amp;"-"&amp;C25&amp;"-"&amp;F25,RAMs!$A:$H,6,FALSE),"")</f>
        <v>#N/A</v>
      </c>
      <c r="L25" s="58" t="e">
        <f>IF(G25&lt;&gt;0,VLOOKUP(B25&amp;"-"&amp;C25&amp;"-"&amp;G25,RAMs!$A:$H,6,FALSE),"")</f>
        <v>#N/A</v>
      </c>
      <c r="M25" s="58" t="e">
        <f>IF(H25&lt;&gt;0,VLOOKUP(B25&amp;"-"&amp;C25&amp;"-"&amp;H25,RAMs!$A:$H,6,FALSE),"")</f>
        <v>#N/A</v>
      </c>
      <c r="N25" s="58" t="e">
        <f>IF(I25&lt;&gt;0,VLOOKUP(B25&amp;"-"&amp;C25&amp;"-"&amp;I25,RAMs!$A:$H,6,FALSE),"")</f>
        <v>#N/A</v>
      </c>
      <c r="O25" s="24">
        <f t="shared" si="3"/>
        <v>1.8646769616726233</v>
      </c>
      <c r="P25" s="37">
        <f t="shared" si="4"/>
        <v>2.0538081449881993</v>
      </c>
      <c r="Q25" s="37">
        <f t="shared" si="5"/>
        <v>2.0538081449881993</v>
      </c>
      <c r="R25" s="59">
        <f t="shared" si="6"/>
        <v>1.9907644172163406</v>
      </c>
      <c r="S25" s="60">
        <f t="shared" si="1"/>
        <v>2.013015144665232</v>
      </c>
      <c r="T25" s="61"/>
      <c r="U25" s="55"/>
      <c r="V25" s="62"/>
      <c r="W25" s="62"/>
      <c r="X25" s="62"/>
    </row>
    <row r="26" spans="1:24" ht="15" customHeight="1" x14ac:dyDescent="0.25">
      <c r="A26" s="34">
        <f t="shared" si="2"/>
        <v>0</v>
      </c>
      <c r="B26" s="53" t="s">
        <v>27</v>
      </c>
      <c r="C26" s="57">
        <v>1866</v>
      </c>
      <c r="D26" s="37">
        <v>1</v>
      </c>
      <c r="E26" s="55">
        <f t="shared" si="0"/>
        <v>40</v>
      </c>
      <c r="F26" s="55">
        <v>16</v>
      </c>
      <c r="G26" s="55">
        <v>8</v>
      </c>
      <c r="H26" s="55">
        <v>8</v>
      </c>
      <c r="I26" s="56">
        <v>8</v>
      </c>
      <c r="J26" s="57">
        <v>0</v>
      </c>
      <c r="K26" s="58" t="e">
        <f>IF(F26&lt;&gt;0,VLOOKUP(B26&amp;"-"&amp;C26&amp;"-"&amp;F26,RAMs!$A:$H,6,FALSE),"")</f>
        <v>#N/A</v>
      </c>
      <c r="L26" s="58" t="e">
        <f>IF(G26&lt;&gt;0,VLOOKUP(B26&amp;"-"&amp;C26&amp;"-"&amp;G26,RAMs!$A:$H,6,FALSE),"")</f>
        <v>#N/A</v>
      </c>
      <c r="M26" s="58" t="e">
        <f>IF(H26&lt;&gt;0,VLOOKUP(B26&amp;"-"&amp;C26&amp;"-"&amp;H26,RAMs!$A:$H,6,FALSE),"")</f>
        <v>#N/A</v>
      </c>
      <c r="N26" s="58" t="e">
        <f>IF(I26&lt;&gt;0,VLOOKUP(B26&amp;"-"&amp;C26&amp;"-"&amp;I26,RAMs!$A:$H,6,FALSE),"")</f>
        <v>#N/A</v>
      </c>
      <c r="O26" s="24">
        <f t="shared" si="3"/>
        <v>2.043138358494327</v>
      </c>
      <c r="P26" s="37">
        <f t="shared" si="4"/>
        <v>2.2991925656180419</v>
      </c>
      <c r="Q26" s="37">
        <f t="shared" si="5"/>
        <v>2.2991925656180419</v>
      </c>
      <c r="R26" s="59">
        <f t="shared" si="6"/>
        <v>2.2138411632434702</v>
      </c>
      <c r="S26" s="60">
        <f t="shared" si="1"/>
        <v>2.2439651876109661</v>
      </c>
      <c r="T26" s="61"/>
      <c r="U26" s="55"/>
      <c r="V26" s="62"/>
      <c r="W26" s="62"/>
      <c r="X26" s="62"/>
    </row>
    <row r="27" spans="1:24" ht="15" customHeight="1" x14ac:dyDescent="0.25">
      <c r="A27" s="34">
        <f t="shared" si="2"/>
        <v>0</v>
      </c>
      <c r="B27" s="53" t="s">
        <v>27</v>
      </c>
      <c r="C27" s="57">
        <v>1866</v>
      </c>
      <c r="D27" s="37">
        <v>1</v>
      </c>
      <c r="E27" s="55">
        <f t="shared" si="0"/>
        <v>48</v>
      </c>
      <c r="F27" s="55">
        <v>16</v>
      </c>
      <c r="G27" s="55">
        <v>16</v>
      </c>
      <c r="H27" s="55">
        <v>16</v>
      </c>
      <c r="I27" s="56"/>
      <c r="J27" s="57">
        <v>0</v>
      </c>
      <c r="K27" s="58" t="e">
        <f>IF(F27&lt;&gt;0,VLOOKUP(B27&amp;"-"&amp;C27&amp;"-"&amp;F27,RAMs!$A:$H,6,FALSE),"")</f>
        <v>#N/A</v>
      </c>
      <c r="L27" s="58" t="e">
        <f>IF(G27&lt;&gt;0,VLOOKUP(B27&amp;"-"&amp;C27&amp;"-"&amp;G27,RAMs!$A:$H,6,FALSE),"")</f>
        <v>#N/A</v>
      </c>
      <c r="M27" s="58" t="e">
        <f>IF(H27&lt;&gt;0,VLOOKUP(B27&amp;"-"&amp;C27&amp;"-"&amp;H27,RAMs!$A:$H,6,FALSE),"")</f>
        <v>#N/A</v>
      </c>
      <c r="N27" s="58" t="str">
        <f>IF(I27&lt;&gt;0,VLOOKUP(B27&amp;"-"&amp;C27&amp;"-"&amp;I27,RAMs!$A:$H,6,FALSE),"")</f>
        <v/>
      </c>
      <c r="O27" s="24">
        <f t="shared" si="3"/>
        <v>2.1774169912399222</v>
      </c>
      <c r="P27" s="37">
        <f t="shared" si="4"/>
        <v>2.5050807971978877</v>
      </c>
      <c r="Q27" s="37">
        <f t="shared" si="5"/>
        <v>2.5050807971978877</v>
      </c>
      <c r="R27" s="59">
        <f t="shared" si="6"/>
        <v>2.3958595285452322</v>
      </c>
      <c r="S27" s="60">
        <f t="shared" si="1"/>
        <v>2.4344082115991106</v>
      </c>
      <c r="T27" s="61"/>
      <c r="U27" s="55"/>
      <c r="V27" s="62"/>
      <c r="W27" s="62"/>
      <c r="X27" s="62"/>
    </row>
    <row r="28" spans="1:24" ht="15" customHeight="1" x14ac:dyDescent="0.25">
      <c r="A28" s="34">
        <f t="shared" si="2"/>
        <v>0</v>
      </c>
      <c r="B28" s="53" t="s">
        <v>27</v>
      </c>
      <c r="C28" s="57">
        <v>1866</v>
      </c>
      <c r="D28" s="37">
        <v>1</v>
      </c>
      <c r="E28" s="55">
        <f t="shared" si="0"/>
        <v>64</v>
      </c>
      <c r="F28" s="55">
        <v>16</v>
      </c>
      <c r="G28" s="55">
        <v>16</v>
      </c>
      <c r="H28" s="55">
        <v>16</v>
      </c>
      <c r="I28" s="56">
        <v>16</v>
      </c>
      <c r="J28" s="57">
        <v>0</v>
      </c>
      <c r="K28" s="58" t="e">
        <f>IF(F28&lt;&gt;0,VLOOKUP(B28&amp;"-"&amp;C28&amp;"-"&amp;F28,RAMs!$A:$H,6,FALSE),"")</f>
        <v>#N/A</v>
      </c>
      <c r="L28" s="58" t="e">
        <f>IF(G28&lt;&gt;0,VLOOKUP(B28&amp;"-"&amp;C28&amp;"-"&amp;G28,RAMs!$A:$H,6,FALSE),"")</f>
        <v>#N/A</v>
      </c>
      <c r="M28" s="58" t="e">
        <f>IF(H28&lt;&gt;0,VLOOKUP(B28&amp;"-"&amp;C28&amp;"-"&amp;H28,RAMs!$A:$H,6,FALSE),"")</f>
        <v>#N/A</v>
      </c>
      <c r="N28" s="58" t="e">
        <f>IF(I28&lt;&gt;0,VLOOKUP(B28&amp;"-"&amp;C28&amp;"-"&amp;I28,RAMs!$A:$H,6,FALSE),"")</f>
        <v>#N/A</v>
      </c>
      <c r="O28" s="24">
        <f t="shared" si="3"/>
        <v>2.5239081731123765</v>
      </c>
      <c r="P28" s="37">
        <f t="shared" si="4"/>
        <v>2.96025106071786</v>
      </c>
      <c r="Q28" s="37">
        <f t="shared" si="5"/>
        <v>2.96025106071786</v>
      </c>
      <c r="R28" s="59">
        <f t="shared" si="6"/>
        <v>2.8148034315160322</v>
      </c>
      <c r="S28" s="60">
        <f t="shared" si="1"/>
        <v>2.8661378888813833</v>
      </c>
      <c r="T28" s="61"/>
      <c r="U28" s="55"/>
      <c r="V28" s="62"/>
      <c r="W28" s="62"/>
      <c r="X28" s="62"/>
    </row>
    <row r="29" spans="1:24" ht="15" customHeight="1" x14ac:dyDescent="0.25">
      <c r="A29" s="34">
        <f t="shared" si="2"/>
        <v>0</v>
      </c>
      <c r="B29" s="53" t="s">
        <v>27</v>
      </c>
      <c r="C29" s="57">
        <v>1866</v>
      </c>
      <c r="D29" s="37">
        <v>1</v>
      </c>
      <c r="E29" s="55">
        <f t="shared" si="0"/>
        <v>80</v>
      </c>
      <c r="F29" s="55">
        <v>32</v>
      </c>
      <c r="G29" s="55">
        <v>16</v>
      </c>
      <c r="H29" s="55">
        <v>16</v>
      </c>
      <c r="I29" s="56">
        <v>16</v>
      </c>
      <c r="J29" s="57">
        <v>0</v>
      </c>
      <c r="K29" s="58" t="e">
        <f>IF(F29&lt;&gt;0,VLOOKUP(B29&amp;"-"&amp;C29&amp;"-"&amp;F29,RAMs!$A:$H,6,FALSE),"")</f>
        <v>#N/A</v>
      </c>
      <c r="L29" s="58" t="e">
        <f>IF(G29&lt;&gt;0,VLOOKUP(B29&amp;"-"&amp;C29&amp;"-"&amp;G29,RAMs!$A:$H,6,FALSE),"")</f>
        <v>#N/A</v>
      </c>
      <c r="M29" s="58" t="e">
        <f>IF(H29&lt;&gt;0,VLOOKUP(B29&amp;"-"&amp;C29&amp;"-"&amp;H29,RAMs!$A:$H,6,FALSE),"")</f>
        <v>#N/A</v>
      </c>
      <c r="N29" s="58" t="e">
        <f>IF(I29&lt;&gt;0,VLOOKUP(B29&amp;"-"&amp;C29&amp;"-"&amp;I29,RAMs!$A:$H,6,FALSE),"")</f>
        <v>#N/A</v>
      </c>
      <c r="O29" s="24">
        <f t="shared" si="3"/>
        <v>2.8138195675633972</v>
      </c>
      <c r="P29" s="37">
        <f t="shared" si="4"/>
        <v>3.3588792280880133</v>
      </c>
      <c r="Q29" s="37">
        <f t="shared" si="5"/>
        <v>3.3588792280880133</v>
      </c>
      <c r="R29" s="59">
        <f t="shared" si="6"/>
        <v>3.1771926745798078</v>
      </c>
      <c r="S29" s="60">
        <f t="shared" si="1"/>
        <v>3.2413173405238807</v>
      </c>
      <c r="T29" s="61"/>
      <c r="U29" s="55"/>
      <c r="V29" s="62"/>
      <c r="W29" s="62"/>
      <c r="X29" s="62"/>
    </row>
    <row r="30" spans="1:24" ht="15" customHeight="1" x14ac:dyDescent="0.25">
      <c r="A30" s="34">
        <f t="shared" si="2"/>
        <v>0</v>
      </c>
      <c r="B30" s="53" t="s">
        <v>27</v>
      </c>
      <c r="C30" s="57">
        <v>1866</v>
      </c>
      <c r="D30" s="37">
        <v>1</v>
      </c>
      <c r="E30" s="55">
        <f t="shared" si="0"/>
        <v>96</v>
      </c>
      <c r="F30" s="55">
        <v>32</v>
      </c>
      <c r="G30" s="55">
        <v>32</v>
      </c>
      <c r="H30" s="55">
        <v>32</v>
      </c>
      <c r="I30" s="56"/>
      <c r="J30" s="57">
        <v>0</v>
      </c>
      <c r="K30" s="58" t="e">
        <f>IF(F30&lt;&gt;0,VLOOKUP(B30&amp;"-"&amp;C30&amp;"-"&amp;F30,RAMs!$A:$H,6,FALSE),"")</f>
        <v>#N/A</v>
      </c>
      <c r="L30" s="58" t="e">
        <f>IF(G30&lt;&gt;0,VLOOKUP(B30&amp;"-"&amp;C30&amp;"-"&amp;G30,RAMs!$A:$H,6,FALSE),"")</f>
        <v>#N/A</v>
      </c>
      <c r="M30" s="58" t="e">
        <f>IF(H30&lt;&gt;0,VLOOKUP(B30&amp;"-"&amp;C30&amp;"-"&amp;H30,RAMs!$A:$H,6,FALSE),"")</f>
        <v>#N/A</v>
      </c>
      <c r="N30" s="58" t="str">
        <f>IF(I30&lt;&gt;0,VLOOKUP(B30&amp;"-"&amp;C30&amp;"-"&amp;I30,RAMs!$A:$H,6,FALSE),"")</f>
        <v/>
      </c>
      <c r="O30" s="24">
        <f t="shared" si="3"/>
        <v>3.0530087036835494</v>
      </c>
      <c r="P30" s="37">
        <f t="shared" si="4"/>
        <v>3.709019401807875</v>
      </c>
      <c r="Q30" s="37">
        <f t="shared" si="5"/>
        <v>3.709019401807875</v>
      </c>
      <c r="R30" s="59">
        <f t="shared" si="6"/>
        <v>3.4903491690997663</v>
      </c>
      <c r="S30" s="60">
        <f t="shared" si="1"/>
        <v>3.5675268982908634</v>
      </c>
      <c r="T30" s="61"/>
      <c r="U30" s="55"/>
      <c r="V30" s="62"/>
      <c r="W30" s="62"/>
      <c r="X30" s="62"/>
    </row>
    <row r="31" spans="1:24" ht="15" customHeight="1" x14ac:dyDescent="0.25">
      <c r="A31" s="34">
        <f t="shared" si="2"/>
        <v>0</v>
      </c>
      <c r="B31" s="53" t="s">
        <v>27</v>
      </c>
      <c r="C31" s="57">
        <v>1866</v>
      </c>
      <c r="D31" s="37">
        <v>1</v>
      </c>
      <c r="E31" s="55">
        <f t="shared" si="0"/>
        <v>128</v>
      </c>
      <c r="F31" s="55">
        <v>32</v>
      </c>
      <c r="G31" s="55">
        <v>32</v>
      </c>
      <c r="H31" s="55">
        <v>32</v>
      </c>
      <c r="I31" s="56">
        <v>32</v>
      </c>
      <c r="J31" s="57">
        <v>0</v>
      </c>
      <c r="K31" s="58" t="e">
        <f>IF(F31&lt;&gt;0,VLOOKUP(B31&amp;"-"&amp;C31&amp;"-"&amp;F31,RAMs!$A:$H,6,FALSE),"")</f>
        <v>#N/A</v>
      </c>
      <c r="L31" s="58" t="e">
        <f>IF(G31&lt;&gt;0,VLOOKUP(B31&amp;"-"&amp;C31&amp;"-"&amp;G31,RAMs!$A:$H,6,FALSE),"")</f>
        <v>#N/A</v>
      </c>
      <c r="M31" s="58" t="e">
        <f>IF(H31&lt;&gt;0,VLOOKUP(B31&amp;"-"&amp;C31&amp;"-"&amp;H31,RAMs!$A:$H,6,FALSE),"")</f>
        <v>#N/A</v>
      </c>
      <c r="N31" s="58" t="e">
        <f>IF(I31&lt;&gt;0,VLOOKUP(B31&amp;"-"&amp;C31&amp;"-"&amp;I31,RAMs!$A:$H,6,FALSE),"")</f>
        <v>#N/A</v>
      </c>
      <c r="O31" s="24">
        <f t="shared" si="3"/>
        <v>3.594832435601905</v>
      </c>
      <c r="P31" s="37">
        <f t="shared" si="4"/>
        <v>4.4327719216409616</v>
      </c>
      <c r="Q31" s="37">
        <f t="shared" si="5"/>
        <v>4.4327719216409616</v>
      </c>
      <c r="R31" s="59">
        <f t="shared" si="6"/>
        <v>4.1534587596279424</v>
      </c>
      <c r="S31" s="60">
        <f t="shared" si="1"/>
        <v>4.2520398756325388</v>
      </c>
      <c r="T31" s="61"/>
      <c r="U31" s="55"/>
      <c r="V31" s="62"/>
      <c r="W31" s="62"/>
      <c r="X31" s="62"/>
    </row>
    <row r="32" spans="1:24" ht="15" customHeight="1" x14ac:dyDescent="0.25">
      <c r="A32" s="34">
        <f t="shared" si="2"/>
        <v>0</v>
      </c>
      <c r="B32" s="53" t="s">
        <v>27</v>
      </c>
      <c r="C32" s="57">
        <v>1866</v>
      </c>
      <c r="D32" s="37">
        <v>1</v>
      </c>
      <c r="E32" s="55">
        <f t="shared" si="0"/>
        <v>160</v>
      </c>
      <c r="F32" s="55">
        <v>64</v>
      </c>
      <c r="G32" s="55">
        <v>32</v>
      </c>
      <c r="H32" s="55">
        <v>32</v>
      </c>
      <c r="I32" s="56">
        <v>32</v>
      </c>
      <c r="J32" s="57">
        <v>0</v>
      </c>
      <c r="K32" s="58" t="e">
        <f>IF(F32&lt;&gt;0,VLOOKUP(B32&amp;"-"&amp;C32&amp;"-"&amp;F32,RAMs!$A:$H,6,FALSE),"")</f>
        <v>#N/A</v>
      </c>
      <c r="L32" s="58" t="e">
        <f>IF(G32&lt;&gt;0,VLOOKUP(B32&amp;"-"&amp;C32&amp;"-"&amp;G32,RAMs!$A:$H,6,FALSE),"")</f>
        <v>#N/A</v>
      </c>
      <c r="M32" s="58" t="e">
        <f>IF(H32&lt;&gt;0,VLOOKUP(B32&amp;"-"&amp;C32&amp;"-"&amp;H32,RAMs!$A:$H,6,FALSE),"")</f>
        <v>#N/A</v>
      </c>
      <c r="N32" s="58" t="e">
        <f>IF(I32&lt;&gt;0,VLOOKUP(B32&amp;"-"&amp;C32&amp;"-"&amp;I32,RAMs!$A:$H,6,FALSE),"")</f>
        <v>#N/A</v>
      </c>
      <c r="O32" s="24">
        <f t="shared" si="3"/>
        <v>4.0657948853495416</v>
      </c>
      <c r="P32" s="37">
        <f t="shared" si="4"/>
        <v>5.0803452900439616</v>
      </c>
      <c r="Q32" s="37">
        <f t="shared" si="5"/>
        <v>5.0803452900439616</v>
      </c>
      <c r="R32" s="59">
        <f t="shared" si="6"/>
        <v>4.7421618218124877</v>
      </c>
      <c r="S32" s="60">
        <f t="shared" si="1"/>
        <v>4.8615206929530084</v>
      </c>
      <c r="T32" s="61"/>
      <c r="U32" s="55"/>
      <c r="V32" s="62"/>
      <c r="W32" s="62"/>
      <c r="X32" s="62"/>
    </row>
    <row r="33" spans="1:24" ht="15" customHeight="1" x14ac:dyDescent="0.25">
      <c r="A33" s="34">
        <f t="shared" si="2"/>
        <v>0</v>
      </c>
      <c r="B33" s="53" t="s">
        <v>27</v>
      </c>
      <c r="C33" s="57">
        <v>1866</v>
      </c>
      <c r="D33" s="37">
        <v>1</v>
      </c>
      <c r="E33" s="55">
        <f t="shared" si="0"/>
        <v>192</v>
      </c>
      <c r="F33" s="55">
        <v>64</v>
      </c>
      <c r="G33" s="55">
        <v>64</v>
      </c>
      <c r="H33" s="55">
        <v>64</v>
      </c>
      <c r="I33" s="56"/>
      <c r="J33" s="57">
        <v>0</v>
      </c>
      <c r="K33" s="58" t="e">
        <f>IF(F33&lt;&gt;0,VLOOKUP(B33&amp;"-"&amp;C33&amp;"-"&amp;F33,RAMs!$A:$H,6,FALSE),"")</f>
        <v>#N/A</v>
      </c>
      <c r="L33" s="58" t="e">
        <f>IF(G33&lt;&gt;0,VLOOKUP(B33&amp;"-"&amp;C33&amp;"-"&amp;G33,RAMs!$A:$H,6,FALSE),"")</f>
        <v>#N/A</v>
      </c>
      <c r="M33" s="58" t="e">
        <f>IF(H33&lt;&gt;0,VLOOKUP(B33&amp;"-"&amp;C33&amp;"-"&amp;H33,RAMs!$A:$H,6,FALSE),"")</f>
        <v>#N/A</v>
      </c>
      <c r="N33" s="58" t="str">
        <f>IF(I33&lt;&gt;0,VLOOKUP(B33&amp;"-"&amp;C33&amp;"-"&amp;I33,RAMs!$A:$H,6,FALSE),"")</f>
        <v/>
      </c>
      <c r="O33" s="24">
        <f t="shared" si="3"/>
        <v>4.4754116370075421</v>
      </c>
      <c r="P33" s="37">
        <f t="shared" si="4"/>
        <v>5.6648234351283655</v>
      </c>
      <c r="Q33" s="37">
        <f t="shared" si="5"/>
        <v>5.6648234351283655</v>
      </c>
      <c r="R33" s="59">
        <f t="shared" si="6"/>
        <v>5.2683528357547571</v>
      </c>
      <c r="S33" s="60">
        <f t="shared" si="1"/>
        <v>5.4082836355336781</v>
      </c>
      <c r="T33" s="61"/>
      <c r="U33" s="55"/>
      <c r="V33" s="62"/>
      <c r="W33" s="62"/>
      <c r="X33" s="62"/>
    </row>
    <row r="34" spans="1:24" ht="15" customHeight="1" x14ac:dyDescent="0.25">
      <c r="A34" s="34">
        <f t="shared" si="2"/>
        <v>0</v>
      </c>
      <c r="B34" s="53" t="s">
        <v>27</v>
      </c>
      <c r="C34" s="57">
        <v>1866</v>
      </c>
      <c r="D34" s="37">
        <v>1</v>
      </c>
      <c r="E34" s="55">
        <f t="shared" si="0"/>
        <v>256</v>
      </c>
      <c r="F34" s="55">
        <v>64</v>
      </c>
      <c r="G34" s="55">
        <v>64</v>
      </c>
      <c r="H34" s="55">
        <v>64</v>
      </c>
      <c r="I34" s="56">
        <v>64</v>
      </c>
      <c r="J34" s="57">
        <v>0</v>
      </c>
      <c r="K34" s="58" t="e">
        <f>IF(F34&lt;&gt;0,VLOOKUP(B34&amp;"-"&amp;C34&amp;"-"&amp;F34,RAMs!$A:$H,6,FALSE),"")</f>
        <v>#N/A</v>
      </c>
      <c r="L34" s="58" t="e">
        <f>IF(G34&lt;&gt;0,VLOOKUP(B34&amp;"-"&amp;C34&amp;"-"&amp;G34,RAMs!$A:$H,6,FALSE),"")</f>
        <v>#N/A</v>
      </c>
      <c r="M34" s="58" t="e">
        <f>IF(H34&lt;&gt;0,VLOOKUP(B34&amp;"-"&amp;C34&amp;"-"&amp;H34,RAMs!$A:$H,6,FALSE),"")</f>
        <v>#N/A</v>
      </c>
      <c r="N34" s="58" t="e">
        <f>IF(I34&lt;&gt;0,VLOOKUP(B34&amp;"-"&amp;C34&amp;"-"&amp;I34,RAMs!$A:$H,6,FALSE),"")</f>
        <v>#N/A</v>
      </c>
      <c r="O34" s="24">
        <f t="shared" si="3"/>
        <v>5.3345540326482119</v>
      </c>
      <c r="P34" s="37">
        <f t="shared" si="4"/>
        <v>6.8248891175796338</v>
      </c>
      <c r="Q34" s="37">
        <f t="shared" si="5"/>
        <v>6.8248891175796338</v>
      </c>
      <c r="R34" s="59">
        <f t="shared" si="6"/>
        <v>6.3281107559358265</v>
      </c>
      <c r="S34" s="60">
        <f t="shared" si="1"/>
        <v>6.5034442953395226</v>
      </c>
      <c r="T34" s="61"/>
      <c r="U34" s="55"/>
      <c r="V34" s="62"/>
      <c r="W34" s="62"/>
      <c r="X34" s="62"/>
    </row>
    <row r="35" spans="1:24" ht="15" customHeight="1" x14ac:dyDescent="0.25">
      <c r="A35" s="34">
        <f t="shared" si="2"/>
        <v>0</v>
      </c>
      <c r="B35" s="53" t="s">
        <v>27</v>
      </c>
      <c r="C35" s="57">
        <v>2133</v>
      </c>
      <c r="D35" s="37">
        <v>1</v>
      </c>
      <c r="E35" s="55">
        <f t="shared" si="0"/>
        <v>8</v>
      </c>
      <c r="F35" s="55">
        <v>8</v>
      </c>
      <c r="G35" s="55"/>
      <c r="H35" s="55"/>
      <c r="I35" s="56"/>
      <c r="J35" s="57">
        <v>0</v>
      </c>
      <c r="K35" s="58" t="e">
        <f>IF(F35&lt;&gt;0,VLOOKUP(B35&amp;"-"&amp;C35&amp;"-"&amp;F35,RAMs!$A:$H,6,FALSE),"")</f>
        <v>#N/A</v>
      </c>
      <c r="L35" s="58" t="str">
        <f>IF(G35&lt;&gt;0,VLOOKUP(B35&amp;"-"&amp;C35&amp;"-"&amp;G35,RAMs!$A:$H,6,FALSE),"")</f>
        <v/>
      </c>
      <c r="M35" s="58" t="str">
        <f>IF(H35&lt;&gt;0,VLOOKUP(B35&amp;"-"&amp;C35&amp;"-"&amp;H35,RAMs!$A:$H,6,FALSE),"")</f>
        <v/>
      </c>
      <c r="N35" s="58" t="str">
        <f>IF(I35&lt;&gt;0,VLOOKUP(B35&amp;"-"&amp;C35&amp;"-"&amp;I35,RAMs!$A:$H,6,FALSE),"")</f>
        <v/>
      </c>
      <c r="O35" s="24">
        <f t="shared" si="3"/>
        <v>1.1850535137811784</v>
      </c>
      <c r="P35" s="37">
        <f t="shared" si="4"/>
        <v>1.1310374596468249</v>
      </c>
      <c r="Q35" s="37">
        <f t="shared" si="5"/>
        <v>1.1310374596468249</v>
      </c>
      <c r="R35" s="59">
        <f t="shared" si="6"/>
        <v>1.1490428110249429</v>
      </c>
      <c r="S35" s="60">
        <f t="shared" si="1"/>
        <v>1.1426879811267834</v>
      </c>
      <c r="T35" s="61"/>
      <c r="U35" s="55"/>
      <c r="V35" s="62"/>
      <c r="W35" s="62"/>
      <c r="X35" s="62"/>
    </row>
    <row r="36" spans="1:24" ht="15" customHeight="1" x14ac:dyDescent="0.25">
      <c r="A36" s="34">
        <f t="shared" si="2"/>
        <v>0</v>
      </c>
      <c r="B36" s="53" t="s">
        <v>27</v>
      </c>
      <c r="C36" s="57">
        <v>2133</v>
      </c>
      <c r="D36" s="37">
        <v>1</v>
      </c>
      <c r="E36" s="55">
        <f t="shared" si="0"/>
        <v>16</v>
      </c>
      <c r="F36" s="55">
        <v>8</v>
      </c>
      <c r="G36" s="55">
        <v>8</v>
      </c>
      <c r="H36" s="55"/>
      <c r="I36" s="56"/>
      <c r="J36" s="57">
        <v>0</v>
      </c>
      <c r="K36" s="58" t="e">
        <f>IF(F36&lt;&gt;0,VLOOKUP(B36&amp;"-"&amp;C36&amp;"-"&amp;F36,RAMs!$A:$H,6,FALSE),"")</f>
        <v>#N/A</v>
      </c>
      <c r="L36" s="58" t="e">
        <f>IF(G36&lt;&gt;0,VLOOKUP(B36&amp;"-"&amp;C36&amp;"-"&amp;G36,RAMs!$A:$H,6,FALSE),"")</f>
        <v>#N/A</v>
      </c>
      <c r="M36" s="58" t="str">
        <f>IF(H36&lt;&gt;0,VLOOKUP(B36&amp;"-"&amp;C36&amp;"-"&amp;H36,RAMs!$A:$H,6,FALSE),"")</f>
        <v/>
      </c>
      <c r="N36" s="58" t="str">
        <f>IF(I36&lt;&gt;0,VLOOKUP(B36&amp;"-"&amp;C36&amp;"-"&amp;I36,RAMs!$A:$H,6,FALSE),"")</f>
        <v/>
      </c>
      <c r="O36" s="24">
        <f t="shared" si="3"/>
        <v>1.4722389315224136</v>
      </c>
      <c r="P36" s="37">
        <f t="shared" si="4"/>
        <v>1.5021835460980566</v>
      </c>
      <c r="Q36" s="37">
        <f t="shared" si="5"/>
        <v>1.5021835460980566</v>
      </c>
      <c r="R36" s="59">
        <f t="shared" si="6"/>
        <v>1.4922020079061755</v>
      </c>
      <c r="S36" s="60">
        <f t="shared" si="1"/>
        <v>1.495724903738604</v>
      </c>
      <c r="T36" s="61"/>
      <c r="U36" s="55"/>
      <c r="V36" s="62"/>
      <c r="W36" s="62"/>
      <c r="X36" s="62"/>
    </row>
    <row r="37" spans="1:24" ht="15" customHeight="1" x14ac:dyDescent="0.25">
      <c r="A37" s="34">
        <f t="shared" si="2"/>
        <v>0</v>
      </c>
      <c r="B37" s="53" t="s">
        <v>27</v>
      </c>
      <c r="C37" s="57">
        <v>2133</v>
      </c>
      <c r="D37" s="37">
        <v>1</v>
      </c>
      <c r="E37" s="55">
        <f t="shared" si="0"/>
        <v>24</v>
      </c>
      <c r="F37" s="55">
        <v>16</v>
      </c>
      <c r="G37" s="55">
        <v>8</v>
      </c>
      <c r="H37" s="55"/>
      <c r="I37" s="56"/>
      <c r="J37" s="57">
        <v>0</v>
      </c>
      <c r="K37" s="58" t="e">
        <f>IF(F37&lt;&gt;0,VLOOKUP(B37&amp;"-"&amp;C37&amp;"-"&amp;F37,RAMs!$A:$H,6,FALSE),"")</f>
        <v>#N/A</v>
      </c>
      <c r="L37" s="58" t="e">
        <f>IF(G37&lt;&gt;0,VLOOKUP(B37&amp;"-"&amp;C37&amp;"-"&amp;G37,RAMs!$A:$H,6,FALSE),"")</f>
        <v>#N/A</v>
      </c>
      <c r="M37" s="58" t="str">
        <f>IF(H37&lt;&gt;0,VLOOKUP(B37&amp;"-"&amp;C37&amp;"-"&amp;H37,RAMs!$A:$H,6,FALSE),"")</f>
        <v/>
      </c>
      <c r="N37" s="58" t="str">
        <f>IF(I37&lt;&gt;0,VLOOKUP(B37&amp;"-"&amp;C37&amp;"-"&amp;I37,RAMs!$A:$H,6,FALSE),"")</f>
        <v/>
      </c>
      <c r="O37" s="24">
        <f t="shared" si="3"/>
        <v>1.6855047264272625</v>
      </c>
      <c r="P37" s="37">
        <f t="shared" si="4"/>
        <v>1.795424014092224</v>
      </c>
      <c r="Q37" s="37">
        <f t="shared" si="5"/>
        <v>1.795424014092224</v>
      </c>
      <c r="R37" s="59">
        <f t="shared" si="6"/>
        <v>1.7587842515372367</v>
      </c>
      <c r="S37" s="60">
        <f t="shared" si="1"/>
        <v>1.7717159324389968</v>
      </c>
      <c r="T37" s="61"/>
      <c r="U37" s="55"/>
      <c r="V37" s="62"/>
      <c r="W37" s="62"/>
      <c r="X37" s="62"/>
    </row>
    <row r="38" spans="1:24" ht="15" customHeight="1" x14ac:dyDescent="0.25">
      <c r="A38" s="34">
        <f t="shared" si="2"/>
        <v>0</v>
      </c>
      <c r="B38" s="53" t="s">
        <v>27</v>
      </c>
      <c r="C38" s="57">
        <v>2133</v>
      </c>
      <c r="D38" s="37">
        <v>1</v>
      </c>
      <c r="E38" s="55">
        <f t="shared" si="0"/>
        <v>32</v>
      </c>
      <c r="F38" s="55">
        <v>8</v>
      </c>
      <c r="G38" s="55">
        <v>8</v>
      </c>
      <c r="H38" s="55">
        <v>8</v>
      </c>
      <c r="I38" s="56">
        <v>8</v>
      </c>
      <c r="J38" s="57">
        <v>0</v>
      </c>
      <c r="K38" s="58" t="e">
        <f>IF(F38&lt;&gt;0,VLOOKUP(B38&amp;"-"&amp;C38&amp;"-"&amp;F38,RAMs!$A:$H,6,FALSE),"")</f>
        <v>#N/A</v>
      </c>
      <c r="L38" s="58" t="e">
        <f>IF(G38&lt;&gt;0,VLOOKUP(B38&amp;"-"&amp;C38&amp;"-"&amp;G38,RAMs!$A:$H,6,FALSE),"")</f>
        <v>#N/A</v>
      </c>
      <c r="M38" s="58" t="e">
        <f>IF(H38&lt;&gt;0,VLOOKUP(B38&amp;"-"&amp;C38&amp;"-"&amp;H38,RAMs!$A:$H,6,FALSE),"")</f>
        <v>#N/A</v>
      </c>
      <c r="N38" s="58" t="e">
        <f>IF(I38&lt;&gt;0,VLOOKUP(B38&amp;"-"&amp;C38&amp;"-"&amp;I38,RAMs!$A:$H,6,FALSE),"")</f>
        <v>#N/A</v>
      </c>
      <c r="O38" s="24">
        <f t="shared" si="3"/>
        <v>1.9528103443682339</v>
      </c>
      <c r="P38" s="37">
        <f t="shared" si="4"/>
        <v>2.1155015128751264</v>
      </c>
      <c r="Q38" s="37">
        <f t="shared" si="5"/>
        <v>2.1155015128751264</v>
      </c>
      <c r="R38" s="59">
        <f t="shared" si="6"/>
        <v>2.0612711233728289</v>
      </c>
      <c r="S38" s="60">
        <f t="shared" si="1"/>
        <v>2.0804112608442282</v>
      </c>
      <c r="T38" s="61"/>
      <c r="U38" s="55"/>
      <c r="V38" s="62"/>
      <c r="W38" s="62"/>
      <c r="X38" s="62"/>
    </row>
    <row r="39" spans="1:24" ht="15" customHeight="1" x14ac:dyDescent="0.25">
      <c r="A39" s="34">
        <f t="shared" si="2"/>
        <v>0</v>
      </c>
      <c r="B39" s="53" t="s">
        <v>27</v>
      </c>
      <c r="C39" s="57">
        <v>2133</v>
      </c>
      <c r="D39" s="37">
        <v>1</v>
      </c>
      <c r="E39" s="55">
        <f t="shared" si="0"/>
        <v>40</v>
      </c>
      <c r="F39" s="55">
        <v>16</v>
      </c>
      <c r="G39" s="55">
        <v>8</v>
      </c>
      <c r="H39" s="55">
        <v>8</v>
      </c>
      <c r="I39" s="56">
        <v>8</v>
      </c>
      <c r="J39" s="57">
        <v>0</v>
      </c>
      <c r="K39" s="58" t="e">
        <f>IF(F39&lt;&gt;0,VLOOKUP(B39&amp;"-"&amp;C39&amp;"-"&amp;F39,RAMs!$A:$H,6,FALSE),"")</f>
        <v>#N/A</v>
      </c>
      <c r="L39" s="58" t="e">
        <f>IF(G39&lt;&gt;0,VLOOKUP(B39&amp;"-"&amp;C39&amp;"-"&amp;G39,RAMs!$A:$H,6,FALSE),"")</f>
        <v>#N/A</v>
      </c>
      <c r="M39" s="58" t="e">
        <f>IF(H39&lt;&gt;0,VLOOKUP(B39&amp;"-"&amp;C39&amp;"-"&amp;H39,RAMs!$A:$H,6,FALSE),"")</f>
        <v>#N/A</v>
      </c>
      <c r="N39" s="58" t="e">
        <f>IF(I39&lt;&gt;0,VLOOKUP(B39&amp;"-"&amp;C39&amp;"-"&amp;I39,RAMs!$A:$H,6,FALSE),"")</f>
        <v>#N/A</v>
      </c>
      <c r="O39" s="24">
        <f t="shared" si="3"/>
        <v>2.1312717411899373</v>
      </c>
      <c r="P39" s="37">
        <f t="shared" si="4"/>
        <v>2.360885933504969</v>
      </c>
      <c r="Q39" s="37">
        <f t="shared" si="5"/>
        <v>2.360885933504969</v>
      </c>
      <c r="R39" s="59">
        <f t="shared" si="6"/>
        <v>2.2843478693999586</v>
      </c>
      <c r="S39" s="60">
        <f t="shared" si="1"/>
        <v>2.3113613037899619</v>
      </c>
      <c r="T39" s="61"/>
      <c r="U39" s="55"/>
      <c r="V39" s="62"/>
      <c r="W39" s="62"/>
      <c r="X39" s="62"/>
    </row>
    <row r="40" spans="1:24" ht="15" customHeight="1" x14ac:dyDescent="0.25">
      <c r="A40" s="34">
        <f t="shared" si="2"/>
        <v>0</v>
      </c>
      <c r="B40" s="53" t="s">
        <v>27</v>
      </c>
      <c r="C40" s="57">
        <v>2133</v>
      </c>
      <c r="D40" s="37">
        <v>1</v>
      </c>
      <c r="E40" s="55">
        <f t="shared" si="0"/>
        <v>48</v>
      </c>
      <c r="F40" s="55">
        <v>16</v>
      </c>
      <c r="G40" s="55">
        <v>16</v>
      </c>
      <c r="H40" s="55">
        <v>16</v>
      </c>
      <c r="I40" s="56"/>
      <c r="J40" s="57">
        <v>0</v>
      </c>
      <c r="K40" s="58" t="e">
        <f>IF(F40&lt;&gt;0,VLOOKUP(B40&amp;"-"&amp;C40&amp;"-"&amp;F40,RAMs!$A:$H,6,FALSE),"")</f>
        <v>#N/A</v>
      </c>
      <c r="L40" s="58" t="e">
        <f>IF(G40&lt;&gt;0,VLOOKUP(B40&amp;"-"&amp;C40&amp;"-"&amp;G40,RAMs!$A:$H,6,FALSE),"")</f>
        <v>#N/A</v>
      </c>
      <c r="M40" s="58" t="e">
        <f>IF(H40&lt;&gt;0,VLOOKUP(B40&amp;"-"&amp;C40&amp;"-"&amp;H40,RAMs!$A:$H,6,FALSE),"")</f>
        <v>#N/A</v>
      </c>
      <c r="N40" s="58" t="str">
        <f>IF(I40&lt;&gt;0,VLOOKUP(B40&amp;"-"&amp;C40&amp;"-"&amp;I40,RAMs!$A:$H,6,FALSE),"")</f>
        <v/>
      </c>
      <c r="O40" s="24">
        <f t="shared" si="3"/>
        <v>2.2618781496565488</v>
      </c>
      <c r="P40" s="37">
        <f t="shared" si="4"/>
        <v>2.5642036080895263</v>
      </c>
      <c r="Q40" s="37">
        <f t="shared" si="5"/>
        <v>2.5642036080895263</v>
      </c>
      <c r="R40" s="59">
        <f t="shared" si="6"/>
        <v>2.4634284552785335</v>
      </c>
      <c r="S40" s="60">
        <f t="shared" si="1"/>
        <v>2.4989961562706489</v>
      </c>
      <c r="T40" s="61"/>
      <c r="U40" s="55"/>
      <c r="V40" s="62"/>
      <c r="W40" s="62"/>
      <c r="X40" s="62"/>
    </row>
    <row r="41" spans="1:24" ht="15" customHeight="1" x14ac:dyDescent="0.25">
      <c r="A41" s="34">
        <f t="shared" si="2"/>
        <v>0</v>
      </c>
      <c r="B41" s="53" t="s">
        <v>27</v>
      </c>
      <c r="C41" s="57">
        <v>2133</v>
      </c>
      <c r="D41" s="37">
        <v>1</v>
      </c>
      <c r="E41" s="55">
        <f t="shared" si="0"/>
        <v>64</v>
      </c>
      <c r="F41" s="55">
        <v>16</v>
      </c>
      <c r="G41" s="55">
        <v>16</v>
      </c>
      <c r="H41" s="55">
        <v>16</v>
      </c>
      <c r="I41" s="56">
        <v>16</v>
      </c>
      <c r="J41" s="57">
        <v>0</v>
      </c>
      <c r="K41" s="58" t="e">
        <f>IF(F41&lt;&gt;0,VLOOKUP(B41&amp;"-"&amp;C41&amp;"-"&amp;F41,RAMs!$A:$H,6,FALSE),"")</f>
        <v>#N/A</v>
      </c>
      <c r="L41" s="58" t="e">
        <f>IF(G41&lt;&gt;0,VLOOKUP(B41&amp;"-"&amp;C41&amp;"-"&amp;G41,RAMs!$A:$H,6,FALSE),"")</f>
        <v>#N/A</v>
      </c>
      <c r="M41" s="58" t="e">
        <f>IF(H41&lt;&gt;0,VLOOKUP(B41&amp;"-"&amp;C41&amp;"-"&amp;H41,RAMs!$A:$H,6,FALSE),"")</f>
        <v>#N/A</v>
      </c>
      <c r="N41" s="58" t="e">
        <f>IF(I41&lt;&gt;0,VLOOKUP(B41&amp;"-"&amp;C41&amp;"-"&amp;I41,RAMs!$A:$H,6,FALSE),"")</f>
        <v>#N/A</v>
      </c>
      <c r="O41" s="24">
        <f t="shared" si="3"/>
        <v>2.6120415558079868</v>
      </c>
      <c r="P41" s="37">
        <f t="shared" si="4"/>
        <v>3.0219444286047872</v>
      </c>
      <c r="Q41" s="37">
        <f t="shared" si="5"/>
        <v>3.0219444286047872</v>
      </c>
      <c r="R41" s="59">
        <f t="shared" si="6"/>
        <v>2.8853101376725205</v>
      </c>
      <c r="S41" s="60">
        <f t="shared" si="1"/>
        <v>2.9335340050603791</v>
      </c>
      <c r="T41" s="61"/>
      <c r="U41" s="55"/>
      <c r="V41" s="62"/>
      <c r="W41" s="62"/>
      <c r="X41" s="62"/>
    </row>
    <row r="42" spans="1:24" ht="15" customHeight="1" x14ac:dyDescent="0.25">
      <c r="A42" s="34">
        <f t="shared" ref="A42:A72" si="7">(SUMPRODUCT((C348:D348 /C$9:D$9)^C$7:D$7 * C$5:D$5) * (1 + COUNT(F348:I348)*0.05) + (E348/E$9)^E$7 * E$5)  * R$9</f>
        <v>0</v>
      </c>
      <c r="B42" s="53" t="s">
        <v>27</v>
      </c>
      <c r="C42" s="57">
        <v>2133</v>
      </c>
      <c r="D42" s="37">
        <v>1</v>
      </c>
      <c r="E42" s="55">
        <f t="shared" si="0"/>
        <v>80</v>
      </c>
      <c r="F42" s="55">
        <v>32</v>
      </c>
      <c r="G42" s="55">
        <v>16</v>
      </c>
      <c r="H42" s="55">
        <v>16</v>
      </c>
      <c r="I42" s="56">
        <v>16</v>
      </c>
      <c r="J42" s="57">
        <v>0</v>
      </c>
      <c r="K42" s="58" t="e">
        <f>IF(F42&lt;&gt;0,VLOOKUP(B42&amp;"-"&amp;C42&amp;"-"&amp;F42,RAMs!$A:$H,6,FALSE),"")</f>
        <v>#N/A</v>
      </c>
      <c r="L42" s="58" t="e">
        <f>IF(G42&lt;&gt;0,VLOOKUP(B42&amp;"-"&amp;C42&amp;"-"&amp;G42,RAMs!$A:$H,6,FALSE),"")</f>
        <v>#N/A</v>
      </c>
      <c r="M42" s="58" t="e">
        <f>IF(H42&lt;&gt;0,VLOOKUP(B42&amp;"-"&amp;C42&amp;"-"&amp;H42,RAMs!$A:$H,6,FALSE),"")</f>
        <v>#N/A</v>
      </c>
      <c r="N42" s="58" t="e">
        <f>IF(I42&lt;&gt;0,VLOOKUP(B42&amp;"-"&amp;C42&amp;"-"&amp;I42,RAMs!$A:$H,6,FALSE),"")</f>
        <v>#N/A</v>
      </c>
      <c r="O42" s="24">
        <f t="shared" si="3"/>
        <v>2.9019529502590076</v>
      </c>
      <c r="P42" s="37">
        <f t="shared" si="4"/>
        <v>3.4205725959749405</v>
      </c>
      <c r="Q42" s="37">
        <f t="shared" si="5"/>
        <v>3.4205725959749405</v>
      </c>
      <c r="R42" s="59">
        <f t="shared" si="6"/>
        <v>3.2476993807362962</v>
      </c>
      <c r="S42" s="60">
        <f t="shared" si="1"/>
        <v>3.308713456702876</v>
      </c>
      <c r="T42" s="61"/>
      <c r="U42" s="55"/>
      <c r="V42" s="62"/>
      <c r="W42" s="62"/>
      <c r="X42" s="62"/>
    </row>
    <row r="43" spans="1:24" ht="15" customHeight="1" x14ac:dyDescent="0.25">
      <c r="A43" s="34">
        <f t="shared" si="7"/>
        <v>0</v>
      </c>
      <c r="B43" s="53" t="s">
        <v>27</v>
      </c>
      <c r="C43" s="57">
        <v>2133</v>
      </c>
      <c r="D43" s="37">
        <v>1</v>
      </c>
      <c r="E43" s="55">
        <f t="shared" si="0"/>
        <v>96</v>
      </c>
      <c r="F43" s="55">
        <v>32</v>
      </c>
      <c r="G43" s="55">
        <v>32</v>
      </c>
      <c r="H43" s="55">
        <v>32</v>
      </c>
      <c r="I43" s="56"/>
      <c r="J43" s="57">
        <v>0</v>
      </c>
      <c r="K43" s="58" t="e">
        <f>IF(F43&lt;&gt;0,VLOOKUP(B43&amp;"-"&amp;C43&amp;"-"&amp;F43,RAMs!$A:$H,6,FALSE),"")</f>
        <v>#N/A</v>
      </c>
      <c r="L43" s="58" t="e">
        <f>IF(G43&lt;&gt;0,VLOOKUP(B43&amp;"-"&amp;C43&amp;"-"&amp;G43,RAMs!$A:$H,6,FALSE),"")</f>
        <v>#N/A</v>
      </c>
      <c r="M43" s="58" t="e">
        <f>IF(H43&lt;&gt;0,VLOOKUP(B43&amp;"-"&amp;C43&amp;"-"&amp;H43,RAMs!$A:$H,6,FALSE),"")</f>
        <v>#N/A</v>
      </c>
      <c r="N43" s="58" t="str">
        <f>IF(I43&lt;&gt;0,VLOOKUP(B43&amp;"-"&amp;C43&amp;"-"&amp;I43,RAMs!$A:$H,6,FALSE),"")</f>
        <v/>
      </c>
      <c r="O43" s="24">
        <f t="shared" si="3"/>
        <v>3.137469862100176</v>
      </c>
      <c r="P43" s="37">
        <f t="shared" si="4"/>
        <v>3.7681422126995132</v>
      </c>
      <c r="Q43" s="37">
        <f t="shared" si="5"/>
        <v>3.7681422126995132</v>
      </c>
      <c r="R43" s="59">
        <f t="shared" si="6"/>
        <v>3.5579180958330676</v>
      </c>
      <c r="S43" s="60">
        <f t="shared" si="1"/>
        <v>3.6321148429624008</v>
      </c>
      <c r="T43" s="61"/>
      <c r="U43" s="55"/>
      <c r="V43" s="62"/>
      <c r="W43" s="62"/>
      <c r="X43" s="62"/>
    </row>
    <row r="44" spans="1:24" ht="15" customHeight="1" x14ac:dyDescent="0.25">
      <c r="A44" s="34">
        <f t="shared" si="7"/>
        <v>0</v>
      </c>
      <c r="B44" s="53" t="s">
        <v>27</v>
      </c>
      <c r="C44" s="57">
        <v>2133</v>
      </c>
      <c r="D44" s="37">
        <v>1</v>
      </c>
      <c r="E44" s="55">
        <f t="shared" si="0"/>
        <v>128</v>
      </c>
      <c r="F44" s="55">
        <v>32</v>
      </c>
      <c r="G44" s="55">
        <v>32</v>
      </c>
      <c r="H44" s="55">
        <v>32</v>
      </c>
      <c r="I44" s="56">
        <v>32</v>
      </c>
      <c r="J44" s="57">
        <v>0</v>
      </c>
      <c r="K44" s="58" t="e">
        <f>IF(F44&lt;&gt;0,VLOOKUP(B44&amp;"-"&amp;C44&amp;"-"&amp;F44,RAMs!$A:$H,6,FALSE),"")</f>
        <v>#N/A</v>
      </c>
      <c r="L44" s="58" t="e">
        <f>IF(G44&lt;&gt;0,VLOOKUP(B44&amp;"-"&amp;C44&amp;"-"&amp;G44,RAMs!$A:$H,6,FALSE),"")</f>
        <v>#N/A</v>
      </c>
      <c r="M44" s="58" t="e">
        <f>IF(H44&lt;&gt;0,VLOOKUP(B44&amp;"-"&amp;C44&amp;"-"&amp;H44,RAMs!$A:$H,6,FALSE),"")</f>
        <v>#N/A</v>
      </c>
      <c r="N44" s="58" t="e">
        <f>IF(I44&lt;&gt;0,VLOOKUP(B44&amp;"-"&amp;C44&amp;"-"&amp;I44,RAMs!$A:$H,6,FALSE),"")</f>
        <v>#N/A</v>
      </c>
      <c r="O44" s="24">
        <f t="shared" si="3"/>
        <v>3.6829658182975153</v>
      </c>
      <c r="P44" s="37">
        <f t="shared" si="4"/>
        <v>4.4944652895278887</v>
      </c>
      <c r="Q44" s="37">
        <f t="shared" si="5"/>
        <v>4.4944652895278887</v>
      </c>
      <c r="R44" s="59">
        <f t="shared" si="6"/>
        <v>4.2239654657844303</v>
      </c>
      <c r="S44" s="60">
        <f t="shared" si="1"/>
        <v>4.3194359918115337</v>
      </c>
      <c r="T44" s="61"/>
      <c r="U44" s="55"/>
      <c r="V44" s="62"/>
      <c r="W44" s="62"/>
      <c r="X44" s="62"/>
    </row>
    <row r="45" spans="1:24" ht="15" customHeight="1" x14ac:dyDescent="0.25">
      <c r="A45" s="34">
        <f t="shared" si="7"/>
        <v>0</v>
      </c>
      <c r="B45" s="53" t="s">
        <v>27</v>
      </c>
      <c r="C45" s="57">
        <v>2133</v>
      </c>
      <c r="D45" s="37">
        <v>1</v>
      </c>
      <c r="E45" s="55">
        <f t="shared" si="0"/>
        <v>160</v>
      </c>
      <c r="F45" s="55">
        <v>64</v>
      </c>
      <c r="G45" s="55">
        <v>32</v>
      </c>
      <c r="H45" s="55">
        <v>32</v>
      </c>
      <c r="I45" s="56">
        <v>32</v>
      </c>
      <c r="J45" s="57">
        <v>0</v>
      </c>
      <c r="K45" s="58" t="e">
        <f>IF(F45&lt;&gt;0,VLOOKUP(B45&amp;"-"&amp;C45&amp;"-"&amp;F45,RAMs!$A:$H,6,FALSE),"")</f>
        <v>#N/A</v>
      </c>
      <c r="L45" s="58" t="e">
        <f>IF(G45&lt;&gt;0,VLOOKUP(B45&amp;"-"&amp;C45&amp;"-"&amp;G45,RAMs!$A:$H,6,FALSE),"")</f>
        <v>#N/A</v>
      </c>
      <c r="M45" s="58" t="e">
        <f>IF(H45&lt;&gt;0,VLOOKUP(B45&amp;"-"&amp;C45&amp;"-"&amp;H45,RAMs!$A:$H,6,FALSE),"")</f>
        <v>#N/A</v>
      </c>
      <c r="N45" s="58" t="e">
        <f>IF(I45&lt;&gt;0,VLOOKUP(B45&amp;"-"&amp;C45&amp;"-"&amp;I45,RAMs!$A:$H,6,FALSE),"")</f>
        <v>#N/A</v>
      </c>
      <c r="O45" s="24">
        <f t="shared" si="3"/>
        <v>4.1539282680451519</v>
      </c>
      <c r="P45" s="37">
        <f t="shared" si="4"/>
        <v>5.1420386579308888</v>
      </c>
      <c r="Q45" s="37">
        <f t="shared" si="5"/>
        <v>5.1420386579308888</v>
      </c>
      <c r="R45" s="59">
        <f t="shared" si="6"/>
        <v>4.8126685279689765</v>
      </c>
      <c r="S45" s="60">
        <f t="shared" si="1"/>
        <v>4.9289168091320041</v>
      </c>
      <c r="T45" s="61"/>
      <c r="U45" s="55"/>
      <c r="V45" s="62"/>
      <c r="W45" s="62"/>
      <c r="X45" s="62"/>
    </row>
    <row r="46" spans="1:24" ht="15" customHeight="1" x14ac:dyDescent="0.25">
      <c r="A46" s="34">
        <f t="shared" si="7"/>
        <v>0</v>
      </c>
      <c r="B46" s="53" t="s">
        <v>27</v>
      </c>
      <c r="C46" s="57">
        <v>2133</v>
      </c>
      <c r="D46" s="37">
        <v>1</v>
      </c>
      <c r="E46" s="55">
        <f t="shared" si="0"/>
        <v>192</v>
      </c>
      <c r="F46" s="55">
        <v>64</v>
      </c>
      <c r="G46" s="55">
        <v>64</v>
      </c>
      <c r="H46" s="55">
        <v>64</v>
      </c>
      <c r="I46" s="56"/>
      <c r="J46" s="57">
        <v>0</v>
      </c>
      <c r="K46" s="58" t="e">
        <f>IF(F46&lt;&gt;0,VLOOKUP(B46&amp;"-"&amp;C46&amp;"-"&amp;F46,RAMs!$A:$H,6,FALSE),"")</f>
        <v>#N/A</v>
      </c>
      <c r="L46" s="58" t="e">
        <f>IF(G46&lt;&gt;0,VLOOKUP(B46&amp;"-"&amp;C46&amp;"-"&amp;G46,RAMs!$A:$H,6,FALSE),"")</f>
        <v>#N/A</v>
      </c>
      <c r="M46" s="58" t="e">
        <f>IF(H46&lt;&gt;0,VLOOKUP(B46&amp;"-"&amp;C46&amp;"-"&amp;H46,RAMs!$A:$H,6,FALSE),"")</f>
        <v>#N/A</v>
      </c>
      <c r="N46" s="58" t="str">
        <f>IF(I46&lt;&gt;0,VLOOKUP(B46&amp;"-"&amp;C46&amp;"-"&amp;I46,RAMs!$A:$H,6,FALSE),"")</f>
        <v/>
      </c>
      <c r="O46" s="24">
        <f t="shared" si="3"/>
        <v>4.5598727954241687</v>
      </c>
      <c r="P46" s="37">
        <f t="shared" si="4"/>
        <v>5.7239462460200041</v>
      </c>
      <c r="Q46" s="37">
        <f t="shared" si="5"/>
        <v>5.7239462460200041</v>
      </c>
      <c r="R46" s="59">
        <f t="shared" si="6"/>
        <v>5.3359217624880584</v>
      </c>
      <c r="S46" s="60">
        <f t="shared" si="1"/>
        <v>5.4728715802052159</v>
      </c>
      <c r="T46" s="61"/>
      <c r="U46" s="55"/>
      <c r="V46" s="62"/>
      <c r="W46" s="62"/>
      <c r="X46" s="62"/>
    </row>
    <row r="47" spans="1:24" ht="15" customHeight="1" x14ac:dyDescent="0.25">
      <c r="A47" s="34">
        <f t="shared" si="7"/>
        <v>0</v>
      </c>
      <c r="B47" s="53" t="s">
        <v>27</v>
      </c>
      <c r="C47" s="57">
        <v>2133</v>
      </c>
      <c r="D47" s="37">
        <v>1</v>
      </c>
      <c r="E47" s="55">
        <f t="shared" si="0"/>
        <v>256</v>
      </c>
      <c r="F47" s="55">
        <v>64</v>
      </c>
      <c r="G47" s="55">
        <v>64</v>
      </c>
      <c r="H47" s="55">
        <v>64</v>
      </c>
      <c r="I47" s="56">
        <v>64</v>
      </c>
      <c r="J47" s="57">
        <v>0</v>
      </c>
      <c r="K47" s="58" t="e">
        <f>IF(F47&lt;&gt;0,VLOOKUP(B47&amp;"-"&amp;C47&amp;"-"&amp;F47,RAMs!$A:$H,6,FALSE),"")</f>
        <v>#N/A</v>
      </c>
      <c r="L47" s="58" t="e">
        <f>IF(G47&lt;&gt;0,VLOOKUP(B47&amp;"-"&amp;C47&amp;"-"&amp;G47,RAMs!$A:$H,6,FALSE),"")</f>
        <v>#N/A</v>
      </c>
      <c r="M47" s="58" t="e">
        <f>IF(H47&lt;&gt;0,VLOOKUP(B47&amp;"-"&amp;C47&amp;"-"&amp;H47,RAMs!$A:$H,6,FALSE),"")</f>
        <v>#N/A</v>
      </c>
      <c r="N47" s="58" t="e">
        <f>IF(I47&lt;&gt;0,VLOOKUP(B47&amp;"-"&amp;C47&amp;"-"&amp;I47,RAMs!$A:$H,6,FALSE),"")</f>
        <v>#N/A</v>
      </c>
      <c r="O47" s="24">
        <f t="shared" si="3"/>
        <v>5.4226874153438223</v>
      </c>
      <c r="P47" s="37">
        <f t="shared" si="4"/>
        <v>6.8865824854665609</v>
      </c>
      <c r="Q47" s="37">
        <f t="shared" si="5"/>
        <v>6.8865824854665609</v>
      </c>
      <c r="R47" s="59">
        <f t="shared" si="6"/>
        <v>6.3986174620923144</v>
      </c>
      <c r="S47" s="60">
        <f t="shared" si="1"/>
        <v>6.5708404115185184</v>
      </c>
      <c r="T47" s="61"/>
      <c r="U47" s="55"/>
      <c r="V47" s="62"/>
      <c r="W47" s="62"/>
      <c r="X47" s="62"/>
    </row>
    <row r="48" spans="1:24" ht="15" customHeight="1" x14ac:dyDescent="0.25">
      <c r="A48" s="34">
        <f t="shared" si="7"/>
        <v>0</v>
      </c>
      <c r="B48" s="53" t="s">
        <v>27</v>
      </c>
      <c r="C48" s="57">
        <v>2400</v>
      </c>
      <c r="D48" s="37">
        <v>1</v>
      </c>
      <c r="E48" s="55">
        <f t="shared" si="0"/>
        <v>8</v>
      </c>
      <c r="F48" s="55">
        <v>8</v>
      </c>
      <c r="G48" s="55"/>
      <c r="H48" s="55"/>
      <c r="I48" s="56"/>
      <c r="J48" s="57">
        <v>0</v>
      </c>
      <c r="K48" s="58" t="e">
        <f>IF(F48&lt;&gt;0,VLOOKUP(B48&amp;"-"&amp;C48&amp;"-"&amp;F48,RAMs!$A:$H,6,FALSE),"")</f>
        <v>#N/A</v>
      </c>
      <c r="L48" s="58" t="str">
        <f>IF(G48&lt;&gt;0,VLOOKUP(B48&amp;"-"&amp;C48&amp;"-"&amp;G48,RAMs!$A:$H,6,FALSE),"")</f>
        <v/>
      </c>
      <c r="M48" s="58" t="str">
        <f>IF(H48&lt;&gt;0,VLOOKUP(B48&amp;"-"&amp;C48&amp;"-"&amp;H48,RAMs!$A:$H,6,FALSE),"")</f>
        <v/>
      </c>
      <c r="N48" s="58" t="str">
        <f>IF(I48&lt;&gt;0,VLOOKUP(B48&amp;"-"&amp;C48&amp;"-"&amp;I48,RAMs!$A:$H,6,FALSE),"")</f>
        <v/>
      </c>
      <c r="O48" s="24">
        <f t="shared" si="3"/>
        <v>1.2612082943738718</v>
      </c>
      <c r="P48" s="37">
        <f t="shared" si="4"/>
        <v>1.1843458060617102</v>
      </c>
      <c r="Q48" s="37">
        <f t="shared" si="5"/>
        <v>1.1843458060617102</v>
      </c>
      <c r="R48" s="59">
        <f t="shared" si="6"/>
        <v>1.2099666354990974</v>
      </c>
      <c r="S48" s="60">
        <f t="shared" si="1"/>
        <v>1.2009239898153137</v>
      </c>
      <c r="T48" s="61"/>
      <c r="U48" s="55"/>
      <c r="V48" s="62"/>
      <c r="W48" s="62"/>
      <c r="X48" s="62"/>
    </row>
    <row r="49" spans="1:24" ht="15" customHeight="1" x14ac:dyDescent="0.25">
      <c r="A49" s="34">
        <f t="shared" si="7"/>
        <v>0</v>
      </c>
      <c r="B49" s="53" t="s">
        <v>27</v>
      </c>
      <c r="C49" s="57">
        <v>2400</v>
      </c>
      <c r="D49" s="37">
        <v>1</v>
      </c>
      <c r="E49" s="55">
        <f t="shared" si="0"/>
        <v>16</v>
      </c>
      <c r="F49" s="55">
        <v>8</v>
      </c>
      <c r="G49" s="55">
        <v>8</v>
      </c>
      <c r="H49" s="55"/>
      <c r="I49" s="56"/>
      <c r="J49" s="57">
        <v>0</v>
      </c>
      <c r="K49" s="58" t="e">
        <f>IF(F49&lt;&gt;0,VLOOKUP(B49&amp;"-"&amp;C49&amp;"-"&amp;F49,RAMs!$A:$H,6,FALSE),"")</f>
        <v>#N/A</v>
      </c>
      <c r="L49" s="58" t="e">
        <f>IF(G49&lt;&gt;0,VLOOKUP(B49&amp;"-"&amp;C49&amp;"-"&amp;G49,RAMs!$A:$H,6,FALSE),"")</f>
        <v>#N/A</v>
      </c>
      <c r="M49" s="58" t="str">
        <f>IF(H49&lt;&gt;0,VLOOKUP(B49&amp;"-"&amp;C49&amp;"-"&amp;H49,RAMs!$A:$H,6,FALSE),"")</f>
        <v/>
      </c>
      <c r="N49" s="58" t="str">
        <f>IF(I49&lt;&gt;0,VLOOKUP(B49&amp;"-"&amp;C49&amp;"-"&amp;I49,RAMs!$A:$H,6,FALSE),"")</f>
        <v/>
      </c>
      <c r="O49" s="24">
        <f t="shared" si="3"/>
        <v>1.5520201302385686</v>
      </c>
      <c r="P49" s="37">
        <f t="shared" si="4"/>
        <v>1.5580303851993651</v>
      </c>
      <c r="Q49" s="37">
        <f t="shared" si="5"/>
        <v>1.5580303851993651</v>
      </c>
      <c r="R49" s="59">
        <f t="shared" si="6"/>
        <v>1.5560269668790996</v>
      </c>
      <c r="S49" s="60">
        <f t="shared" si="1"/>
        <v>1.5567340556980169</v>
      </c>
      <c r="T49" s="61"/>
      <c r="U49" s="55"/>
      <c r="V49" s="62"/>
      <c r="W49" s="62"/>
      <c r="X49" s="62"/>
    </row>
    <row r="50" spans="1:24" ht="15" customHeight="1" x14ac:dyDescent="0.25">
      <c r="A50" s="34">
        <f t="shared" si="7"/>
        <v>0</v>
      </c>
      <c r="B50" s="53" t="s">
        <v>27</v>
      </c>
      <c r="C50" s="57">
        <v>2400</v>
      </c>
      <c r="D50" s="37">
        <v>1</v>
      </c>
      <c r="E50" s="55">
        <f t="shared" si="0"/>
        <v>24</v>
      </c>
      <c r="F50" s="55">
        <v>16</v>
      </c>
      <c r="G50" s="55">
        <v>8</v>
      </c>
      <c r="H50" s="55"/>
      <c r="I50" s="56"/>
      <c r="J50" s="57">
        <v>0</v>
      </c>
      <c r="K50" s="58" t="e">
        <f>IF(F50&lt;&gt;0,VLOOKUP(B50&amp;"-"&amp;C50&amp;"-"&amp;F50,RAMs!$A:$H,6,FALSE),"")</f>
        <v>#N/A</v>
      </c>
      <c r="L50" s="58" t="e">
        <f>IF(G50&lt;&gt;0,VLOOKUP(B50&amp;"-"&amp;C50&amp;"-"&amp;G50,RAMs!$A:$H,6,FALSE),"")</f>
        <v>#N/A</v>
      </c>
      <c r="M50" s="58" t="str">
        <f>IF(H50&lt;&gt;0,VLOOKUP(B50&amp;"-"&amp;C50&amp;"-"&amp;H50,RAMs!$A:$H,6,FALSE),"")</f>
        <v/>
      </c>
      <c r="N50" s="58" t="str">
        <f>IF(I50&lt;&gt;0,VLOOKUP(B50&amp;"-"&amp;C50&amp;"-"&amp;I50,RAMs!$A:$H,6,FALSE),"")</f>
        <v/>
      </c>
      <c r="O50" s="24">
        <f t="shared" si="3"/>
        <v>1.7652859251434174</v>
      </c>
      <c r="P50" s="37">
        <f t="shared" si="4"/>
        <v>1.8512708531935322</v>
      </c>
      <c r="Q50" s="37">
        <f t="shared" si="5"/>
        <v>1.8512708531935322</v>
      </c>
      <c r="R50" s="59">
        <f t="shared" si="6"/>
        <v>1.8226092105101606</v>
      </c>
      <c r="S50" s="60">
        <f t="shared" si="1"/>
        <v>1.8327250843984095</v>
      </c>
      <c r="T50" s="61"/>
      <c r="U50" s="55"/>
      <c r="V50" s="62"/>
      <c r="W50" s="62"/>
      <c r="X50" s="62"/>
    </row>
    <row r="51" spans="1:24" ht="15" customHeight="1" x14ac:dyDescent="0.25">
      <c r="A51" s="34">
        <f t="shared" si="7"/>
        <v>0</v>
      </c>
      <c r="B51" s="53" t="s">
        <v>27</v>
      </c>
      <c r="C51" s="57">
        <v>2400</v>
      </c>
      <c r="D51" s="37">
        <v>1</v>
      </c>
      <c r="E51" s="55">
        <f t="shared" si="0"/>
        <v>32</v>
      </c>
      <c r="F51" s="55">
        <v>8</v>
      </c>
      <c r="G51" s="55">
        <v>8</v>
      </c>
      <c r="H51" s="55">
        <v>8</v>
      </c>
      <c r="I51" s="56">
        <v>8</v>
      </c>
      <c r="J51" s="57">
        <v>0</v>
      </c>
      <c r="K51" s="58" t="e">
        <f>IF(F51&lt;&gt;0,VLOOKUP(B51&amp;"-"&amp;C51&amp;"-"&amp;F51,RAMs!$A:$H,6,FALSE),"")</f>
        <v>#N/A</v>
      </c>
      <c r="L51" s="58" t="e">
        <f>IF(G51&lt;&gt;0,VLOOKUP(B51&amp;"-"&amp;C51&amp;"-"&amp;G51,RAMs!$A:$H,6,FALSE),"")</f>
        <v>#N/A</v>
      </c>
      <c r="M51" s="58" t="e">
        <f>IF(H51&lt;&gt;0,VLOOKUP(B51&amp;"-"&amp;C51&amp;"-"&amp;H51,RAMs!$A:$H,6,FALSE),"")</f>
        <v>#N/A</v>
      </c>
      <c r="N51" s="58" t="e">
        <f>IF(I51&lt;&gt;0,VLOOKUP(B51&amp;"-"&amp;C51&amp;"-"&amp;I51,RAMs!$A:$H,6,FALSE),"")</f>
        <v>#N/A</v>
      </c>
      <c r="O51" s="24">
        <f t="shared" si="3"/>
        <v>2.0398443793313117</v>
      </c>
      <c r="P51" s="37">
        <f t="shared" si="4"/>
        <v>2.176425337349281</v>
      </c>
      <c r="Q51" s="37">
        <f t="shared" si="5"/>
        <v>2.176425337349281</v>
      </c>
      <c r="R51" s="59">
        <f t="shared" si="6"/>
        <v>2.1308983513432911</v>
      </c>
      <c r="S51" s="60">
        <f t="shared" si="1"/>
        <v>2.1469666993454051</v>
      </c>
      <c r="T51" s="61"/>
      <c r="U51" s="55"/>
      <c r="V51" s="62"/>
      <c r="W51" s="62"/>
      <c r="X51" s="62"/>
    </row>
    <row r="52" spans="1:24" ht="15" customHeight="1" x14ac:dyDescent="0.25">
      <c r="A52" s="34">
        <f t="shared" si="7"/>
        <v>0</v>
      </c>
      <c r="B52" s="53" t="s">
        <v>27</v>
      </c>
      <c r="C52" s="57">
        <v>2400</v>
      </c>
      <c r="D52" s="37">
        <v>1</v>
      </c>
      <c r="E52" s="55">
        <f t="shared" si="0"/>
        <v>40</v>
      </c>
      <c r="F52" s="55">
        <v>16</v>
      </c>
      <c r="G52" s="55">
        <v>8</v>
      </c>
      <c r="H52" s="55">
        <v>8</v>
      </c>
      <c r="I52" s="56">
        <v>8</v>
      </c>
      <c r="J52" s="57">
        <v>0</v>
      </c>
      <c r="K52" s="58" t="e">
        <f>IF(F52&lt;&gt;0,VLOOKUP(B52&amp;"-"&amp;C52&amp;"-"&amp;F52,RAMs!$A:$H,6,FALSE),"")</f>
        <v>#N/A</v>
      </c>
      <c r="L52" s="58" t="e">
        <f>IF(G52&lt;&gt;0,VLOOKUP(B52&amp;"-"&amp;C52&amp;"-"&amp;G52,RAMs!$A:$H,6,FALSE),"")</f>
        <v>#N/A</v>
      </c>
      <c r="M52" s="58" t="e">
        <f>IF(H52&lt;&gt;0,VLOOKUP(B52&amp;"-"&amp;C52&amp;"-"&amp;H52,RAMs!$A:$H,6,FALSE),"")</f>
        <v>#N/A</v>
      </c>
      <c r="N52" s="58" t="e">
        <f>IF(I52&lt;&gt;0,VLOOKUP(B52&amp;"-"&amp;C52&amp;"-"&amp;I52,RAMs!$A:$H,6,FALSE),"")</f>
        <v>#N/A</v>
      </c>
      <c r="O52" s="24">
        <f t="shared" si="3"/>
        <v>2.2183057761530156</v>
      </c>
      <c r="P52" s="37">
        <f t="shared" si="4"/>
        <v>2.4218097579791236</v>
      </c>
      <c r="Q52" s="37">
        <f t="shared" si="5"/>
        <v>2.4218097579791236</v>
      </c>
      <c r="R52" s="59">
        <f t="shared" si="6"/>
        <v>2.3539750973704208</v>
      </c>
      <c r="S52" s="60">
        <f t="shared" si="1"/>
        <v>2.3779167422911391</v>
      </c>
      <c r="T52" s="61"/>
      <c r="U52" s="55"/>
      <c r="V52" s="62"/>
      <c r="W52" s="62"/>
      <c r="X52" s="62"/>
    </row>
    <row r="53" spans="1:24" ht="15" customHeight="1" x14ac:dyDescent="0.25">
      <c r="A53" s="34">
        <f t="shared" si="7"/>
        <v>0</v>
      </c>
      <c r="B53" s="53" t="s">
        <v>27</v>
      </c>
      <c r="C53" s="57">
        <v>2400</v>
      </c>
      <c r="D53" s="37">
        <v>1</v>
      </c>
      <c r="E53" s="55">
        <f t="shared" si="0"/>
        <v>48</v>
      </c>
      <c r="F53" s="55">
        <v>16</v>
      </c>
      <c r="G53" s="55">
        <v>16</v>
      </c>
      <c r="H53" s="55">
        <v>16</v>
      </c>
      <c r="I53" s="56"/>
      <c r="J53" s="57">
        <v>0</v>
      </c>
      <c r="K53" s="58" t="e">
        <f>IF(F53&lt;&gt;0,VLOOKUP(B53&amp;"-"&amp;C53&amp;"-"&amp;F53,RAMs!$A:$H,6,FALSE),"")</f>
        <v>#N/A</v>
      </c>
      <c r="L53" s="58" t="e">
        <f>IF(G53&lt;&gt;0,VLOOKUP(B53&amp;"-"&amp;C53&amp;"-"&amp;G53,RAMs!$A:$H,6,FALSE),"")</f>
        <v>#N/A</v>
      </c>
      <c r="M53" s="58" t="e">
        <f>IF(H53&lt;&gt;0,VLOOKUP(B53&amp;"-"&amp;C53&amp;"-"&amp;H53,RAMs!$A:$H,6,FALSE),"")</f>
        <v>#N/A</v>
      </c>
      <c r="N53" s="58" t="str">
        <f>IF(I53&lt;&gt;0,VLOOKUP(B53&amp;"-"&amp;C53&amp;"-"&amp;I53,RAMs!$A:$H,6,FALSE),"")</f>
        <v/>
      </c>
      <c r="O53" s="24">
        <f t="shared" si="3"/>
        <v>2.3452857664961648</v>
      </c>
      <c r="P53" s="37">
        <f t="shared" si="4"/>
        <v>2.6225889398772577</v>
      </c>
      <c r="Q53" s="37">
        <f t="shared" si="5"/>
        <v>2.6225889398772577</v>
      </c>
      <c r="R53" s="59">
        <f t="shared" si="6"/>
        <v>2.5301545487502266</v>
      </c>
      <c r="S53" s="60">
        <f t="shared" si="1"/>
        <v>2.5627784515009431</v>
      </c>
      <c r="T53" s="61"/>
      <c r="U53" s="55"/>
      <c r="V53" s="62"/>
      <c r="W53" s="62"/>
      <c r="X53" s="62"/>
    </row>
    <row r="54" spans="1:24" ht="15" customHeight="1" x14ac:dyDescent="0.25">
      <c r="A54" s="34">
        <f t="shared" si="7"/>
        <v>0</v>
      </c>
      <c r="B54" s="53" t="s">
        <v>27</v>
      </c>
      <c r="C54" s="57">
        <v>2400</v>
      </c>
      <c r="D54" s="37">
        <v>1</v>
      </c>
      <c r="E54" s="55">
        <f t="shared" si="0"/>
        <v>64</v>
      </c>
      <c r="F54" s="55">
        <v>16</v>
      </c>
      <c r="G54" s="55">
        <v>16</v>
      </c>
      <c r="H54" s="55">
        <v>16</v>
      </c>
      <c r="I54" s="56">
        <v>16</v>
      </c>
      <c r="J54" s="57">
        <v>0</v>
      </c>
      <c r="K54" s="58" t="e">
        <f>IF(F54&lt;&gt;0,VLOOKUP(B54&amp;"-"&amp;C54&amp;"-"&amp;F54,RAMs!$A:$H,6,FALSE),"")</f>
        <v>#N/A</v>
      </c>
      <c r="L54" s="58" t="e">
        <f>IF(G54&lt;&gt;0,VLOOKUP(B54&amp;"-"&amp;C54&amp;"-"&amp;G54,RAMs!$A:$H,6,FALSE),"")</f>
        <v>#N/A</v>
      </c>
      <c r="M54" s="58" t="e">
        <f>IF(H54&lt;&gt;0,VLOOKUP(B54&amp;"-"&amp;C54&amp;"-"&amp;H54,RAMs!$A:$H,6,FALSE),"")</f>
        <v>#N/A</v>
      </c>
      <c r="N54" s="58" t="e">
        <f>IF(I54&lt;&gt;0,VLOOKUP(B54&amp;"-"&amp;C54&amp;"-"&amp;I54,RAMs!$A:$H,6,FALSE),"")</f>
        <v>#N/A</v>
      </c>
      <c r="O54" s="24">
        <f t="shared" si="3"/>
        <v>2.6990755907710646</v>
      </c>
      <c r="P54" s="37">
        <f t="shared" si="4"/>
        <v>3.0828682530789422</v>
      </c>
      <c r="Q54" s="37">
        <f t="shared" si="5"/>
        <v>3.0828682530789422</v>
      </c>
      <c r="R54" s="59">
        <f t="shared" si="6"/>
        <v>2.9549373656429827</v>
      </c>
      <c r="S54" s="60">
        <f t="shared" si="1"/>
        <v>3.0000894435615568</v>
      </c>
      <c r="T54" s="61"/>
      <c r="U54" s="55"/>
      <c r="V54" s="62"/>
      <c r="W54" s="62"/>
      <c r="X54" s="62"/>
    </row>
    <row r="55" spans="1:24" ht="15" customHeight="1" x14ac:dyDescent="0.25">
      <c r="A55" s="34">
        <f t="shared" si="7"/>
        <v>0</v>
      </c>
      <c r="B55" s="53" t="s">
        <v>27</v>
      </c>
      <c r="C55" s="57">
        <v>2400</v>
      </c>
      <c r="D55" s="37">
        <v>1</v>
      </c>
      <c r="E55" s="55">
        <f t="shared" si="0"/>
        <v>80</v>
      </c>
      <c r="F55" s="55">
        <v>32</v>
      </c>
      <c r="G55" s="55">
        <v>16</v>
      </c>
      <c r="H55" s="55">
        <v>16</v>
      </c>
      <c r="I55" s="56">
        <v>16</v>
      </c>
      <c r="J55" s="57">
        <v>0</v>
      </c>
      <c r="K55" s="58" t="e">
        <f>IF(F55&lt;&gt;0,VLOOKUP(B55&amp;"-"&amp;C55&amp;"-"&amp;F55,RAMs!$A:$H,6,FALSE),"")</f>
        <v>#N/A</v>
      </c>
      <c r="L55" s="58" t="e">
        <f>IF(G55&lt;&gt;0,VLOOKUP(B55&amp;"-"&amp;C55&amp;"-"&amp;G55,RAMs!$A:$H,6,FALSE),"")</f>
        <v>#N/A</v>
      </c>
      <c r="M55" s="58" t="e">
        <f>IF(H55&lt;&gt;0,VLOOKUP(B55&amp;"-"&amp;C55&amp;"-"&amp;H55,RAMs!$A:$H,6,FALSE),"")</f>
        <v>#N/A</v>
      </c>
      <c r="N55" s="58" t="e">
        <f>IF(I55&lt;&gt;0,VLOOKUP(B55&amp;"-"&amp;C55&amp;"-"&amp;I55,RAMs!$A:$H,6,FALSE),"")</f>
        <v>#N/A</v>
      </c>
      <c r="O55" s="24">
        <f t="shared" si="3"/>
        <v>2.9889869852220858</v>
      </c>
      <c r="P55" s="37">
        <f t="shared" si="4"/>
        <v>3.481496420449095</v>
      </c>
      <c r="Q55" s="37">
        <f t="shared" si="5"/>
        <v>3.481496420449095</v>
      </c>
      <c r="R55" s="59">
        <f t="shared" si="6"/>
        <v>3.3173266087067583</v>
      </c>
      <c r="S55" s="60">
        <f t="shared" si="1"/>
        <v>3.3752688952040537</v>
      </c>
      <c r="T55" s="61"/>
      <c r="U55" s="55"/>
      <c r="V55" s="62"/>
      <c r="W55" s="62"/>
      <c r="X55" s="62"/>
    </row>
    <row r="56" spans="1:24" ht="15" customHeight="1" x14ac:dyDescent="0.25">
      <c r="A56" s="34">
        <f t="shared" si="7"/>
        <v>0</v>
      </c>
      <c r="B56" s="53" t="s">
        <v>27</v>
      </c>
      <c r="C56" s="57">
        <v>2400</v>
      </c>
      <c r="D56" s="37">
        <v>1</v>
      </c>
      <c r="E56" s="55">
        <f t="shared" si="0"/>
        <v>96</v>
      </c>
      <c r="F56" s="55">
        <v>32</v>
      </c>
      <c r="G56" s="55">
        <v>32</v>
      </c>
      <c r="H56" s="55">
        <v>32</v>
      </c>
      <c r="I56" s="56"/>
      <c r="J56" s="57">
        <v>0</v>
      </c>
      <c r="K56" s="58" t="e">
        <f>IF(F56&lt;&gt;0,VLOOKUP(B56&amp;"-"&amp;C56&amp;"-"&amp;F56,RAMs!$A:$H,6,FALSE),"")</f>
        <v>#N/A</v>
      </c>
      <c r="L56" s="58" t="e">
        <f>IF(G56&lt;&gt;0,VLOOKUP(B56&amp;"-"&amp;C56&amp;"-"&amp;G56,RAMs!$A:$H,6,FALSE),"")</f>
        <v>#N/A</v>
      </c>
      <c r="M56" s="58" t="e">
        <f>IF(H56&lt;&gt;0,VLOOKUP(B56&amp;"-"&amp;C56&amp;"-"&amp;H56,RAMs!$A:$H,6,FALSE),"")</f>
        <v>#N/A</v>
      </c>
      <c r="N56" s="58" t="str">
        <f>IF(I56&lt;&gt;0,VLOOKUP(B56&amp;"-"&amp;C56&amp;"-"&amp;I56,RAMs!$A:$H,6,FALSE),"")</f>
        <v/>
      </c>
      <c r="O56" s="24">
        <f t="shared" si="3"/>
        <v>3.2208774789397925</v>
      </c>
      <c r="P56" s="37">
        <f t="shared" si="4"/>
        <v>3.8265275444872451</v>
      </c>
      <c r="Q56" s="37">
        <f t="shared" si="5"/>
        <v>3.8265275444872451</v>
      </c>
      <c r="R56" s="59">
        <f t="shared" si="6"/>
        <v>3.6246441893047607</v>
      </c>
      <c r="S56" s="60">
        <f t="shared" si="1"/>
        <v>3.6958971381926964</v>
      </c>
      <c r="T56" s="61"/>
      <c r="U56" s="55"/>
      <c r="V56" s="62"/>
      <c r="W56" s="62"/>
      <c r="X56" s="62"/>
    </row>
    <row r="57" spans="1:24" ht="15" customHeight="1" x14ac:dyDescent="0.25">
      <c r="A57" s="34">
        <f t="shared" si="7"/>
        <v>0</v>
      </c>
      <c r="B57" s="53" t="s">
        <v>27</v>
      </c>
      <c r="C57" s="57">
        <v>2400</v>
      </c>
      <c r="D57" s="37">
        <v>1</v>
      </c>
      <c r="E57" s="55">
        <f t="shared" si="0"/>
        <v>128</v>
      </c>
      <c r="F57" s="55">
        <v>32</v>
      </c>
      <c r="G57" s="55">
        <v>32</v>
      </c>
      <c r="H57" s="55">
        <v>32</v>
      </c>
      <c r="I57" s="56">
        <v>32</v>
      </c>
      <c r="J57" s="57">
        <v>0</v>
      </c>
      <c r="K57" s="58" t="e">
        <f>IF(F57&lt;&gt;0,VLOOKUP(B57&amp;"-"&amp;C57&amp;"-"&amp;F57,RAMs!$A:$H,6,FALSE),"")</f>
        <v>#N/A</v>
      </c>
      <c r="L57" s="58" t="e">
        <f>IF(G57&lt;&gt;0,VLOOKUP(B57&amp;"-"&amp;C57&amp;"-"&amp;G57,RAMs!$A:$H,6,FALSE),"")</f>
        <v>#N/A</v>
      </c>
      <c r="M57" s="58" t="e">
        <f>IF(H57&lt;&gt;0,VLOOKUP(B57&amp;"-"&amp;C57&amp;"-"&amp;H57,RAMs!$A:$H,6,FALSE),"")</f>
        <v>#N/A</v>
      </c>
      <c r="N57" s="58" t="e">
        <f>IF(I57&lt;&gt;0,VLOOKUP(B57&amp;"-"&amp;C57&amp;"-"&amp;I57,RAMs!$A:$H,6,FALSE),"")</f>
        <v>#N/A</v>
      </c>
      <c r="O57" s="24">
        <f t="shared" si="3"/>
        <v>3.7699998532605932</v>
      </c>
      <c r="P57" s="37">
        <f t="shared" si="4"/>
        <v>4.5553891140020433</v>
      </c>
      <c r="Q57" s="37">
        <f t="shared" si="5"/>
        <v>4.5553891140020433</v>
      </c>
      <c r="R57" s="59">
        <f t="shared" si="6"/>
        <v>4.2935926937548929</v>
      </c>
      <c r="S57" s="60">
        <f t="shared" si="1"/>
        <v>4.3859914303127114</v>
      </c>
      <c r="T57" s="61"/>
      <c r="U57" s="55"/>
      <c r="V57" s="62"/>
      <c r="W57" s="62"/>
      <c r="X57" s="62"/>
    </row>
    <row r="58" spans="1:24" ht="15" customHeight="1" x14ac:dyDescent="0.25">
      <c r="A58" s="34">
        <f t="shared" si="7"/>
        <v>0</v>
      </c>
      <c r="B58" s="53" t="s">
        <v>27</v>
      </c>
      <c r="C58" s="57">
        <v>2400</v>
      </c>
      <c r="D58" s="37">
        <v>1</v>
      </c>
      <c r="E58" s="55">
        <f t="shared" si="0"/>
        <v>160</v>
      </c>
      <c r="F58" s="55">
        <v>64</v>
      </c>
      <c r="G58" s="55">
        <v>32</v>
      </c>
      <c r="H58" s="55">
        <v>32</v>
      </c>
      <c r="I58" s="56">
        <v>32</v>
      </c>
      <c r="J58" s="57">
        <v>0</v>
      </c>
      <c r="K58" s="58" t="e">
        <f>IF(F58&lt;&gt;0,VLOOKUP(B58&amp;"-"&amp;C58&amp;"-"&amp;F58,RAMs!$A:$H,6,FALSE),"")</f>
        <v>#N/A</v>
      </c>
      <c r="L58" s="58" t="e">
        <f>IF(G58&lt;&gt;0,VLOOKUP(B58&amp;"-"&amp;C58&amp;"-"&amp;G58,RAMs!$A:$H,6,FALSE),"")</f>
        <v>#N/A</v>
      </c>
      <c r="M58" s="58" t="e">
        <f>IF(H58&lt;&gt;0,VLOOKUP(B58&amp;"-"&amp;C58&amp;"-"&amp;H58,RAMs!$A:$H,6,FALSE),"")</f>
        <v>#N/A</v>
      </c>
      <c r="N58" s="58" t="e">
        <f>IF(I58&lt;&gt;0,VLOOKUP(B58&amp;"-"&amp;C58&amp;"-"&amp;I58,RAMs!$A:$H,6,FALSE),"")</f>
        <v>#N/A</v>
      </c>
      <c r="O58" s="24">
        <f t="shared" si="3"/>
        <v>4.2409623030082297</v>
      </c>
      <c r="P58" s="37">
        <f t="shared" si="4"/>
        <v>5.2029624824050433</v>
      </c>
      <c r="Q58" s="37">
        <f t="shared" si="5"/>
        <v>5.2029624824050433</v>
      </c>
      <c r="R58" s="59">
        <f t="shared" si="6"/>
        <v>4.8822957559394391</v>
      </c>
      <c r="S58" s="60">
        <f t="shared" si="1"/>
        <v>4.995472247633181</v>
      </c>
      <c r="T58" s="61"/>
      <c r="U58" s="55"/>
      <c r="V58" s="62"/>
      <c r="W58" s="62"/>
      <c r="X58" s="62"/>
    </row>
    <row r="59" spans="1:24" ht="15" customHeight="1" x14ac:dyDescent="0.25">
      <c r="A59" s="34">
        <f t="shared" si="7"/>
        <v>0</v>
      </c>
      <c r="B59" s="53" t="s">
        <v>27</v>
      </c>
      <c r="C59" s="57">
        <v>2400</v>
      </c>
      <c r="D59" s="37">
        <v>1</v>
      </c>
      <c r="E59" s="55">
        <f t="shared" si="0"/>
        <v>192</v>
      </c>
      <c r="F59" s="55">
        <v>64</v>
      </c>
      <c r="G59" s="55">
        <v>64</v>
      </c>
      <c r="H59" s="55">
        <v>64</v>
      </c>
      <c r="I59" s="56"/>
      <c r="J59" s="57">
        <v>0</v>
      </c>
      <c r="K59" s="58" t="e">
        <f>IF(F59&lt;&gt;0,VLOOKUP(B59&amp;"-"&amp;C59&amp;"-"&amp;F59,RAMs!$A:$H,6,FALSE),"")</f>
        <v>#N/A</v>
      </c>
      <c r="L59" s="58" t="e">
        <f>IF(G59&lt;&gt;0,VLOOKUP(B59&amp;"-"&amp;C59&amp;"-"&amp;G59,RAMs!$A:$H,6,FALSE),"")</f>
        <v>#N/A</v>
      </c>
      <c r="M59" s="58" t="e">
        <f>IF(H59&lt;&gt;0,VLOOKUP(B59&amp;"-"&amp;C59&amp;"-"&amp;H59,RAMs!$A:$H,6,FALSE),"")</f>
        <v>#N/A</v>
      </c>
      <c r="N59" s="58" t="str">
        <f>IF(I59&lt;&gt;0,VLOOKUP(B59&amp;"-"&amp;C59&amp;"-"&amp;I59,RAMs!$A:$H,6,FALSE),"")</f>
        <v/>
      </c>
      <c r="O59" s="24">
        <f t="shared" si="3"/>
        <v>4.6432804122637847</v>
      </c>
      <c r="P59" s="37">
        <f t="shared" si="4"/>
        <v>5.7823315778077351</v>
      </c>
      <c r="Q59" s="37">
        <f t="shared" si="5"/>
        <v>5.7823315778077351</v>
      </c>
      <c r="R59" s="59">
        <f t="shared" si="6"/>
        <v>5.4026478559597511</v>
      </c>
      <c r="S59" s="60">
        <f t="shared" si="1"/>
        <v>5.5366538754355101</v>
      </c>
      <c r="T59" s="61"/>
      <c r="U59" s="55"/>
      <c r="V59" s="62"/>
      <c r="W59" s="62"/>
      <c r="X59" s="62"/>
    </row>
    <row r="60" spans="1:24" ht="15" customHeight="1" x14ac:dyDescent="0.25">
      <c r="A60" s="34">
        <f t="shared" si="7"/>
        <v>0</v>
      </c>
      <c r="B60" s="53" t="s">
        <v>27</v>
      </c>
      <c r="C60" s="57">
        <v>2400</v>
      </c>
      <c r="D60" s="37">
        <v>1</v>
      </c>
      <c r="E60" s="55">
        <f t="shared" si="0"/>
        <v>256</v>
      </c>
      <c r="F60" s="55">
        <v>64</v>
      </c>
      <c r="G60" s="55">
        <v>64</v>
      </c>
      <c r="H60" s="55">
        <v>64</v>
      </c>
      <c r="I60" s="56">
        <v>64</v>
      </c>
      <c r="J60" s="57">
        <v>0</v>
      </c>
      <c r="K60" s="58" t="e">
        <f>IF(F60&lt;&gt;0,VLOOKUP(B60&amp;"-"&amp;C60&amp;"-"&amp;F60,RAMs!$A:$H,6,FALSE),"")</f>
        <v>#N/A</v>
      </c>
      <c r="L60" s="58" t="e">
        <f>IF(G60&lt;&gt;0,VLOOKUP(B60&amp;"-"&amp;C60&amp;"-"&amp;G60,RAMs!$A:$H,6,FALSE),"")</f>
        <v>#N/A</v>
      </c>
      <c r="M60" s="58" t="e">
        <f>IF(H60&lt;&gt;0,VLOOKUP(B60&amp;"-"&amp;C60&amp;"-"&amp;H60,RAMs!$A:$H,6,FALSE),"")</f>
        <v>#N/A</v>
      </c>
      <c r="N60" s="58" t="e">
        <f>IF(I60&lt;&gt;0,VLOOKUP(B60&amp;"-"&amp;C60&amp;"-"&amp;I60,RAMs!$A:$H,6,FALSE),"")</f>
        <v>#N/A</v>
      </c>
      <c r="O60" s="24">
        <f t="shared" si="3"/>
        <v>5.5097214503069001</v>
      </c>
      <c r="P60" s="37">
        <f t="shared" si="4"/>
        <v>6.9475063099407155</v>
      </c>
      <c r="Q60" s="37">
        <f t="shared" si="5"/>
        <v>6.9475063099407155</v>
      </c>
      <c r="R60" s="59">
        <f t="shared" si="6"/>
        <v>6.468244690062777</v>
      </c>
      <c r="S60" s="60">
        <f t="shared" si="1"/>
        <v>6.6373958500196952</v>
      </c>
      <c r="T60" s="61"/>
      <c r="U60" s="55"/>
      <c r="V60" s="62"/>
      <c r="W60" s="62"/>
      <c r="X60" s="62"/>
    </row>
    <row r="61" spans="1:24" ht="15" customHeight="1" x14ac:dyDescent="0.25">
      <c r="A61" s="34">
        <f t="shared" si="7"/>
        <v>0</v>
      </c>
      <c r="B61" s="53" t="s">
        <v>27</v>
      </c>
      <c r="C61" s="57">
        <v>2666</v>
      </c>
      <c r="D61" s="37">
        <v>1</v>
      </c>
      <c r="E61" s="55">
        <f t="shared" si="0"/>
        <v>8</v>
      </c>
      <c r="F61" s="55">
        <v>8</v>
      </c>
      <c r="G61" s="55"/>
      <c r="H61" s="55"/>
      <c r="I61" s="56"/>
      <c r="J61" s="57">
        <v>0</v>
      </c>
      <c r="K61" s="58" t="e">
        <f>IF(F61&lt;&gt;0,VLOOKUP(B61&amp;"-"&amp;C61&amp;"-"&amp;F61,RAMs!$A:$H,6,FALSE),"")</f>
        <v>#N/A</v>
      </c>
      <c r="L61" s="58" t="str">
        <f>IF(G61&lt;&gt;0,VLOOKUP(B61&amp;"-"&amp;C61&amp;"-"&amp;G61,RAMs!$A:$H,6,FALSE),"")</f>
        <v/>
      </c>
      <c r="M61" s="58" t="str">
        <f>IF(H61&lt;&gt;0,VLOOKUP(B61&amp;"-"&amp;C61&amp;"-"&amp;H61,RAMs!$A:$H,6,FALSE),"")</f>
        <v/>
      </c>
      <c r="N61" s="58" t="str">
        <f>IF(I61&lt;&gt;0,VLOOKUP(B61&amp;"-"&amp;C61&amp;"-"&amp;I61,RAMs!$A:$H,6,FALSE),"")</f>
        <v/>
      </c>
      <c r="O61" s="24">
        <f t="shared" si="3"/>
        <v>1.3362381164362445</v>
      </c>
      <c r="P61" s="37">
        <f t="shared" si="4"/>
        <v>1.2368666815053713</v>
      </c>
      <c r="Q61" s="37">
        <f t="shared" si="5"/>
        <v>1.2368666815053713</v>
      </c>
      <c r="R61" s="59">
        <f t="shared" si="6"/>
        <v>1.2699904931489958</v>
      </c>
      <c r="S61" s="60">
        <f t="shared" si="1"/>
        <v>1.2582997360983048</v>
      </c>
      <c r="T61" s="61"/>
      <c r="U61" s="55"/>
      <c r="V61" s="62"/>
      <c r="W61" s="62"/>
      <c r="X61" s="62"/>
    </row>
    <row r="62" spans="1:24" ht="15" customHeight="1" x14ac:dyDescent="0.25">
      <c r="A62" s="34">
        <f t="shared" si="7"/>
        <v>0</v>
      </c>
      <c r="B62" s="53" t="s">
        <v>27</v>
      </c>
      <c r="C62" s="57">
        <v>2666</v>
      </c>
      <c r="D62" s="37">
        <v>1</v>
      </c>
      <c r="E62" s="55">
        <f t="shared" si="0"/>
        <v>16</v>
      </c>
      <c r="F62" s="55">
        <v>8</v>
      </c>
      <c r="G62" s="55">
        <v>8</v>
      </c>
      <c r="H62" s="55"/>
      <c r="I62" s="56"/>
      <c r="J62" s="57">
        <v>0</v>
      </c>
      <c r="K62" s="58" t="e">
        <f>IF(F62&lt;&gt;0,VLOOKUP(B62&amp;"-"&amp;C62&amp;"-"&amp;F62,RAMs!$A:$H,6,FALSE),"")</f>
        <v>#N/A</v>
      </c>
      <c r="L62" s="58" t="e">
        <f>IF(G62&lt;&gt;0,VLOOKUP(B62&amp;"-"&amp;C62&amp;"-"&amp;G62,RAMs!$A:$H,6,FALSE),"")</f>
        <v>#N/A</v>
      </c>
      <c r="M62" s="58" t="str">
        <f>IF(H62&lt;&gt;0,VLOOKUP(B62&amp;"-"&amp;C62&amp;"-"&amp;H62,RAMs!$A:$H,6,FALSE),"")</f>
        <v/>
      </c>
      <c r="N62" s="58" t="str">
        <f>IF(I62&lt;&gt;0,VLOOKUP(B62&amp;"-"&amp;C62&amp;"-"&amp;I62,RAMs!$A:$H,6,FALSE),"")</f>
        <v/>
      </c>
      <c r="O62" s="24">
        <f t="shared" si="3"/>
        <v>1.6306228009705781</v>
      </c>
      <c r="P62" s="37">
        <f t="shared" si="4"/>
        <v>1.6130522547117718</v>
      </c>
      <c r="Q62" s="37">
        <f t="shared" si="5"/>
        <v>1.6130522547117718</v>
      </c>
      <c r="R62" s="59">
        <f t="shared" si="6"/>
        <v>1.6189091034647072</v>
      </c>
      <c r="S62" s="60">
        <f t="shared" si="1"/>
        <v>1.6168419803754359</v>
      </c>
      <c r="T62" s="61"/>
      <c r="U62" s="55"/>
      <c r="V62" s="62"/>
      <c r="W62" s="62"/>
      <c r="X62" s="62"/>
    </row>
    <row r="63" spans="1:24" ht="15" customHeight="1" x14ac:dyDescent="0.25">
      <c r="A63" s="34">
        <f t="shared" si="7"/>
        <v>0</v>
      </c>
      <c r="B63" s="53" t="s">
        <v>27</v>
      </c>
      <c r="C63" s="57">
        <v>2666</v>
      </c>
      <c r="D63" s="37">
        <v>1</v>
      </c>
      <c r="E63" s="55">
        <f t="shared" si="0"/>
        <v>24</v>
      </c>
      <c r="F63" s="55">
        <v>16</v>
      </c>
      <c r="G63" s="55">
        <v>8</v>
      </c>
      <c r="H63" s="55"/>
      <c r="I63" s="56"/>
      <c r="J63" s="57">
        <v>0</v>
      </c>
      <c r="K63" s="58" t="e">
        <f>IF(F63&lt;&gt;0,VLOOKUP(B63&amp;"-"&amp;C63&amp;"-"&amp;F63,RAMs!$A:$H,6,FALSE),"")</f>
        <v>#N/A</v>
      </c>
      <c r="L63" s="58" t="e">
        <f>IF(G63&lt;&gt;0,VLOOKUP(B63&amp;"-"&amp;C63&amp;"-"&amp;G63,RAMs!$A:$H,6,FALSE),"")</f>
        <v>#N/A</v>
      </c>
      <c r="M63" s="58" t="str">
        <f>IF(H63&lt;&gt;0,VLOOKUP(B63&amp;"-"&amp;C63&amp;"-"&amp;H63,RAMs!$A:$H,6,FALSE),"")</f>
        <v/>
      </c>
      <c r="N63" s="58" t="str">
        <f>IF(I63&lt;&gt;0,VLOOKUP(B63&amp;"-"&amp;C63&amp;"-"&amp;I63,RAMs!$A:$H,6,FALSE),"")</f>
        <v/>
      </c>
      <c r="O63" s="24">
        <f t="shared" si="3"/>
        <v>1.843888595875427</v>
      </c>
      <c r="P63" s="37">
        <f t="shared" si="4"/>
        <v>1.9062927227059392</v>
      </c>
      <c r="Q63" s="37">
        <f t="shared" si="5"/>
        <v>1.9062927227059392</v>
      </c>
      <c r="R63" s="59">
        <f t="shared" si="6"/>
        <v>1.8854913470957682</v>
      </c>
      <c r="S63" s="60">
        <f t="shared" si="1"/>
        <v>1.8928330090758285</v>
      </c>
      <c r="T63" s="61"/>
      <c r="U63" s="55"/>
      <c r="V63" s="62"/>
      <c r="W63" s="62"/>
      <c r="X63" s="62"/>
    </row>
    <row r="64" spans="1:24" ht="15" customHeight="1" x14ac:dyDescent="0.25">
      <c r="A64" s="34">
        <f t="shared" si="7"/>
        <v>0</v>
      </c>
      <c r="B64" s="53" t="s">
        <v>27</v>
      </c>
      <c r="C64" s="57">
        <v>2666</v>
      </c>
      <c r="D64" s="37">
        <v>1</v>
      </c>
      <c r="E64" s="55">
        <f t="shared" si="0"/>
        <v>32</v>
      </c>
      <c r="F64" s="55">
        <v>8</v>
      </c>
      <c r="G64" s="55">
        <v>8</v>
      </c>
      <c r="H64" s="55">
        <v>8</v>
      </c>
      <c r="I64" s="56">
        <v>8</v>
      </c>
      <c r="J64" s="57">
        <v>0</v>
      </c>
      <c r="K64" s="58" t="e">
        <f>IF(F64&lt;&gt;0,VLOOKUP(B64&amp;"-"&amp;C64&amp;"-"&amp;F64,RAMs!$A:$H,6,FALSE),"")</f>
        <v>#N/A</v>
      </c>
      <c r="L64" s="58" t="e">
        <f>IF(G64&lt;&gt;0,VLOOKUP(B64&amp;"-"&amp;C64&amp;"-"&amp;G64,RAMs!$A:$H,6,FALSE),"")</f>
        <v>#N/A</v>
      </c>
      <c r="M64" s="58" t="e">
        <f>IF(H64&lt;&gt;0,VLOOKUP(B64&amp;"-"&amp;C64&amp;"-"&amp;H64,RAMs!$A:$H,6,FALSE),"")</f>
        <v>#N/A</v>
      </c>
      <c r="N64" s="58" t="e">
        <f>IF(I64&lt;&gt;0,VLOOKUP(B64&amp;"-"&amp;C64&amp;"-"&amp;I64,RAMs!$A:$H,6,FALSE),"")</f>
        <v>#N/A</v>
      </c>
      <c r="O64" s="24">
        <f t="shared" si="3"/>
        <v>2.1255927474025951</v>
      </c>
      <c r="P64" s="37">
        <f t="shared" si="4"/>
        <v>2.2364491949991794</v>
      </c>
      <c r="Q64" s="37">
        <f t="shared" si="5"/>
        <v>2.2364491949991794</v>
      </c>
      <c r="R64" s="59">
        <f t="shared" si="6"/>
        <v>2.1994970458003178</v>
      </c>
      <c r="S64" s="60">
        <f t="shared" si="1"/>
        <v>2.2125389808116807</v>
      </c>
      <c r="T64" s="61"/>
      <c r="U64" s="55"/>
      <c r="V64" s="62"/>
      <c r="W64" s="62"/>
      <c r="X64" s="62"/>
    </row>
    <row r="65" spans="1:24" ht="15" customHeight="1" x14ac:dyDescent="0.25">
      <c r="A65" s="34">
        <f t="shared" si="7"/>
        <v>0</v>
      </c>
      <c r="B65" s="53" t="s">
        <v>27</v>
      </c>
      <c r="C65" s="57">
        <v>2666</v>
      </c>
      <c r="D65" s="37">
        <v>1</v>
      </c>
      <c r="E65" s="55">
        <f t="shared" si="0"/>
        <v>40</v>
      </c>
      <c r="F65" s="55">
        <v>16</v>
      </c>
      <c r="G65" s="55">
        <v>8</v>
      </c>
      <c r="H65" s="55">
        <v>8</v>
      </c>
      <c r="I65" s="56">
        <v>8</v>
      </c>
      <c r="J65" s="57">
        <v>0</v>
      </c>
      <c r="K65" s="58" t="e">
        <f>IF(F65&lt;&gt;0,VLOOKUP(B65&amp;"-"&amp;C65&amp;"-"&amp;F65,RAMs!$A:$H,6,FALSE),"")</f>
        <v>#N/A</v>
      </c>
      <c r="L65" s="58" t="e">
        <f>IF(G65&lt;&gt;0,VLOOKUP(B65&amp;"-"&amp;C65&amp;"-"&amp;G65,RAMs!$A:$H,6,FALSE),"")</f>
        <v>#N/A</v>
      </c>
      <c r="M65" s="58" t="e">
        <f>IF(H65&lt;&gt;0,VLOOKUP(B65&amp;"-"&amp;C65&amp;"-"&amp;H65,RAMs!$A:$H,6,FALSE),"")</f>
        <v>#N/A</v>
      </c>
      <c r="N65" s="58" t="e">
        <f>IF(I65&lt;&gt;0,VLOOKUP(B65&amp;"-"&amp;C65&amp;"-"&amp;I65,RAMs!$A:$H,6,FALSE),"")</f>
        <v>#N/A</v>
      </c>
      <c r="O65" s="24">
        <f t="shared" si="3"/>
        <v>2.3040541442242986</v>
      </c>
      <c r="P65" s="37">
        <f t="shared" si="4"/>
        <v>2.4818336156290219</v>
      </c>
      <c r="Q65" s="37">
        <f t="shared" si="5"/>
        <v>2.4818336156290219</v>
      </c>
      <c r="R65" s="59">
        <f t="shared" si="6"/>
        <v>2.4225737918274475</v>
      </c>
      <c r="S65" s="60">
        <f t="shared" si="1"/>
        <v>2.4434890237574147</v>
      </c>
      <c r="T65" s="61"/>
      <c r="U65" s="55"/>
      <c r="V65" s="62"/>
      <c r="W65" s="62"/>
      <c r="X65" s="62"/>
    </row>
    <row r="66" spans="1:24" ht="15" customHeight="1" x14ac:dyDescent="0.25">
      <c r="A66" s="34">
        <f t="shared" si="7"/>
        <v>0</v>
      </c>
      <c r="B66" s="53" t="s">
        <v>27</v>
      </c>
      <c r="C66" s="57">
        <v>2666</v>
      </c>
      <c r="D66" s="37">
        <v>1</v>
      </c>
      <c r="E66" s="55">
        <f t="shared" si="0"/>
        <v>48</v>
      </c>
      <c r="F66" s="55">
        <v>16</v>
      </c>
      <c r="G66" s="55">
        <v>16</v>
      </c>
      <c r="H66" s="55">
        <v>16</v>
      </c>
      <c r="I66" s="56"/>
      <c r="J66" s="57">
        <v>0</v>
      </c>
      <c r="K66" s="58" t="e">
        <f>IF(F66&lt;&gt;0,VLOOKUP(B66&amp;"-"&amp;C66&amp;"-"&amp;F66,RAMs!$A:$H,6,FALSE),"")</f>
        <v>#N/A</v>
      </c>
      <c r="L66" s="58" t="e">
        <f>IF(G66&lt;&gt;0,VLOOKUP(B66&amp;"-"&amp;C66&amp;"-"&amp;G66,RAMs!$A:$H,6,FALSE),"")</f>
        <v>#N/A</v>
      </c>
      <c r="M66" s="58" t="e">
        <f>IF(H66&lt;&gt;0,VLOOKUP(B66&amp;"-"&amp;C66&amp;"-"&amp;H66,RAMs!$A:$H,6,FALSE),"")</f>
        <v>#N/A</v>
      </c>
      <c r="N66" s="58" t="str">
        <f>IF(I66&lt;&gt;0,VLOOKUP(B66&amp;"-"&amp;C66&amp;"-"&amp;I66,RAMs!$A:$H,6,FALSE),"")</f>
        <v/>
      </c>
      <c r="O66" s="24">
        <f t="shared" si="3"/>
        <v>2.4274612858978113</v>
      </c>
      <c r="P66" s="37">
        <f t="shared" si="4"/>
        <v>2.6801118034584102</v>
      </c>
      <c r="Q66" s="37">
        <f t="shared" si="5"/>
        <v>2.6801118034584102</v>
      </c>
      <c r="R66" s="59">
        <f t="shared" si="6"/>
        <v>2.5958949642715439</v>
      </c>
      <c r="S66" s="60">
        <f t="shared" si="1"/>
        <v>2.6256185545727906</v>
      </c>
      <c r="T66" s="61"/>
      <c r="U66" s="55"/>
      <c r="V66" s="62"/>
      <c r="W66" s="62"/>
      <c r="X66" s="62"/>
    </row>
    <row r="67" spans="1:24" ht="15" customHeight="1" x14ac:dyDescent="0.25">
      <c r="A67" s="34">
        <f t="shared" si="7"/>
        <v>0</v>
      </c>
      <c r="B67" s="53" t="s">
        <v>27</v>
      </c>
      <c r="C67" s="57">
        <v>2666</v>
      </c>
      <c r="D67" s="37">
        <v>1</v>
      </c>
      <c r="E67" s="55">
        <f t="shared" si="0"/>
        <v>64</v>
      </c>
      <c r="F67" s="55">
        <v>16</v>
      </c>
      <c r="G67" s="55">
        <v>16</v>
      </c>
      <c r="H67" s="55">
        <v>16</v>
      </c>
      <c r="I67" s="56">
        <v>16</v>
      </c>
      <c r="J67" s="57">
        <v>0</v>
      </c>
      <c r="K67" s="58" t="e">
        <f>IF(F67&lt;&gt;0,VLOOKUP(B67&amp;"-"&amp;C67&amp;"-"&amp;F67,RAMs!$A:$H,6,FALSE),"")</f>
        <v>#N/A</v>
      </c>
      <c r="L67" s="58" t="e">
        <f>IF(G67&lt;&gt;0,VLOOKUP(B67&amp;"-"&amp;C67&amp;"-"&amp;G67,RAMs!$A:$H,6,FALSE),"")</f>
        <v>#N/A</v>
      </c>
      <c r="M67" s="58" t="e">
        <f>IF(H67&lt;&gt;0,VLOOKUP(B67&amp;"-"&amp;C67&amp;"-"&amp;H67,RAMs!$A:$H,6,FALSE),"")</f>
        <v>#N/A</v>
      </c>
      <c r="N67" s="58" t="e">
        <f>IF(I67&lt;&gt;0,VLOOKUP(B67&amp;"-"&amp;C67&amp;"-"&amp;I67,RAMs!$A:$H,6,FALSE),"")</f>
        <v>#N/A</v>
      </c>
      <c r="O67" s="24">
        <f t="shared" si="3"/>
        <v>2.784823958842348</v>
      </c>
      <c r="P67" s="37">
        <f t="shared" si="4"/>
        <v>3.1428921107288401</v>
      </c>
      <c r="Q67" s="37">
        <f t="shared" si="5"/>
        <v>3.1428921107288401</v>
      </c>
      <c r="R67" s="59">
        <f t="shared" si="6"/>
        <v>3.0235360601000094</v>
      </c>
      <c r="S67" s="60">
        <f t="shared" si="1"/>
        <v>3.0656617250278324</v>
      </c>
      <c r="T67" s="61"/>
      <c r="U67" s="55"/>
      <c r="V67" s="62"/>
      <c r="W67" s="62"/>
      <c r="X67" s="62"/>
    </row>
    <row r="68" spans="1:24" ht="15" customHeight="1" x14ac:dyDescent="0.25">
      <c r="A68" s="34">
        <f t="shared" si="7"/>
        <v>0</v>
      </c>
      <c r="B68" s="53" t="s">
        <v>27</v>
      </c>
      <c r="C68" s="57">
        <v>2666</v>
      </c>
      <c r="D68" s="37">
        <v>1</v>
      </c>
      <c r="E68" s="55">
        <f t="shared" si="0"/>
        <v>80</v>
      </c>
      <c r="F68" s="55">
        <v>32</v>
      </c>
      <c r="G68" s="55">
        <v>16</v>
      </c>
      <c r="H68" s="55">
        <v>16</v>
      </c>
      <c r="I68" s="56">
        <v>16</v>
      </c>
      <c r="J68" s="57">
        <v>0</v>
      </c>
      <c r="K68" s="58" t="e">
        <f>IF(F68&lt;&gt;0,VLOOKUP(B68&amp;"-"&amp;C68&amp;"-"&amp;F68,RAMs!$A:$H,6,FALSE),"")</f>
        <v>#N/A</v>
      </c>
      <c r="L68" s="58" t="e">
        <f>IF(G68&lt;&gt;0,VLOOKUP(B68&amp;"-"&amp;C68&amp;"-"&amp;G68,RAMs!$A:$H,6,FALSE),"")</f>
        <v>#N/A</v>
      </c>
      <c r="M68" s="58" t="e">
        <f>IF(H68&lt;&gt;0,VLOOKUP(B68&amp;"-"&amp;C68&amp;"-"&amp;H68,RAMs!$A:$H,6,FALSE),"")</f>
        <v>#N/A</v>
      </c>
      <c r="N68" s="58" t="e">
        <f>IF(I68&lt;&gt;0,VLOOKUP(B68&amp;"-"&amp;C68&amp;"-"&amp;I68,RAMs!$A:$H,6,FALSE),"")</f>
        <v>#N/A</v>
      </c>
      <c r="O68" s="24">
        <f t="shared" si="3"/>
        <v>3.0747353532933688</v>
      </c>
      <c r="P68" s="37">
        <f t="shared" si="4"/>
        <v>3.5415202780989934</v>
      </c>
      <c r="Q68" s="37">
        <f t="shared" si="5"/>
        <v>3.5415202780989934</v>
      </c>
      <c r="R68" s="59">
        <f t="shared" si="6"/>
        <v>3.385925303163785</v>
      </c>
      <c r="S68" s="60">
        <f t="shared" si="1"/>
        <v>3.4408411766703293</v>
      </c>
      <c r="T68" s="61"/>
      <c r="U68" s="55"/>
      <c r="V68" s="62"/>
      <c r="W68" s="62"/>
      <c r="X68" s="62"/>
    </row>
    <row r="69" spans="1:24" ht="15" customHeight="1" x14ac:dyDescent="0.25">
      <c r="A69" s="34">
        <f t="shared" si="7"/>
        <v>0</v>
      </c>
      <c r="B69" s="53" t="s">
        <v>27</v>
      </c>
      <c r="C69" s="57">
        <v>2666</v>
      </c>
      <c r="D69" s="37">
        <v>1</v>
      </c>
      <c r="E69" s="55">
        <f t="shared" si="0"/>
        <v>96</v>
      </c>
      <c r="F69" s="55">
        <v>32</v>
      </c>
      <c r="G69" s="55">
        <v>32</v>
      </c>
      <c r="H69" s="55">
        <v>32</v>
      </c>
      <c r="I69" s="56"/>
      <c r="J69" s="57">
        <v>0</v>
      </c>
      <c r="K69" s="58" t="e">
        <f>IF(F69&lt;&gt;0,VLOOKUP(B69&amp;"-"&amp;C69&amp;"-"&amp;F69,RAMs!$A:$H,6,FALSE),"")</f>
        <v>#N/A</v>
      </c>
      <c r="L69" s="58" t="e">
        <f>IF(G69&lt;&gt;0,VLOOKUP(B69&amp;"-"&amp;C69&amp;"-"&amp;G69,RAMs!$A:$H,6,FALSE),"")</f>
        <v>#N/A</v>
      </c>
      <c r="M69" s="58" t="e">
        <f>IF(H69&lt;&gt;0,VLOOKUP(B69&amp;"-"&amp;C69&amp;"-"&amp;H69,RAMs!$A:$H,6,FALSE),"")</f>
        <v>#N/A</v>
      </c>
      <c r="N69" s="58" t="str">
        <f>IF(I69&lt;&gt;0,VLOOKUP(B69&amp;"-"&amp;C69&amp;"-"&amp;I69,RAMs!$A:$H,6,FALSE),"")</f>
        <v/>
      </c>
      <c r="O69" s="24">
        <f t="shared" si="3"/>
        <v>3.303052998341439</v>
      </c>
      <c r="P69" s="37">
        <f t="shared" si="4"/>
        <v>3.8840504080683975</v>
      </c>
      <c r="Q69" s="37">
        <f t="shared" si="5"/>
        <v>3.8840504080683975</v>
      </c>
      <c r="R69" s="59">
        <f t="shared" si="6"/>
        <v>3.690384604826078</v>
      </c>
      <c r="S69" s="60">
        <f t="shared" si="1"/>
        <v>3.7587372412645443</v>
      </c>
      <c r="T69" s="61"/>
      <c r="U69" s="55"/>
      <c r="V69" s="62"/>
      <c r="W69" s="62"/>
      <c r="X69" s="62"/>
    </row>
    <row r="70" spans="1:24" ht="15" customHeight="1" x14ac:dyDescent="0.25">
      <c r="A70" s="34">
        <f t="shared" si="7"/>
        <v>0</v>
      </c>
      <c r="B70" s="53" t="s">
        <v>27</v>
      </c>
      <c r="C70" s="57">
        <v>2666</v>
      </c>
      <c r="D70" s="37">
        <v>1</v>
      </c>
      <c r="E70" s="55">
        <f t="shared" si="0"/>
        <v>128</v>
      </c>
      <c r="F70" s="55">
        <v>32</v>
      </c>
      <c r="G70" s="55">
        <v>32</v>
      </c>
      <c r="H70" s="55">
        <v>32</v>
      </c>
      <c r="I70" s="56">
        <v>32</v>
      </c>
      <c r="J70" s="57">
        <v>0</v>
      </c>
      <c r="K70" s="58" t="e">
        <f>IF(F70&lt;&gt;0,VLOOKUP(B70&amp;"-"&amp;C70&amp;"-"&amp;F70,RAMs!$A:$H,6,FALSE),"")</f>
        <v>#N/A</v>
      </c>
      <c r="L70" s="58" t="e">
        <f>IF(G70&lt;&gt;0,VLOOKUP(B70&amp;"-"&amp;C70&amp;"-"&amp;G70,RAMs!$A:$H,6,FALSE),"")</f>
        <v>#N/A</v>
      </c>
      <c r="M70" s="58" t="e">
        <f>IF(H70&lt;&gt;0,VLOOKUP(B70&amp;"-"&amp;C70&amp;"-"&amp;H70,RAMs!$A:$H,6,FALSE),"")</f>
        <v>#N/A</v>
      </c>
      <c r="N70" s="58" t="e">
        <f>IF(I70&lt;&gt;0,VLOOKUP(B70&amp;"-"&amp;C70&amp;"-"&amp;I70,RAMs!$A:$H,6,FALSE),"")</f>
        <v>#N/A</v>
      </c>
      <c r="O70" s="24">
        <f t="shared" si="3"/>
        <v>3.8557482213318766</v>
      </c>
      <c r="P70" s="37">
        <f t="shared" si="4"/>
        <v>4.6154129716519421</v>
      </c>
      <c r="Q70" s="37">
        <f t="shared" si="5"/>
        <v>4.6154129716519421</v>
      </c>
      <c r="R70" s="59">
        <f t="shared" si="6"/>
        <v>4.3621913882119197</v>
      </c>
      <c r="S70" s="60">
        <f t="shared" si="1"/>
        <v>4.451563711778987</v>
      </c>
      <c r="T70" s="61"/>
      <c r="U70" s="55"/>
      <c r="V70" s="62"/>
      <c r="W70" s="62"/>
      <c r="X70" s="62"/>
    </row>
    <row r="71" spans="1:24" ht="15" customHeight="1" x14ac:dyDescent="0.25">
      <c r="A71" s="34">
        <f t="shared" si="7"/>
        <v>0</v>
      </c>
      <c r="B71" s="53" t="s">
        <v>27</v>
      </c>
      <c r="C71" s="57">
        <v>2666</v>
      </c>
      <c r="D71" s="37">
        <v>1</v>
      </c>
      <c r="E71" s="55">
        <f t="shared" si="0"/>
        <v>160</v>
      </c>
      <c r="F71" s="55">
        <v>64</v>
      </c>
      <c r="G71" s="55">
        <v>32</v>
      </c>
      <c r="H71" s="55">
        <v>32</v>
      </c>
      <c r="I71" s="56">
        <v>32</v>
      </c>
      <c r="J71" s="57">
        <v>0</v>
      </c>
      <c r="K71" s="58" t="e">
        <f>IF(F71&lt;&gt;0,VLOOKUP(B71&amp;"-"&amp;C71&amp;"-"&amp;F71,RAMs!$A:$H,6,FALSE),"")</f>
        <v>#N/A</v>
      </c>
      <c r="L71" s="58" t="e">
        <f>IF(G71&lt;&gt;0,VLOOKUP(B71&amp;"-"&amp;C71&amp;"-"&amp;G71,RAMs!$A:$H,6,FALSE),"")</f>
        <v>#N/A</v>
      </c>
      <c r="M71" s="58" t="e">
        <f>IF(H71&lt;&gt;0,VLOOKUP(B71&amp;"-"&amp;C71&amp;"-"&amp;H71,RAMs!$A:$H,6,FALSE),"")</f>
        <v>#N/A</v>
      </c>
      <c r="N71" s="58" t="e">
        <f>IF(I71&lt;&gt;0,VLOOKUP(B71&amp;"-"&amp;C71&amp;"-"&amp;I71,RAMs!$A:$H,6,FALSE),"")</f>
        <v>#N/A</v>
      </c>
      <c r="O71" s="24">
        <f t="shared" si="3"/>
        <v>4.3267106710795131</v>
      </c>
      <c r="P71" s="37">
        <f t="shared" si="4"/>
        <v>5.2629863400549421</v>
      </c>
      <c r="Q71" s="37">
        <f t="shared" si="5"/>
        <v>5.2629863400549421</v>
      </c>
      <c r="R71" s="59">
        <f t="shared" si="6"/>
        <v>4.9508944503964649</v>
      </c>
      <c r="S71" s="60">
        <f t="shared" si="1"/>
        <v>5.0610445290994583</v>
      </c>
      <c r="T71" s="61"/>
      <c r="U71" s="55"/>
      <c r="V71" s="62"/>
      <c r="W71" s="62"/>
      <c r="X71" s="62"/>
    </row>
    <row r="72" spans="1:24" ht="15" customHeight="1" x14ac:dyDescent="0.25">
      <c r="A72" s="34">
        <f t="shared" si="7"/>
        <v>0</v>
      </c>
      <c r="B72" s="53" t="s">
        <v>27</v>
      </c>
      <c r="C72" s="57">
        <v>2666</v>
      </c>
      <c r="D72" s="37">
        <v>1</v>
      </c>
      <c r="E72" s="55">
        <f t="shared" si="0"/>
        <v>192</v>
      </c>
      <c r="F72" s="55">
        <v>64</v>
      </c>
      <c r="G72" s="55">
        <v>64</v>
      </c>
      <c r="H72" s="55">
        <v>64</v>
      </c>
      <c r="I72" s="56"/>
      <c r="J72" s="57">
        <v>0</v>
      </c>
      <c r="K72" s="58" t="e">
        <f>IF(F72&lt;&gt;0,VLOOKUP(B72&amp;"-"&amp;C72&amp;"-"&amp;F72,RAMs!$A:$H,6,FALSE),"")</f>
        <v>#N/A</v>
      </c>
      <c r="L72" s="58" t="e">
        <f>IF(G72&lt;&gt;0,VLOOKUP(B72&amp;"-"&amp;C72&amp;"-"&amp;G72,RAMs!$A:$H,6,FALSE),"")</f>
        <v>#N/A</v>
      </c>
      <c r="M72" s="58" t="e">
        <f>IF(H72&lt;&gt;0,VLOOKUP(B72&amp;"-"&amp;C72&amp;"-"&amp;H72,RAMs!$A:$H,6,FALSE),"")</f>
        <v>#N/A</v>
      </c>
      <c r="N72" s="58" t="str">
        <f>IF(I72&lt;&gt;0,VLOOKUP(B72&amp;"-"&amp;C72&amp;"-"&amp;I72,RAMs!$A:$H,6,FALSE),"")</f>
        <v/>
      </c>
      <c r="O72" s="24">
        <f t="shared" si="3"/>
        <v>4.7254559316654312</v>
      </c>
      <c r="P72" s="37">
        <f t="shared" si="4"/>
        <v>5.839854441388888</v>
      </c>
      <c r="Q72" s="37">
        <f t="shared" si="5"/>
        <v>5.839854441388888</v>
      </c>
      <c r="R72" s="59">
        <f t="shared" si="6"/>
        <v>5.4683882714810688</v>
      </c>
      <c r="S72" s="60">
        <f t="shared" si="1"/>
        <v>5.5994939785073576</v>
      </c>
      <c r="T72" s="61"/>
      <c r="U72" s="55"/>
      <c r="V72" s="62"/>
      <c r="W72" s="62"/>
      <c r="X72" s="62"/>
    </row>
    <row r="73" spans="1:24" ht="15" customHeight="1" x14ac:dyDescent="0.25">
      <c r="A73" s="34" t="str">
        <f t="shared" ref="A73:A136" si="8">_xlfn.CONCAT(B73,"-",C73,"-",E73)</f>
        <v>DDR4-2666-256</v>
      </c>
      <c r="B73" s="53" t="s">
        <v>27</v>
      </c>
      <c r="C73" s="57">
        <v>2666</v>
      </c>
      <c r="D73" s="37">
        <v>1</v>
      </c>
      <c r="E73" s="55">
        <f t="shared" ref="E73:E136" si="9">SUM(F73:I73)</f>
        <v>256</v>
      </c>
      <c r="F73" s="55">
        <v>64</v>
      </c>
      <c r="G73" s="55">
        <v>64</v>
      </c>
      <c r="H73" s="55">
        <v>64</v>
      </c>
      <c r="I73" s="56">
        <v>64</v>
      </c>
      <c r="J73" s="57">
        <v>0</v>
      </c>
      <c r="K73" s="58" t="e">
        <f>IF(F73&lt;&gt;0,VLOOKUP(B73&amp;"-"&amp;C73&amp;"-"&amp;F73,RAMs!$A:$H,6,FALSE),"")</f>
        <v>#N/A</v>
      </c>
      <c r="L73" s="58" t="e">
        <f>IF(G73&lt;&gt;0,VLOOKUP(B73&amp;"-"&amp;C73&amp;"-"&amp;G73,RAMs!$A:$H,6,FALSE),"")</f>
        <v>#N/A</v>
      </c>
      <c r="M73" s="58" t="e">
        <f>IF(H73&lt;&gt;0,VLOOKUP(B73&amp;"-"&amp;C73&amp;"-"&amp;H73,RAMs!$A:$H,6,FALSE),"")</f>
        <v>#N/A</v>
      </c>
      <c r="N73" s="58" t="e">
        <f>IF(I73&lt;&gt;0,VLOOKUP(B73&amp;"-"&amp;C73&amp;"-"&amp;I73,RAMs!$A:$H,6,FALSE),"")</f>
        <v>#N/A</v>
      </c>
      <c r="O73" s="24">
        <f t="shared" si="3"/>
        <v>5.5954698183781835</v>
      </c>
      <c r="P73" s="37">
        <f t="shared" si="4"/>
        <v>7.0075301675906143</v>
      </c>
      <c r="Q73" s="37">
        <f t="shared" si="5"/>
        <v>7.0075301675906143</v>
      </c>
      <c r="R73" s="59">
        <f t="shared" si="6"/>
        <v>6.5368433845198037</v>
      </c>
      <c r="S73" s="60">
        <f t="shared" ref="S73:S136" si="10">(O73*O$3 + P73*P$3 + Q73*Q$3 + R73*R$3) / (O$3+P$3+Q$3+R$3)</f>
        <v>6.7029681314859726</v>
      </c>
      <c r="T73" s="61"/>
      <c r="U73" s="55"/>
      <c r="V73" s="62"/>
      <c r="W73" s="62"/>
      <c r="X73" s="62"/>
    </row>
    <row r="74" spans="1:24" ht="15" customHeight="1" x14ac:dyDescent="0.25">
      <c r="A74" s="34" t="str">
        <f t="shared" si="8"/>
        <v>DDR4-2933-8</v>
      </c>
      <c r="B74" s="53" t="s">
        <v>27</v>
      </c>
      <c r="C74" s="57">
        <v>2933</v>
      </c>
      <c r="D74" s="37">
        <v>1</v>
      </c>
      <c r="E74" s="55">
        <f t="shared" si="9"/>
        <v>8</v>
      </c>
      <c r="F74" s="55">
        <v>8</v>
      </c>
      <c r="G74" s="55"/>
      <c r="H74" s="55"/>
      <c r="I74" s="56"/>
      <c r="J74" s="57">
        <v>0</v>
      </c>
      <c r="K74" s="58" t="e">
        <f>IF(F74&lt;&gt;0,VLOOKUP(B74&amp;"-"&amp;C74&amp;"-"&amp;F74,RAMs!$A:$H,6,FALSE),"")</f>
        <v>#N/A</v>
      </c>
      <c r="L74" s="58" t="str">
        <f>IF(G74&lt;&gt;0,VLOOKUP(B74&amp;"-"&amp;C74&amp;"-"&amp;G74,RAMs!$A:$H,6,FALSE),"")</f>
        <v/>
      </c>
      <c r="M74" s="58" t="str">
        <f>IF(H74&lt;&gt;0,VLOOKUP(B74&amp;"-"&amp;C74&amp;"-"&amp;H74,RAMs!$A:$H,6,FALSE),"")</f>
        <v/>
      </c>
      <c r="N74" s="58" t="str">
        <f>IF(I74&lt;&gt;0,VLOOKUP(B74&amp;"-"&amp;C74&amp;"-"&amp;I74,RAMs!$A:$H,6,FALSE),"")</f>
        <v/>
      </c>
      <c r="O74" s="24">
        <f t="shared" ref="O74:O137" si="11">(SUMPRODUCT((C74:D74 /C$9:D$9)^C$7:D$7 * C$2:D$2) * (1 + COUNT(F74:I74)*0.05) + (E74/E$9)^E$7 * E$2)  * O$9</f>
        <v>1.4107997066514013</v>
      </c>
      <c r="P74" s="37">
        <f t="shared" ref="P74:P137" si="12">(SUMPRODUCT((C74:D74 /C$9:D$9)^C$7:D$7 * C$3:D$3) * (1 + COUNT(F74:I74)*0.05) + (E74/E$9)^E$7 * E$3)  * P$9</f>
        <v>1.289059794655981</v>
      </c>
      <c r="Q74" s="37">
        <f t="shared" ref="Q74:Q137" si="13">(SUMPRODUCT((C74:D74 /C$9:D$9)^C$7:D$7 * C$4:D$4) * (1 + COUNT(F74:I74)*0.05) + (E74/E$9)^E$7 * E$4)  * Q$9</f>
        <v>1.289059794655981</v>
      </c>
      <c r="R74" s="59">
        <f t="shared" ref="R74:R137" si="14">(SUMPRODUCT((C74:D74 /C$9:D$9)^C$7:D$7 * C$5:D$5) * (1 + COUNT(F74:I74)*0.05) + (E74/E$9)^E$7 * E$5)  * R$9</f>
        <v>1.3296397653211209</v>
      </c>
      <c r="S74" s="60">
        <f t="shared" si="10"/>
        <v>1.3153174227334246</v>
      </c>
      <c r="T74" s="61"/>
      <c r="U74" s="55"/>
      <c r="V74" s="62"/>
      <c r="W74" s="62"/>
      <c r="X74" s="62"/>
    </row>
    <row r="75" spans="1:24" ht="15" customHeight="1" x14ac:dyDescent="0.25">
      <c r="A75" s="34" t="str">
        <f t="shared" si="8"/>
        <v>DDR4-2933-16</v>
      </c>
      <c r="B75" s="53" t="s">
        <v>27</v>
      </c>
      <c r="C75" s="57">
        <v>2933</v>
      </c>
      <c r="D75" s="37">
        <v>1</v>
      </c>
      <c r="E75" s="55">
        <f t="shared" si="9"/>
        <v>16</v>
      </c>
      <c r="F75" s="55">
        <v>8</v>
      </c>
      <c r="G75" s="55">
        <v>8</v>
      </c>
      <c r="H75" s="55"/>
      <c r="I75" s="56"/>
      <c r="J75" s="57">
        <v>0</v>
      </c>
      <c r="K75" s="58" t="e">
        <f>IF(F75&lt;&gt;0,VLOOKUP(B75&amp;"-"&amp;C75&amp;"-"&amp;F75,RAMs!$A:$H,6,FALSE),"")</f>
        <v>#N/A</v>
      </c>
      <c r="L75" s="58" t="e">
        <f>IF(G75&lt;&gt;0,VLOOKUP(B75&amp;"-"&amp;C75&amp;"-"&amp;G75,RAMs!$A:$H,6,FALSE),"")</f>
        <v>#N/A</v>
      </c>
      <c r="M75" s="58" t="str">
        <f>IF(H75&lt;&gt;0,VLOOKUP(B75&amp;"-"&amp;C75&amp;"-"&amp;H75,RAMs!$A:$H,6,FALSE),"")</f>
        <v/>
      </c>
      <c r="N75" s="58" t="str">
        <f>IF(I75&lt;&gt;0,VLOOKUP(B75&amp;"-"&amp;C75&amp;"-"&amp;I75,RAMs!$A:$H,6,FALSE),"")</f>
        <v/>
      </c>
      <c r="O75" s="24">
        <f t="shared" si="11"/>
        <v>1.7087349431007421</v>
      </c>
      <c r="P75" s="37">
        <f t="shared" si="12"/>
        <v>1.6677307542028865</v>
      </c>
      <c r="Q75" s="37">
        <f t="shared" si="13"/>
        <v>1.6677307542028865</v>
      </c>
      <c r="R75" s="59">
        <f t="shared" si="14"/>
        <v>1.6813988171688385</v>
      </c>
      <c r="S75" s="60">
        <f t="shared" si="10"/>
        <v>1.6765747949455609</v>
      </c>
      <c r="T75" s="61"/>
      <c r="U75" s="55"/>
      <c r="V75" s="62"/>
      <c r="W75" s="62"/>
      <c r="X75" s="62"/>
    </row>
    <row r="76" spans="1:24" ht="15" customHeight="1" x14ac:dyDescent="0.25">
      <c r="A76" s="34" t="str">
        <f t="shared" si="8"/>
        <v>DDR4-2933-24</v>
      </c>
      <c r="B76" s="53" t="s">
        <v>27</v>
      </c>
      <c r="C76" s="57">
        <v>2933</v>
      </c>
      <c r="D76" s="37">
        <v>1</v>
      </c>
      <c r="E76" s="55">
        <f t="shared" si="9"/>
        <v>24</v>
      </c>
      <c r="F76" s="55">
        <v>16</v>
      </c>
      <c r="G76" s="55">
        <v>8</v>
      </c>
      <c r="H76" s="55"/>
      <c r="I76" s="56"/>
      <c r="J76" s="57">
        <v>0</v>
      </c>
      <c r="K76" s="58" t="e">
        <f>IF(F76&lt;&gt;0,VLOOKUP(B76&amp;"-"&amp;C76&amp;"-"&amp;F76,RAMs!$A:$H,6,FALSE),"")</f>
        <v>#N/A</v>
      </c>
      <c r="L76" s="58" t="e">
        <f>IF(G76&lt;&gt;0,VLOOKUP(B76&amp;"-"&amp;C76&amp;"-"&amp;G76,RAMs!$A:$H,6,FALSE),"")</f>
        <v>#N/A</v>
      </c>
      <c r="M76" s="58" t="str">
        <f>IF(H76&lt;&gt;0,VLOOKUP(B76&amp;"-"&amp;C76&amp;"-"&amp;H76,RAMs!$A:$H,6,FALSE),"")</f>
        <v/>
      </c>
      <c r="N76" s="58" t="str">
        <f>IF(I76&lt;&gt;0,VLOOKUP(B76&amp;"-"&amp;C76&amp;"-"&amp;I76,RAMs!$A:$H,6,FALSE),"")</f>
        <v/>
      </c>
      <c r="O76" s="24">
        <f t="shared" si="11"/>
        <v>1.922000738005591</v>
      </c>
      <c r="P76" s="37">
        <f t="shared" si="12"/>
        <v>1.9609712221970539</v>
      </c>
      <c r="Q76" s="37">
        <f t="shared" si="13"/>
        <v>1.9609712221970539</v>
      </c>
      <c r="R76" s="59">
        <f t="shared" si="14"/>
        <v>1.9479810607998995</v>
      </c>
      <c r="S76" s="60">
        <f t="shared" si="10"/>
        <v>1.952565823645954</v>
      </c>
      <c r="T76" s="61"/>
      <c r="U76" s="55"/>
      <c r="V76" s="62"/>
      <c r="W76" s="62"/>
      <c r="X76" s="62"/>
    </row>
    <row r="77" spans="1:24" ht="15" customHeight="1" x14ac:dyDescent="0.25">
      <c r="A77" s="34" t="str">
        <f t="shared" si="8"/>
        <v>DDR4-2933-32</v>
      </c>
      <c r="B77" s="53" t="s">
        <v>27</v>
      </c>
      <c r="C77" s="57">
        <v>2933</v>
      </c>
      <c r="D77" s="37">
        <v>1</v>
      </c>
      <c r="E77" s="55">
        <f t="shared" si="9"/>
        <v>32</v>
      </c>
      <c r="F77" s="55">
        <v>8</v>
      </c>
      <c r="G77" s="55">
        <v>8</v>
      </c>
      <c r="H77" s="55">
        <v>8</v>
      </c>
      <c r="I77" s="56">
        <v>8</v>
      </c>
      <c r="J77" s="57">
        <v>0</v>
      </c>
      <c r="K77" s="58" t="e">
        <f>IF(F77&lt;&gt;0,VLOOKUP(B77&amp;"-"&amp;C77&amp;"-"&amp;F77,RAMs!$A:$H,6,FALSE),"")</f>
        <v>#N/A</v>
      </c>
      <c r="L77" s="58" t="e">
        <f>IF(G77&lt;&gt;0,VLOOKUP(B77&amp;"-"&amp;C77&amp;"-"&amp;G77,RAMs!$A:$H,6,FALSE),"")</f>
        <v>#N/A</v>
      </c>
      <c r="M77" s="58" t="e">
        <f>IF(H77&lt;&gt;0,VLOOKUP(B77&amp;"-"&amp;C77&amp;"-"&amp;H77,RAMs!$A:$H,6,FALSE),"")</f>
        <v>#N/A</v>
      </c>
      <c r="N77" s="58" t="e">
        <f>IF(I77&lt;&gt;0,VLOOKUP(B77&amp;"-"&amp;C77&amp;"-"&amp;I77,RAMs!$A:$H,6,FALSE),"")</f>
        <v>#N/A</v>
      </c>
      <c r="O77" s="24">
        <f t="shared" si="11"/>
        <v>2.2108059933627739</v>
      </c>
      <c r="P77" s="37">
        <f t="shared" si="12"/>
        <v>2.2960984671713045</v>
      </c>
      <c r="Q77" s="37">
        <f t="shared" si="13"/>
        <v>2.2960984671713045</v>
      </c>
      <c r="R77" s="59">
        <f t="shared" si="14"/>
        <v>2.267667642568461</v>
      </c>
      <c r="S77" s="60">
        <f t="shared" si="10"/>
        <v>2.277702051251818</v>
      </c>
      <c r="T77" s="61"/>
      <c r="U77" s="55"/>
      <c r="V77" s="62"/>
      <c r="W77" s="62"/>
      <c r="X77" s="62"/>
    </row>
    <row r="78" spans="1:24" ht="15" customHeight="1" x14ac:dyDescent="0.25">
      <c r="A78" s="34" t="str">
        <f t="shared" si="8"/>
        <v>DDR4-2933-40</v>
      </c>
      <c r="B78" s="53" t="s">
        <v>27</v>
      </c>
      <c r="C78" s="57">
        <v>2933</v>
      </c>
      <c r="D78" s="37">
        <v>1</v>
      </c>
      <c r="E78" s="55">
        <f t="shared" si="9"/>
        <v>40</v>
      </c>
      <c r="F78" s="55">
        <v>16</v>
      </c>
      <c r="G78" s="55">
        <v>8</v>
      </c>
      <c r="H78" s="55">
        <v>8</v>
      </c>
      <c r="I78" s="56">
        <v>8</v>
      </c>
      <c r="J78" s="57">
        <v>0</v>
      </c>
      <c r="K78" s="58" t="e">
        <f>IF(F78&lt;&gt;0,VLOOKUP(B78&amp;"-"&amp;C78&amp;"-"&amp;F78,RAMs!$A:$H,6,FALSE),"")</f>
        <v>#N/A</v>
      </c>
      <c r="L78" s="58" t="e">
        <f>IF(G78&lt;&gt;0,VLOOKUP(B78&amp;"-"&amp;C78&amp;"-"&amp;G78,RAMs!$A:$H,6,FALSE),"")</f>
        <v>#N/A</v>
      </c>
      <c r="M78" s="58" t="e">
        <f>IF(H78&lt;&gt;0,VLOOKUP(B78&amp;"-"&amp;C78&amp;"-"&amp;H78,RAMs!$A:$H,6,FALSE),"")</f>
        <v>#N/A</v>
      </c>
      <c r="N78" s="58" t="e">
        <f>IF(I78&lt;&gt;0,VLOOKUP(B78&amp;"-"&amp;C78&amp;"-"&amp;I78,RAMs!$A:$H,6,FALSE),"")</f>
        <v>#N/A</v>
      </c>
      <c r="O78" s="24">
        <f t="shared" si="11"/>
        <v>2.3892673901844779</v>
      </c>
      <c r="P78" s="37">
        <f t="shared" si="12"/>
        <v>2.5414828878011475</v>
      </c>
      <c r="Q78" s="37">
        <f t="shared" si="13"/>
        <v>2.5414828878011475</v>
      </c>
      <c r="R78" s="59">
        <f t="shared" si="14"/>
        <v>2.4907443885955907</v>
      </c>
      <c r="S78" s="60">
        <f t="shared" si="10"/>
        <v>2.5086520941975525</v>
      </c>
      <c r="T78" s="61"/>
      <c r="U78" s="55"/>
      <c r="V78" s="62"/>
      <c r="W78" s="62"/>
      <c r="X78" s="62"/>
    </row>
    <row r="79" spans="1:24" ht="15" customHeight="1" x14ac:dyDescent="0.25">
      <c r="A79" s="34" t="str">
        <f t="shared" si="8"/>
        <v>DDR4-2933-48</v>
      </c>
      <c r="B79" s="53" t="s">
        <v>27</v>
      </c>
      <c r="C79" s="57">
        <v>2933</v>
      </c>
      <c r="D79" s="37">
        <v>1</v>
      </c>
      <c r="E79" s="55">
        <f t="shared" si="9"/>
        <v>48</v>
      </c>
      <c r="F79" s="55">
        <v>16</v>
      </c>
      <c r="G79" s="55">
        <v>16</v>
      </c>
      <c r="H79" s="55">
        <v>16</v>
      </c>
      <c r="I79" s="56"/>
      <c r="J79" s="57">
        <v>0</v>
      </c>
      <c r="K79" s="58" t="e">
        <f>IF(F79&lt;&gt;0,VLOOKUP(B79&amp;"-"&amp;C79&amp;"-"&amp;F79,RAMs!$A:$H,6,FALSE),"")</f>
        <v>#N/A</v>
      </c>
      <c r="L79" s="58" t="e">
        <f>IF(G79&lt;&gt;0,VLOOKUP(B79&amp;"-"&amp;C79&amp;"-"&amp;G79,RAMs!$A:$H,6,FALSE),"")</f>
        <v>#N/A</v>
      </c>
      <c r="M79" s="58" t="e">
        <f>IF(H79&lt;&gt;0,VLOOKUP(B79&amp;"-"&amp;C79&amp;"-"&amp;H79,RAMs!$A:$H,6,FALSE),"")</f>
        <v>#N/A</v>
      </c>
      <c r="N79" s="58" t="str">
        <f>IF(I79&lt;&gt;0,VLOOKUP(B79&amp;"-"&amp;C79&amp;"-"&amp;I79,RAMs!$A:$H,6,FALSE),"")</f>
        <v/>
      </c>
      <c r="O79" s="24">
        <f t="shared" si="11"/>
        <v>2.509123979942983</v>
      </c>
      <c r="P79" s="37">
        <f t="shared" si="12"/>
        <v>2.7372756892900298</v>
      </c>
      <c r="Q79" s="37">
        <f t="shared" si="13"/>
        <v>2.7372756892900298</v>
      </c>
      <c r="R79" s="59">
        <f t="shared" si="14"/>
        <v>2.661225119507681</v>
      </c>
      <c r="S79" s="60">
        <f t="shared" si="10"/>
        <v>2.688066497077922</v>
      </c>
      <c r="T79" s="61"/>
      <c r="U79" s="55"/>
      <c r="V79" s="62"/>
      <c r="W79" s="62"/>
      <c r="X79" s="62"/>
    </row>
    <row r="80" spans="1:24" ht="15" customHeight="1" x14ac:dyDescent="0.25">
      <c r="A80" s="34" t="str">
        <f t="shared" si="8"/>
        <v>DDR4-2933-64</v>
      </c>
      <c r="B80" s="53" t="s">
        <v>27</v>
      </c>
      <c r="C80" s="57">
        <v>2933</v>
      </c>
      <c r="D80" s="37">
        <v>1</v>
      </c>
      <c r="E80" s="55">
        <f t="shared" si="9"/>
        <v>64</v>
      </c>
      <c r="F80" s="55">
        <v>16</v>
      </c>
      <c r="G80" s="55">
        <v>16</v>
      </c>
      <c r="H80" s="55">
        <v>16</v>
      </c>
      <c r="I80" s="56">
        <v>16</v>
      </c>
      <c r="J80" s="57">
        <v>0</v>
      </c>
      <c r="K80" s="58" t="e">
        <f>IF(F80&lt;&gt;0,VLOOKUP(B80&amp;"-"&amp;C80&amp;"-"&amp;F80,RAMs!$A:$H,6,FALSE),"")</f>
        <v>#N/A</v>
      </c>
      <c r="L80" s="58" t="e">
        <f>IF(G80&lt;&gt;0,VLOOKUP(B80&amp;"-"&amp;C80&amp;"-"&amp;G80,RAMs!$A:$H,6,FALSE),"")</f>
        <v>#N/A</v>
      </c>
      <c r="M80" s="58" t="e">
        <f>IF(H80&lt;&gt;0,VLOOKUP(B80&amp;"-"&amp;C80&amp;"-"&amp;H80,RAMs!$A:$H,6,FALSE),"")</f>
        <v>#N/A</v>
      </c>
      <c r="N80" s="58" t="e">
        <f>IF(I80&lt;&gt;0,VLOOKUP(B80&amp;"-"&amp;C80&amp;"-"&amp;I80,RAMs!$A:$H,6,FALSE),"")</f>
        <v>#N/A</v>
      </c>
      <c r="O80" s="24">
        <f t="shared" si="11"/>
        <v>2.8700372048025269</v>
      </c>
      <c r="P80" s="37">
        <f t="shared" si="12"/>
        <v>3.2025413829009652</v>
      </c>
      <c r="Q80" s="37">
        <f t="shared" si="13"/>
        <v>3.2025413829009652</v>
      </c>
      <c r="R80" s="59">
        <f t="shared" si="14"/>
        <v>3.0917066568681526</v>
      </c>
      <c r="S80" s="60">
        <f t="shared" si="10"/>
        <v>3.1308247954679684</v>
      </c>
      <c r="T80" s="61"/>
      <c r="U80" s="55"/>
      <c r="V80" s="62"/>
      <c r="W80" s="62"/>
      <c r="X80" s="62"/>
    </row>
    <row r="81" spans="1:24" ht="15" customHeight="1" x14ac:dyDescent="0.25">
      <c r="A81" s="34" t="str">
        <f t="shared" si="8"/>
        <v>DDR4-2933-80</v>
      </c>
      <c r="B81" s="53" t="s">
        <v>27</v>
      </c>
      <c r="C81" s="57">
        <v>2933</v>
      </c>
      <c r="D81" s="37">
        <v>1</v>
      </c>
      <c r="E81" s="55">
        <f t="shared" si="9"/>
        <v>80</v>
      </c>
      <c r="F81" s="55">
        <v>32</v>
      </c>
      <c r="G81" s="55">
        <v>16</v>
      </c>
      <c r="H81" s="55">
        <v>16</v>
      </c>
      <c r="I81" s="56">
        <v>16</v>
      </c>
      <c r="J81" s="57">
        <v>0</v>
      </c>
      <c r="K81" s="58" t="e">
        <f>IF(F81&lt;&gt;0,VLOOKUP(B81&amp;"-"&amp;C81&amp;"-"&amp;F81,RAMs!$A:$H,6,FALSE),"")</f>
        <v>#N/A</v>
      </c>
      <c r="L81" s="58" t="e">
        <f>IF(G81&lt;&gt;0,VLOOKUP(B81&amp;"-"&amp;C81&amp;"-"&amp;G81,RAMs!$A:$H,6,FALSE),"")</f>
        <v>#N/A</v>
      </c>
      <c r="M81" s="58" t="e">
        <f>IF(H81&lt;&gt;0,VLOOKUP(B81&amp;"-"&amp;C81&amp;"-"&amp;H81,RAMs!$A:$H,6,FALSE),"")</f>
        <v>#N/A</v>
      </c>
      <c r="N81" s="58" t="e">
        <f>IF(I81&lt;&gt;0,VLOOKUP(B81&amp;"-"&amp;C81&amp;"-"&amp;I81,RAMs!$A:$H,6,FALSE),"")</f>
        <v>#N/A</v>
      </c>
      <c r="O81" s="24">
        <f t="shared" si="11"/>
        <v>3.1599485992535481</v>
      </c>
      <c r="P81" s="37">
        <f t="shared" si="12"/>
        <v>3.601169550271119</v>
      </c>
      <c r="Q81" s="37">
        <f t="shared" si="13"/>
        <v>3.601169550271119</v>
      </c>
      <c r="R81" s="59">
        <f t="shared" si="14"/>
        <v>3.4540958999319282</v>
      </c>
      <c r="S81" s="60">
        <f t="shared" si="10"/>
        <v>3.5060042471104667</v>
      </c>
      <c r="T81" s="61"/>
      <c r="U81" s="55"/>
      <c r="V81" s="62"/>
      <c r="W81" s="62"/>
      <c r="X81" s="62"/>
    </row>
    <row r="82" spans="1:24" ht="15" customHeight="1" x14ac:dyDescent="0.25">
      <c r="A82" s="34" t="str">
        <f t="shared" si="8"/>
        <v>DDR4-2933-96</v>
      </c>
      <c r="B82" s="53" t="s">
        <v>27</v>
      </c>
      <c r="C82" s="57">
        <v>2933</v>
      </c>
      <c r="D82" s="37">
        <v>1</v>
      </c>
      <c r="E82" s="55">
        <f t="shared" si="9"/>
        <v>96</v>
      </c>
      <c r="F82" s="55">
        <v>32</v>
      </c>
      <c r="G82" s="55">
        <v>32</v>
      </c>
      <c r="H82" s="55">
        <v>32</v>
      </c>
      <c r="I82" s="56"/>
      <c r="J82" s="57">
        <v>0</v>
      </c>
      <c r="K82" s="58" t="e">
        <f>IF(F82&lt;&gt;0,VLOOKUP(B82&amp;"-"&amp;C82&amp;"-"&amp;F82,RAMs!$A:$H,6,FALSE),"")</f>
        <v>#N/A</v>
      </c>
      <c r="L82" s="58" t="e">
        <f>IF(G82&lt;&gt;0,VLOOKUP(B82&amp;"-"&amp;C82&amp;"-"&amp;G82,RAMs!$A:$H,6,FALSE),"")</f>
        <v>#N/A</v>
      </c>
      <c r="M82" s="58" t="e">
        <f>IF(H82&lt;&gt;0,VLOOKUP(B82&amp;"-"&amp;C82&amp;"-"&amp;H82,RAMs!$A:$H,6,FALSE),"")</f>
        <v>#N/A</v>
      </c>
      <c r="N82" s="58" t="str">
        <f>IF(I82&lt;&gt;0,VLOOKUP(B82&amp;"-"&amp;C82&amp;"-"&amp;I82,RAMs!$A:$H,6,FALSE),"")</f>
        <v/>
      </c>
      <c r="O82" s="24">
        <f t="shared" si="11"/>
        <v>3.3847156923866102</v>
      </c>
      <c r="P82" s="37">
        <f t="shared" si="12"/>
        <v>3.9412142939000177</v>
      </c>
      <c r="Q82" s="37">
        <f t="shared" si="13"/>
        <v>3.9412142939000177</v>
      </c>
      <c r="R82" s="59">
        <f t="shared" si="14"/>
        <v>3.7557147600622152</v>
      </c>
      <c r="S82" s="60">
        <f t="shared" si="10"/>
        <v>3.8211851837696749</v>
      </c>
      <c r="T82" s="61"/>
      <c r="U82" s="55"/>
      <c r="V82" s="62"/>
      <c r="W82" s="62"/>
      <c r="X82" s="62"/>
    </row>
    <row r="83" spans="1:24" ht="15" customHeight="1" x14ac:dyDescent="0.25">
      <c r="A83" s="34" t="str">
        <f t="shared" si="8"/>
        <v>DDR4-2933-128</v>
      </c>
      <c r="B83" s="53" t="s">
        <v>27</v>
      </c>
      <c r="C83" s="57">
        <v>2933</v>
      </c>
      <c r="D83" s="37">
        <v>1</v>
      </c>
      <c r="E83" s="55">
        <f t="shared" si="9"/>
        <v>128</v>
      </c>
      <c r="F83" s="55">
        <v>32</v>
      </c>
      <c r="G83" s="55">
        <v>32</v>
      </c>
      <c r="H83" s="55">
        <v>32</v>
      </c>
      <c r="I83" s="56">
        <v>32</v>
      </c>
      <c r="J83" s="57">
        <v>0</v>
      </c>
      <c r="K83" s="58" t="e">
        <f>IF(F83&lt;&gt;0,VLOOKUP(B83&amp;"-"&amp;C83&amp;"-"&amp;F83,RAMs!$A:$H,6,FALSE),"")</f>
        <v>#N/A</v>
      </c>
      <c r="L83" s="58" t="e">
        <f>IF(G83&lt;&gt;0,VLOOKUP(B83&amp;"-"&amp;C83&amp;"-"&amp;G83,RAMs!$A:$H,6,FALSE),"")</f>
        <v>#N/A</v>
      </c>
      <c r="M83" s="58" t="e">
        <f>IF(H83&lt;&gt;0,VLOOKUP(B83&amp;"-"&amp;C83&amp;"-"&amp;H83,RAMs!$A:$H,6,FALSE),"")</f>
        <v>#N/A</v>
      </c>
      <c r="N83" s="58" t="e">
        <f>IF(I83&lt;&gt;0,VLOOKUP(B83&amp;"-"&amp;C83&amp;"-"&amp;I83,RAMs!$A:$H,6,FALSE),"")</f>
        <v>#N/A</v>
      </c>
      <c r="O83" s="24">
        <f t="shared" si="11"/>
        <v>3.9409614672920554</v>
      </c>
      <c r="P83" s="37">
        <f t="shared" si="12"/>
        <v>4.6750622438240672</v>
      </c>
      <c r="Q83" s="37">
        <f t="shared" si="13"/>
        <v>4.6750622438240672</v>
      </c>
      <c r="R83" s="59">
        <f t="shared" si="14"/>
        <v>4.4303619849800633</v>
      </c>
      <c r="S83" s="60">
        <f t="shared" si="10"/>
        <v>4.5167267822191226</v>
      </c>
      <c r="T83" s="61"/>
      <c r="U83" s="55"/>
      <c r="V83" s="62"/>
      <c r="W83" s="62"/>
      <c r="X83" s="62"/>
    </row>
    <row r="84" spans="1:24" ht="15" customHeight="1" x14ac:dyDescent="0.25">
      <c r="A84" s="34" t="str">
        <f t="shared" si="8"/>
        <v>DDR4-2933-160</v>
      </c>
      <c r="B84" s="53" t="s">
        <v>27</v>
      </c>
      <c r="C84" s="57">
        <v>2933</v>
      </c>
      <c r="D84" s="37">
        <v>1</v>
      </c>
      <c r="E84" s="55">
        <f t="shared" si="9"/>
        <v>160</v>
      </c>
      <c r="F84" s="55">
        <v>64</v>
      </c>
      <c r="G84" s="55">
        <v>32</v>
      </c>
      <c r="H84" s="55">
        <v>32</v>
      </c>
      <c r="I84" s="56">
        <v>32</v>
      </c>
      <c r="J84" s="57">
        <v>0</v>
      </c>
      <c r="K84" s="58" t="e">
        <f>IF(F84&lt;&gt;0,VLOOKUP(B84&amp;"-"&amp;C84&amp;"-"&amp;F84,RAMs!$A:$H,6,FALSE),"")</f>
        <v>#N/A</v>
      </c>
      <c r="L84" s="58" t="e">
        <f>IF(G84&lt;&gt;0,VLOOKUP(B84&amp;"-"&amp;C84&amp;"-"&amp;G84,RAMs!$A:$H,6,FALSE),"")</f>
        <v>#N/A</v>
      </c>
      <c r="M84" s="58" t="e">
        <f>IF(H84&lt;&gt;0,VLOOKUP(B84&amp;"-"&amp;C84&amp;"-"&amp;H84,RAMs!$A:$H,6,FALSE),"")</f>
        <v>#N/A</v>
      </c>
      <c r="N84" s="58" t="e">
        <f>IF(I84&lt;&gt;0,VLOOKUP(B84&amp;"-"&amp;C84&amp;"-"&amp;I84,RAMs!$A:$H,6,FALSE),"")</f>
        <v>#N/A</v>
      </c>
      <c r="O84" s="24">
        <f t="shared" si="11"/>
        <v>4.411923917039692</v>
      </c>
      <c r="P84" s="37">
        <f t="shared" si="12"/>
        <v>5.3226356122270673</v>
      </c>
      <c r="Q84" s="37">
        <f t="shared" si="13"/>
        <v>5.3226356122270673</v>
      </c>
      <c r="R84" s="59">
        <f t="shared" si="14"/>
        <v>5.0190650471646086</v>
      </c>
      <c r="S84" s="60">
        <f t="shared" si="10"/>
        <v>5.1262075995395939</v>
      </c>
      <c r="T84" s="61"/>
      <c r="U84" s="55"/>
      <c r="V84" s="62"/>
      <c r="W84" s="62"/>
      <c r="X84" s="62"/>
    </row>
    <row r="85" spans="1:24" ht="15" customHeight="1" x14ac:dyDescent="0.25">
      <c r="A85" s="34" t="str">
        <f t="shared" si="8"/>
        <v>DDR4-2933-192</v>
      </c>
      <c r="B85" s="53" t="s">
        <v>27</v>
      </c>
      <c r="C85" s="57">
        <v>2933</v>
      </c>
      <c r="D85" s="37">
        <v>1</v>
      </c>
      <c r="E85" s="55">
        <f t="shared" si="9"/>
        <v>192</v>
      </c>
      <c r="F85" s="55">
        <v>64</v>
      </c>
      <c r="G85" s="55">
        <v>64</v>
      </c>
      <c r="H85" s="55">
        <v>64</v>
      </c>
      <c r="I85" s="56"/>
      <c r="J85" s="57">
        <v>0</v>
      </c>
      <c r="K85" s="58" t="e">
        <f>IF(F85&lt;&gt;0,VLOOKUP(B85&amp;"-"&amp;C85&amp;"-"&amp;F85,RAMs!$A:$H,6,FALSE),"")</f>
        <v>#N/A</v>
      </c>
      <c r="L85" s="58" t="e">
        <f>IF(G85&lt;&gt;0,VLOOKUP(B85&amp;"-"&amp;C85&amp;"-"&amp;G85,RAMs!$A:$H,6,FALSE),"")</f>
        <v>#N/A</v>
      </c>
      <c r="M85" s="58" t="e">
        <f>IF(H85&lt;&gt;0,VLOOKUP(B85&amp;"-"&amp;C85&amp;"-"&amp;H85,RAMs!$A:$H,6,FALSE),"")</f>
        <v>#N/A</v>
      </c>
      <c r="N85" s="58" t="str">
        <f>IF(I85&lt;&gt;0,VLOOKUP(B85&amp;"-"&amp;C85&amp;"-"&amp;I85,RAMs!$A:$H,6,FALSE),"")</f>
        <v/>
      </c>
      <c r="O85" s="24">
        <f t="shared" si="11"/>
        <v>4.8071186257106024</v>
      </c>
      <c r="P85" s="37">
        <f t="shared" si="12"/>
        <v>5.8970183272205077</v>
      </c>
      <c r="Q85" s="37">
        <f t="shared" si="13"/>
        <v>5.8970183272205077</v>
      </c>
      <c r="R85" s="59">
        <f t="shared" si="14"/>
        <v>5.5337184267172059</v>
      </c>
      <c r="S85" s="60">
        <f t="shared" si="10"/>
        <v>5.6619419210124891</v>
      </c>
      <c r="T85" s="61"/>
      <c r="U85" s="55"/>
      <c r="V85" s="62"/>
      <c r="W85" s="62"/>
      <c r="X85" s="62"/>
    </row>
    <row r="86" spans="1:24" ht="15" customHeight="1" x14ac:dyDescent="0.25">
      <c r="A86" s="34" t="str">
        <f t="shared" si="8"/>
        <v>DDR4-2933-256</v>
      </c>
      <c r="B86" s="53" t="s">
        <v>27</v>
      </c>
      <c r="C86" s="57">
        <v>2933</v>
      </c>
      <c r="D86" s="37">
        <v>1</v>
      </c>
      <c r="E86" s="55">
        <f t="shared" si="9"/>
        <v>256</v>
      </c>
      <c r="F86" s="55">
        <v>64</v>
      </c>
      <c r="G86" s="55">
        <v>64</v>
      </c>
      <c r="H86" s="55">
        <v>64</v>
      </c>
      <c r="I86" s="56">
        <v>64</v>
      </c>
      <c r="J86" s="57">
        <v>0</v>
      </c>
      <c r="K86" s="58" t="e">
        <f>IF(F86&lt;&gt;0,VLOOKUP(B86&amp;"-"&amp;C86&amp;"-"&amp;F86,RAMs!$A:$H,6,FALSE),"")</f>
        <v>#N/A</v>
      </c>
      <c r="L86" s="58" t="e">
        <f>IF(G86&lt;&gt;0,VLOOKUP(B86&amp;"-"&amp;C86&amp;"-"&amp;G86,RAMs!$A:$H,6,FALSE),"")</f>
        <v>#N/A</v>
      </c>
      <c r="M86" s="58" t="e">
        <f>IF(H86&lt;&gt;0,VLOOKUP(B86&amp;"-"&amp;C86&amp;"-"&amp;H86,RAMs!$A:$H,6,FALSE),"")</f>
        <v>#N/A</v>
      </c>
      <c r="N86" s="58" t="e">
        <f>IF(I86&lt;&gt;0,VLOOKUP(B86&amp;"-"&amp;C86&amp;"-"&amp;I86,RAMs!$A:$H,6,FALSE),"")</f>
        <v>#N/A</v>
      </c>
      <c r="O86" s="24">
        <f t="shared" si="11"/>
        <v>5.6806830643383623</v>
      </c>
      <c r="P86" s="37">
        <f t="shared" si="12"/>
        <v>7.0671794397627394</v>
      </c>
      <c r="Q86" s="37">
        <f t="shared" si="13"/>
        <v>7.0671794397627394</v>
      </c>
      <c r="R86" s="59">
        <f t="shared" si="14"/>
        <v>6.6050139812879465</v>
      </c>
      <c r="S86" s="60">
        <f t="shared" si="10"/>
        <v>6.7681312019261091</v>
      </c>
      <c r="T86" s="61"/>
      <c r="U86" s="55"/>
      <c r="V86" s="62"/>
      <c r="W86" s="62"/>
      <c r="X86" s="62"/>
    </row>
    <row r="87" spans="1:24" ht="15" customHeight="1" x14ac:dyDescent="0.25">
      <c r="A87" s="34" t="str">
        <f t="shared" si="8"/>
        <v>DDR4-3200-8</v>
      </c>
      <c r="B87" s="53" t="s">
        <v>27</v>
      </c>
      <c r="C87" s="57">
        <v>3200</v>
      </c>
      <c r="D87" s="37">
        <v>1</v>
      </c>
      <c r="E87" s="55">
        <f t="shared" si="9"/>
        <v>8</v>
      </c>
      <c r="F87" s="55">
        <v>8</v>
      </c>
      <c r="G87" s="55"/>
      <c r="H87" s="55"/>
      <c r="I87" s="56"/>
      <c r="J87" s="57">
        <v>0</v>
      </c>
      <c r="K87" s="58" t="e">
        <f>IF(F87&lt;&gt;0,VLOOKUP(B87&amp;"-"&amp;C87&amp;"-"&amp;F87,RAMs!$A:$H,6,FALSE),"")</f>
        <v>#N/A</v>
      </c>
      <c r="L87" s="58" t="str">
        <f>IF(G87&lt;&gt;0,VLOOKUP(B87&amp;"-"&amp;C87&amp;"-"&amp;G87,RAMs!$A:$H,6,FALSE),"")</f>
        <v/>
      </c>
      <c r="M87" s="58" t="str">
        <f>IF(H87&lt;&gt;0,VLOOKUP(B87&amp;"-"&amp;C87&amp;"-"&amp;H87,RAMs!$A:$H,6,FALSE),"")</f>
        <v/>
      </c>
      <c r="N87" s="58" t="str">
        <f>IF(I87&lt;&gt;0,VLOOKUP(B87&amp;"-"&amp;C87&amp;"-"&amp;I87,RAMs!$A:$H,6,FALSE),"")</f>
        <v/>
      </c>
      <c r="O87" s="24">
        <f t="shared" si="11"/>
        <v>1.4846846411136481</v>
      </c>
      <c r="P87" s="37">
        <f t="shared" si="12"/>
        <v>1.3407792487795533</v>
      </c>
      <c r="Q87" s="37">
        <f t="shared" si="13"/>
        <v>1.3407792487795533</v>
      </c>
      <c r="R87" s="59">
        <f t="shared" si="14"/>
        <v>1.3887477128909183</v>
      </c>
      <c r="S87" s="60">
        <f t="shared" si="10"/>
        <v>1.3718176667339659</v>
      </c>
      <c r="T87" s="61"/>
      <c r="U87" s="55"/>
      <c r="V87" s="62"/>
      <c r="W87" s="62"/>
      <c r="X87" s="62"/>
    </row>
    <row r="88" spans="1:24" ht="15" customHeight="1" x14ac:dyDescent="0.25">
      <c r="A88" s="34" t="str">
        <f t="shared" si="8"/>
        <v>DDR4-3200-16</v>
      </c>
      <c r="B88" s="53" t="s">
        <v>27</v>
      </c>
      <c r="C88" s="57">
        <v>3200</v>
      </c>
      <c r="D88" s="37">
        <v>1</v>
      </c>
      <c r="E88" s="55">
        <f t="shared" si="9"/>
        <v>16</v>
      </c>
      <c r="F88" s="55">
        <v>8</v>
      </c>
      <c r="G88" s="55">
        <v>8</v>
      </c>
      <c r="H88" s="55"/>
      <c r="I88" s="56"/>
      <c r="J88" s="57">
        <v>0</v>
      </c>
      <c r="K88" s="58" t="e">
        <f>IF(F88&lt;&gt;0,VLOOKUP(B88&amp;"-"&amp;C88&amp;"-"&amp;F88,RAMs!$A:$H,6,FALSE),"")</f>
        <v>#N/A</v>
      </c>
      <c r="L88" s="58" t="e">
        <f>IF(G88&lt;&gt;0,VLOOKUP(B88&amp;"-"&amp;C88&amp;"-"&amp;G88,RAMs!$A:$H,6,FALSE),"")</f>
        <v>#N/A</v>
      </c>
      <c r="M88" s="58" t="str">
        <f>IF(H88&lt;&gt;0,VLOOKUP(B88&amp;"-"&amp;C88&amp;"-"&amp;H88,RAMs!$A:$H,6,FALSE),"")</f>
        <v/>
      </c>
      <c r="N88" s="58" t="str">
        <f>IF(I88&lt;&gt;0,VLOOKUP(B88&amp;"-"&amp;C88&amp;"-"&amp;I88,RAMs!$A:$H,6,FALSE),"")</f>
        <v/>
      </c>
      <c r="O88" s="24">
        <f t="shared" si="11"/>
        <v>1.7861382077754768</v>
      </c>
      <c r="P88" s="37">
        <f t="shared" si="12"/>
        <v>1.7219130394752009</v>
      </c>
      <c r="Q88" s="37">
        <f t="shared" si="13"/>
        <v>1.7219130394752009</v>
      </c>
      <c r="R88" s="59">
        <f t="shared" si="14"/>
        <v>1.7433214289086261</v>
      </c>
      <c r="S88" s="60">
        <f t="shared" si="10"/>
        <v>1.7357655267556524</v>
      </c>
      <c r="T88" s="61"/>
      <c r="U88" s="55"/>
      <c r="V88" s="62"/>
      <c r="W88" s="62"/>
      <c r="X88" s="62"/>
    </row>
    <row r="89" spans="1:24" ht="15" customHeight="1" x14ac:dyDescent="0.25">
      <c r="A89" s="34" t="str">
        <f t="shared" si="8"/>
        <v>DDR4-3200-24</v>
      </c>
      <c r="B89" s="53" t="s">
        <v>27</v>
      </c>
      <c r="C89" s="57">
        <v>3200</v>
      </c>
      <c r="D89" s="37">
        <v>1</v>
      </c>
      <c r="E89" s="55">
        <f t="shared" si="9"/>
        <v>24</v>
      </c>
      <c r="F89" s="55">
        <v>16</v>
      </c>
      <c r="G89" s="55">
        <v>8</v>
      </c>
      <c r="H89" s="55"/>
      <c r="I89" s="56"/>
      <c r="J89" s="57">
        <v>0</v>
      </c>
      <c r="K89" s="58" t="e">
        <f>IF(F89&lt;&gt;0,VLOOKUP(B89&amp;"-"&amp;C89&amp;"-"&amp;F89,RAMs!$A:$H,6,FALSE),"")</f>
        <v>#N/A</v>
      </c>
      <c r="L89" s="58" t="e">
        <f>IF(G89&lt;&gt;0,VLOOKUP(B89&amp;"-"&amp;C89&amp;"-"&amp;G89,RAMs!$A:$H,6,FALSE),"")</f>
        <v>#N/A</v>
      </c>
      <c r="M89" s="58" t="str">
        <f>IF(H89&lt;&gt;0,VLOOKUP(B89&amp;"-"&amp;C89&amp;"-"&amp;H89,RAMs!$A:$H,6,FALSE),"")</f>
        <v/>
      </c>
      <c r="N89" s="58" t="str">
        <f>IF(I89&lt;&gt;0,VLOOKUP(B89&amp;"-"&amp;C89&amp;"-"&amp;I89,RAMs!$A:$H,6,FALSE),"")</f>
        <v/>
      </c>
      <c r="O89" s="24">
        <f t="shared" si="11"/>
        <v>1.9994040026803257</v>
      </c>
      <c r="P89" s="37">
        <f t="shared" si="12"/>
        <v>2.0151535074693681</v>
      </c>
      <c r="Q89" s="37">
        <f t="shared" si="13"/>
        <v>2.0151535074693681</v>
      </c>
      <c r="R89" s="59">
        <f t="shared" si="14"/>
        <v>2.009903672539687</v>
      </c>
      <c r="S89" s="60">
        <f t="shared" si="10"/>
        <v>2.0117565554560448</v>
      </c>
      <c r="T89" s="61"/>
      <c r="U89" s="55"/>
      <c r="V89" s="62"/>
      <c r="W89" s="62"/>
      <c r="X89" s="62"/>
    </row>
    <row r="90" spans="1:24" ht="15" customHeight="1" x14ac:dyDescent="0.25">
      <c r="A90" s="34" t="str">
        <f t="shared" si="8"/>
        <v>DDR4-3200-32</v>
      </c>
      <c r="B90" s="53" t="s">
        <v>27</v>
      </c>
      <c r="C90" s="57">
        <v>3200</v>
      </c>
      <c r="D90" s="37">
        <v>1</v>
      </c>
      <c r="E90" s="55">
        <f t="shared" si="9"/>
        <v>32</v>
      </c>
      <c r="F90" s="55">
        <v>8</v>
      </c>
      <c r="G90" s="55">
        <v>8</v>
      </c>
      <c r="H90" s="55">
        <v>8</v>
      </c>
      <c r="I90" s="56">
        <v>8</v>
      </c>
      <c r="J90" s="57">
        <v>0</v>
      </c>
      <c r="K90" s="58" t="e">
        <f>IF(F90&lt;&gt;0,VLOOKUP(B90&amp;"-"&amp;C90&amp;"-"&amp;F90,RAMs!$A:$H,6,FALSE),"")</f>
        <v>#N/A</v>
      </c>
      <c r="L90" s="58" t="e">
        <f>IF(G90&lt;&gt;0,VLOOKUP(B90&amp;"-"&amp;C90&amp;"-"&amp;G90,RAMs!$A:$H,6,FALSE),"")</f>
        <v>#N/A</v>
      </c>
      <c r="M90" s="58" t="e">
        <f>IF(H90&lt;&gt;0,VLOOKUP(B90&amp;"-"&amp;C90&amp;"-"&amp;H90,RAMs!$A:$H,6,FALSE),"")</f>
        <v>#N/A</v>
      </c>
      <c r="N90" s="58" t="e">
        <f>IF(I90&lt;&gt;0,VLOOKUP(B90&amp;"-"&amp;C90&amp;"-"&amp;I90,RAMs!$A:$H,6,FALSE),"")</f>
        <v>#N/A</v>
      </c>
      <c r="O90" s="24">
        <f t="shared" si="11"/>
        <v>2.2952459184624843</v>
      </c>
      <c r="P90" s="37">
        <f t="shared" si="12"/>
        <v>2.3552064147411018</v>
      </c>
      <c r="Q90" s="37">
        <f t="shared" si="13"/>
        <v>2.3552064147411018</v>
      </c>
      <c r="R90" s="59">
        <f t="shared" si="14"/>
        <v>2.3352195826482292</v>
      </c>
      <c r="S90" s="60">
        <f t="shared" si="10"/>
        <v>2.3422737586810074</v>
      </c>
      <c r="T90" s="61"/>
      <c r="U90" s="55"/>
      <c r="V90" s="62"/>
      <c r="W90" s="62"/>
      <c r="X90" s="62"/>
    </row>
    <row r="91" spans="1:24" ht="15" customHeight="1" x14ac:dyDescent="0.25">
      <c r="A91" s="34" t="str">
        <f t="shared" si="8"/>
        <v>DDR4-3200-40</v>
      </c>
      <c r="B91" s="53" t="s">
        <v>27</v>
      </c>
      <c r="C91" s="57">
        <v>3200</v>
      </c>
      <c r="D91" s="37">
        <v>1</v>
      </c>
      <c r="E91" s="55">
        <f t="shared" si="9"/>
        <v>40</v>
      </c>
      <c r="F91" s="55">
        <v>16</v>
      </c>
      <c r="G91" s="55">
        <v>8</v>
      </c>
      <c r="H91" s="55">
        <v>8</v>
      </c>
      <c r="I91" s="56">
        <v>8</v>
      </c>
      <c r="J91" s="57">
        <v>0</v>
      </c>
      <c r="K91" s="58" t="e">
        <f>IF(F91&lt;&gt;0,VLOOKUP(B91&amp;"-"&amp;C91&amp;"-"&amp;F91,RAMs!$A:$H,6,FALSE),"")</f>
        <v>#N/A</v>
      </c>
      <c r="L91" s="58" t="e">
        <f>IF(G91&lt;&gt;0,VLOOKUP(B91&amp;"-"&amp;C91&amp;"-"&amp;G91,RAMs!$A:$H,6,FALSE),"")</f>
        <v>#N/A</v>
      </c>
      <c r="M91" s="58" t="e">
        <f>IF(H91&lt;&gt;0,VLOOKUP(B91&amp;"-"&amp;C91&amp;"-"&amp;H91,RAMs!$A:$H,6,FALSE),"")</f>
        <v>#N/A</v>
      </c>
      <c r="N91" s="58" t="e">
        <f>IF(I91&lt;&gt;0,VLOOKUP(B91&amp;"-"&amp;C91&amp;"-"&amp;I91,RAMs!$A:$H,6,FALSE),"")</f>
        <v>#N/A</v>
      </c>
      <c r="O91" s="24">
        <f t="shared" si="11"/>
        <v>2.4737073152841882</v>
      </c>
      <c r="P91" s="37">
        <f t="shared" si="12"/>
        <v>2.6005908353709444</v>
      </c>
      <c r="Q91" s="37">
        <f t="shared" si="13"/>
        <v>2.6005908353709444</v>
      </c>
      <c r="R91" s="59">
        <f t="shared" si="14"/>
        <v>2.5582963286753588</v>
      </c>
      <c r="S91" s="60">
        <f t="shared" si="10"/>
        <v>2.5732238016267419</v>
      </c>
      <c r="T91" s="61"/>
      <c r="U91" s="55"/>
      <c r="V91" s="62"/>
      <c r="W91" s="62"/>
      <c r="X91" s="62"/>
    </row>
    <row r="92" spans="1:24" ht="15" customHeight="1" x14ac:dyDescent="0.25">
      <c r="A92" s="34" t="str">
        <f t="shared" si="8"/>
        <v>DDR4-3200-48</v>
      </c>
      <c r="B92" s="53" t="s">
        <v>27</v>
      </c>
      <c r="C92" s="57">
        <v>3200</v>
      </c>
      <c r="D92" s="37">
        <v>1</v>
      </c>
      <c r="E92" s="55">
        <f t="shared" si="9"/>
        <v>48</v>
      </c>
      <c r="F92" s="55">
        <v>16</v>
      </c>
      <c r="G92" s="55">
        <v>16</v>
      </c>
      <c r="H92" s="55">
        <v>16</v>
      </c>
      <c r="I92" s="56"/>
      <c r="J92" s="57">
        <v>0</v>
      </c>
      <c r="K92" s="58" t="e">
        <f>IF(F92&lt;&gt;0,VLOOKUP(B92&amp;"-"&amp;C92&amp;"-"&amp;F92,RAMs!$A:$H,6,FALSE),"")</f>
        <v>#N/A</v>
      </c>
      <c r="L92" s="58" t="e">
        <f>IF(G92&lt;&gt;0,VLOOKUP(B92&amp;"-"&amp;C92&amp;"-"&amp;G92,RAMs!$A:$H,6,FALSE),"")</f>
        <v>#N/A</v>
      </c>
      <c r="M92" s="58" t="e">
        <f>IF(H92&lt;&gt;0,VLOOKUP(B92&amp;"-"&amp;C92&amp;"-"&amp;H92,RAMs!$A:$H,6,FALSE),"")</f>
        <v>#N/A</v>
      </c>
      <c r="N92" s="58" t="str">
        <f>IF(I92&lt;&gt;0,VLOOKUP(B92&amp;"-"&amp;C92&amp;"-"&amp;I92,RAMs!$A:$H,6,FALSE),"")</f>
        <v/>
      </c>
      <c r="O92" s="24">
        <f t="shared" si="11"/>
        <v>2.5900455748302056</v>
      </c>
      <c r="P92" s="37">
        <f t="shared" si="12"/>
        <v>2.7939208057110858</v>
      </c>
      <c r="Q92" s="37">
        <f t="shared" si="13"/>
        <v>2.7939208057110858</v>
      </c>
      <c r="R92" s="59">
        <f t="shared" si="14"/>
        <v>2.7259623954174588</v>
      </c>
      <c r="S92" s="60">
        <f t="shared" si="10"/>
        <v>2.7499477166975623</v>
      </c>
      <c r="T92" s="61"/>
      <c r="U92" s="55"/>
      <c r="V92" s="62"/>
      <c r="W92" s="62"/>
      <c r="X92" s="62"/>
    </row>
    <row r="93" spans="1:24" ht="15" customHeight="1" x14ac:dyDescent="0.25">
      <c r="A93" s="34" t="str">
        <f t="shared" si="8"/>
        <v>DDR4-3200-64</v>
      </c>
      <c r="B93" s="53" t="s">
        <v>27</v>
      </c>
      <c r="C93" s="57">
        <v>3200</v>
      </c>
      <c r="D93" s="37">
        <v>1</v>
      </c>
      <c r="E93" s="55">
        <f t="shared" si="9"/>
        <v>64</v>
      </c>
      <c r="F93" s="55">
        <v>16</v>
      </c>
      <c r="G93" s="55">
        <v>16</v>
      </c>
      <c r="H93" s="55">
        <v>16</v>
      </c>
      <c r="I93" s="56">
        <v>16</v>
      </c>
      <c r="J93" s="57">
        <v>0</v>
      </c>
      <c r="K93" s="58" t="e">
        <f>IF(F93&lt;&gt;0,VLOOKUP(B93&amp;"-"&amp;C93&amp;"-"&amp;F93,RAMs!$A:$H,6,FALSE),"")</f>
        <v>#N/A</v>
      </c>
      <c r="L93" s="58" t="e">
        <f>IF(G93&lt;&gt;0,VLOOKUP(B93&amp;"-"&amp;C93&amp;"-"&amp;G93,RAMs!$A:$H,6,FALSE),"")</f>
        <v>#N/A</v>
      </c>
      <c r="M93" s="58" t="e">
        <f>IF(H93&lt;&gt;0,VLOOKUP(B93&amp;"-"&amp;C93&amp;"-"&amp;H93,RAMs!$A:$H,6,FALSE),"")</f>
        <v>#N/A</v>
      </c>
      <c r="N93" s="58" t="e">
        <f>IF(I93&lt;&gt;0,VLOOKUP(B93&amp;"-"&amp;C93&amp;"-"&amp;I93,RAMs!$A:$H,6,FALSE),"")</f>
        <v>#N/A</v>
      </c>
      <c r="O93" s="24">
        <f t="shared" si="11"/>
        <v>2.9544771299022377</v>
      </c>
      <c r="P93" s="37">
        <f t="shared" si="12"/>
        <v>3.261649330470763</v>
      </c>
      <c r="Q93" s="37">
        <f t="shared" si="13"/>
        <v>3.261649330470763</v>
      </c>
      <c r="R93" s="59">
        <f t="shared" si="14"/>
        <v>3.1592585969479208</v>
      </c>
      <c r="S93" s="60">
        <f t="shared" si="10"/>
        <v>3.1953965028971596</v>
      </c>
      <c r="T93" s="61"/>
      <c r="U93" s="55"/>
      <c r="V93" s="62"/>
      <c r="W93" s="62"/>
      <c r="X93" s="62"/>
    </row>
    <row r="94" spans="1:24" ht="15" customHeight="1" x14ac:dyDescent="0.25">
      <c r="A94" s="34" t="str">
        <f t="shared" si="8"/>
        <v>DDR4-3200-80</v>
      </c>
      <c r="B94" s="53" t="s">
        <v>27</v>
      </c>
      <c r="C94" s="57">
        <v>3200</v>
      </c>
      <c r="D94" s="37">
        <v>1</v>
      </c>
      <c r="E94" s="55">
        <f t="shared" si="9"/>
        <v>80</v>
      </c>
      <c r="F94" s="55">
        <v>32</v>
      </c>
      <c r="G94" s="55">
        <v>16</v>
      </c>
      <c r="H94" s="55">
        <v>16</v>
      </c>
      <c r="I94" s="56">
        <v>16</v>
      </c>
      <c r="J94" s="57">
        <v>0</v>
      </c>
      <c r="K94" s="58" t="e">
        <f>IF(F94&lt;&gt;0,VLOOKUP(B94&amp;"-"&amp;C94&amp;"-"&amp;F94,RAMs!$A:$H,6,FALSE),"")</f>
        <v>#N/A</v>
      </c>
      <c r="L94" s="58" t="e">
        <f>IF(G94&lt;&gt;0,VLOOKUP(B94&amp;"-"&amp;C94&amp;"-"&amp;G94,RAMs!$A:$H,6,FALSE),"")</f>
        <v>#N/A</v>
      </c>
      <c r="M94" s="58" t="e">
        <f>IF(H94&lt;&gt;0,VLOOKUP(B94&amp;"-"&amp;C94&amp;"-"&amp;H94,RAMs!$A:$H,6,FALSE),"")</f>
        <v>#N/A</v>
      </c>
      <c r="N94" s="58" t="e">
        <f>IF(I94&lt;&gt;0,VLOOKUP(B94&amp;"-"&amp;C94&amp;"-"&amp;I94,RAMs!$A:$H,6,FALSE),"")</f>
        <v>#N/A</v>
      </c>
      <c r="O94" s="24">
        <f t="shared" si="11"/>
        <v>3.2443885243532584</v>
      </c>
      <c r="P94" s="37">
        <f t="shared" si="12"/>
        <v>3.6602774978409158</v>
      </c>
      <c r="Q94" s="37">
        <f t="shared" si="13"/>
        <v>3.6602774978409158</v>
      </c>
      <c r="R94" s="59">
        <f t="shared" si="14"/>
        <v>3.5216478400116964</v>
      </c>
      <c r="S94" s="60">
        <f t="shared" si="10"/>
        <v>3.5705759545396565</v>
      </c>
      <c r="T94" s="61"/>
      <c r="U94" s="55"/>
      <c r="V94" s="62"/>
      <c r="W94" s="62"/>
      <c r="X94" s="62"/>
    </row>
    <row r="95" spans="1:24" ht="15" customHeight="1" x14ac:dyDescent="0.25">
      <c r="A95" s="34" t="str">
        <f t="shared" si="8"/>
        <v>DDR4-3200-96</v>
      </c>
      <c r="B95" s="53" t="s">
        <v>27</v>
      </c>
      <c r="C95" s="57">
        <v>3200</v>
      </c>
      <c r="D95" s="37">
        <v>1</v>
      </c>
      <c r="E95" s="55">
        <f t="shared" si="9"/>
        <v>96</v>
      </c>
      <c r="F95" s="55">
        <v>32</v>
      </c>
      <c r="G95" s="55">
        <v>32</v>
      </c>
      <c r="H95" s="55">
        <v>32</v>
      </c>
      <c r="I95" s="56"/>
      <c r="J95" s="57">
        <v>0</v>
      </c>
      <c r="K95" s="58" t="e">
        <f>IF(F95&lt;&gt;0,VLOOKUP(B95&amp;"-"&amp;C95&amp;"-"&amp;F95,RAMs!$A:$H,6,FALSE),"")</f>
        <v>#N/A</v>
      </c>
      <c r="L95" s="58" t="e">
        <f>IF(G95&lt;&gt;0,VLOOKUP(B95&amp;"-"&amp;C95&amp;"-"&amp;G95,RAMs!$A:$H,6,FALSE),"")</f>
        <v>#N/A</v>
      </c>
      <c r="M95" s="58" t="e">
        <f>IF(H95&lt;&gt;0,VLOOKUP(B95&amp;"-"&amp;C95&amp;"-"&amp;H95,RAMs!$A:$H,6,FALSE),"")</f>
        <v>#N/A</v>
      </c>
      <c r="N95" s="58" t="str">
        <f>IF(I95&lt;&gt;0,VLOOKUP(B95&amp;"-"&amp;C95&amp;"-"&amp;I95,RAMs!$A:$H,6,FALSE),"")</f>
        <v/>
      </c>
      <c r="O95" s="24">
        <f t="shared" si="11"/>
        <v>3.4656372872738328</v>
      </c>
      <c r="P95" s="37">
        <f t="shared" si="12"/>
        <v>3.9978594103210732</v>
      </c>
      <c r="Q95" s="37">
        <f t="shared" si="13"/>
        <v>3.9978594103210732</v>
      </c>
      <c r="R95" s="59">
        <f t="shared" si="14"/>
        <v>3.8204520359719929</v>
      </c>
      <c r="S95" s="60">
        <f t="shared" si="10"/>
        <v>3.8830664033893156</v>
      </c>
      <c r="T95" s="61"/>
      <c r="U95" s="55"/>
      <c r="V95" s="62"/>
      <c r="W95" s="62"/>
      <c r="X95" s="62"/>
    </row>
    <row r="96" spans="1:24" ht="15" customHeight="1" x14ac:dyDescent="0.25">
      <c r="A96" s="34" t="str">
        <f t="shared" si="8"/>
        <v>DDR4-3200-128</v>
      </c>
      <c r="B96" s="53" t="s">
        <v>27</v>
      </c>
      <c r="C96" s="57">
        <v>3200</v>
      </c>
      <c r="D96" s="37">
        <v>1</v>
      </c>
      <c r="E96" s="55">
        <f t="shared" si="9"/>
        <v>128</v>
      </c>
      <c r="F96" s="55">
        <v>32</v>
      </c>
      <c r="G96" s="55">
        <v>32</v>
      </c>
      <c r="H96" s="55">
        <v>32</v>
      </c>
      <c r="I96" s="56">
        <v>32</v>
      </c>
      <c r="J96" s="57">
        <v>0</v>
      </c>
      <c r="K96" s="58" t="e">
        <f>IF(F96&lt;&gt;0,VLOOKUP(B96&amp;"-"&amp;C96&amp;"-"&amp;F96,RAMs!$A:$H,6,FALSE),"")</f>
        <v>#N/A</v>
      </c>
      <c r="L96" s="58" t="e">
        <f>IF(G96&lt;&gt;0,VLOOKUP(B96&amp;"-"&amp;C96&amp;"-"&amp;G96,RAMs!$A:$H,6,FALSE),"")</f>
        <v>#N/A</v>
      </c>
      <c r="M96" s="58" t="e">
        <f>IF(H96&lt;&gt;0,VLOOKUP(B96&amp;"-"&amp;C96&amp;"-"&amp;H96,RAMs!$A:$H,6,FALSE),"")</f>
        <v>#N/A</v>
      </c>
      <c r="N96" s="58" t="e">
        <f>IF(I96&lt;&gt;0,VLOOKUP(B96&amp;"-"&amp;C96&amp;"-"&amp;I96,RAMs!$A:$H,6,FALSE),"")</f>
        <v>#N/A</v>
      </c>
      <c r="O96" s="24">
        <f t="shared" si="11"/>
        <v>4.0254013923917658</v>
      </c>
      <c r="P96" s="37">
        <f t="shared" si="12"/>
        <v>4.7341701913938641</v>
      </c>
      <c r="Q96" s="37">
        <f t="shared" si="13"/>
        <v>4.7341701913938641</v>
      </c>
      <c r="R96" s="59">
        <f t="shared" si="14"/>
        <v>4.497913925059831</v>
      </c>
      <c r="S96" s="60">
        <f t="shared" si="10"/>
        <v>4.5812984896483133</v>
      </c>
      <c r="T96" s="61"/>
      <c r="U96" s="55"/>
      <c r="V96" s="62"/>
      <c r="W96" s="62"/>
      <c r="X96" s="62"/>
    </row>
    <row r="97" spans="1:24" ht="15" customHeight="1" x14ac:dyDescent="0.25">
      <c r="A97" s="34" t="str">
        <f t="shared" si="8"/>
        <v>DDR4-3200-160</v>
      </c>
      <c r="B97" s="53" t="s">
        <v>27</v>
      </c>
      <c r="C97" s="57">
        <v>3200</v>
      </c>
      <c r="D97" s="37">
        <v>1</v>
      </c>
      <c r="E97" s="55">
        <f t="shared" si="9"/>
        <v>160</v>
      </c>
      <c r="F97" s="55">
        <v>64</v>
      </c>
      <c r="G97" s="55">
        <v>32</v>
      </c>
      <c r="H97" s="55">
        <v>32</v>
      </c>
      <c r="I97" s="56">
        <v>32</v>
      </c>
      <c r="J97" s="57">
        <v>0</v>
      </c>
      <c r="K97" s="58" t="e">
        <f>IF(F97&lt;&gt;0,VLOOKUP(B97&amp;"-"&amp;C97&amp;"-"&amp;F97,RAMs!$A:$H,6,FALSE),"")</f>
        <v>#N/A</v>
      </c>
      <c r="L97" s="58" t="e">
        <f>IF(G97&lt;&gt;0,VLOOKUP(B97&amp;"-"&amp;C97&amp;"-"&amp;G97,RAMs!$A:$H,6,FALSE),"")</f>
        <v>#N/A</v>
      </c>
      <c r="M97" s="58" t="e">
        <f>IF(H97&lt;&gt;0,VLOOKUP(B97&amp;"-"&amp;C97&amp;"-"&amp;H97,RAMs!$A:$H,6,FALSE),"")</f>
        <v>#N/A</v>
      </c>
      <c r="N97" s="58" t="e">
        <f>IF(I97&lt;&gt;0,VLOOKUP(B97&amp;"-"&amp;C97&amp;"-"&amp;I97,RAMs!$A:$H,6,FALSE),"")</f>
        <v>#N/A</v>
      </c>
      <c r="O97" s="24">
        <f t="shared" si="11"/>
        <v>4.4963638421394023</v>
      </c>
      <c r="P97" s="37">
        <f t="shared" si="12"/>
        <v>5.3817435597968641</v>
      </c>
      <c r="Q97" s="37">
        <f t="shared" si="13"/>
        <v>5.3817435597968641</v>
      </c>
      <c r="R97" s="59">
        <f t="shared" si="14"/>
        <v>5.0866169872443763</v>
      </c>
      <c r="S97" s="60">
        <f t="shared" si="10"/>
        <v>5.1907793069687846</v>
      </c>
      <c r="T97" s="61"/>
      <c r="U97" s="55"/>
      <c r="V97" s="62"/>
      <c r="W97" s="62"/>
      <c r="X97" s="62"/>
    </row>
    <row r="98" spans="1:24" ht="15" customHeight="1" x14ac:dyDescent="0.25">
      <c r="A98" s="34" t="str">
        <f t="shared" si="8"/>
        <v>DDR4-3200-192</v>
      </c>
      <c r="B98" s="53" t="s">
        <v>27</v>
      </c>
      <c r="C98" s="57">
        <v>3200</v>
      </c>
      <c r="D98" s="37">
        <v>1</v>
      </c>
      <c r="E98" s="55">
        <f t="shared" si="9"/>
        <v>192</v>
      </c>
      <c r="F98" s="55">
        <v>64</v>
      </c>
      <c r="G98" s="55">
        <v>64</v>
      </c>
      <c r="H98" s="55">
        <v>64</v>
      </c>
      <c r="I98" s="56"/>
      <c r="J98" s="57">
        <v>0</v>
      </c>
      <c r="K98" s="58" t="e">
        <f>IF(F98&lt;&gt;0,VLOOKUP(B98&amp;"-"&amp;C98&amp;"-"&amp;F98,RAMs!$A:$H,6,FALSE),"")</f>
        <v>#N/A</v>
      </c>
      <c r="L98" s="58" t="e">
        <f>IF(G98&lt;&gt;0,VLOOKUP(B98&amp;"-"&amp;C98&amp;"-"&amp;G98,RAMs!$A:$H,6,FALSE),"")</f>
        <v>#N/A</v>
      </c>
      <c r="M98" s="58" t="e">
        <f>IF(H98&lt;&gt;0,VLOOKUP(B98&amp;"-"&amp;C98&amp;"-"&amp;H98,RAMs!$A:$H,6,FALSE),"")</f>
        <v>#N/A</v>
      </c>
      <c r="N98" s="58" t="str">
        <f>IF(I98&lt;&gt;0,VLOOKUP(B98&amp;"-"&amp;C98&amp;"-"&amp;I98,RAMs!$A:$H,6,FALSE),"")</f>
        <v/>
      </c>
      <c r="O98" s="24">
        <f t="shared" si="11"/>
        <v>4.8880402205978255</v>
      </c>
      <c r="P98" s="37">
        <f t="shared" si="12"/>
        <v>5.9536634436415641</v>
      </c>
      <c r="Q98" s="37">
        <f t="shared" si="13"/>
        <v>5.9536634436415641</v>
      </c>
      <c r="R98" s="59">
        <f t="shared" si="14"/>
        <v>5.5984557026269837</v>
      </c>
      <c r="S98" s="60">
        <f t="shared" si="10"/>
        <v>5.7238231406321303</v>
      </c>
      <c r="T98" s="61"/>
      <c r="U98" s="55"/>
      <c r="V98" s="62"/>
      <c r="W98" s="62"/>
      <c r="X98" s="62"/>
    </row>
    <row r="99" spans="1:24" ht="15" customHeight="1" x14ac:dyDescent="0.25">
      <c r="A99" s="34" t="str">
        <f t="shared" si="8"/>
        <v>DDR4-3200-256</v>
      </c>
      <c r="B99" s="53" t="s">
        <v>27</v>
      </c>
      <c r="C99" s="57">
        <v>3200</v>
      </c>
      <c r="D99" s="37">
        <v>1</v>
      </c>
      <c r="E99" s="55">
        <f t="shared" si="9"/>
        <v>256</v>
      </c>
      <c r="F99" s="55">
        <v>64</v>
      </c>
      <c r="G99" s="55">
        <v>64</v>
      </c>
      <c r="H99" s="55">
        <v>64</v>
      </c>
      <c r="I99" s="56">
        <v>64</v>
      </c>
      <c r="J99" s="57">
        <v>0</v>
      </c>
      <c r="K99" s="58" t="e">
        <f>IF(F99&lt;&gt;0,VLOOKUP(B99&amp;"-"&amp;C99&amp;"-"&amp;F99,RAMs!$A:$H,6,FALSE),"")</f>
        <v>#N/A</v>
      </c>
      <c r="L99" s="58" t="e">
        <f>IF(G99&lt;&gt;0,VLOOKUP(B99&amp;"-"&amp;C99&amp;"-"&amp;G99,RAMs!$A:$H,6,FALSE),"")</f>
        <v>#N/A</v>
      </c>
      <c r="M99" s="58" t="e">
        <f>IF(H99&lt;&gt;0,VLOOKUP(B99&amp;"-"&amp;C99&amp;"-"&amp;H99,RAMs!$A:$H,6,FALSE),"")</f>
        <v>#N/A</v>
      </c>
      <c r="N99" s="58" t="e">
        <f>IF(I99&lt;&gt;0,VLOOKUP(B99&amp;"-"&amp;C99&amp;"-"&amp;I99,RAMs!$A:$H,6,FALSE),"")</f>
        <v>#N/A</v>
      </c>
      <c r="O99" s="24">
        <f t="shared" si="11"/>
        <v>5.7651229894380727</v>
      </c>
      <c r="P99" s="37">
        <f t="shared" si="12"/>
        <v>7.1262873873325363</v>
      </c>
      <c r="Q99" s="37">
        <f t="shared" si="13"/>
        <v>7.1262873873325363</v>
      </c>
      <c r="R99" s="59">
        <f t="shared" si="14"/>
        <v>6.6725659213677151</v>
      </c>
      <c r="S99" s="60">
        <f t="shared" si="10"/>
        <v>6.8327029093552989</v>
      </c>
      <c r="T99" s="61"/>
      <c r="U99" s="55"/>
      <c r="V99" s="62"/>
      <c r="W99" s="62"/>
      <c r="X99" s="62"/>
    </row>
    <row r="100" spans="1:24" ht="15" customHeight="1" x14ac:dyDescent="0.25">
      <c r="A100" s="34" t="str">
        <f t="shared" si="8"/>
        <v>DDR4-4000-8</v>
      </c>
      <c r="B100" s="53" t="s">
        <v>27</v>
      </c>
      <c r="C100" s="57">
        <v>4000</v>
      </c>
      <c r="D100" s="37">
        <v>1</v>
      </c>
      <c r="E100" s="55">
        <f t="shared" si="9"/>
        <v>8</v>
      </c>
      <c r="F100" s="55">
        <v>8</v>
      </c>
      <c r="G100" s="55"/>
      <c r="H100" s="55"/>
      <c r="I100" s="56"/>
      <c r="J100" s="57">
        <v>0</v>
      </c>
      <c r="K100" s="58" t="e">
        <f>IF(F100&lt;&gt;0,VLOOKUP(B100&amp;"-"&amp;C100&amp;"-"&amp;F100,RAMs!$A:$H,6,FALSE),"")</f>
        <v>#N/A</v>
      </c>
      <c r="L100" s="58" t="str">
        <f>IF(G100&lt;&gt;0,VLOOKUP(B100&amp;"-"&amp;C100&amp;"-"&amp;G100,RAMs!$A:$H,6,FALSE),"")</f>
        <v/>
      </c>
      <c r="M100" s="58" t="str">
        <f>IF(H100&lt;&gt;0,VLOOKUP(B100&amp;"-"&amp;C100&amp;"-"&amp;H100,RAMs!$A:$H,6,FALSE),"")</f>
        <v/>
      </c>
      <c r="N100" s="58" t="str">
        <f>IF(I100&lt;&gt;0,VLOOKUP(B100&amp;"-"&amp;C100&amp;"-"&amp;I100,RAMs!$A:$H,6,FALSE),"")</f>
        <v/>
      </c>
      <c r="O100" s="24">
        <f t="shared" si="11"/>
        <v>1.702582141729069</v>
      </c>
      <c r="P100" s="37">
        <f t="shared" si="12"/>
        <v>1.4933074992103481</v>
      </c>
      <c r="Q100" s="37">
        <f t="shared" si="13"/>
        <v>1.4933074992103481</v>
      </c>
      <c r="R100" s="59">
        <f t="shared" si="14"/>
        <v>1.5630657133832553</v>
      </c>
      <c r="S100" s="60">
        <f t="shared" si="10"/>
        <v>1.5384451672045818</v>
      </c>
      <c r="T100" s="63"/>
      <c r="U100" s="55"/>
      <c r="V100" s="62"/>
      <c r="W100" s="62"/>
      <c r="X100" s="62"/>
    </row>
    <row r="101" spans="1:24" ht="15" customHeight="1" x14ac:dyDescent="0.25">
      <c r="A101" s="34" t="str">
        <f t="shared" si="8"/>
        <v>DDR4-4000-16</v>
      </c>
      <c r="B101" s="53" t="s">
        <v>27</v>
      </c>
      <c r="C101" s="57">
        <v>4000</v>
      </c>
      <c r="D101" s="37">
        <v>1</v>
      </c>
      <c r="E101" s="55">
        <f t="shared" si="9"/>
        <v>16</v>
      </c>
      <c r="F101" s="55">
        <v>8</v>
      </c>
      <c r="G101" s="55">
        <v>8</v>
      </c>
      <c r="H101" s="55"/>
      <c r="I101" s="56"/>
      <c r="J101" s="57">
        <v>0</v>
      </c>
      <c r="K101" s="58" t="e">
        <f>IF(F101&lt;&gt;0,VLOOKUP(B101&amp;"-"&amp;C101&amp;"-"&amp;F101,RAMs!$A:$H,6,FALSE),"")</f>
        <v>#N/A</v>
      </c>
      <c r="L101" s="58" t="e">
        <f>IF(G101&lt;&gt;0,VLOOKUP(B101&amp;"-"&amp;C101&amp;"-"&amp;G101,RAMs!$A:$H,6,FALSE),"")</f>
        <v>#N/A</v>
      </c>
      <c r="M101" s="58" t="str">
        <f>IF(H101&lt;&gt;0,VLOOKUP(B101&amp;"-"&amp;C101&amp;"-"&amp;H101,RAMs!$A:$H,6,FALSE),"")</f>
        <v/>
      </c>
      <c r="N101" s="58" t="str">
        <f>IF(I101&lt;&gt;0,VLOOKUP(B101&amp;"-"&amp;C101&amp;"-"&amp;I101,RAMs!$A:$H,6,FALSE),"")</f>
        <v/>
      </c>
      <c r="O101" s="24">
        <f t="shared" si="11"/>
        <v>2.0144117798487748</v>
      </c>
      <c r="P101" s="37">
        <f t="shared" si="12"/>
        <v>1.8817045399265095</v>
      </c>
      <c r="Q101" s="37">
        <f t="shared" si="13"/>
        <v>1.8817045399265095</v>
      </c>
      <c r="R101" s="59">
        <f t="shared" si="14"/>
        <v>1.9259402865672648</v>
      </c>
      <c r="S101" s="60">
        <f t="shared" si="10"/>
        <v>1.9103276701058216</v>
      </c>
      <c r="T101" s="63"/>
      <c r="U101" s="55"/>
      <c r="V101" s="62"/>
      <c r="W101" s="62"/>
      <c r="X101" s="62"/>
    </row>
    <row r="102" spans="1:24" ht="15" customHeight="1" x14ac:dyDescent="0.25">
      <c r="A102" s="34" t="str">
        <f t="shared" si="8"/>
        <v>DDR4-4000-24</v>
      </c>
      <c r="B102" s="53" t="s">
        <v>27</v>
      </c>
      <c r="C102" s="57">
        <v>4000</v>
      </c>
      <c r="D102" s="37">
        <v>1</v>
      </c>
      <c r="E102" s="55">
        <f t="shared" si="9"/>
        <v>24</v>
      </c>
      <c r="F102" s="55">
        <v>16</v>
      </c>
      <c r="G102" s="55">
        <v>8</v>
      </c>
      <c r="H102" s="55"/>
      <c r="I102" s="56"/>
      <c r="J102" s="57">
        <v>0</v>
      </c>
      <c r="K102" s="58" t="e">
        <f>IF(F102&lt;&gt;0,VLOOKUP(B102&amp;"-"&amp;C102&amp;"-"&amp;F102,RAMs!$A:$H,6,FALSE),"")</f>
        <v>#N/A</v>
      </c>
      <c r="L102" s="58" t="e">
        <f>IF(G102&lt;&gt;0,VLOOKUP(B102&amp;"-"&amp;C102&amp;"-"&amp;G102,RAMs!$A:$H,6,FALSE),"")</f>
        <v>#N/A</v>
      </c>
      <c r="M102" s="58" t="str">
        <f>IF(H102&lt;&gt;0,VLOOKUP(B102&amp;"-"&amp;C102&amp;"-"&amp;H102,RAMs!$A:$H,6,FALSE),"")</f>
        <v/>
      </c>
      <c r="N102" s="58" t="str">
        <f>IF(I102&lt;&gt;0,VLOOKUP(B102&amp;"-"&amp;C102&amp;"-"&amp;I102,RAMs!$A:$H,6,FALSE),"")</f>
        <v/>
      </c>
      <c r="O102" s="24">
        <f t="shared" si="11"/>
        <v>2.2276775747536242</v>
      </c>
      <c r="P102" s="37">
        <f t="shared" si="12"/>
        <v>2.1749450079206767</v>
      </c>
      <c r="Q102" s="37">
        <f t="shared" si="13"/>
        <v>2.1749450079206767</v>
      </c>
      <c r="R102" s="59">
        <f t="shared" si="14"/>
        <v>2.192522530198326</v>
      </c>
      <c r="S102" s="60">
        <f t="shared" si="10"/>
        <v>2.1863186988062142</v>
      </c>
      <c r="T102" s="63"/>
      <c r="U102" s="55"/>
      <c r="V102" s="62"/>
      <c r="W102" s="62"/>
      <c r="X102" s="62"/>
    </row>
    <row r="103" spans="1:24" ht="15" customHeight="1" x14ac:dyDescent="0.25">
      <c r="A103" s="34" t="str">
        <f t="shared" si="8"/>
        <v>DDR4-4000-32</v>
      </c>
      <c r="B103" s="53" t="s">
        <v>27</v>
      </c>
      <c r="C103" s="57">
        <v>4000</v>
      </c>
      <c r="D103" s="37">
        <v>1</v>
      </c>
      <c r="E103" s="55">
        <f t="shared" si="9"/>
        <v>32</v>
      </c>
      <c r="F103" s="55">
        <v>8</v>
      </c>
      <c r="G103" s="55">
        <v>8</v>
      </c>
      <c r="H103" s="55">
        <v>8</v>
      </c>
      <c r="I103" s="56">
        <v>8</v>
      </c>
      <c r="J103" s="57">
        <v>0</v>
      </c>
      <c r="K103" s="58" t="e">
        <f>IF(F103&lt;&gt;0,VLOOKUP(B103&amp;"-"&amp;C103&amp;"-"&amp;F103,RAMs!$A:$H,6,FALSE),"")</f>
        <v>#N/A</v>
      </c>
      <c r="L103" s="58" t="e">
        <f>IF(G103&lt;&gt;0,VLOOKUP(B103&amp;"-"&amp;C103&amp;"-"&amp;G103,RAMs!$A:$H,6,FALSE),"")</f>
        <v>#N/A</v>
      </c>
      <c r="M103" s="58" t="e">
        <f>IF(H103&lt;&gt;0,VLOOKUP(B103&amp;"-"&amp;C103&amp;"-"&amp;H103,RAMs!$A:$H,6,FALSE),"")</f>
        <v>#N/A</v>
      </c>
      <c r="N103" s="58" t="e">
        <f>IF(I103&lt;&gt;0,VLOOKUP(B103&amp;"-"&amp;C103&amp;"-"&amp;I103,RAMs!$A:$H,6,FALSE),"")</f>
        <v>#N/A</v>
      </c>
      <c r="O103" s="24">
        <f t="shared" si="11"/>
        <v>2.5442716334515367</v>
      </c>
      <c r="P103" s="37">
        <f t="shared" si="12"/>
        <v>2.5295244152334382</v>
      </c>
      <c r="Q103" s="37">
        <f t="shared" si="13"/>
        <v>2.5295244152334382</v>
      </c>
      <c r="R103" s="59">
        <f t="shared" si="14"/>
        <v>2.5344401546394715</v>
      </c>
      <c r="S103" s="60">
        <f t="shared" si="10"/>
        <v>2.5327051877902833</v>
      </c>
      <c r="T103" s="63"/>
      <c r="U103" s="55"/>
      <c r="V103" s="62"/>
      <c r="W103" s="62"/>
      <c r="X103" s="62"/>
    </row>
    <row r="104" spans="1:24" ht="15" customHeight="1" x14ac:dyDescent="0.25">
      <c r="A104" s="34" t="str">
        <f t="shared" si="8"/>
        <v>DDR4-4000-40</v>
      </c>
      <c r="B104" s="53" t="s">
        <v>27</v>
      </c>
      <c r="C104" s="57">
        <v>4000</v>
      </c>
      <c r="D104" s="37">
        <v>1</v>
      </c>
      <c r="E104" s="55">
        <f t="shared" si="9"/>
        <v>40</v>
      </c>
      <c r="F104" s="55">
        <v>16</v>
      </c>
      <c r="G104" s="55">
        <v>8</v>
      </c>
      <c r="H104" s="55">
        <v>8</v>
      </c>
      <c r="I104" s="56">
        <v>8</v>
      </c>
      <c r="J104" s="57">
        <v>0</v>
      </c>
      <c r="K104" s="58" t="e">
        <f>IF(F104&lt;&gt;0,VLOOKUP(B104&amp;"-"&amp;C104&amp;"-"&amp;F104,RAMs!$A:$H,6,FALSE),"")</f>
        <v>#N/A</v>
      </c>
      <c r="L104" s="58" t="e">
        <f>IF(G104&lt;&gt;0,VLOOKUP(B104&amp;"-"&amp;C104&amp;"-"&amp;G104,RAMs!$A:$H,6,FALSE),"")</f>
        <v>#N/A</v>
      </c>
      <c r="M104" s="58" t="e">
        <f>IF(H104&lt;&gt;0,VLOOKUP(B104&amp;"-"&amp;C104&amp;"-"&amp;H104,RAMs!$A:$H,6,FALSE),"")</f>
        <v>#N/A</v>
      </c>
      <c r="N104" s="58" t="e">
        <f>IF(I104&lt;&gt;0,VLOOKUP(B104&amp;"-"&amp;C104&amp;"-"&amp;I104,RAMs!$A:$H,6,FALSE),"")</f>
        <v>#N/A</v>
      </c>
      <c r="O104" s="24">
        <f t="shared" si="11"/>
        <v>2.7227330302732407</v>
      </c>
      <c r="P104" s="37">
        <f t="shared" si="12"/>
        <v>2.7749088358632812</v>
      </c>
      <c r="Q104" s="37">
        <f t="shared" si="13"/>
        <v>2.7749088358632812</v>
      </c>
      <c r="R104" s="59">
        <f t="shared" si="14"/>
        <v>2.7575169006666012</v>
      </c>
      <c r="S104" s="60">
        <f t="shared" si="10"/>
        <v>2.7636552307360174</v>
      </c>
      <c r="T104" s="63"/>
      <c r="U104" s="55"/>
      <c r="V104" s="62"/>
      <c r="W104" s="62"/>
      <c r="X104" s="62"/>
    </row>
    <row r="105" spans="1:24" ht="15" customHeight="1" x14ac:dyDescent="0.25">
      <c r="A105" s="34" t="str">
        <f t="shared" si="8"/>
        <v>DDR4-4000-48</v>
      </c>
      <c r="B105" s="53" t="s">
        <v>27</v>
      </c>
      <c r="C105" s="57">
        <v>4000</v>
      </c>
      <c r="D105" s="37">
        <v>1</v>
      </c>
      <c r="E105" s="55">
        <f t="shared" si="9"/>
        <v>48</v>
      </c>
      <c r="F105" s="55">
        <v>16</v>
      </c>
      <c r="G105" s="55">
        <v>16</v>
      </c>
      <c r="H105" s="55">
        <v>16</v>
      </c>
      <c r="I105" s="56"/>
      <c r="J105" s="57">
        <v>0</v>
      </c>
      <c r="K105" s="58" t="e">
        <f>IF(F105&lt;&gt;0,VLOOKUP(B105&amp;"-"&amp;C105&amp;"-"&amp;F105,RAMs!$A:$H,6,FALSE),"")</f>
        <v>#N/A</v>
      </c>
      <c r="L105" s="58" t="e">
        <f>IF(G105&lt;&gt;0,VLOOKUP(B105&amp;"-"&amp;C105&amp;"-"&amp;G105,RAMs!$A:$H,6,FALSE),"")</f>
        <v>#N/A</v>
      </c>
      <c r="M105" s="58" t="e">
        <f>IF(H105&lt;&gt;0,VLOOKUP(B105&amp;"-"&amp;C105&amp;"-"&amp;H105,RAMs!$A:$H,6,FALSE),"")</f>
        <v>#N/A</v>
      </c>
      <c r="N105" s="58" t="str">
        <f>IF(I105&lt;&gt;0,VLOOKUP(B105&amp;"-"&amp;C105&amp;"-"&amp;I105,RAMs!$A:$H,6,FALSE),"")</f>
        <v/>
      </c>
      <c r="O105" s="24">
        <f t="shared" si="11"/>
        <v>2.8286952183613812</v>
      </c>
      <c r="P105" s="37">
        <f t="shared" si="12"/>
        <v>2.9609755561829085</v>
      </c>
      <c r="Q105" s="37">
        <f t="shared" si="13"/>
        <v>2.9609755561829085</v>
      </c>
      <c r="R105" s="59">
        <f t="shared" si="14"/>
        <v>2.9168821102423994</v>
      </c>
      <c r="S105" s="60">
        <f t="shared" si="10"/>
        <v>2.932444502927285</v>
      </c>
      <c r="T105" s="63"/>
      <c r="U105" s="55"/>
      <c r="V105" s="62"/>
      <c r="W105" s="62"/>
      <c r="X105" s="62"/>
    </row>
    <row r="106" spans="1:24" ht="15" customHeight="1" x14ac:dyDescent="0.25">
      <c r="A106" s="34" t="str">
        <f t="shared" si="8"/>
        <v>DDR4-4000-64</v>
      </c>
      <c r="B106" s="53" t="s">
        <v>27</v>
      </c>
      <c r="C106" s="57">
        <v>4000</v>
      </c>
      <c r="D106" s="37">
        <v>1</v>
      </c>
      <c r="E106" s="55">
        <f t="shared" si="9"/>
        <v>64</v>
      </c>
      <c r="F106" s="55">
        <v>16</v>
      </c>
      <c r="G106" s="55">
        <v>16</v>
      </c>
      <c r="H106" s="55">
        <v>16</v>
      </c>
      <c r="I106" s="56">
        <v>16</v>
      </c>
      <c r="J106" s="57">
        <v>0</v>
      </c>
      <c r="K106" s="58" t="e">
        <f>IF(F106&lt;&gt;0,VLOOKUP(B106&amp;"-"&amp;C106&amp;"-"&amp;F106,RAMs!$A:$H,6,FALSE),"")</f>
        <v>#N/A</v>
      </c>
      <c r="L106" s="58" t="e">
        <f>IF(G106&lt;&gt;0,VLOOKUP(B106&amp;"-"&amp;C106&amp;"-"&amp;G106,RAMs!$A:$H,6,FALSE),"")</f>
        <v>#N/A</v>
      </c>
      <c r="M106" s="58" t="e">
        <f>IF(H106&lt;&gt;0,VLOOKUP(B106&amp;"-"&amp;C106&amp;"-"&amp;H106,RAMs!$A:$H,6,FALSE),"")</f>
        <v>#N/A</v>
      </c>
      <c r="N106" s="58" t="e">
        <f>IF(I106&lt;&gt;0,VLOOKUP(B106&amp;"-"&amp;C106&amp;"-"&amp;I106,RAMs!$A:$H,6,FALSE),"")</f>
        <v>#N/A</v>
      </c>
      <c r="O106" s="24">
        <f t="shared" si="11"/>
        <v>3.2035028448912901</v>
      </c>
      <c r="P106" s="37">
        <f t="shared" si="12"/>
        <v>3.4359673309630994</v>
      </c>
      <c r="Q106" s="37">
        <f t="shared" si="13"/>
        <v>3.4359673309630994</v>
      </c>
      <c r="R106" s="59">
        <f t="shared" si="14"/>
        <v>3.3584791689391631</v>
      </c>
      <c r="S106" s="60">
        <f t="shared" si="10"/>
        <v>3.3858279320064342</v>
      </c>
      <c r="T106" s="63"/>
      <c r="U106" s="55"/>
      <c r="V106" s="62"/>
      <c r="W106" s="62"/>
      <c r="X106" s="62"/>
    </row>
    <row r="107" spans="1:24" ht="15" customHeight="1" x14ac:dyDescent="0.25">
      <c r="A107" s="34" t="str">
        <f t="shared" si="8"/>
        <v>DDR4-4000-80</v>
      </c>
      <c r="B107" s="53" t="s">
        <v>27</v>
      </c>
      <c r="C107" s="57">
        <v>4000</v>
      </c>
      <c r="D107" s="37">
        <v>1</v>
      </c>
      <c r="E107" s="55">
        <f t="shared" si="9"/>
        <v>80</v>
      </c>
      <c r="F107" s="55">
        <v>32</v>
      </c>
      <c r="G107" s="55">
        <v>16</v>
      </c>
      <c r="H107" s="55">
        <v>16</v>
      </c>
      <c r="I107" s="56">
        <v>16</v>
      </c>
      <c r="J107" s="57">
        <v>0</v>
      </c>
      <c r="K107" s="58" t="e">
        <f>IF(F107&lt;&gt;0,VLOOKUP(B107&amp;"-"&amp;C107&amp;"-"&amp;F107,RAMs!$A:$H,6,FALSE),"")</f>
        <v>#N/A</v>
      </c>
      <c r="L107" s="58" t="e">
        <f>IF(G107&lt;&gt;0,VLOOKUP(B107&amp;"-"&amp;C107&amp;"-"&amp;G107,RAMs!$A:$H,6,FALSE),"")</f>
        <v>#N/A</v>
      </c>
      <c r="M107" s="58" t="e">
        <f>IF(H107&lt;&gt;0,VLOOKUP(B107&amp;"-"&amp;C107&amp;"-"&amp;H107,RAMs!$A:$H,6,FALSE),"")</f>
        <v>#N/A</v>
      </c>
      <c r="N107" s="58" t="e">
        <f>IF(I107&lt;&gt;0,VLOOKUP(B107&amp;"-"&amp;C107&amp;"-"&amp;I107,RAMs!$A:$H,6,FALSE),"")</f>
        <v>#N/A</v>
      </c>
      <c r="O107" s="24">
        <f t="shared" si="11"/>
        <v>3.4934142393423109</v>
      </c>
      <c r="P107" s="37">
        <f t="shared" si="12"/>
        <v>3.8345954983332526</v>
      </c>
      <c r="Q107" s="37">
        <f t="shared" si="13"/>
        <v>3.8345954983332526</v>
      </c>
      <c r="R107" s="59">
        <f t="shared" si="14"/>
        <v>3.7208684120029387</v>
      </c>
      <c r="S107" s="60">
        <f t="shared" si="10"/>
        <v>3.7610073836489324</v>
      </c>
      <c r="T107" s="63"/>
      <c r="U107" s="55"/>
      <c r="V107" s="62"/>
      <c r="W107" s="62"/>
      <c r="X107" s="62"/>
    </row>
    <row r="108" spans="1:24" ht="15" customHeight="1" x14ac:dyDescent="0.25">
      <c r="A108" s="34" t="str">
        <f t="shared" si="8"/>
        <v>DDR4-4000-96</v>
      </c>
      <c r="B108" s="53" t="s">
        <v>27</v>
      </c>
      <c r="C108" s="57">
        <v>4000</v>
      </c>
      <c r="D108" s="37">
        <v>1</v>
      </c>
      <c r="E108" s="55">
        <f t="shared" si="9"/>
        <v>96</v>
      </c>
      <c r="F108" s="55">
        <v>32</v>
      </c>
      <c r="G108" s="55">
        <v>32</v>
      </c>
      <c r="H108" s="55">
        <v>32</v>
      </c>
      <c r="I108" s="56"/>
      <c r="J108" s="57">
        <v>0</v>
      </c>
      <c r="K108" s="58" t="e">
        <f>IF(F108&lt;&gt;0,VLOOKUP(B108&amp;"-"&amp;C108&amp;"-"&amp;F108,RAMs!$A:$H,6,FALSE),"")</f>
        <v>#N/A</v>
      </c>
      <c r="L108" s="58" t="e">
        <f>IF(G108&lt;&gt;0,VLOOKUP(B108&amp;"-"&amp;C108&amp;"-"&amp;G108,RAMs!$A:$H,6,FALSE),"")</f>
        <v>#N/A</v>
      </c>
      <c r="M108" s="58" t="e">
        <f>IF(H108&lt;&gt;0,VLOOKUP(B108&amp;"-"&amp;C108&amp;"-"&amp;H108,RAMs!$A:$H,6,FALSE),"")</f>
        <v>#N/A</v>
      </c>
      <c r="N108" s="58" t="str">
        <f>IF(I108&lt;&gt;0,VLOOKUP(B108&amp;"-"&amp;C108&amp;"-"&amp;I108,RAMs!$A:$H,6,FALSE),"")</f>
        <v/>
      </c>
      <c r="O108" s="24">
        <f t="shared" si="11"/>
        <v>3.7042869308050079</v>
      </c>
      <c r="P108" s="37">
        <f t="shared" si="12"/>
        <v>4.1649141607928959</v>
      </c>
      <c r="Q108" s="37">
        <f t="shared" si="13"/>
        <v>4.1649141607928959</v>
      </c>
      <c r="R108" s="59">
        <f t="shared" si="14"/>
        <v>4.0113717507969335</v>
      </c>
      <c r="S108" s="60">
        <f t="shared" si="10"/>
        <v>4.0655631896190378</v>
      </c>
      <c r="T108" s="63"/>
      <c r="U108" s="55"/>
      <c r="V108" s="62"/>
      <c r="W108" s="62"/>
      <c r="X108" s="62"/>
    </row>
    <row r="109" spans="1:24" ht="15" customHeight="1" x14ac:dyDescent="0.25">
      <c r="A109" s="34" t="str">
        <f t="shared" si="8"/>
        <v>DDR4-4000-128</v>
      </c>
      <c r="B109" s="53" t="s">
        <v>27</v>
      </c>
      <c r="C109" s="57">
        <v>4000</v>
      </c>
      <c r="D109" s="37">
        <v>1</v>
      </c>
      <c r="E109" s="55">
        <f t="shared" si="9"/>
        <v>128</v>
      </c>
      <c r="F109" s="55">
        <v>32</v>
      </c>
      <c r="G109" s="55">
        <v>32</v>
      </c>
      <c r="H109" s="55">
        <v>32</v>
      </c>
      <c r="I109" s="56">
        <v>32</v>
      </c>
      <c r="J109" s="57">
        <v>0</v>
      </c>
      <c r="K109" s="58" t="e">
        <f>IF(F109&lt;&gt;0,VLOOKUP(B109&amp;"-"&amp;C109&amp;"-"&amp;F109,RAMs!$A:$H,6,FALSE),"")</f>
        <v>#N/A</v>
      </c>
      <c r="L109" s="58" t="e">
        <f>IF(G109&lt;&gt;0,VLOOKUP(B109&amp;"-"&amp;C109&amp;"-"&amp;G109,RAMs!$A:$H,6,FALSE),"")</f>
        <v>#N/A</v>
      </c>
      <c r="M109" s="58" t="e">
        <f>IF(H109&lt;&gt;0,VLOOKUP(B109&amp;"-"&amp;C109&amp;"-"&amp;H109,RAMs!$A:$H,6,FALSE),"")</f>
        <v>#N/A</v>
      </c>
      <c r="N109" s="58" t="e">
        <f>IF(I109&lt;&gt;0,VLOOKUP(B109&amp;"-"&amp;C109&amp;"-"&amp;I109,RAMs!$A:$H,6,FALSE),"")</f>
        <v>#N/A</v>
      </c>
      <c r="O109" s="24">
        <f t="shared" si="11"/>
        <v>4.2744271073808182</v>
      </c>
      <c r="P109" s="37">
        <f t="shared" si="12"/>
        <v>4.9084881918862013</v>
      </c>
      <c r="Q109" s="37">
        <f t="shared" si="13"/>
        <v>4.9084881918862013</v>
      </c>
      <c r="R109" s="59">
        <f t="shared" si="14"/>
        <v>4.6971344970510733</v>
      </c>
      <c r="S109" s="60">
        <f t="shared" si="10"/>
        <v>4.7717299187575897</v>
      </c>
      <c r="T109" s="63"/>
      <c r="U109" s="55"/>
      <c r="V109" s="62"/>
      <c r="W109" s="62"/>
      <c r="X109" s="62"/>
    </row>
    <row r="110" spans="1:24" ht="15" customHeight="1" x14ac:dyDescent="0.25">
      <c r="A110" s="34" t="str">
        <f t="shared" si="8"/>
        <v>DDR4-4000-160</v>
      </c>
      <c r="B110" s="53" t="s">
        <v>27</v>
      </c>
      <c r="C110" s="57">
        <v>4000</v>
      </c>
      <c r="D110" s="37">
        <v>1</v>
      </c>
      <c r="E110" s="55">
        <f t="shared" si="9"/>
        <v>160</v>
      </c>
      <c r="F110" s="55">
        <v>64</v>
      </c>
      <c r="G110" s="55">
        <v>32</v>
      </c>
      <c r="H110" s="55">
        <v>32</v>
      </c>
      <c r="I110" s="56">
        <v>32</v>
      </c>
      <c r="J110" s="57">
        <v>0</v>
      </c>
      <c r="K110" s="58" t="e">
        <f>IF(F110&lt;&gt;0,VLOOKUP(B110&amp;"-"&amp;C110&amp;"-"&amp;F110,RAMs!$A:$H,6,FALSE),"")</f>
        <v>#N/A</v>
      </c>
      <c r="L110" s="58" t="e">
        <f>IF(G110&lt;&gt;0,VLOOKUP(B110&amp;"-"&amp;C110&amp;"-"&amp;G110,RAMs!$A:$H,6,FALSE),"")</f>
        <v>#N/A</v>
      </c>
      <c r="M110" s="58" t="e">
        <f>IF(H110&lt;&gt;0,VLOOKUP(B110&amp;"-"&amp;C110&amp;"-"&amp;H110,RAMs!$A:$H,6,FALSE),"")</f>
        <v>#N/A</v>
      </c>
      <c r="N110" s="58" t="e">
        <f>IF(I110&lt;&gt;0,VLOOKUP(B110&amp;"-"&amp;C110&amp;"-"&amp;I110,RAMs!$A:$H,6,FALSE),"")</f>
        <v>#N/A</v>
      </c>
      <c r="O110" s="24">
        <f t="shared" si="11"/>
        <v>4.7453895571284548</v>
      </c>
      <c r="P110" s="37">
        <f t="shared" si="12"/>
        <v>5.5560615602892014</v>
      </c>
      <c r="Q110" s="37">
        <f t="shared" si="13"/>
        <v>5.5560615602892014</v>
      </c>
      <c r="R110" s="59">
        <f t="shared" si="14"/>
        <v>5.2858375592356186</v>
      </c>
      <c r="S110" s="60">
        <f t="shared" si="10"/>
        <v>5.3812107360780592</v>
      </c>
      <c r="T110" s="63"/>
      <c r="U110" s="55"/>
      <c r="V110" s="62"/>
      <c r="W110" s="62"/>
      <c r="X110" s="62"/>
    </row>
    <row r="111" spans="1:24" ht="15" customHeight="1" x14ac:dyDescent="0.25">
      <c r="A111" s="34" t="str">
        <f t="shared" si="8"/>
        <v>DDR4-4000-192</v>
      </c>
      <c r="B111" s="53" t="s">
        <v>27</v>
      </c>
      <c r="C111" s="57">
        <v>4000</v>
      </c>
      <c r="D111" s="37">
        <v>1</v>
      </c>
      <c r="E111" s="55">
        <f t="shared" si="9"/>
        <v>192</v>
      </c>
      <c r="F111" s="55">
        <v>64</v>
      </c>
      <c r="G111" s="55">
        <v>64</v>
      </c>
      <c r="H111" s="55">
        <v>64</v>
      </c>
      <c r="I111" s="56"/>
      <c r="J111" s="57">
        <v>0</v>
      </c>
      <c r="K111" s="58" t="e">
        <f>IF(F111&lt;&gt;0,VLOOKUP(B111&amp;"-"&amp;C111&amp;"-"&amp;F111,RAMs!$A:$H,6,FALSE),"")</f>
        <v>#N/A</v>
      </c>
      <c r="L111" s="58" t="e">
        <f>IF(G111&lt;&gt;0,VLOOKUP(B111&amp;"-"&amp;C111&amp;"-"&amp;G111,RAMs!$A:$H,6,FALSE),"")</f>
        <v>#N/A</v>
      </c>
      <c r="M111" s="58" t="e">
        <f>IF(H111&lt;&gt;0,VLOOKUP(B111&amp;"-"&amp;C111&amp;"-"&amp;H111,RAMs!$A:$H,6,FALSE),"")</f>
        <v>#N/A</v>
      </c>
      <c r="N111" s="58" t="str">
        <f>IF(I111&lt;&gt;0,VLOOKUP(B111&amp;"-"&amp;C111&amp;"-"&amp;I111,RAMs!$A:$H,6,FALSE),"")</f>
        <v/>
      </c>
      <c r="O111" s="24">
        <f t="shared" si="11"/>
        <v>5.1266898641290011</v>
      </c>
      <c r="P111" s="37">
        <f t="shared" si="12"/>
        <v>6.1207181941133868</v>
      </c>
      <c r="Q111" s="37">
        <f t="shared" si="13"/>
        <v>6.1207181941133868</v>
      </c>
      <c r="R111" s="59">
        <f t="shared" si="14"/>
        <v>5.7893754174519243</v>
      </c>
      <c r="S111" s="60">
        <f t="shared" si="10"/>
        <v>5.906319926861852</v>
      </c>
      <c r="T111" s="63"/>
      <c r="U111" s="55"/>
      <c r="V111" s="62"/>
      <c r="W111" s="62"/>
      <c r="X111" s="62"/>
    </row>
    <row r="112" spans="1:24" ht="15" customHeight="1" x14ac:dyDescent="0.25">
      <c r="A112" s="34" t="str">
        <f t="shared" si="8"/>
        <v>DDR4-4000-256</v>
      </c>
      <c r="B112" s="53" t="s">
        <v>27</v>
      </c>
      <c r="C112" s="57">
        <v>4000</v>
      </c>
      <c r="D112" s="37">
        <v>1</v>
      </c>
      <c r="E112" s="55">
        <f t="shared" si="9"/>
        <v>256</v>
      </c>
      <c r="F112" s="55">
        <v>64</v>
      </c>
      <c r="G112" s="55">
        <v>64</v>
      </c>
      <c r="H112" s="55">
        <v>64</v>
      </c>
      <c r="I112" s="56">
        <v>64</v>
      </c>
      <c r="J112" s="57">
        <v>0</v>
      </c>
      <c r="K112" s="58" t="e">
        <f>IF(F112&lt;&gt;0,VLOOKUP(B112&amp;"-"&amp;C112&amp;"-"&amp;F112,RAMs!$A:$H,6,FALSE),"")</f>
        <v>#N/A</v>
      </c>
      <c r="L112" s="58" t="e">
        <f>IF(G112&lt;&gt;0,VLOOKUP(B112&amp;"-"&amp;C112&amp;"-"&amp;G112,RAMs!$A:$H,6,FALSE),"")</f>
        <v>#N/A</v>
      </c>
      <c r="M112" s="58" t="e">
        <f>IF(H112&lt;&gt;0,VLOOKUP(B112&amp;"-"&amp;C112&amp;"-"&amp;H112,RAMs!$A:$H,6,FALSE),"")</f>
        <v>#N/A</v>
      </c>
      <c r="N112" s="58" t="e">
        <f>IF(I112&lt;&gt;0,VLOOKUP(B112&amp;"-"&amp;C112&amp;"-"&amp;I112,RAMs!$A:$H,6,FALSE),"")</f>
        <v>#N/A</v>
      </c>
      <c r="O112" s="24">
        <f t="shared" si="11"/>
        <v>6.0141487044271251</v>
      </c>
      <c r="P112" s="37">
        <f t="shared" si="12"/>
        <v>7.3006053878248736</v>
      </c>
      <c r="Q112" s="37">
        <f t="shared" si="13"/>
        <v>7.3006053878248736</v>
      </c>
      <c r="R112" s="59">
        <f t="shared" si="14"/>
        <v>6.8717864933589574</v>
      </c>
      <c r="S112" s="60">
        <f t="shared" si="10"/>
        <v>7.0231343384645752</v>
      </c>
      <c r="T112" s="63"/>
      <c r="U112" s="55"/>
      <c r="V112" s="62"/>
      <c r="W112" s="62"/>
      <c r="X112" s="62"/>
    </row>
    <row r="113" spans="1:24" ht="15" customHeight="1" x14ac:dyDescent="0.25">
      <c r="A113" s="34" t="str">
        <f t="shared" si="8"/>
        <v>DDR4-4800-8</v>
      </c>
      <c r="B113" s="53" t="s">
        <v>27</v>
      </c>
      <c r="C113" s="57">
        <v>4800</v>
      </c>
      <c r="D113" s="37">
        <v>1</v>
      </c>
      <c r="E113" s="55">
        <f t="shared" si="9"/>
        <v>8</v>
      </c>
      <c r="F113" s="55">
        <v>8</v>
      </c>
      <c r="G113" s="55"/>
      <c r="H113" s="55"/>
      <c r="I113" s="56"/>
      <c r="J113" s="57">
        <v>0</v>
      </c>
      <c r="K113" s="58" t="e">
        <f>IF(F113&lt;&gt;0,VLOOKUP(B113&amp;"-"&amp;C113&amp;"-"&amp;F113,RAMs!$A:$H,6,FALSE),"")</f>
        <v>#N/A</v>
      </c>
      <c r="L113" s="58" t="str">
        <f>IF(G113&lt;&gt;0,VLOOKUP(B113&amp;"-"&amp;C113&amp;"-"&amp;G113,RAMs!$A:$H,6,FALSE),"")</f>
        <v/>
      </c>
      <c r="M113" s="58" t="str">
        <f>IF(H113&lt;&gt;0,VLOOKUP(B113&amp;"-"&amp;C113&amp;"-"&amp;H113,RAMs!$A:$H,6,FALSE),"")</f>
        <v/>
      </c>
      <c r="N113" s="58" t="str">
        <f>IF(I113&lt;&gt;0,VLOOKUP(B113&amp;"-"&amp;C113&amp;"-"&amp;I113,RAMs!$A:$H,6,FALSE),"")</f>
        <v/>
      </c>
      <c r="O113" s="24">
        <f t="shared" si="11"/>
        <v>1.9161345742492006</v>
      </c>
      <c r="P113" s="37">
        <f t="shared" si="12"/>
        <v>1.6427942019744404</v>
      </c>
      <c r="Q113" s="37">
        <f t="shared" si="13"/>
        <v>1.6427942019744404</v>
      </c>
      <c r="R113" s="59">
        <f t="shared" si="14"/>
        <v>1.7339076593993608</v>
      </c>
      <c r="S113" s="60">
        <f t="shared" si="10"/>
        <v>1.7017499685435062</v>
      </c>
      <c r="T113" s="63"/>
      <c r="U113" s="55"/>
      <c r="V113" s="62"/>
      <c r="W113" s="62"/>
      <c r="X113" s="62"/>
    </row>
    <row r="114" spans="1:24" ht="15" customHeight="1" x14ac:dyDescent="0.25">
      <c r="A114" s="34" t="str">
        <f t="shared" si="8"/>
        <v>DDR4-4800-16</v>
      </c>
      <c r="B114" s="53" t="s">
        <v>27</v>
      </c>
      <c r="C114" s="57">
        <v>4800</v>
      </c>
      <c r="D114" s="37">
        <v>1</v>
      </c>
      <c r="E114" s="55">
        <f t="shared" si="9"/>
        <v>16</v>
      </c>
      <c r="F114" s="55">
        <v>8</v>
      </c>
      <c r="G114" s="55">
        <v>8</v>
      </c>
      <c r="H114" s="55"/>
      <c r="I114" s="56"/>
      <c r="J114" s="57">
        <v>0</v>
      </c>
      <c r="K114" s="58" t="e">
        <f>IF(F114&lt;&gt;0,VLOOKUP(B114&amp;"-"&amp;C114&amp;"-"&amp;F114,RAMs!$A:$H,6,FALSE),"")</f>
        <v>#N/A</v>
      </c>
      <c r="L114" s="58" t="e">
        <f>IF(G114&lt;&gt;0,VLOOKUP(B114&amp;"-"&amp;C114&amp;"-"&amp;G114,RAMs!$A:$H,6,FALSE),"")</f>
        <v>#N/A</v>
      </c>
      <c r="M114" s="58" t="str">
        <f>IF(H114&lt;&gt;0,VLOOKUP(B114&amp;"-"&amp;C114&amp;"-"&amp;H114,RAMs!$A:$H,6,FALSE),"")</f>
        <v/>
      </c>
      <c r="N114" s="58" t="str">
        <f>IF(I114&lt;&gt;0,VLOOKUP(B114&amp;"-"&amp;C114&amp;"-"&amp;I114,RAMs!$A:$H,6,FALSE),"")</f>
        <v/>
      </c>
      <c r="O114" s="24">
        <f t="shared" si="11"/>
        <v>2.2381333758222466</v>
      </c>
      <c r="P114" s="37">
        <f t="shared" si="12"/>
        <v>2.0383096571079395</v>
      </c>
      <c r="Q114" s="37">
        <f t="shared" si="13"/>
        <v>2.0383096571079395</v>
      </c>
      <c r="R114" s="59">
        <f t="shared" si="14"/>
        <v>2.1049175633460422</v>
      </c>
      <c r="S114" s="60">
        <f t="shared" si="10"/>
        <v>2.0814088905561232</v>
      </c>
      <c r="T114" s="63"/>
      <c r="U114" s="55"/>
      <c r="V114" s="62"/>
      <c r="W114" s="62"/>
      <c r="X114" s="62"/>
    </row>
    <row r="115" spans="1:24" ht="15" customHeight="1" x14ac:dyDescent="0.25">
      <c r="A115" s="34" t="str">
        <f t="shared" si="8"/>
        <v>DDR4-4800-24</v>
      </c>
      <c r="B115" s="53" t="s">
        <v>27</v>
      </c>
      <c r="C115" s="57">
        <v>4800</v>
      </c>
      <c r="D115" s="37">
        <v>1</v>
      </c>
      <c r="E115" s="55">
        <f t="shared" si="9"/>
        <v>24</v>
      </c>
      <c r="F115" s="55">
        <v>16</v>
      </c>
      <c r="G115" s="55">
        <v>8</v>
      </c>
      <c r="H115" s="55"/>
      <c r="I115" s="56"/>
      <c r="J115" s="57">
        <v>0</v>
      </c>
      <c r="K115" s="58" t="e">
        <f>IF(F115&lt;&gt;0,VLOOKUP(B115&amp;"-"&amp;C115&amp;"-"&amp;F115,RAMs!$A:$H,6,FALSE),"")</f>
        <v>#N/A</v>
      </c>
      <c r="L115" s="58" t="e">
        <f>IF(G115&lt;&gt;0,VLOOKUP(B115&amp;"-"&amp;C115&amp;"-"&amp;G115,RAMs!$A:$H,6,FALSE),"")</f>
        <v>#N/A</v>
      </c>
      <c r="M115" s="58" t="str">
        <f>IF(H115&lt;&gt;0,VLOOKUP(B115&amp;"-"&amp;C115&amp;"-"&amp;H115,RAMs!$A:$H,6,FALSE),"")</f>
        <v/>
      </c>
      <c r="N115" s="58" t="str">
        <f>IF(I115&lt;&gt;0,VLOOKUP(B115&amp;"-"&amp;C115&amp;"-"&amp;I115,RAMs!$A:$H,6,FALSE),"")</f>
        <v/>
      </c>
      <c r="O115" s="24">
        <f t="shared" si="11"/>
        <v>2.4513991707270955</v>
      </c>
      <c r="P115" s="37">
        <f t="shared" si="12"/>
        <v>2.3315501251021069</v>
      </c>
      <c r="Q115" s="37">
        <f t="shared" si="13"/>
        <v>2.3315501251021069</v>
      </c>
      <c r="R115" s="59">
        <f t="shared" si="14"/>
        <v>2.3714998069771029</v>
      </c>
      <c r="S115" s="60">
        <f t="shared" si="10"/>
        <v>2.3573999192565163</v>
      </c>
      <c r="T115" s="63"/>
      <c r="U115" s="55"/>
      <c r="V115" s="62"/>
      <c r="W115" s="62"/>
      <c r="X115" s="62"/>
    </row>
    <row r="116" spans="1:24" ht="15" customHeight="1" x14ac:dyDescent="0.25">
      <c r="A116" s="34" t="str">
        <f t="shared" si="8"/>
        <v>DDR4-4800-32</v>
      </c>
      <c r="B116" s="53" t="s">
        <v>27</v>
      </c>
      <c r="C116" s="57">
        <v>4800</v>
      </c>
      <c r="D116" s="37">
        <v>1</v>
      </c>
      <c r="E116" s="55">
        <f t="shared" si="9"/>
        <v>32</v>
      </c>
      <c r="F116" s="55">
        <v>8</v>
      </c>
      <c r="G116" s="55">
        <v>8</v>
      </c>
      <c r="H116" s="55">
        <v>8</v>
      </c>
      <c r="I116" s="56">
        <v>8</v>
      </c>
      <c r="J116" s="57">
        <v>0</v>
      </c>
      <c r="K116" s="58" t="e">
        <f>IF(F116&lt;&gt;0,VLOOKUP(B116&amp;"-"&amp;C116&amp;"-"&amp;F116,RAMs!$A:$H,6,FALSE),"")</f>
        <v>#N/A</v>
      </c>
      <c r="L116" s="58" t="e">
        <f>IF(G116&lt;&gt;0,VLOOKUP(B116&amp;"-"&amp;C116&amp;"-"&amp;G116,RAMs!$A:$H,6,FALSE),"")</f>
        <v>#N/A</v>
      </c>
      <c r="M116" s="58" t="e">
        <f>IF(H116&lt;&gt;0,VLOOKUP(B116&amp;"-"&amp;C116&amp;"-"&amp;H116,RAMs!$A:$H,6,FALSE),"")</f>
        <v>#N/A</v>
      </c>
      <c r="N116" s="58" t="e">
        <f>IF(I116&lt;&gt;0,VLOOKUP(B116&amp;"-"&amp;C116&amp;"-"&amp;I116,RAMs!$A:$H,6,FALSE),"")</f>
        <v>#N/A</v>
      </c>
      <c r="O116" s="24">
        <f t="shared" si="11"/>
        <v>2.7883315563316877</v>
      </c>
      <c r="P116" s="37">
        <f t="shared" si="12"/>
        <v>2.7003663612495439</v>
      </c>
      <c r="Q116" s="37">
        <f t="shared" si="13"/>
        <v>2.7003663612495439</v>
      </c>
      <c r="R116" s="59">
        <f t="shared" si="14"/>
        <v>2.7296880929435918</v>
      </c>
      <c r="S116" s="60">
        <f t="shared" si="10"/>
        <v>2.7193392464633388</v>
      </c>
      <c r="T116" s="63"/>
      <c r="U116" s="55"/>
      <c r="V116" s="62"/>
      <c r="W116" s="62"/>
      <c r="X116" s="62"/>
    </row>
    <row r="117" spans="1:24" ht="15" customHeight="1" x14ac:dyDescent="0.25">
      <c r="A117" s="34" t="str">
        <f t="shared" si="8"/>
        <v>DDR4-4800-40</v>
      </c>
      <c r="B117" s="53" t="s">
        <v>27</v>
      </c>
      <c r="C117" s="57">
        <v>4800</v>
      </c>
      <c r="D117" s="37">
        <v>1</v>
      </c>
      <c r="E117" s="55">
        <f t="shared" si="9"/>
        <v>40</v>
      </c>
      <c r="F117" s="55">
        <v>16</v>
      </c>
      <c r="G117" s="55">
        <v>8</v>
      </c>
      <c r="H117" s="55">
        <v>8</v>
      </c>
      <c r="I117" s="56">
        <v>8</v>
      </c>
      <c r="J117" s="57">
        <v>0</v>
      </c>
      <c r="K117" s="58" t="e">
        <f>IF(F117&lt;&gt;0,VLOOKUP(B117&amp;"-"&amp;C117&amp;"-"&amp;F117,RAMs!$A:$H,6,FALSE),"")</f>
        <v>#N/A</v>
      </c>
      <c r="L117" s="58" t="e">
        <f>IF(G117&lt;&gt;0,VLOOKUP(B117&amp;"-"&amp;C117&amp;"-"&amp;G117,RAMs!$A:$H,6,FALSE),"")</f>
        <v>#N/A</v>
      </c>
      <c r="M117" s="58" t="e">
        <f>IF(H117&lt;&gt;0,VLOOKUP(B117&amp;"-"&amp;C117&amp;"-"&amp;H117,RAMs!$A:$H,6,FALSE),"")</f>
        <v>#N/A</v>
      </c>
      <c r="N117" s="58" t="e">
        <f>IF(I117&lt;&gt;0,VLOOKUP(B117&amp;"-"&amp;C117&amp;"-"&amp;I117,RAMs!$A:$H,6,FALSE),"")</f>
        <v>#N/A</v>
      </c>
      <c r="O117" s="24">
        <f t="shared" si="11"/>
        <v>2.9667929531533916</v>
      </c>
      <c r="P117" s="37">
        <f t="shared" si="12"/>
        <v>2.9457507818793869</v>
      </c>
      <c r="Q117" s="37">
        <f t="shared" si="13"/>
        <v>2.9457507818793869</v>
      </c>
      <c r="R117" s="59">
        <f t="shared" si="14"/>
        <v>2.9527648389707215</v>
      </c>
      <c r="S117" s="60">
        <f t="shared" si="10"/>
        <v>2.9502892894090742</v>
      </c>
      <c r="T117" s="63"/>
      <c r="U117" s="55"/>
      <c r="V117" s="62"/>
      <c r="W117" s="62"/>
      <c r="X117" s="62"/>
    </row>
    <row r="118" spans="1:24" ht="15" customHeight="1" x14ac:dyDescent="0.25">
      <c r="A118" s="34" t="str">
        <f t="shared" si="8"/>
        <v>DDR4-4800-48</v>
      </c>
      <c r="B118" s="53" t="s">
        <v>27</v>
      </c>
      <c r="C118" s="57">
        <v>4800</v>
      </c>
      <c r="D118" s="37">
        <v>1</v>
      </c>
      <c r="E118" s="55">
        <f t="shared" si="9"/>
        <v>48</v>
      </c>
      <c r="F118" s="55">
        <v>16</v>
      </c>
      <c r="G118" s="55">
        <v>16</v>
      </c>
      <c r="H118" s="55">
        <v>16</v>
      </c>
      <c r="I118" s="56"/>
      <c r="J118" s="57">
        <v>0</v>
      </c>
      <c r="K118" s="58" t="e">
        <f>IF(F118&lt;&gt;0,VLOOKUP(B118&amp;"-"&amp;C118&amp;"-"&amp;F118,RAMs!$A:$H,6,FALSE),"")</f>
        <v>#N/A</v>
      </c>
      <c r="L118" s="58" t="e">
        <f>IF(G118&lt;&gt;0,VLOOKUP(B118&amp;"-"&amp;C118&amp;"-"&amp;G118,RAMs!$A:$H,6,FALSE),"")</f>
        <v>#N/A</v>
      </c>
      <c r="M118" s="58" t="e">
        <f>IF(H118&lt;&gt;0,VLOOKUP(B118&amp;"-"&amp;C118&amp;"-"&amp;H118,RAMs!$A:$H,6,FALSE),"")</f>
        <v>#N/A</v>
      </c>
      <c r="N118" s="58" t="str">
        <f>IF(I118&lt;&gt;0,VLOOKUP(B118&amp;"-"&amp;C118&amp;"-"&amp;I118,RAMs!$A:$H,6,FALSE),"")</f>
        <v/>
      </c>
      <c r="O118" s="24">
        <f t="shared" si="11"/>
        <v>3.0625859777881921</v>
      </c>
      <c r="P118" s="37">
        <f t="shared" si="12"/>
        <v>3.1246990877816763</v>
      </c>
      <c r="Q118" s="37">
        <f t="shared" si="13"/>
        <v>3.1246990877816763</v>
      </c>
      <c r="R118" s="59">
        <f t="shared" si="14"/>
        <v>3.1039947177838485</v>
      </c>
      <c r="S118" s="60">
        <f t="shared" si="10"/>
        <v>3.1113021424889635</v>
      </c>
      <c r="T118" s="63"/>
      <c r="U118" s="55"/>
      <c r="V118" s="62"/>
      <c r="W118" s="62"/>
      <c r="X118" s="62"/>
    </row>
    <row r="119" spans="1:24" ht="15" customHeight="1" x14ac:dyDescent="0.25">
      <c r="A119" s="34" t="str">
        <f t="shared" si="8"/>
        <v>DDR4-4800-64</v>
      </c>
      <c r="B119" s="53" t="s">
        <v>27</v>
      </c>
      <c r="C119" s="57">
        <v>4800</v>
      </c>
      <c r="D119" s="37">
        <v>1</v>
      </c>
      <c r="E119" s="55">
        <f t="shared" si="9"/>
        <v>64</v>
      </c>
      <c r="F119" s="55">
        <v>16</v>
      </c>
      <c r="G119" s="55">
        <v>16</v>
      </c>
      <c r="H119" s="55">
        <v>16</v>
      </c>
      <c r="I119" s="56">
        <v>16</v>
      </c>
      <c r="J119" s="57">
        <v>0</v>
      </c>
      <c r="K119" s="58" t="e">
        <f>IF(F119&lt;&gt;0,VLOOKUP(B119&amp;"-"&amp;C119&amp;"-"&amp;F119,RAMs!$A:$H,6,FALSE),"")</f>
        <v>#N/A</v>
      </c>
      <c r="L119" s="58" t="e">
        <f>IF(G119&lt;&gt;0,VLOOKUP(B119&amp;"-"&amp;C119&amp;"-"&amp;G119,RAMs!$A:$H,6,FALSE),"")</f>
        <v>#N/A</v>
      </c>
      <c r="M119" s="58" t="e">
        <f>IF(H119&lt;&gt;0,VLOOKUP(B119&amp;"-"&amp;C119&amp;"-"&amp;H119,RAMs!$A:$H,6,FALSE),"")</f>
        <v>#N/A</v>
      </c>
      <c r="N119" s="58" t="e">
        <f>IF(I119&lt;&gt;0,VLOOKUP(B119&amp;"-"&amp;C119&amp;"-"&amp;I119,RAMs!$A:$H,6,FALSE),"")</f>
        <v>#N/A</v>
      </c>
      <c r="O119" s="24">
        <f t="shared" si="11"/>
        <v>3.4475627677714407</v>
      </c>
      <c r="P119" s="37">
        <f t="shared" si="12"/>
        <v>3.6068092769792051</v>
      </c>
      <c r="Q119" s="37">
        <f t="shared" si="13"/>
        <v>3.6068092769792051</v>
      </c>
      <c r="R119" s="59">
        <f t="shared" si="14"/>
        <v>3.5537271072432839</v>
      </c>
      <c r="S119" s="60">
        <f t="shared" si="10"/>
        <v>3.5724619906794914</v>
      </c>
      <c r="T119" s="63"/>
      <c r="U119" s="55"/>
      <c r="V119" s="62"/>
      <c r="W119" s="62"/>
      <c r="X119" s="62"/>
    </row>
    <row r="120" spans="1:24" ht="15" customHeight="1" x14ac:dyDescent="0.25">
      <c r="A120" s="34" t="str">
        <f t="shared" si="8"/>
        <v>DDR4-4800-80</v>
      </c>
      <c r="B120" s="53" t="s">
        <v>27</v>
      </c>
      <c r="C120" s="57">
        <v>4800</v>
      </c>
      <c r="D120" s="37">
        <v>1</v>
      </c>
      <c r="E120" s="55">
        <f t="shared" si="9"/>
        <v>80</v>
      </c>
      <c r="F120" s="55">
        <v>32</v>
      </c>
      <c r="G120" s="55">
        <v>16</v>
      </c>
      <c r="H120" s="55">
        <v>16</v>
      </c>
      <c r="I120" s="56">
        <v>16</v>
      </c>
      <c r="J120" s="57">
        <v>0</v>
      </c>
      <c r="K120" s="58" t="e">
        <f>IF(F120&lt;&gt;0,VLOOKUP(B120&amp;"-"&amp;C120&amp;"-"&amp;F120,RAMs!$A:$H,6,FALSE),"")</f>
        <v>#N/A</v>
      </c>
      <c r="L120" s="58" t="e">
        <f>IF(G120&lt;&gt;0,VLOOKUP(B120&amp;"-"&amp;C120&amp;"-"&amp;G120,RAMs!$A:$H,6,FALSE),"")</f>
        <v>#N/A</v>
      </c>
      <c r="M120" s="58" t="e">
        <f>IF(H120&lt;&gt;0,VLOOKUP(B120&amp;"-"&amp;C120&amp;"-"&amp;H120,RAMs!$A:$H,6,FALSE),"")</f>
        <v>#N/A</v>
      </c>
      <c r="N120" s="58" t="e">
        <f>IF(I120&lt;&gt;0,VLOOKUP(B120&amp;"-"&amp;C120&amp;"-"&amp;I120,RAMs!$A:$H,6,FALSE),"")</f>
        <v>#N/A</v>
      </c>
      <c r="O120" s="24">
        <f t="shared" si="11"/>
        <v>3.7374741622224619</v>
      </c>
      <c r="P120" s="37">
        <f t="shared" si="12"/>
        <v>4.0054374443493579</v>
      </c>
      <c r="Q120" s="37">
        <f t="shared" si="13"/>
        <v>4.0054374443493579</v>
      </c>
      <c r="R120" s="59">
        <f t="shared" si="14"/>
        <v>3.9161163503070595</v>
      </c>
      <c r="S120" s="60">
        <f t="shared" si="10"/>
        <v>3.9476414423219883</v>
      </c>
      <c r="T120" s="63"/>
      <c r="U120" s="55"/>
      <c r="V120" s="62"/>
      <c r="W120" s="62"/>
      <c r="X120" s="62"/>
    </row>
    <row r="121" spans="1:24" ht="15" customHeight="1" x14ac:dyDescent="0.25">
      <c r="A121" s="34" t="str">
        <f t="shared" si="8"/>
        <v>DDR4-4800-96</v>
      </c>
      <c r="B121" s="53" t="s">
        <v>27</v>
      </c>
      <c r="C121" s="57">
        <v>4800</v>
      </c>
      <c r="D121" s="37">
        <v>1</v>
      </c>
      <c r="E121" s="55">
        <f t="shared" si="9"/>
        <v>96</v>
      </c>
      <c r="F121" s="55">
        <v>32</v>
      </c>
      <c r="G121" s="55">
        <v>32</v>
      </c>
      <c r="H121" s="55">
        <v>32</v>
      </c>
      <c r="I121" s="56"/>
      <c r="J121" s="57">
        <v>0</v>
      </c>
      <c r="K121" s="58" t="e">
        <f>IF(F121&lt;&gt;0,VLOOKUP(B121&amp;"-"&amp;C121&amp;"-"&amp;F121,RAMs!$A:$H,6,FALSE),"")</f>
        <v>#N/A</v>
      </c>
      <c r="L121" s="58" t="e">
        <f>IF(G121&lt;&gt;0,VLOOKUP(B121&amp;"-"&amp;C121&amp;"-"&amp;G121,RAMs!$A:$H,6,FALSE),"")</f>
        <v>#N/A</v>
      </c>
      <c r="M121" s="58" t="e">
        <f>IF(H121&lt;&gt;0,VLOOKUP(B121&amp;"-"&amp;C121&amp;"-"&amp;H121,RAMs!$A:$H,6,FALSE),"")</f>
        <v>#N/A</v>
      </c>
      <c r="N121" s="58" t="str">
        <f>IF(I121&lt;&gt;0,VLOOKUP(B121&amp;"-"&amp;C121&amp;"-"&amp;I121,RAMs!$A:$H,6,FALSE),"")</f>
        <v/>
      </c>
      <c r="O121" s="24">
        <f t="shared" si="11"/>
        <v>3.9381776902318193</v>
      </c>
      <c r="P121" s="37">
        <f t="shared" si="12"/>
        <v>4.3286376923916636</v>
      </c>
      <c r="Q121" s="37">
        <f t="shared" si="13"/>
        <v>4.3286376923916636</v>
      </c>
      <c r="R121" s="59">
        <f t="shared" si="14"/>
        <v>4.1984843583383817</v>
      </c>
      <c r="S121" s="60">
        <f t="shared" si="10"/>
        <v>4.2444208291807168</v>
      </c>
      <c r="T121" s="63"/>
      <c r="U121" s="55"/>
      <c r="V121" s="62"/>
      <c r="W121" s="62"/>
      <c r="X121" s="62"/>
    </row>
    <row r="122" spans="1:24" ht="15" customHeight="1" x14ac:dyDescent="0.25">
      <c r="A122" s="34" t="str">
        <f t="shared" si="8"/>
        <v>DDR4-4800-128</v>
      </c>
      <c r="B122" s="53" t="s">
        <v>27</v>
      </c>
      <c r="C122" s="57">
        <v>4800</v>
      </c>
      <c r="D122" s="37">
        <v>1</v>
      </c>
      <c r="E122" s="55">
        <f t="shared" si="9"/>
        <v>128</v>
      </c>
      <c r="F122" s="55">
        <v>32</v>
      </c>
      <c r="G122" s="55">
        <v>32</v>
      </c>
      <c r="H122" s="55">
        <v>32</v>
      </c>
      <c r="I122" s="56">
        <v>32</v>
      </c>
      <c r="J122" s="57">
        <v>0</v>
      </c>
      <c r="K122" s="58" t="e">
        <f>IF(F122&lt;&gt;0,VLOOKUP(B122&amp;"-"&amp;C122&amp;"-"&amp;F122,RAMs!$A:$H,6,FALSE),"")</f>
        <v>#N/A</v>
      </c>
      <c r="L122" s="58" t="e">
        <f>IF(G122&lt;&gt;0,VLOOKUP(B122&amp;"-"&amp;C122&amp;"-"&amp;G122,RAMs!$A:$H,6,FALSE),"")</f>
        <v>#N/A</v>
      </c>
      <c r="M122" s="58" t="e">
        <f>IF(H122&lt;&gt;0,VLOOKUP(B122&amp;"-"&amp;C122&amp;"-"&amp;H122,RAMs!$A:$H,6,FALSE),"")</f>
        <v>#N/A</v>
      </c>
      <c r="N122" s="58" t="e">
        <f>IF(I122&lt;&gt;0,VLOOKUP(B122&amp;"-"&amp;C122&amp;"-"&amp;I122,RAMs!$A:$H,6,FALSE),"")</f>
        <v>#N/A</v>
      </c>
      <c r="O122" s="24">
        <f t="shared" si="11"/>
        <v>4.5184870302609692</v>
      </c>
      <c r="P122" s="37">
        <f t="shared" si="12"/>
        <v>5.079330137902307</v>
      </c>
      <c r="Q122" s="37">
        <f t="shared" si="13"/>
        <v>5.079330137902307</v>
      </c>
      <c r="R122" s="59">
        <f t="shared" si="14"/>
        <v>4.8923824353551941</v>
      </c>
      <c r="S122" s="60">
        <f t="shared" si="10"/>
        <v>4.9583639774306461</v>
      </c>
      <c r="T122" s="63"/>
      <c r="U122" s="55"/>
      <c r="V122" s="62"/>
      <c r="W122" s="62"/>
      <c r="X122" s="62"/>
    </row>
    <row r="123" spans="1:24" ht="15" customHeight="1" x14ac:dyDescent="0.25">
      <c r="A123" s="34" t="str">
        <f t="shared" si="8"/>
        <v>DDR4-4800-160</v>
      </c>
      <c r="B123" s="53" t="s">
        <v>27</v>
      </c>
      <c r="C123" s="57">
        <v>4800</v>
      </c>
      <c r="D123" s="37">
        <v>1</v>
      </c>
      <c r="E123" s="55">
        <f t="shared" si="9"/>
        <v>160</v>
      </c>
      <c r="F123" s="55">
        <v>64</v>
      </c>
      <c r="G123" s="55">
        <v>32</v>
      </c>
      <c r="H123" s="55">
        <v>32</v>
      </c>
      <c r="I123" s="56">
        <v>32</v>
      </c>
      <c r="J123" s="57">
        <v>0</v>
      </c>
      <c r="K123" s="58" t="e">
        <f>IF(F123&lt;&gt;0,VLOOKUP(B123&amp;"-"&amp;C123&amp;"-"&amp;F123,RAMs!$A:$H,6,FALSE),"")</f>
        <v>#N/A</v>
      </c>
      <c r="L123" s="58" t="e">
        <f>IF(G123&lt;&gt;0,VLOOKUP(B123&amp;"-"&amp;C123&amp;"-"&amp;G123,RAMs!$A:$H,6,FALSE),"")</f>
        <v>#N/A</v>
      </c>
      <c r="M123" s="58" t="e">
        <f>IF(H123&lt;&gt;0,VLOOKUP(B123&amp;"-"&amp;C123&amp;"-"&amp;H123,RAMs!$A:$H,6,FALSE),"")</f>
        <v>#N/A</v>
      </c>
      <c r="N123" s="58" t="e">
        <f>IF(I123&lt;&gt;0,VLOOKUP(B123&amp;"-"&amp;C123&amp;"-"&amp;I123,RAMs!$A:$H,6,FALSE),"")</f>
        <v>#N/A</v>
      </c>
      <c r="O123" s="24">
        <f t="shared" si="11"/>
        <v>4.9894494800086058</v>
      </c>
      <c r="P123" s="37">
        <f t="shared" si="12"/>
        <v>5.7269035063053071</v>
      </c>
      <c r="Q123" s="37">
        <f t="shared" si="13"/>
        <v>5.7269035063053071</v>
      </c>
      <c r="R123" s="59">
        <f t="shared" si="14"/>
        <v>5.4810854975397394</v>
      </c>
      <c r="S123" s="60">
        <f t="shared" si="10"/>
        <v>5.5678447947511165</v>
      </c>
      <c r="T123" s="63"/>
      <c r="U123" s="55"/>
      <c r="V123" s="62"/>
      <c r="W123" s="62"/>
      <c r="X123" s="62"/>
    </row>
    <row r="124" spans="1:24" ht="15" customHeight="1" x14ac:dyDescent="0.25">
      <c r="A124" s="34" t="str">
        <f t="shared" si="8"/>
        <v>DDR4-4800-192</v>
      </c>
      <c r="B124" s="53" t="s">
        <v>27</v>
      </c>
      <c r="C124" s="57">
        <v>4800</v>
      </c>
      <c r="D124" s="37">
        <v>1</v>
      </c>
      <c r="E124" s="55">
        <f t="shared" si="9"/>
        <v>192</v>
      </c>
      <c r="F124" s="55">
        <v>64</v>
      </c>
      <c r="G124" s="55">
        <v>64</v>
      </c>
      <c r="H124" s="55">
        <v>64</v>
      </c>
      <c r="I124" s="56"/>
      <c r="J124" s="57">
        <v>0</v>
      </c>
      <c r="K124" s="58" t="e">
        <f>IF(F124&lt;&gt;0,VLOOKUP(B124&amp;"-"&amp;C124&amp;"-"&amp;F124,RAMs!$A:$H,6,FALSE),"")</f>
        <v>#N/A</v>
      </c>
      <c r="L124" s="58" t="e">
        <f>IF(G124&lt;&gt;0,VLOOKUP(B124&amp;"-"&amp;C124&amp;"-"&amp;G124,RAMs!$A:$H,6,FALSE),"")</f>
        <v>#N/A</v>
      </c>
      <c r="M124" s="58" t="e">
        <f>IF(H124&lt;&gt;0,VLOOKUP(B124&amp;"-"&amp;C124&amp;"-"&amp;H124,RAMs!$A:$H,6,FALSE),"")</f>
        <v>#N/A</v>
      </c>
      <c r="N124" s="58" t="str">
        <f>IF(I124&lt;&gt;0,VLOOKUP(B124&amp;"-"&amp;C124&amp;"-"&amp;I124,RAMs!$A:$H,6,FALSE),"")</f>
        <v/>
      </c>
      <c r="O124" s="24">
        <f t="shared" si="11"/>
        <v>5.360580623555812</v>
      </c>
      <c r="P124" s="37">
        <f t="shared" si="12"/>
        <v>6.2844417257121545</v>
      </c>
      <c r="Q124" s="37">
        <f t="shared" si="13"/>
        <v>6.2844417257121545</v>
      </c>
      <c r="R124" s="59">
        <f t="shared" si="14"/>
        <v>5.9764880249933725</v>
      </c>
      <c r="S124" s="60">
        <f t="shared" si="10"/>
        <v>6.0851775664235319</v>
      </c>
      <c r="T124" s="63"/>
      <c r="U124" s="55"/>
      <c r="V124" s="62"/>
      <c r="W124" s="62"/>
      <c r="X124" s="62"/>
    </row>
    <row r="125" spans="1:24" ht="15" customHeight="1" x14ac:dyDescent="0.25">
      <c r="A125" s="34" t="str">
        <f t="shared" si="8"/>
        <v>DDR4-4800-256</v>
      </c>
      <c r="B125" s="53" t="s">
        <v>27</v>
      </c>
      <c r="C125" s="57">
        <v>4800</v>
      </c>
      <c r="D125" s="37">
        <v>1</v>
      </c>
      <c r="E125" s="55">
        <f t="shared" si="9"/>
        <v>256</v>
      </c>
      <c r="F125" s="55">
        <v>64</v>
      </c>
      <c r="G125" s="55">
        <v>64</v>
      </c>
      <c r="H125" s="55">
        <v>64</v>
      </c>
      <c r="I125" s="56">
        <v>64</v>
      </c>
      <c r="J125" s="57">
        <v>0</v>
      </c>
      <c r="K125" s="58" t="e">
        <f>IF(F125&lt;&gt;0,VLOOKUP(B125&amp;"-"&amp;C125&amp;"-"&amp;F125,RAMs!$A:$H,6,FALSE),"")</f>
        <v>#N/A</v>
      </c>
      <c r="L125" s="58" t="e">
        <f>IF(G125&lt;&gt;0,VLOOKUP(B125&amp;"-"&amp;C125&amp;"-"&amp;G125,RAMs!$A:$H,6,FALSE),"")</f>
        <v>#N/A</v>
      </c>
      <c r="M125" s="58" t="e">
        <f>IF(H125&lt;&gt;0,VLOOKUP(B125&amp;"-"&amp;C125&amp;"-"&amp;H125,RAMs!$A:$H,6,FALSE),"")</f>
        <v>#N/A</v>
      </c>
      <c r="N125" s="58" t="e">
        <f>IF(I125&lt;&gt;0,VLOOKUP(B125&amp;"-"&amp;C125&amp;"-"&amp;I125,RAMs!$A:$H,6,FALSE),"")</f>
        <v>#N/A</v>
      </c>
      <c r="O125" s="24">
        <f t="shared" si="11"/>
        <v>6.2582086273072761</v>
      </c>
      <c r="P125" s="37">
        <f t="shared" si="12"/>
        <v>7.4714473338409793</v>
      </c>
      <c r="Q125" s="37">
        <f t="shared" si="13"/>
        <v>7.4714473338409793</v>
      </c>
      <c r="R125" s="59">
        <f t="shared" si="14"/>
        <v>7.0670344316630773</v>
      </c>
      <c r="S125" s="60">
        <f t="shared" si="10"/>
        <v>7.2097683971376298</v>
      </c>
      <c r="T125" s="63"/>
      <c r="U125" s="55"/>
      <c r="V125" s="62"/>
      <c r="W125" s="62"/>
      <c r="X125" s="62"/>
    </row>
    <row r="126" spans="1:24" ht="15" customHeight="1" x14ac:dyDescent="0.25">
      <c r="A126" s="34" t="str">
        <f t="shared" si="8"/>
        <v>DDR5-4000-8</v>
      </c>
      <c r="B126" s="53" t="s">
        <v>28</v>
      </c>
      <c r="C126" s="57">
        <v>4000</v>
      </c>
      <c r="D126" s="37">
        <v>1.05</v>
      </c>
      <c r="E126" s="55">
        <f t="shared" si="9"/>
        <v>8</v>
      </c>
      <c r="F126" s="55">
        <v>8</v>
      </c>
      <c r="G126" s="55"/>
      <c r="H126" s="55"/>
      <c r="I126" s="56"/>
      <c r="J126" s="57">
        <v>0</v>
      </c>
      <c r="K126" s="58" t="e">
        <f>IF(F126&lt;&gt;0,VLOOKUP(B126&amp;"-"&amp;C126&amp;"-"&amp;F126,RAMs!$A:$H,6,FALSE),"")</f>
        <v>#N/A</v>
      </c>
      <c r="L126" s="58" t="str">
        <f>IF(G126&lt;&gt;0,VLOOKUP(B126&amp;"-"&amp;C126&amp;"-"&amp;G126,RAMs!$A:$H,6,FALSE),"")</f>
        <v/>
      </c>
      <c r="M126" s="58" t="str">
        <f>IF(H126&lt;&gt;0,VLOOKUP(B126&amp;"-"&amp;C126&amp;"-"&amp;H126,RAMs!$A:$H,6,FALSE),"")</f>
        <v/>
      </c>
      <c r="N126" s="58" t="str">
        <f>IF(I126&lt;&gt;0,VLOOKUP(B126&amp;"-"&amp;C126&amp;"-"&amp;I126,RAMs!$A:$H,6,FALSE),"")</f>
        <v/>
      </c>
      <c r="O126" s="24">
        <f t="shared" si="11"/>
        <v>1.7078321417290687</v>
      </c>
      <c r="P126" s="37">
        <f t="shared" si="12"/>
        <v>1.4985574992103481</v>
      </c>
      <c r="Q126" s="37">
        <f t="shared" si="13"/>
        <v>1.4985574992103481</v>
      </c>
      <c r="R126" s="59">
        <f t="shared" si="14"/>
        <v>1.568315713383255</v>
      </c>
      <c r="S126" s="60">
        <f t="shared" si="10"/>
        <v>1.5436951672045818</v>
      </c>
      <c r="T126" s="63"/>
      <c r="U126" s="55"/>
      <c r="V126" s="62"/>
      <c r="W126" s="62"/>
      <c r="X126" s="62"/>
    </row>
    <row r="127" spans="1:24" ht="15" customHeight="1" x14ac:dyDescent="0.25">
      <c r="A127" s="34" t="str">
        <f t="shared" si="8"/>
        <v>DDR5-4000-16</v>
      </c>
      <c r="B127" s="53" t="s">
        <v>28</v>
      </c>
      <c r="C127" s="57">
        <v>4000</v>
      </c>
      <c r="D127" s="37">
        <v>1.05</v>
      </c>
      <c r="E127" s="55">
        <f t="shared" si="9"/>
        <v>16</v>
      </c>
      <c r="F127" s="55">
        <v>8</v>
      </c>
      <c r="G127" s="55">
        <v>8</v>
      </c>
      <c r="H127" s="55"/>
      <c r="I127" s="56"/>
      <c r="J127" s="57">
        <v>0</v>
      </c>
      <c r="K127" s="58" t="e">
        <f>IF(F127&lt;&gt;0,VLOOKUP(B127&amp;"-"&amp;C127&amp;"-"&amp;F127,RAMs!$A:$H,6,FALSE),"")</f>
        <v>#N/A</v>
      </c>
      <c r="L127" s="58" t="e">
        <f>IF(G127&lt;&gt;0,VLOOKUP(B127&amp;"-"&amp;C127&amp;"-"&amp;G127,RAMs!$A:$H,6,FALSE),"")</f>
        <v>#N/A</v>
      </c>
      <c r="M127" s="58" t="str">
        <f>IF(H127&lt;&gt;0,VLOOKUP(B127&amp;"-"&amp;C127&amp;"-"&amp;H127,RAMs!$A:$H,6,FALSE),"")</f>
        <v/>
      </c>
      <c r="N127" s="58" t="str">
        <f>IF(I127&lt;&gt;0,VLOOKUP(B127&amp;"-"&amp;C127&amp;"-"&amp;I127,RAMs!$A:$H,6,FALSE),"")</f>
        <v/>
      </c>
      <c r="O127" s="24">
        <f t="shared" si="11"/>
        <v>2.0199117798487749</v>
      </c>
      <c r="P127" s="37">
        <f t="shared" si="12"/>
        <v>1.8872045399265094</v>
      </c>
      <c r="Q127" s="37">
        <f t="shared" si="13"/>
        <v>1.8872045399265094</v>
      </c>
      <c r="R127" s="59">
        <f t="shared" si="14"/>
        <v>1.9314402865672649</v>
      </c>
      <c r="S127" s="60">
        <f t="shared" si="10"/>
        <v>1.9158276701058217</v>
      </c>
      <c r="T127" s="63"/>
      <c r="U127" s="55"/>
      <c r="V127" s="62"/>
      <c r="W127" s="62"/>
      <c r="X127" s="62"/>
    </row>
    <row r="128" spans="1:24" ht="15" customHeight="1" x14ac:dyDescent="0.25">
      <c r="A128" s="34" t="str">
        <f t="shared" si="8"/>
        <v>DDR5-4000-24</v>
      </c>
      <c r="B128" s="53" t="s">
        <v>28</v>
      </c>
      <c r="C128" s="57">
        <v>4000</v>
      </c>
      <c r="D128" s="37">
        <v>1.05</v>
      </c>
      <c r="E128" s="55">
        <f t="shared" si="9"/>
        <v>24</v>
      </c>
      <c r="F128" s="55">
        <v>16</v>
      </c>
      <c r="G128" s="55">
        <v>8</v>
      </c>
      <c r="H128" s="55"/>
      <c r="I128" s="56"/>
      <c r="J128" s="57">
        <v>0</v>
      </c>
      <c r="K128" s="58" t="e">
        <f>IF(F128&lt;&gt;0,VLOOKUP(B128&amp;"-"&amp;C128&amp;"-"&amp;F128,RAMs!$A:$H,6,FALSE),"")</f>
        <v>#N/A</v>
      </c>
      <c r="L128" s="58" t="e">
        <f>IF(G128&lt;&gt;0,VLOOKUP(B128&amp;"-"&amp;C128&amp;"-"&amp;G128,RAMs!$A:$H,6,FALSE),"")</f>
        <v>#N/A</v>
      </c>
      <c r="M128" s="58" t="str">
        <f>IF(H128&lt;&gt;0,VLOOKUP(B128&amp;"-"&amp;C128&amp;"-"&amp;H128,RAMs!$A:$H,6,FALSE),"")</f>
        <v/>
      </c>
      <c r="N128" s="58" t="str">
        <f>IF(I128&lt;&gt;0,VLOOKUP(B128&amp;"-"&amp;C128&amp;"-"&amp;I128,RAMs!$A:$H,6,FALSE),"")</f>
        <v/>
      </c>
      <c r="O128" s="24">
        <f t="shared" si="11"/>
        <v>2.2331775747536238</v>
      </c>
      <c r="P128" s="37">
        <f t="shared" si="12"/>
        <v>2.1804450079206767</v>
      </c>
      <c r="Q128" s="37">
        <f t="shared" si="13"/>
        <v>2.1804450079206767</v>
      </c>
      <c r="R128" s="59">
        <f t="shared" si="14"/>
        <v>2.1980225301983261</v>
      </c>
      <c r="S128" s="60">
        <f t="shared" si="10"/>
        <v>2.1918186988062143</v>
      </c>
      <c r="T128" s="63"/>
      <c r="U128" s="55"/>
      <c r="V128" s="62"/>
      <c r="W128" s="62"/>
      <c r="X128" s="62"/>
    </row>
    <row r="129" spans="1:24" ht="15" customHeight="1" x14ac:dyDescent="0.25">
      <c r="A129" s="34" t="str">
        <f t="shared" si="8"/>
        <v>DDR5-4000-32</v>
      </c>
      <c r="B129" s="53" t="s">
        <v>28</v>
      </c>
      <c r="C129" s="57">
        <v>4000</v>
      </c>
      <c r="D129" s="37">
        <v>1.05</v>
      </c>
      <c r="E129" s="55">
        <f t="shared" si="9"/>
        <v>32</v>
      </c>
      <c r="F129" s="55">
        <v>8</v>
      </c>
      <c r="G129" s="55">
        <v>8</v>
      </c>
      <c r="H129" s="55">
        <v>8</v>
      </c>
      <c r="I129" s="56">
        <v>8</v>
      </c>
      <c r="J129" s="57">
        <v>0</v>
      </c>
      <c r="K129" s="58" t="e">
        <f>IF(F129&lt;&gt;0,VLOOKUP(B129&amp;"-"&amp;C129&amp;"-"&amp;F129,RAMs!$A:$H,6,FALSE),"")</f>
        <v>#N/A</v>
      </c>
      <c r="L129" s="58" t="e">
        <f>IF(G129&lt;&gt;0,VLOOKUP(B129&amp;"-"&amp;C129&amp;"-"&amp;G129,RAMs!$A:$H,6,FALSE),"")</f>
        <v>#N/A</v>
      </c>
      <c r="M129" s="58" t="e">
        <f>IF(H129&lt;&gt;0,VLOOKUP(B129&amp;"-"&amp;C129&amp;"-"&amp;H129,RAMs!$A:$H,6,FALSE),"")</f>
        <v>#N/A</v>
      </c>
      <c r="N129" s="58" t="e">
        <f>IF(I129&lt;&gt;0,VLOOKUP(B129&amp;"-"&amp;C129&amp;"-"&amp;I129,RAMs!$A:$H,6,FALSE),"")</f>
        <v>#N/A</v>
      </c>
      <c r="O129" s="24">
        <f t="shared" si="11"/>
        <v>2.550271633451537</v>
      </c>
      <c r="P129" s="37">
        <f t="shared" si="12"/>
        <v>2.5355244152334384</v>
      </c>
      <c r="Q129" s="37">
        <f t="shared" si="13"/>
        <v>2.5355244152334384</v>
      </c>
      <c r="R129" s="59">
        <f t="shared" si="14"/>
        <v>2.5404401546394713</v>
      </c>
      <c r="S129" s="60">
        <f t="shared" si="10"/>
        <v>2.5387051877902831</v>
      </c>
      <c r="T129" s="63"/>
      <c r="U129" s="55"/>
      <c r="V129" s="62"/>
      <c r="W129" s="62"/>
      <c r="X129" s="62"/>
    </row>
    <row r="130" spans="1:24" ht="15" customHeight="1" x14ac:dyDescent="0.25">
      <c r="A130" s="34" t="str">
        <f t="shared" si="8"/>
        <v>DDR5-4000-40</v>
      </c>
      <c r="B130" s="53" t="s">
        <v>28</v>
      </c>
      <c r="C130" s="57">
        <v>4000</v>
      </c>
      <c r="D130" s="37">
        <v>1.05</v>
      </c>
      <c r="E130" s="55">
        <f t="shared" si="9"/>
        <v>40</v>
      </c>
      <c r="F130" s="55">
        <v>16</v>
      </c>
      <c r="G130" s="55">
        <v>8</v>
      </c>
      <c r="H130" s="55">
        <v>8</v>
      </c>
      <c r="I130" s="56">
        <v>8</v>
      </c>
      <c r="J130" s="57">
        <v>0</v>
      </c>
      <c r="K130" s="58" t="e">
        <f>IF(F130&lt;&gt;0,VLOOKUP(B130&amp;"-"&amp;C130&amp;"-"&amp;F130,RAMs!$A:$H,6,FALSE),"")</f>
        <v>#N/A</v>
      </c>
      <c r="L130" s="58" t="e">
        <f>IF(G130&lt;&gt;0,VLOOKUP(B130&amp;"-"&amp;C130&amp;"-"&amp;G130,RAMs!$A:$H,6,FALSE),"")</f>
        <v>#N/A</v>
      </c>
      <c r="M130" s="58" t="e">
        <f>IF(H130&lt;&gt;0,VLOOKUP(B130&amp;"-"&amp;C130&amp;"-"&amp;H130,RAMs!$A:$H,6,FALSE),"")</f>
        <v>#N/A</v>
      </c>
      <c r="N130" s="58" t="e">
        <f>IF(I130&lt;&gt;0,VLOOKUP(B130&amp;"-"&amp;C130&amp;"-"&amp;I130,RAMs!$A:$H,6,FALSE),"")</f>
        <v>#N/A</v>
      </c>
      <c r="O130" s="24">
        <f t="shared" si="11"/>
        <v>2.7287330302732409</v>
      </c>
      <c r="P130" s="37">
        <f t="shared" si="12"/>
        <v>2.780908835863281</v>
      </c>
      <c r="Q130" s="37">
        <f t="shared" si="13"/>
        <v>2.780908835863281</v>
      </c>
      <c r="R130" s="59">
        <f t="shared" si="14"/>
        <v>2.7635169006666009</v>
      </c>
      <c r="S130" s="60">
        <f t="shared" si="10"/>
        <v>2.7696552307360172</v>
      </c>
      <c r="T130" s="63"/>
      <c r="U130" s="55"/>
      <c r="V130" s="62"/>
      <c r="W130" s="62"/>
      <c r="X130" s="62"/>
    </row>
    <row r="131" spans="1:24" ht="15" customHeight="1" x14ac:dyDescent="0.25">
      <c r="A131" s="34" t="str">
        <f t="shared" si="8"/>
        <v>DDR5-4000-48</v>
      </c>
      <c r="B131" s="53" t="s">
        <v>28</v>
      </c>
      <c r="C131" s="57">
        <v>4000</v>
      </c>
      <c r="D131" s="37">
        <v>1.05</v>
      </c>
      <c r="E131" s="55">
        <f t="shared" si="9"/>
        <v>48</v>
      </c>
      <c r="F131" s="55">
        <v>16</v>
      </c>
      <c r="G131" s="55">
        <v>16</v>
      </c>
      <c r="H131" s="55">
        <v>16</v>
      </c>
      <c r="I131" s="56"/>
      <c r="J131" s="57">
        <v>0</v>
      </c>
      <c r="K131" s="58" t="e">
        <f>IF(F131&lt;&gt;0,VLOOKUP(B131&amp;"-"&amp;C131&amp;"-"&amp;F131,RAMs!$A:$H,6,FALSE),"")</f>
        <v>#N/A</v>
      </c>
      <c r="L131" s="58" t="e">
        <f>IF(G131&lt;&gt;0,VLOOKUP(B131&amp;"-"&amp;C131&amp;"-"&amp;G131,RAMs!$A:$H,6,FALSE),"")</f>
        <v>#N/A</v>
      </c>
      <c r="M131" s="58" t="e">
        <f>IF(H131&lt;&gt;0,VLOOKUP(B131&amp;"-"&amp;C131&amp;"-"&amp;H131,RAMs!$A:$H,6,FALSE),"")</f>
        <v>#N/A</v>
      </c>
      <c r="N131" s="58" t="str">
        <f>IF(I131&lt;&gt;0,VLOOKUP(B131&amp;"-"&amp;C131&amp;"-"&amp;I131,RAMs!$A:$H,6,FALSE),"")</f>
        <v/>
      </c>
      <c r="O131" s="24">
        <f t="shared" si="11"/>
        <v>2.8344452183613811</v>
      </c>
      <c r="P131" s="37">
        <f t="shared" si="12"/>
        <v>2.9667255561829085</v>
      </c>
      <c r="Q131" s="37">
        <f t="shared" si="13"/>
        <v>2.9667255561829085</v>
      </c>
      <c r="R131" s="59">
        <f t="shared" si="14"/>
        <v>2.9226321102423993</v>
      </c>
      <c r="S131" s="60">
        <f t="shared" si="10"/>
        <v>2.9381945029272849</v>
      </c>
      <c r="T131" s="63"/>
      <c r="U131" s="55"/>
      <c r="V131" s="62"/>
      <c r="W131" s="62"/>
      <c r="X131" s="62"/>
    </row>
    <row r="132" spans="1:24" ht="15" customHeight="1" x14ac:dyDescent="0.25">
      <c r="A132" s="34" t="str">
        <f t="shared" si="8"/>
        <v>DDR5-4000-64</v>
      </c>
      <c r="B132" s="53" t="s">
        <v>28</v>
      </c>
      <c r="C132" s="57">
        <v>4000</v>
      </c>
      <c r="D132" s="37">
        <v>1.05</v>
      </c>
      <c r="E132" s="55">
        <f t="shared" si="9"/>
        <v>64</v>
      </c>
      <c r="F132" s="55">
        <v>16</v>
      </c>
      <c r="G132" s="55">
        <v>16</v>
      </c>
      <c r="H132" s="55">
        <v>16</v>
      </c>
      <c r="I132" s="56">
        <v>16</v>
      </c>
      <c r="J132" s="57">
        <v>0</v>
      </c>
      <c r="K132" s="58" t="e">
        <f>IF(F132&lt;&gt;0,VLOOKUP(B132&amp;"-"&amp;C132&amp;"-"&amp;F132,RAMs!$A:$H,6,FALSE),"")</f>
        <v>#N/A</v>
      </c>
      <c r="L132" s="58" t="e">
        <f>IF(G132&lt;&gt;0,VLOOKUP(B132&amp;"-"&amp;C132&amp;"-"&amp;G132,RAMs!$A:$H,6,FALSE),"")</f>
        <v>#N/A</v>
      </c>
      <c r="M132" s="58" t="e">
        <f>IF(H132&lt;&gt;0,VLOOKUP(B132&amp;"-"&amp;C132&amp;"-"&amp;H132,RAMs!$A:$H,6,FALSE),"")</f>
        <v>#N/A</v>
      </c>
      <c r="N132" s="58" t="e">
        <f>IF(I132&lt;&gt;0,VLOOKUP(B132&amp;"-"&amp;C132&amp;"-"&amp;I132,RAMs!$A:$H,6,FALSE),"")</f>
        <v>#N/A</v>
      </c>
      <c r="O132" s="24">
        <f t="shared" si="11"/>
        <v>3.2095028448912899</v>
      </c>
      <c r="P132" s="37">
        <f t="shared" si="12"/>
        <v>3.4419673309630996</v>
      </c>
      <c r="Q132" s="37">
        <f t="shared" si="13"/>
        <v>3.4419673309630996</v>
      </c>
      <c r="R132" s="59">
        <f t="shared" si="14"/>
        <v>3.3644791689391633</v>
      </c>
      <c r="S132" s="60">
        <f t="shared" si="10"/>
        <v>3.3918279320064344</v>
      </c>
      <c r="T132" s="63"/>
      <c r="U132" s="55"/>
      <c r="V132" s="62"/>
      <c r="W132" s="62"/>
      <c r="X132" s="62"/>
    </row>
    <row r="133" spans="1:24" ht="15" customHeight="1" x14ac:dyDescent="0.25">
      <c r="A133" s="34" t="str">
        <f t="shared" si="8"/>
        <v>DDR5-4000-80</v>
      </c>
      <c r="B133" s="53" t="s">
        <v>28</v>
      </c>
      <c r="C133" s="57">
        <v>4000</v>
      </c>
      <c r="D133" s="37">
        <v>1.05</v>
      </c>
      <c r="E133" s="55">
        <f t="shared" si="9"/>
        <v>80</v>
      </c>
      <c r="F133" s="55">
        <v>32</v>
      </c>
      <c r="G133" s="55">
        <v>16</v>
      </c>
      <c r="H133" s="55">
        <v>16</v>
      </c>
      <c r="I133" s="56">
        <v>16</v>
      </c>
      <c r="J133" s="57">
        <v>0</v>
      </c>
      <c r="K133" s="58" t="e">
        <f>IF(F133&lt;&gt;0,VLOOKUP(B133&amp;"-"&amp;C133&amp;"-"&amp;F133,RAMs!$A:$H,6,FALSE),"")</f>
        <v>#N/A</v>
      </c>
      <c r="L133" s="58" t="e">
        <f>IF(G133&lt;&gt;0,VLOOKUP(B133&amp;"-"&amp;C133&amp;"-"&amp;G133,RAMs!$A:$H,6,FALSE),"")</f>
        <v>#N/A</v>
      </c>
      <c r="M133" s="58" t="e">
        <f>IF(H133&lt;&gt;0,VLOOKUP(B133&amp;"-"&amp;C133&amp;"-"&amp;H133,RAMs!$A:$H,6,FALSE),"")</f>
        <v>#N/A</v>
      </c>
      <c r="N133" s="58" t="e">
        <f>IF(I133&lt;&gt;0,VLOOKUP(B133&amp;"-"&amp;C133&amp;"-"&amp;I133,RAMs!$A:$H,6,FALSE),"")</f>
        <v>#N/A</v>
      </c>
      <c r="O133" s="24">
        <f t="shared" si="11"/>
        <v>3.4994142393423111</v>
      </c>
      <c r="P133" s="37">
        <f t="shared" si="12"/>
        <v>3.8405954983332524</v>
      </c>
      <c r="Q133" s="37">
        <f t="shared" si="13"/>
        <v>3.8405954983332524</v>
      </c>
      <c r="R133" s="59">
        <f t="shared" si="14"/>
        <v>3.7268684120029389</v>
      </c>
      <c r="S133" s="60">
        <f t="shared" si="10"/>
        <v>3.7670073836489308</v>
      </c>
      <c r="T133" s="61"/>
      <c r="U133" s="55"/>
      <c r="V133" s="62"/>
      <c r="W133" s="62"/>
      <c r="X133" s="62"/>
    </row>
    <row r="134" spans="1:24" ht="15" customHeight="1" x14ac:dyDescent="0.25">
      <c r="A134" s="34" t="str">
        <f t="shared" si="8"/>
        <v>DDR5-4000-96</v>
      </c>
      <c r="B134" s="53" t="s">
        <v>28</v>
      </c>
      <c r="C134" s="57">
        <v>4000</v>
      </c>
      <c r="D134" s="37">
        <v>1.05</v>
      </c>
      <c r="E134" s="55">
        <f t="shared" si="9"/>
        <v>96</v>
      </c>
      <c r="F134" s="55">
        <v>32</v>
      </c>
      <c r="G134" s="55">
        <v>32</v>
      </c>
      <c r="H134" s="55">
        <v>32</v>
      </c>
      <c r="I134" s="56"/>
      <c r="J134" s="57">
        <v>0</v>
      </c>
      <c r="K134" s="58" t="e">
        <f>IF(F134&lt;&gt;0,VLOOKUP(B134&amp;"-"&amp;C134&amp;"-"&amp;F134,RAMs!$A:$H,6,FALSE),"")</f>
        <v>#N/A</v>
      </c>
      <c r="L134" s="58" t="e">
        <f>IF(G134&lt;&gt;0,VLOOKUP(B134&amp;"-"&amp;C134&amp;"-"&amp;G134,RAMs!$A:$H,6,FALSE),"")</f>
        <v>#N/A</v>
      </c>
      <c r="M134" s="58" t="e">
        <f>IF(H134&lt;&gt;0,VLOOKUP(B134&amp;"-"&amp;C134&amp;"-"&amp;H134,RAMs!$A:$H,6,FALSE),"")</f>
        <v>#N/A</v>
      </c>
      <c r="N134" s="58" t="str">
        <f>IF(I134&lt;&gt;0,VLOOKUP(B134&amp;"-"&amp;C134&amp;"-"&amp;I134,RAMs!$A:$H,6,FALSE),"")</f>
        <v/>
      </c>
      <c r="O134" s="24">
        <f t="shared" si="11"/>
        <v>3.7100369308050078</v>
      </c>
      <c r="P134" s="37">
        <f t="shared" si="12"/>
        <v>4.1706641607928958</v>
      </c>
      <c r="Q134" s="37">
        <f t="shared" si="13"/>
        <v>4.1706641607928958</v>
      </c>
      <c r="R134" s="59">
        <f t="shared" si="14"/>
        <v>4.0171217507969335</v>
      </c>
      <c r="S134" s="60">
        <f t="shared" si="10"/>
        <v>4.0713131896190378</v>
      </c>
      <c r="T134" s="61"/>
      <c r="U134" s="55"/>
      <c r="V134" s="62"/>
      <c r="W134" s="62"/>
      <c r="X134" s="62"/>
    </row>
    <row r="135" spans="1:24" ht="15" customHeight="1" x14ac:dyDescent="0.25">
      <c r="A135" s="34" t="str">
        <f t="shared" si="8"/>
        <v>DDR5-4000-128</v>
      </c>
      <c r="B135" s="53" t="s">
        <v>28</v>
      </c>
      <c r="C135" s="57">
        <v>4000</v>
      </c>
      <c r="D135" s="37">
        <v>1.05</v>
      </c>
      <c r="E135" s="55">
        <f t="shared" si="9"/>
        <v>128</v>
      </c>
      <c r="F135" s="55">
        <v>32</v>
      </c>
      <c r="G135" s="55">
        <v>32</v>
      </c>
      <c r="H135" s="55">
        <v>32</v>
      </c>
      <c r="I135" s="56">
        <v>32</v>
      </c>
      <c r="J135" s="57">
        <v>0</v>
      </c>
      <c r="K135" s="58" t="e">
        <f>IF(F135&lt;&gt;0,VLOOKUP(B135&amp;"-"&amp;C135&amp;"-"&amp;F135,RAMs!$A:$H,6,FALSE),"")</f>
        <v>#N/A</v>
      </c>
      <c r="L135" s="58" t="e">
        <f>IF(G135&lt;&gt;0,VLOOKUP(B135&amp;"-"&amp;C135&amp;"-"&amp;G135,RAMs!$A:$H,6,FALSE),"")</f>
        <v>#N/A</v>
      </c>
      <c r="M135" s="58" t="e">
        <f>IF(H135&lt;&gt;0,VLOOKUP(B135&amp;"-"&amp;C135&amp;"-"&amp;H135,RAMs!$A:$H,6,FALSE),"")</f>
        <v>#N/A</v>
      </c>
      <c r="N135" s="58" t="e">
        <f>IF(I135&lt;&gt;0,VLOOKUP(B135&amp;"-"&amp;C135&amp;"-"&amp;I135,RAMs!$A:$H,6,FALSE),"")</f>
        <v>#N/A</v>
      </c>
      <c r="O135" s="24">
        <f t="shared" si="11"/>
        <v>4.2804271073808184</v>
      </c>
      <c r="P135" s="37">
        <f t="shared" si="12"/>
        <v>4.9144881918862007</v>
      </c>
      <c r="Q135" s="37">
        <f t="shared" si="13"/>
        <v>4.9144881918862007</v>
      </c>
      <c r="R135" s="59">
        <f t="shared" si="14"/>
        <v>4.7031344970510736</v>
      </c>
      <c r="S135" s="60">
        <f t="shared" si="10"/>
        <v>4.777729918757589</v>
      </c>
      <c r="T135" s="61"/>
      <c r="U135" s="55"/>
      <c r="V135" s="62"/>
      <c r="W135" s="62"/>
      <c r="X135" s="62"/>
    </row>
    <row r="136" spans="1:24" ht="15" customHeight="1" x14ac:dyDescent="0.25">
      <c r="A136" s="34" t="str">
        <f t="shared" si="8"/>
        <v>DDR5-4000-160</v>
      </c>
      <c r="B136" s="53" t="s">
        <v>28</v>
      </c>
      <c r="C136" s="57">
        <v>4000</v>
      </c>
      <c r="D136" s="37">
        <v>1.05</v>
      </c>
      <c r="E136" s="55">
        <f t="shared" si="9"/>
        <v>160</v>
      </c>
      <c r="F136" s="55">
        <v>64</v>
      </c>
      <c r="G136" s="55">
        <v>32</v>
      </c>
      <c r="H136" s="55">
        <v>32</v>
      </c>
      <c r="I136" s="56">
        <v>32</v>
      </c>
      <c r="J136" s="57">
        <v>0</v>
      </c>
      <c r="K136" s="58" t="e">
        <f>IF(F136&lt;&gt;0,VLOOKUP(B136&amp;"-"&amp;C136&amp;"-"&amp;F136,RAMs!$A:$H,6,FALSE),"")</f>
        <v>#N/A</v>
      </c>
      <c r="L136" s="58" t="e">
        <f>IF(G136&lt;&gt;0,VLOOKUP(B136&amp;"-"&amp;C136&amp;"-"&amp;G136,RAMs!$A:$H,6,FALSE),"")</f>
        <v>#N/A</v>
      </c>
      <c r="M136" s="58" t="e">
        <f>IF(H136&lt;&gt;0,VLOOKUP(B136&amp;"-"&amp;C136&amp;"-"&amp;H136,RAMs!$A:$H,6,FALSE),"")</f>
        <v>#N/A</v>
      </c>
      <c r="N136" s="58" t="e">
        <f>IF(I136&lt;&gt;0,VLOOKUP(B136&amp;"-"&amp;C136&amp;"-"&amp;I136,RAMs!$A:$H,6,FALSE),"")</f>
        <v>#N/A</v>
      </c>
      <c r="O136" s="24">
        <f t="shared" si="11"/>
        <v>4.751389557128455</v>
      </c>
      <c r="P136" s="37">
        <f t="shared" si="12"/>
        <v>5.5620615602892007</v>
      </c>
      <c r="Q136" s="37">
        <f t="shared" si="13"/>
        <v>5.5620615602892007</v>
      </c>
      <c r="R136" s="59">
        <f t="shared" si="14"/>
        <v>5.2918375592356188</v>
      </c>
      <c r="S136" s="60">
        <f t="shared" si="10"/>
        <v>5.3872107360780594</v>
      </c>
      <c r="T136" s="61"/>
      <c r="U136" s="55"/>
      <c r="V136" s="62"/>
      <c r="W136" s="62"/>
      <c r="X136" s="62"/>
    </row>
    <row r="137" spans="1:24" ht="15" customHeight="1" x14ac:dyDescent="0.25">
      <c r="A137" s="34" t="str">
        <f t="shared" ref="A137:A200" si="15">_xlfn.CONCAT(B137,"-",C137,"-",E137)</f>
        <v>DDR5-4000-192</v>
      </c>
      <c r="B137" s="53" t="s">
        <v>28</v>
      </c>
      <c r="C137" s="57">
        <v>4000</v>
      </c>
      <c r="D137" s="37">
        <v>1.05</v>
      </c>
      <c r="E137" s="55">
        <f t="shared" ref="E137:E200" si="16">SUM(F137:I137)</f>
        <v>192</v>
      </c>
      <c r="F137" s="55">
        <v>64</v>
      </c>
      <c r="G137" s="55">
        <v>64</v>
      </c>
      <c r="H137" s="55">
        <v>64</v>
      </c>
      <c r="I137" s="56"/>
      <c r="J137" s="57">
        <v>0</v>
      </c>
      <c r="K137" s="58" t="e">
        <f>IF(F137&lt;&gt;0,VLOOKUP(B137&amp;"-"&amp;C137&amp;"-"&amp;F137,RAMs!$A:$H,6,FALSE),"")</f>
        <v>#N/A</v>
      </c>
      <c r="L137" s="58" t="e">
        <f>IF(G137&lt;&gt;0,VLOOKUP(B137&amp;"-"&amp;C137&amp;"-"&amp;G137,RAMs!$A:$H,6,FALSE),"")</f>
        <v>#N/A</v>
      </c>
      <c r="M137" s="58" t="e">
        <f>IF(H137&lt;&gt;0,VLOOKUP(B137&amp;"-"&amp;C137&amp;"-"&amp;H137,RAMs!$A:$H,6,FALSE),"")</f>
        <v>#N/A</v>
      </c>
      <c r="N137" s="58" t="str">
        <f>IF(I137&lt;&gt;0,VLOOKUP(B137&amp;"-"&amp;C137&amp;"-"&amp;I137,RAMs!$A:$H,6,FALSE),"")</f>
        <v/>
      </c>
      <c r="O137" s="24">
        <f t="shared" si="11"/>
        <v>5.132439864129001</v>
      </c>
      <c r="P137" s="37">
        <f t="shared" si="12"/>
        <v>6.1264681941133858</v>
      </c>
      <c r="Q137" s="37">
        <f t="shared" si="13"/>
        <v>6.1264681941133858</v>
      </c>
      <c r="R137" s="59">
        <f t="shared" si="14"/>
        <v>5.7951254174519242</v>
      </c>
      <c r="S137" s="60">
        <f t="shared" ref="S137:S200" si="17">(O137*O$3 + P137*P$3 + Q137*Q$3 + R137*R$3) / (O$3+P$3+Q$3+R$3)</f>
        <v>5.912069926861852</v>
      </c>
      <c r="T137" s="61"/>
      <c r="U137" s="55"/>
      <c r="V137" s="62"/>
      <c r="W137" s="62"/>
      <c r="X137" s="62"/>
    </row>
    <row r="138" spans="1:24" ht="15" customHeight="1" x14ac:dyDescent="0.25">
      <c r="A138" s="34" t="str">
        <f t="shared" si="15"/>
        <v>DDR5-4000-256</v>
      </c>
      <c r="B138" s="53" t="s">
        <v>28</v>
      </c>
      <c r="C138" s="57">
        <v>4000</v>
      </c>
      <c r="D138" s="37">
        <v>1.05</v>
      </c>
      <c r="E138" s="55">
        <f t="shared" si="16"/>
        <v>256</v>
      </c>
      <c r="F138" s="55">
        <v>64</v>
      </c>
      <c r="G138" s="55">
        <v>64</v>
      </c>
      <c r="H138" s="55">
        <v>64</v>
      </c>
      <c r="I138" s="56">
        <v>64</v>
      </c>
      <c r="J138" s="57">
        <v>0</v>
      </c>
      <c r="K138" s="58" t="e">
        <f>IF(F138&lt;&gt;0,VLOOKUP(B138&amp;"-"&amp;C138&amp;"-"&amp;F138,RAMs!$A:$H,6,FALSE),"")</f>
        <v>#N/A</v>
      </c>
      <c r="L138" s="58" t="e">
        <f>IF(G138&lt;&gt;0,VLOOKUP(B138&amp;"-"&amp;C138&amp;"-"&amp;G138,RAMs!$A:$H,6,FALSE),"")</f>
        <v>#N/A</v>
      </c>
      <c r="M138" s="58" t="e">
        <f>IF(H138&lt;&gt;0,VLOOKUP(B138&amp;"-"&amp;C138&amp;"-"&amp;H138,RAMs!$A:$H,6,FALSE),"")</f>
        <v>#N/A</v>
      </c>
      <c r="N138" s="58" t="e">
        <f>IF(I138&lt;&gt;0,VLOOKUP(B138&amp;"-"&amp;C138&amp;"-"&amp;I138,RAMs!$A:$H,6,FALSE),"")</f>
        <v>#N/A</v>
      </c>
      <c r="O138" s="24">
        <f t="shared" ref="O138:O201" si="18">(SUMPRODUCT((C138:D138 /C$9:D$9)^C$7:D$7 * C$2:D$2) * (1 + COUNT(F138:I138)*0.05) + (E138/E$9)^E$7 * E$2)  * O$9</f>
        <v>6.0201487044271254</v>
      </c>
      <c r="P138" s="37">
        <f t="shared" ref="P138:P201" si="19">(SUMPRODUCT((C138:D138 /C$9:D$9)^C$7:D$7 * C$3:D$3) * (1 + COUNT(F138:I138)*0.05) + (E138/E$9)^E$7 * E$3)  * P$9</f>
        <v>7.3066053878248729</v>
      </c>
      <c r="Q138" s="37">
        <f t="shared" ref="Q138:Q201" si="20">(SUMPRODUCT((C138:D138 /C$9:D$9)^C$7:D$7 * C$4:D$4) * (1 + COUNT(F138:I138)*0.05) + (E138/E$9)^E$7 * E$4)  * Q$9</f>
        <v>7.3066053878248729</v>
      </c>
      <c r="R138" s="59">
        <f t="shared" ref="R138:R201" si="21">(SUMPRODUCT((C138:D138 /C$9:D$9)^C$7:D$7 * C$5:D$5) * (1 + COUNT(F138:I138)*0.05) + (E138/E$9)^E$7 * E$5)  * R$9</f>
        <v>6.8777864933589568</v>
      </c>
      <c r="S138" s="60">
        <f t="shared" si="17"/>
        <v>7.0291343384645737</v>
      </c>
      <c r="T138" s="61"/>
      <c r="U138" s="55"/>
      <c r="V138" s="62"/>
      <c r="W138" s="62"/>
      <c r="X138" s="62"/>
    </row>
    <row r="139" spans="1:24" ht="15" customHeight="1" x14ac:dyDescent="0.25">
      <c r="A139" s="34" t="str">
        <f t="shared" si="15"/>
        <v>DDR5-4400-8</v>
      </c>
      <c r="B139" s="53" t="s">
        <v>28</v>
      </c>
      <c r="C139" s="57">
        <f t="shared" ref="C139:C170" si="22">C126+400</f>
        <v>4400</v>
      </c>
      <c r="D139" s="37">
        <v>1.05</v>
      </c>
      <c r="E139" s="55">
        <f t="shared" si="16"/>
        <v>8</v>
      </c>
      <c r="F139" s="55">
        <v>8</v>
      </c>
      <c r="G139" s="55"/>
      <c r="H139" s="55"/>
      <c r="I139" s="56"/>
      <c r="J139" s="57">
        <v>0</v>
      </c>
      <c r="K139" s="58" t="e">
        <f>IF(F139&lt;&gt;0,VLOOKUP(B139&amp;"-"&amp;C139&amp;"-"&amp;F139,RAMs!$A:$H,6,FALSE),"")</f>
        <v>#N/A</v>
      </c>
      <c r="L139" s="58" t="str">
        <f>IF(G139&lt;&gt;0,VLOOKUP(B139&amp;"-"&amp;C139&amp;"-"&amp;G139,RAMs!$A:$H,6,FALSE),"")</f>
        <v/>
      </c>
      <c r="M139" s="58" t="str">
        <f>IF(H139&lt;&gt;0,VLOOKUP(B139&amp;"-"&amp;C139&amp;"-"&amp;H139,RAMs!$A:$H,6,FALSE),"")</f>
        <v/>
      </c>
      <c r="N139" s="58" t="str">
        <f>IF(I139&lt;&gt;0,VLOOKUP(B139&amp;"-"&amp;C139&amp;"-"&amp;I139,RAMs!$A:$H,6,FALSE),"")</f>
        <v/>
      </c>
      <c r="O139" s="24">
        <f t="shared" si="18"/>
        <v>1.8150944054422995</v>
      </c>
      <c r="P139" s="37">
        <f t="shared" si="19"/>
        <v>1.5736410838096095</v>
      </c>
      <c r="Q139" s="37">
        <f t="shared" si="20"/>
        <v>1.5736410838096095</v>
      </c>
      <c r="R139" s="59">
        <f t="shared" si="21"/>
        <v>1.6541255243538397</v>
      </c>
      <c r="S139" s="60">
        <f t="shared" si="17"/>
        <v>1.625719251220582</v>
      </c>
      <c r="T139" s="61"/>
      <c r="U139" s="55"/>
      <c r="V139" s="62"/>
      <c r="W139" s="62"/>
      <c r="X139" s="62"/>
    </row>
    <row r="140" spans="1:24" ht="15" customHeight="1" x14ac:dyDescent="0.25">
      <c r="A140" s="34" t="str">
        <f t="shared" si="15"/>
        <v>DDR5-4400-16</v>
      </c>
      <c r="B140" s="53" t="s">
        <v>28</v>
      </c>
      <c r="C140" s="57">
        <f t="shared" si="22"/>
        <v>4400</v>
      </c>
      <c r="D140" s="37">
        <v>1.05</v>
      </c>
      <c r="E140" s="55">
        <f t="shared" si="16"/>
        <v>16</v>
      </c>
      <c r="F140" s="55">
        <v>8</v>
      </c>
      <c r="G140" s="55">
        <v>8</v>
      </c>
      <c r="H140" s="55"/>
      <c r="I140" s="56"/>
      <c r="J140" s="57">
        <v>0</v>
      </c>
      <c r="K140" s="58" t="e">
        <f>IF(F140&lt;&gt;0,VLOOKUP(B140&amp;"-"&amp;C140&amp;"-"&amp;F140,RAMs!$A:$H,6,FALSE),"")</f>
        <v>#N/A</v>
      </c>
      <c r="L140" s="58" t="e">
        <f>IF(G140&lt;&gt;0,VLOOKUP(B140&amp;"-"&amp;C140&amp;"-"&amp;G140,RAMs!$A:$H,6,FALSE),"")</f>
        <v>#N/A</v>
      </c>
      <c r="M140" s="58" t="str">
        <f>IF(H140&lt;&gt;0,VLOOKUP(B140&amp;"-"&amp;C140&amp;"-"&amp;H140,RAMs!$A:$H,6,FALSE),"")</f>
        <v/>
      </c>
      <c r="N140" s="58" t="str">
        <f>IF(I140&lt;&gt;0,VLOOKUP(B140&amp;"-"&amp;C140&amp;"-"&amp;I140,RAMs!$A:$H,6,FALSE),"")</f>
        <v/>
      </c>
      <c r="O140" s="24">
        <f t="shared" si="18"/>
        <v>2.1322817704054926</v>
      </c>
      <c r="P140" s="37">
        <f t="shared" si="19"/>
        <v>1.9658635333162118</v>
      </c>
      <c r="Q140" s="37">
        <f t="shared" si="20"/>
        <v>1.9658635333162118</v>
      </c>
      <c r="R140" s="59">
        <f t="shared" si="21"/>
        <v>2.021336279012639</v>
      </c>
      <c r="S140" s="60">
        <f t="shared" si="17"/>
        <v>2.0017576628844882</v>
      </c>
      <c r="T140" s="61"/>
      <c r="U140" s="55"/>
      <c r="V140" s="62"/>
      <c r="W140" s="62"/>
      <c r="X140" s="62"/>
    </row>
    <row r="141" spans="1:24" ht="15" customHeight="1" x14ac:dyDescent="0.25">
      <c r="A141" s="34" t="str">
        <f t="shared" si="15"/>
        <v>DDR5-4400-24</v>
      </c>
      <c r="B141" s="53" t="s">
        <v>28</v>
      </c>
      <c r="C141" s="57">
        <f t="shared" si="22"/>
        <v>4400</v>
      </c>
      <c r="D141" s="37">
        <v>1.05</v>
      </c>
      <c r="E141" s="55">
        <f t="shared" si="16"/>
        <v>24</v>
      </c>
      <c r="F141" s="55">
        <v>16</v>
      </c>
      <c r="G141" s="55">
        <v>8</v>
      </c>
      <c r="H141" s="55"/>
      <c r="I141" s="56"/>
      <c r="J141" s="57">
        <v>0</v>
      </c>
      <c r="K141" s="58" t="e">
        <f>IF(F141&lt;&gt;0,VLOOKUP(B141&amp;"-"&amp;C141&amp;"-"&amp;F141,RAMs!$A:$H,6,FALSE),"")</f>
        <v>#N/A</v>
      </c>
      <c r="L141" s="58" t="e">
        <f>IF(G141&lt;&gt;0,VLOOKUP(B141&amp;"-"&amp;C141&amp;"-"&amp;G141,RAMs!$A:$H,6,FALSE),"")</f>
        <v>#N/A</v>
      </c>
      <c r="M141" s="58" t="str">
        <f>IF(H141&lt;&gt;0,VLOOKUP(B141&amp;"-"&amp;C141&amp;"-"&amp;H141,RAMs!$A:$H,6,FALSE),"")</f>
        <v/>
      </c>
      <c r="N141" s="58" t="str">
        <f>IF(I141&lt;&gt;0,VLOOKUP(B141&amp;"-"&amp;C141&amp;"-"&amp;I141,RAMs!$A:$H,6,FALSE),"")</f>
        <v/>
      </c>
      <c r="O141" s="24">
        <f t="shared" si="18"/>
        <v>2.3455475653103415</v>
      </c>
      <c r="P141" s="37">
        <f t="shared" si="19"/>
        <v>2.2591040013103791</v>
      </c>
      <c r="Q141" s="37">
        <f t="shared" si="20"/>
        <v>2.2591040013103791</v>
      </c>
      <c r="R141" s="59">
        <f t="shared" si="21"/>
        <v>2.2879185226437002</v>
      </c>
      <c r="S141" s="60">
        <f t="shared" si="17"/>
        <v>2.2777486915848808</v>
      </c>
      <c r="T141" s="61"/>
      <c r="U141" s="55"/>
      <c r="V141" s="62"/>
      <c r="W141" s="62"/>
      <c r="X141" s="62"/>
    </row>
    <row r="142" spans="1:24" ht="15" customHeight="1" x14ac:dyDescent="0.25">
      <c r="A142" s="34" t="str">
        <f t="shared" si="15"/>
        <v>DDR5-4400-32</v>
      </c>
      <c r="B142" s="53" t="s">
        <v>28</v>
      </c>
      <c r="C142" s="57">
        <f t="shared" si="22"/>
        <v>4400</v>
      </c>
      <c r="D142" s="37">
        <v>1.05</v>
      </c>
      <c r="E142" s="55">
        <f t="shared" si="16"/>
        <v>32</v>
      </c>
      <c r="F142" s="55">
        <v>8</v>
      </c>
      <c r="G142" s="55">
        <v>8</v>
      </c>
      <c r="H142" s="55">
        <v>8</v>
      </c>
      <c r="I142" s="56">
        <v>8</v>
      </c>
      <c r="J142" s="57">
        <v>0</v>
      </c>
      <c r="K142" s="58" t="e">
        <f>IF(F142&lt;&gt;0,VLOOKUP(B142&amp;"-"&amp;C142&amp;"-"&amp;F142,RAMs!$A:$H,6,FALSE),"")</f>
        <v>#N/A</v>
      </c>
      <c r="L142" s="58" t="e">
        <f>IF(G142&lt;&gt;0,VLOOKUP(B142&amp;"-"&amp;C142&amp;"-"&amp;G142,RAMs!$A:$H,6,FALSE),"")</f>
        <v>#N/A</v>
      </c>
      <c r="M142" s="58" t="e">
        <f>IF(H142&lt;&gt;0,VLOOKUP(B142&amp;"-"&amp;C142&amp;"-"&amp;H142,RAMs!$A:$H,6,FALSE),"")</f>
        <v>#N/A</v>
      </c>
      <c r="N142" s="58" t="e">
        <f>IF(I142&lt;&gt;0,VLOOKUP(B142&amp;"-"&amp;C142&amp;"-"&amp;I142,RAMs!$A:$H,6,FALSE),"")</f>
        <v>#N/A</v>
      </c>
      <c r="O142" s="24">
        <f t="shared" si="18"/>
        <v>2.672857077695229</v>
      </c>
      <c r="P142" s="37">
        <f t="shared" si="19"/>
        <v>2.6213342262040227</v>
      </c>
      <c r="Q142" s="37">
        <f t="shared" si="20"/>
        <v>2.6213342262040227</v>
      </c>
      <c r="R142" s="59">
        <f t="shared" si="21"/>
        <v>2.6385085100344252</v>
      </c>
      <c r="S142" s="60">
        <f t="shared" si="17"/>
        <v>2.6324469980942835</v>
      </c>
      <c r="T142" s="61"/>
      <c r="U142" s="55"/>
      <c r="V142" s="62"/>
      <c r="W142" s="62"/>
      <c r="X142" s="62"/>
    </row>
    <row r="143" spans="1:24" ht="15" customHeight="1" x14ac:dyDescent="0.25">
      <c r="A143" s="34" t="str">
        <f t="shared" si="15"/>
        <v>DDR5-4400-40</v>
      </c>
      <c r="B143" s="53" t="s">
        <v>28</v>
      </c>
      <c r="C143" s="57">
        <f t="shared" si="22"/>
        <v>4400</v>
      </c>
      <c r="D143" s="37">
        <v>1.05</v>
      </c>
      <c r="E143" s="55">
        <f t="shared" si="16"/>
        <v>40</v>
      </c>
      <c r="F143" s="55">
        <v>16</v>
      </c>
      <c r="G143" s="55">
        <v>8</v>
      </c>
      <c r="H143" s="55">
        <v>8</v>
      </c>
      <c r="I143" s="56">
        <v>8</v>
      </c>
      <c r="J143" s="57">
        <v>0</v>
      </c>
      <c r="K143" s="58" t="e">
        <f>IF(F143&lt;&gt;0,VLOOKUP(B143&amp;"-"&amp;C143&amp;"-"&amp;F143,RAMs!$A:$H,6,FALSE),"")</f>
        <v>#N/A</v>
      </c>
      <c r="L143" s="58" t="e">
        <f>IF(G143&lt;&gt;0,VLOOKUP(B143&amp;"-"&amp;C143&amp;"-"&amp;G143,RAMs!$A:$H,6,FALSE),"")</f>
        <v>#N/A</v>
      </c>
      <c r="M143" s="58" t="e">
        <f>IF(H143&lt;&gt;0,VLOOKUP(B143&amp;"-"&amp;C143&amp;"-"&amp;H143,RAMs!$A:$H,6,FALSE),"")</f>
        <v>#N/A</v>
      </c>
      <c r="N143" s="58" t="e">
        <f>IF(I143&lt;&gt;0,VLOOKUP(B143&amp;"-"&amp;C143&amp;"-"&amp;I143,RAMs!$A:$H,6,FALSE),"")</f>
        <v>#N/A</v>
      </c>
      <c r="O143" s="24">
        <f t="shared" si="18"/>
        <v>2.8513184745169324</v>
      </c>
      <c r="P143" s="37">
        <f t="shared" si="19"/>
        <v>2.8667186468338657</v>
      </c>
      <c r="Q143" s="37">
        <f t="shared" si="20"/>
        <v>2.8667186468338657</v>
      </c>
      <c r="R143" s="59">
        <f t="shared" si="21"/>
        <v>2.8615852560615549</v>
      </c>
      <c r="S143" s="60">
        <f t="shared" si="17"/>
        <v>2.8633970410400176</v>
      </c>
      <c r="T143" s="61"/>
      <c r="U143" s="55"/>
      <c r="V143" s="62"/>
      <c r="W143" s="62"/>
      <c r="X143" s="62"/>
    </row>
    <row r="144" spans="1:24" ht="15" customHeight="1" x14ac:dyDescent="0.25">
      <c r="A144" s="34" t="str">
        <f t="shared" si="15"/>
        <v>DDR5-4400-48</v>
      </c>
      <c r="B144" s="53" t="s">
        <v>28</v>
      </c>
      <c r="C144" s="57">
        <f t="shared" si="22"/>
        <v>4400</v>
      </c>
      <c r="D144" s="37">
        <v>1.05</v>
      </c>
      <c r="E144" s="55">
        <f t="shared" si="16"/>
        <v>48</v>
      </c>
      <c r="F144" s="55">
        <v>16</v>
      </c>
      <c r="G144" s="55">
        <v>16</v>
      </c>
      <c r="H144" s="55">
        <v>16</v>
      </c>
      <c r="I144" s="56"/>
      <c r="J144" s="57">
        <v>0</v>
      </c>
      <c r="K144" s="58" t="e">
        <f>IF(F144&lt;&gt;0,VLOOKUP(B144&amp;"-"&amp;C144&amp;"-"&amp;F144,RAMs!$A:$H,6,FALSE),"")</f>
        <v>#N/A</v>
      </c>
      <c r="L144" s="58" t="e">
        <f>IF(G144&lt;&gt;0,VLOOKUP(B144&amp;"-"&amp;C144&amp;"-"&amp;G144,RAMs!$A:$H,6,FALSE),"")</f>
        <v>#N/A</v>
      </c>
      <c r="M144" s="58" t="e">
        <f>IF(H144&lt;&gt;0,VLOOKUP(B144&amp;"-"&amp;C144&amp;"-"&amp;H144,RAMs!$A:$H,6,FALSE),"")</f>
        <v>#N/A</v>
      </c>
      <c r="N144" s="58" t="str">
        <f>IF(I144&lt;&gt;0,VLOOKUP(B144&amp;"-"&amp;C144&amp;"-"&amp;I144,RAMs!$A:$H,6,FALSE),"")</f>
        <v/>
      </c>
      <c r="O144" s="24">
        <f t="shared" si="18"/>
        <v>2.9519229357615857</v>
      </c>
      <c r="P144" s="37">
        <f t="shared" si="19"/>
        <v>3.048959958363052</v>
      </c>
      <c r="Q144" s="37">
        <f t="shared" si="20"/>
        <v>3.048959958363052</v>
      </c>
      <c r="R144" s="59">
        <f t="shared" si="21"/>
        <v>3.0166142841625634</v>
      </c>
      <c r="S144" s="60">
        <f t="shared" si="17"/>
        <v>3.0280304044686188</v>
      </c>
      <c r="T144" s="61"/>
      <c r="U144" s="55"/>
      <c r="V144" s="62"/>
      <c r="W144" s="62"/>
      <c r="X144" s="62"/>
    </row>
    <row r="145" spans="1:24" ht="15" customHeight="1" x14ac:dyDescent="0.25">
      <c r="A145" s="34" t="str">
        <f t="shared" si="15"/>
        <v>DDR5-4400-64</v>
      </c>
      <c r="B145" s="53" t="s">
        <v>28</v>
      </c>
      <c r="C145" s="57">
        <f t="shared" si="22"/>
        <v>4400</v>
      </c>
      <c r="D145" s="37">
        <v>1.05</v>
      </c>
      <c r="E145" s="55">
        <f t="shared" si="16"/>
        <v>64</v>
      </c>
      <c r="F145" s="55">
        <v>16</v>
      </c>
      <c r="G145" s="55">
        <v>16</v>
      </c>
      <c r="H145" s="55">
        <v>16</v>
      </c>
      <c r="I145" s="56">
        <v>16</v>
      </c>
      <c r="J145" s="57">
        <v>0</v>
      </c>
      <c r="K145" s="58" t="e">
        <f>IF(F145&lt;&gt;0,VLOOKUP(B145&amp;"-"&amp;C145&amp;"-"&amp;F145,RAMs!$A:$H,6,FALSE),"")</f>
        <v>#N/A</v>
      </c>
      <c r="L145" s="58" t="e">
        <f>IF(G145&lt;&gt;0,VLOOKUP(B145&amp;"-"&amp;C145&amp;"-"&amp;G145,RAMs!$A:$H,6,FALSE),"")</f>
        <v>#N/A</v>
      </c>
      <c r="M145" s="58" t="e">
        <f>IF(H145&lt;&gt;0,VLOOKUP(B145&amp;"-"&amp;C145&amp;"-"&amp;H145,RAMs!$A:$H,6,FALSE),"")</f>
        <v>#N/A</v>
      </c>
      <c r="N145" s="58" t="e">
        <f>IF(I145&lt;&gt;0,VLOOKUP(B145&amp;"-"&amp;C145&amp;"-"&amp;I145,RAMs!$A:$H,6,FALSE),"")</f>
        <v>#N/A</v>
      </c>
      <c r="O145" s="24">
        <f t="shared" si="18"/>
        <v>3.3320882891349823</v>
      </c>
      <c r="P145" s="37">
        <f t="shared" si="19"/>
        <v>3.5277771419336839</v>
      </c>
      <c r="Q145" s="37">
        <f t="shared" si="20"/>
        <v>3.5277771419336839</v>
      </c>
      <c r="R145" s="59">
        <f t="shared" si="21"/>
        <v>3.4625475243341168</v>
      </c>
      <c r="S145" s="60">
        <f t="shared" si="17"/>
        <v>3.4855697423104344</v>
      </c>
      <c r="T145" s="61"/>
      <c r="U145" s="55"/>
      <c r="V145" s="62"/>
      <c r="W145" s="62"/>
      <c r="X145" s="62"/>
    </row>
    <row r="146" spans="1:24" ht="15" customHeight="1" x14ac:dyDescent="0.25">
      <c r="A146" s="34" t="str">
        <f t="shared" si="15"/>
        <v>DDR5-4400-80</v>
      </c>
      <c r="B146" s="53" t="s">
        <v>28</v>
      </c>
      <c r="C146" s="57">
        <f t="shared" si="22"/>
        <v>4400</v>
      </c>
      <c r="D146" s="37">
        <v>1.05</v>
      </c>
      <c r="E146" s="55">
        <f t="shared" si="16"/>
        <v>80</v>
      </c>
      <c r="F146" s="55">
        <v>32</v>
      </c>
      <c r="G146" s="55">
        <v>16</v>
      </c>
      <c r="H146" s="55">
        <v>16</v>
      </c>
      <c r="I146" s="56">
        <v>16</v>
      </c>
      <c r="J146" s="57">
        <v>0</v>
      </c>
      <c r="K146" s="58" t="e">
        <f>IF(F146&lt;&gt;0,VLOOKUP(B146&amp;"-"&amp;C146&amp;"-"&amp;F146,RAMs!$A:$H,6,FALSE),"")</f>
        <v>#N/A</v>
      </c>
      <c r="L146" s="58" t="e">
        <f>IF(G146&lt;&gt;0,VLOOKUP(B146&amp;"-"&amp;C146&amp;"-"&amp;G146,RAMs!$A:$H,6,FALSE),"")</f>
        <v>#N/A</v>
      </c>
      <c r="M146" s="58" t="e">
        <f>IF(H146&lt;&gt;0,VLOOKUP(B146&amp;"-"&amp;C146&amp;"-"&amp;H146,RAMs!$A:$H,6,FALSE),"")</f>
        <v>#N/A</v>
      </c>
      <c r="N146" s="58" t="e">
        <f>IF(I146&lt;&gt;0,VLOOKUP(B146&amp;"-"&amp;C146&amp;"-"&amp;I146,RAMs!$A:$H,6,FALSE),"")</f>
        <v>#N/A</v>
      </c>
      <c r="O146" s="24">
        <f t="shared" si="18"/>
        <v>3.6219996835860027</v>
      </c>
      <c r="P146" s="37">
        <f t="shared" si="19"/>
        <v>3.9264053093038371</v>
      </c>
      <c r="Q146" s="37">
        <f t="shared" si="20"/>
        <v>3.9264053093038371</v>
      </c>
      <c r="R146" s="59">
        <f t="shared" si="21"/>
        <v>3.8249367673978925</v>
      </c>
      <c r="S146" s="60">
        <f t="shared" si="17"/>
        <v>3.8607491939529317</v>
      </c>
      <c r="T146" s="61"/>
      <c r="U146" s="55"/>
      <c r="V146" s="62"/>
      <c r="W146" s="62"/>
      <c r="X146" s="62"/>
    </row>
    <row r="147" spans="1:24" ht="15" customHeight="1" x14ac:dyDescent="0.25">
      <c r="A147" s="34" t="str">
        <f t="shared" si="15"/>
        <v>DDR5-4400-96</v>
      </c>
      <c r="B147" s="53" t="s">
        <v>28</v>
      </c>
      <c r="C147" s="57">
        <f t="shared" si="22"/>
        <v>4400</v>
      </c>
      <c r="D147" s="37">
        <v>1.05</v>
      </c>
      <c r="E147" s="55">
        <f t="shared" si="16"/>
        <v>96</v>
      </c>
      <c r="F147" s="55">
        <v>32</v>
      </c>
      <c r="G147" s="55">
        <v>32</v>
      </c>
      <c r="H147" s="55">
        <v>32</v>
      </c>
      <c r="I147" s="56"/>
      <c r="J147" s="57">
        <v>0</v>
      </c>
      <c r="K147" s="58" t="e">
        <f>IF(F147&lt;&gt;0,VLOOKUP(B147&amp;"-"&amp;C147&amp;"-"&amp;F147,RAMs!$A:$H,6,FALSE),"")</f>
        <v>#N/A</v>
      </c>
      <c r="L147" s="58" t="e">
        <f>IF(G147&lt;&gt;0,VLOOKUP(B147&amp;"-"&amp;C147&amp;"-"&amp;G147,RAMs!$A:$H,6,FALSE),"")</f>
        <v>#N/A</v>
      </c>
      <c r="M147" s="58" t="e">
        <f>IF(H147&lt;&gt;0,VLOOKUP(B147&amp;"-"&amp;C147&amp;"-"&amp;H147,RAMs!$A:$H,6,FALSE),"")</f>
        <v>#N/A</v>
      </c>
      <c r="N147" s="58" t="str">
        <f>IF(I147&lt;&gt;0,VLOOKUP(B147&amp;"-"&amp;C147&amp;"-"&amp;I147,RAMs!$A:$H,6,FALSE),"")</f>
        <v/>
      </c>
      <c r="O147" s="24">
        <f t="shared" si="18"/>
        <v>3.8275146482052129</v>
      </c>
      <c r="P147" s="37">
        <f t="shared" si="19"/>
        <v>4.2528985629730389</v>
      </c>
      <c r="Q147" s="37">
        <f t="shared" si="20"/>
        <v>4.2528985629730389</v>
      </c>
      <c r="R147" s="59">
        <f t="shared" si="21"/>
        <v>4.1111039247170975</v>
      </c>
      <c r="S147" s="60">
        <f t="shared" si="17"/>
        <v>4.1611490911603708</v>
      </c>
      <c r="T147" s="61"/>
      <c r="U147" s="55"/>
      <c r="V147" s="62"/>
      <c r="W147" s="62"/>
      <c r="X147" s="62"/>
    </row>
    <row r="148" spans="1:24" ht="15" customHeight="1" x14ac:dyDescent="0.25">
      <c r="A148" s="34" t="str">
        <f t="shared" si="15"/>
        <v>DDR5-4400-128</v>
      </c>
      <c r="B148" s="53" t="s">
        <v>28</v>
      </c>
      <c r="C148" s="57">
        <f t="shared" si="22"/>
        <v>4400</v>
      </c>
      <c r="D148" s="37">
        <v>1.05</v>
      </c>
      <c r="E148" s="55">
        <f t="shared" si="16"/>
        <v>128</v>
      </c>
      <c r="F148" s="55">
        <v>32</v>
      </c>
      <c r="G148" s="55">
        <v>32</v>
      </c>
      <c r="H148" s="55">
        <v>32</v>
      </c>
      <c r="I148" s="56">
        <v>32</v>
      </c>
      <c r="J148" s="57">
        <v>0</v>
      </c>
      <c r="K148" s="58" t="e">
        <f>IF(F148&lt;&gt;0,VLOOKUP(B148&amp;"-"&amp;C148&amp;"-"&amp;F148,RAMs!$A:$H,6,FALSE),"")</f>
        <v>#N/A</v>
      </c>
      <c r="L148" s="58" t="e">
        <f>IF(G148&lt;&gt;0,VLOOKUP(B148&amp;"-"&amp;C148&amp;"-"&amp;G148,RAMs!$A:$H,6,FALSE),"")</f>
        <v>#N/A</v>
      </c>
      <c r="M148" s="58" t="e">
        <f>IF(H148&lt;&gt;0,VLOOKUP(B148&amp;"-"&amp;C148&amp;"-"&amp;H148,RAMs!$A:$H,6,FALSE),"")</f>
        <v>#N/A</v>
      </c>
      <c r="N148" s="58" t="e">
        <f>IF(I148&lt;&gt;0,VLOOKUP(B148&amp;"-"&amp;C148&amp;"-"&amp;I148,RAMs!$A:$H,6,FALSE),"")</f>
        <v>#N/A</v>
      </c>
      <c r="O148" s="24">
        <f t="shared" si="18"/>
        <v>4.4030125516245109</v>
      </c>
      <c r="P148" s="37">
        <f t="shared" si="19"/>
        <v>5.0002980028567858</v>
      </c>
      <c r="Q148" s="37">
        <f t="shared" si="20"/>
        <v>5.0002980028567858</v>
      </c>
      <c r="R148" s="59">
        <f t="shared" si="21"/>
        <v>4.8012028524460266</v>
      </c>
      <c r="S148" s="60">
        <f t="shared" si="17"/>
        <v>4.8714717290615894</v>
      </c>
      <c r="T148" s="61"/>
      <c r="U148" s="55"/>
      <c r="V148" s="62"/>
      <c r="W148" s="62"/>
      <c r="X148" s="62"/>
    </row>
    <row r="149" spans="1:24" ht="15" customHeight="1" x14ac:dyDescent="0.25">
      <c r="A149" s="34" t="str">
        <f t="shared" si="15"/>
        <v>DDR5-4400-160</v>
      </c>
      <c r="B149" s="53" t="s">
        <v>28</v>
      </c>
      <c r="C149" s="57">
        <f t="shared" si="22"/>
        <v>4400</v>
      </c>
      <c r="D149" s="37">
        <v>1.05</v>
      </c>
      <c r="E149" s="55">
        <f t="shared" si="16"/>
        <v>160</v>
      </c>
      <c r="F149" s="55">
        <v>64</v>
      </c>
      <c r="G149" s="55">
        <v>32</v>
      </c>
      <c r="H149" s="55">
        <v>32</v>
      </c>
      <c r="I149" s="56">
        <v>32</v>
      </c>
      <c r="J149" s="57">
        <v>0</v>
      </c>
      <c r="K149" s="58" t="e">
        <f>IF(F149&lt;&gt;0,VLOOKUP(B149&amp;"-"&amp;C149&amp;"-"&amp;F149,RAMs!$A:$H,6,FALSE),"")</f>
        <v>#N/A</v>
      </c>
      <c r="L149" s="58" t="e">
        <f>IF(G149&lt;&gt;0,VLOOKUP(B149&amp;"-"&amp;C149&amp;"-"&amp;G149,RAMs!$A:$H,6,FALSE),"")</f>
        <v>#N/A</v>
      </c>
      <c r="M149" s="58" t="e">
        <f>IF(H149&lt;&gt;0,VLOOKUP(B149&amp;"-"&amp;C149&amp;"-"&amp;H149,RAMs!$A:$H,6,FALSE),"")</f>
        <v>#N/A</v>
      </c>
      <c r="N149" s="58" t="e">
        <f>IF(I149&lt;&gt;0,VLOOKUP(B149&amp;"-"&amp;C149&amp;"-"&amp;I149,RAMs!$A:$H,6,FALSE),"")</f>
        <v>#N/A</v>
      </c>
      <c r="O149" s="24">
        <f t="shared" si="18"/>
        <v>4.8739750013721475</v>
      </c>
      <c r="P149" s="37">
        <f t="shared" si="19"/>
        <v>5.6478713712597859</v>
      </c>
      <c r="Q149" s="37">
        <f t="shared" si="20"/>
        <v>5.6478713712597859</v>
      </c>
      <c r="R149" s="59">
        <f t="shared" si="21"/>
        <v>5.3899059146305728</v>
      </c>
      <c r="S149" s="60">
        <f t="shared" si="17"/>
        <v>5.4809525463820608</v>
      </c>
      <c r="T149" s="61"/>
      <c r="U149" s="55"/>
      <c r="V149" s="62"/>
      <c r="W149" s="62"/>
      <c r="X149" s="62"/>
    </row>
    <row r="150" spans="1:24" ht="15" customHeight="1" x14ac:dyDescent="0.25">
      <c r="A150" s="34" t="str">
        <f t="shared" si="15"/>
        <v>DDR5-4400-192</v>
      </c>
      <c r="B150" s="53" t="s">
        <v>28</v>
      </c>
      <c r="C150" s="57">
        <f t="shared" si="22"/>
        <v>4400</v>
      </c>
      <c r="D150" s="37">
        <v>1.05</v>
      </c>
      <c r="E150" s="55">
        <f t="shared" si="16"/>
        <v>192</v>
      </c>
      <c r="F150" s="55">
        <v>64</v>
      </c>
      <c r="G150" s="55">
        <v>64</v>
      </c>
      <c r="H150" s="55">
        <v>64</v>
      </c>
      <c r="I150" s="56"/>
      <c r="J150" s="57">
        <v>0</v>
      </c>
      <c r="K150" s="58" t="e">
        <f>IF(F150&lt;&gt;0,VLOOKUP(B150&amp;"-"&amp;C150&amp;"-"&amp;F150,RAMs!$A:$H,6,FALSE),"")</f>
        <v>#N/A</v>
      </c>
      <c r="L150" s="58" t="e">
        <f>IF(G150&lt;&gt;0,VLOOKUP(B150&amp;"-"&amp;C150&amp;"-"&amp;G150,RAMs!$A:$H,6,FALSE),"")</f>
        <v>#N/A</v>
      </c>
      <c r="M150" s="58" t="e">
        <f>IF(H150&lt;&gt;0,VLOOKUP(B150&amp;"-"&amp;C150&amp;"-"&amp;H150,RAMs!$A:$H,6,FALSE),"")</f>
        <v>#N/A</v>
      </c>
      <c r="N150" s="58" t="str">
        <f>IF(I150&lt;&gt;0,VLOOKUP(B150&amp;"-"&amp;C150&amp;"-"&amp;I150,RAMs!$A:$H,6,FALSE),"")</f>
        <v/>
      </c>
      <c r="O150" s="24">
        <f t="shared" si="18"/>
        <v>5.2499175815292052</v>
      </c>
      <c r="P150" s="37">
        <f t="shared" si="19"/>
        <v>6.2087025962935298</v>
      </c>
      <c r="Q150" s="37">
        <f t="shared" si="20"/>
        <v>6.2087025962935298</v>
      </c>
      <c r="R150" s="59">
        <f t="shared" si="21"/>
        <v>5.8891075913720883</v>
      </c>
      <c r="S150" s="60">
        <f t="shared" si="17"/>
        <v>6.001905828403185</v>
      </c>
      <c r="T150" s="61"/>
      <c r="U150" s="55"/>
      <c r="V150" s="62"/>
      <c r="W150" s="62"/>
      <c r="X150" s="62"/>
    </row>
    <row r="151" spans="1:24" ht="15" customHeight="1" x14ac:dyDescent="0.25">
      <c r="A151" s="34" t="str">
        <f t="shared" si="15"/>
        <v>DDR5-4400-256</v>
      </c>
      <c r="B151" s="53" t="s">
        <v>28</v>
      </c>
      <c r="C151" s="57">
        <f t="shared" si="22"/>
        <v>4400</v>
      </c>
      <c r="D151" s="37">
        <v>1.05</v>
      </c>
      <c r="E151" s="55">
        <f t="shared" si="16"/>
        <v>256</v>
      </c>
      <c r="F151" s="55">
        <v>64</v>
      </c>
      <c r="G151" s="55">
        <v>64</v>
      </c>
      <c r="H151" s="55">
        <v>64</v>
      </c>
      <c r="I151" s="56">
        <v>64</v>
      </c>
      <c r="J151" s="57">
        <v>0</v>
      </c>
      <c r="K151" s="58" t="e">
        <f>IF(F151&lt;&gt;0,VLOOKUP(B151&amp;"-"&amp;C151&amp;"-"&amp;F151,RAMs!$A:$H,6,FALSE),"")</f>
        <v>#N/A</v>
      </c>
      <c r="L151" s="58" t="e">
        <f>IF(G151&lt;&gt;0,VLOOKUP(B151&amp;"-"&amp;C151&amp;"-"&amp;G151,RAMs!$A:$H,6,FALSE),"")</f>
        <v>#N/A</v>
      </c>
      <c r="M151" s="58" t="e">
        <f>IF(H151&lt;&gt;0,VLOOKUP(B151&amp;"-"&amp;C151&amp;"-"&amp;H151,RAMs!$A:$H,6,FALSE),"")</f>
        <v>#N/A</v>
      </c>
      <c r="N151" s="58" t="e">
        <f>IF(I151&lt;&gt;0,VLOOKUP(B151&amp;"-"&amp;C151&amp;"-"&amp;I151,RAMs!$A:$H,6,FALSE),"")</f>
        <v>#N/A</v>
      </c>
      <c r="O151" s="24">
        <f t="shared" si="18"/>
        <v>6.1427341486708178</v>
      </c>
      <c r="P151" s="37">
        <f t="shared" si="19"/>
        <v>7.3924151987954581</v>
      </c>
      <c r="Q151" s="37">
        <f t="shared" si="20"/>
        <v>7.3924151987954581</v>
      </c>
      <c r="R151" s="59">
        <f t="shared" si="21"/>
        <v>6.9758548487539107</v>
      </c>
      <c r="S151" s="60">
        <f t="shared" si="17"/>
        <v>7.1228761487685759</v>
      </c>
      <c r="T151" s="61"/>
      <c r="U151" s="55"/>
      <c r="V151" s="62"/>
      <c r="W151" s="62"/>
      <c r="X151" s="62"/>
    </row>
    <row r="152" spans="1:24" ht="15" customHeight="1" x14ac:dyDescent="0.25">
      <c r="A152" s="34" t="str">
        <f t="shared" si="15"/>
        <v>DDR5-4800-8</v>
      </c>
      <c r="B152" s="53" t="s">
        <v>28</v>
      </c>
      <c r="C152" s="57">
        <f t="shared" si="22"/>
        <v>4800</v>
      </c>
      <c r="D152" s="37">
        <v>1.05</v>
      </c>
      <c r="E152" s="55">
        <f t="shared" si="16"/>
        <v>8</v>
      </c>
      <c r="F152" s="55">
        <v>8</v>
      </c>
      <c r="G152" s="55"/>
      <c r="H152" s="55"/>
      <c r="I152" s="56"/>
      <c r="J152" s="57">
        <v>0</v>
      </c>
      <c r="K152" s="58" t="e">
        <f>IF(F152&lt;&gt;0,VLOOKUP(B152&amp;"-"&amp;C152&amp;"-"&amp;F152,RAMs!$A:$H,6,FALSE),"")</f>
        <v>#N/A</v>
      </c>
      <c r="L152" s="58" t="str">
        <f>IF(G152&lt;&gt;0,VLOOKUP(B152&amp;"-"&amp;C152&amp;"-"&amp;G152,RAMs!$A:$H,6,FALSE),"")</f>
        <v/>
      </c>
      <c r="M152" s="58" t="str">
        <f>IF(H152&lt;&gt;0,VLOOKUP(B152&amp;"-"&amp;C152&amp;"-"&amp;H152,RAMs!$A:$H,6,FALSE),"")</f>
        <v/>
      </c>
      <c r="N152" s="58" t="str">
        <f>IF(I152&lt;&gt;0,VLOOKUP(B152&amp;"-"&amp;C152&amp;"-"&amp;I152,RAMs!$A:$H,6,FALSE),"")</f>
        <v/>
      </c>
      <c r="O152" s="24">
        <f t="shared" si="18"/>
        <v>1.9213845742492008</v>
      </c>
      <c r="P152" s="37">
        <f t="shared" si="19"/>
        <v>1.6480442019744406</v>
      </c>
      <c r="Q152" s="37">
        <f t="shared" si="20"/>
        <v>1.6480442019744406</v>
      </c>
      <c r="R152" s="59">
        <f t="shared" si="21"/>
        <v>1.7391576593993605</v>
      </c>
      <c r="S152" s="60">
        <f t="shared" si="17"/>
        <v>1.7069999685435067</v>
      </c>
      <c r="T152" s="61"/>
      <c r="U152" s="55"/>
      <c r="V152" s="62"/>
      <c r="W152" s="62"/>
      <c r="X152" s="62"/>
    </row>
    <row r="153" spans="1:24" ht="15" customHeight="1" x14ac:dyDescent="0.25">
      <c r="A153" s="34" t="str">
        <f t="shared" si="15"/>
        <v>DDR5-4800-16</v>
      </c>
      <c r="B153" s="53" t="s">
        <v>28</v>
      </c>
      <c r="C153" s="57">
        <f t="shared" si="22"/>
        <v>4800</v>
      </c>
      <c r="D153" s="37">
        <v>1.05</v>
      </c>
      <c r="E153" s="55">
        <f t="shared" si="16"/>
        <v>16</v>
      </c>
      <c r="F153" s="55">
        <v>8</v>
      </c>
      <c r="G153" s="55">
        <v>8</v>
      </c>
      <c r="H153" s="55"/>
      <c r="I153" s="56"/>
      <c r="J153" s="57">
        <v>0</v>
      </c>
      <c r="K153" s="58" t="e">
        <f>IF(F153&lt;&gt;0,VLOOKUP(B153&amp;"-"&amp;C153&amp;"-"&amp;F153,RAMs!$A:$H,6,FALSE),"")</f>
        <v>#N/A</v>
      </c>
      <c r="L153" s="58" t="e">
        <f>IF(G153&lt;&gt;0,VLOOKUP(B153&amp;"-"&amp;C153&amp;"-"&amp;G153,RAMs!$A:$H,6,FALSE),"")</f>
        <v>#N/A</v>
      </c>
      <c r="M153" s="58" t="str">
        <f>IF(H153&lt;&gt;0,VLOOKUP(B153&amp;"-"&amp;C153&amp;"-"&amp;H153,RAMs!$A:$H,6,FALSE),"")</f>
        <v/>
      </c>
      <c r="N153" s="58" t="str">
        <f>IF(I153&lt;&gt;0,VLOOKUP(B153&amp;"-"&amp;C153&amp;"-"&amp;I153,RAMs!$A:$H,6,FALSE),"")</f>
        <v/>
      </c>
      <c r="O153" s="24">
        <f t="shared" si="18"/>
        <v>2.2436333758222462</v>
      </c>
      <c r="P153" s="37">
        <f t="shared" si="19"/>
        <v>2.0438096571079396</v>
      </c>
      <c r="Q153" s="37">
        <f t="shared" si="20"/>
        <v>2.0438096571079396</v>
      </c>
      <c r="R153" s="59">
        <f t="shared" si="21"/>
        <v>2.1104175633460418</v>
      </c>
      <c r="S153" s="60">
        <f t="shared" si="17"/>
        <v>2.0869088905561233</v>
      </c>
      <c r="T153" s="61"/>
      <c r="U153" s="55"/>
      <c r="V153" s="62"/>
      <c r="W153" s="62"/>
      <c r="X153" s="62"/>
    </row>
    <row r="154" spans="1:24" ht="15" customHeight="1" x14ac:dyDescent="0.25">
      <c r="A154" s="34" t="str">
        <f t="shared" si="15"/>
        <v>DDR5-4800-24</v>
      </c>
      <c r="B154" s="53" t="s">
        <v>28</v>
      </c>
      <c r="C154" s="57">
        <f t="shared" si="22"/>
        <v>4800</v>
      </c>
      <c r="D154" s="37">
        <v>1.05</v>
      </c>
      <c r="E154" s="55">
        <f t="shared" si="16"/>
        <v>24</v>
      </c>
      <c r="F154" s="55">
        <v>16</v>
      </c>
      <c r="G154" s="55">
        <v>8</v>
      </c>
      <c r="H154" s="55"/>
      <c r="I154" s="56"/>
      <c r="J154" s="57">
        <v>0</v>
      </c>
      <c r="K154" s="58" t="e">
        <f>IF(F154&lt;&gt;0,VLOOKUP(B154&amp;"-"&amp;C154&amp;"-"&amp;F154,RAMs!$A:$H,6,FALSE),"")</f>
        <v>#N/A</v>
      </c>
      <c r="L154" s="58" t="e">
        <f>IF(G154&lt;&gt;0,VLOOKUP(B154&amp;"-"&amp;C154&amp;"-"&amp;G154,RAMs!$A:$H,6,FALSE),"")</f>
        <v>#N/A</v>
      </c>
      <c r="M154" s="58" t="str">
        <f>IF(H154&lt;&gt;0,VLOOKUP(B154&amp;"-"&amp;C154&amp;"-"&amp;H154,RAMs!$A:$H,6,FALSE),"")</f>
        <v/>
      </c>
      <c r="N154" s="58" t="str">
        <f>IF(I154&lt;&gt;0,VLOOKUP(B154&amp;"-"&amp;C154&amp;"-"&amp;I154,RAMs!$A:$H,6,FALSE),"")</f>
        <v/>
      </c>
      <c r="O154" s="24">
        <f t="shared" si="18"/>
        <v>2.4568991707270955</v>
      </c>
      <c r="P154" s="37">
        <f t="shared" si="19"/>
        <v>2.337050125102107</v>
      </c>
      <c r="Q154" s="37">
        <f t="shared" si="20"/>
        <v>2.337050125102107</v>
      </c>
      <c r="R154" s="59">
        <f t="shared" si="21"/>
        <v>2.376999806977103</v>
      </c>
      <c r="S154" s="60">
        <f t="shared" si="17"/>
        <v>2.3628999192565163</v>
      </c>
      <c r="T154" s="61"/>
      <c r="U154" s="55"/>
      <c r="V154" s="62"/>
      <c r="W154" s="62"/>
      <c r="X154" s="62"/>
    </row>
    <row r="155" spans="1:24" ht="15" customHeight="1" x14ac:dyDescent="0.25">
      <c r="A155" s="34" t="str">
        <f t="shared" si="15"/>
        <v>DDR5-4800-32</v>
      </c>
      <c r="B155" s="53" t="s">
        <v>28</v>
      </c>
      <c r="C155" s="57">
        <f t="shared" si="22"/>
        <v>4800</v>
      </c>
      <c r="D155" s="37">
        <v>1.05</v>
      </c>
      <c r="E155" s="55">
        <f t="shared" si="16"/>
        <v>32</v>
      </c>
      <c r="F155" s="55">
        <v>8</v>
      </c>
      <c r="G155" s="55">
        <v>8</v>
      </c>
      <c r="H155" s="55">
        <v>8</v>
      </c>
      <c r="I155" s="56">
        <v>8</v>
      </c>
      <c r="J155" s="57">
        <v>0</v>
      </c>
      <c r="K155" s="58" t="e">
        <f>IF(F155&lt;&gt;0,VLOOKUP(B155&amp;"-"&amp;C155&amp;"-"&amp;F155,RAMs!$A:$H,6,FALSE),"")</f>
        <v>#N/A</v>
      </c>
      <c r="L155" s="58" t="e">
        <f>IF(G155&lt;&gt;0,VLOOKUP(B155&amp;"-"&amp;C155&amp;"-"&amp;G155,RAMs!$A:$H,6,FALSE),"")</f>
        <v>#N/A</v>
      </c>
      <c r="M155" s="58" t="e">
        <f>IF(H155&lt;&gt;0,VLOOKUP(B155&amp;"-"&amp;C155&amp;"-"&amp;H155,RAMs!$A:$H,6,FALSE),"")</f>
        <v>#N/A</v>
      </c>
      <c r="N155" s="58" t="e">
        <f>IF(I155&lt;&gt;0,VLOOKUP(B155&amp;"-"&amp;C155&amp;"-"&amp;I155,RAMs!$A:$H,6,FALSE),"")</f>
        <v>#N/A</v>
      </c>
      <c r="O155" s="24">
        <f t="shared" si="18"/>
        <v>2.7943315563316875</v>
      </c>
      <c r="P155" s="37">
        <f t="shared" si="19"/>
        <v>2.7063663612495441</v>
      </c>
      <c r="Q155" s="37">
        <f t="shared" si="20"/>
        <v>2.7063663612495441</v>
      </c>
      <c r="R155" s="59">
        <f t="shared" si="21"/>
        <v>2.7356880929435921</v>
      </c>
      <c r="S155" s="60">
        <f t="shared" si="17"/>
        <v>2.725339246463339</v>
      </c>
      <c r="T155" s="61"/>
      <c r="U155" s="55"/>
      <c r="V155" s="62"/>
      <c r="W155" s="62"/>
      <c r="X155" s="62"/>
    </row>
    <row r="156" spans="1:24" ht="15" customHeight="1" x14ac:dyDescent="0.25">
      <c r="A156" s="34" t="str">
        <f t="shared" si="15"/>
        <v>DDR5-4800-40</v>
      </c>
      <c r="B156" s="53" t="s">
        <v>28</v>
      </c>
      <c r="C156" s="57">
        <f t="shared" si="22"/>
        <v>4800</v>
      </c>
      <c r="D156" s="37">
        <v>1.05</v>
      </c>
      <c r="E156" s="55">
        <f t="shared" si="16"/>
        <v>40</v>
      </c>
      <c r="F156" s="55">
        <v>16</v>
      </c>
      <c r="G156" s="55">
        <v>8</v>
      </c>
      <c r="H156" s="55">
        <v>8</v>
      </c>
      <c r="I156" s="56">
        <v>8</v>
      </c>
      <c r="J156" s="57">
        <v>0</v>
      </c>
      <c r="K156" s="58" t="e">
        <f>IF(F156&lt;&gt;0,VLOOKUP(B156&amp;"-"&amp;C156&amp;"-"&amp;F156,RAMs!$A:$H,6,FALSE),"")</f>
        <v>#N/A</v>
      </c>
      <c r="L156" s="58" t="e">
        <f>IF(G156&lt;&gt;0,VLOOKUP(B156&amp;"-"&amp;C156&amp;"-"&amp;G156,RAMs!$A:$H,6,FALSE),"")</f>
        <v>#N/A</v>
      </c>
      <c r="M156" s="58" t="e">
        <f>IF(H156&lt;&gt;0,VLOOKUP(B156&amp;"-"&amp;C156&amp;"-"&amp;H156,RAMs!$A:$H,6,FALSE),"")</f>
        <v>#N/A</v>
      </c>
      <c r="N156" s="58" t="e">
        <f>IF(I156&lt;&gt;0,VLOOKUP(B156&amp;"-"&amp;C156&amp;"-"&amp;I156,RAMs!$A:$H,6,FALSE),"")</f>
        <v>#N/A</v>
      </c>
      <c r="O156" s="24">
        <f t="shared" si="18"/>
        <v>2.972792953153391</v>
      </c>
      <c r="P156" s="37">
        <f t="shared" si="19"/>
        <v>2.9517507818793867</v>
      </c>
      <c r="Q156" s="37">
        <f t="shared" si="20"/>
        <v>2.9517507818793867</v>
      </c>
      <c r="R156" s="59">
        <f t="shared" si="21"/>
        <v>2.9587648389707217</v>
      </c>
      <c r="S156" s="60">
        <f t="shared" si="17"/>
        <v>2.956289289409074</v>
      </c>
      <c r="T156" s="61"/>
      <c r="U156" s="55"/>
      <c r="V156" s="62"/>
      <c r="W156" s="62"/>
      <c r="X156" s="62"/>
    </row>
    <row r="157" spans="1:24" ht="15" customHeight="1" x14ac:dyDescent="0.25">
      <c r="A157" s="34" t="str">
        <f t="shared" si="15"/>
        <v>DDR5-4800-48</v>
      </c>
      <c r="B157" s="53" t="s">
        <v>28</v>
      </c>
      <c r="C157" s="57">
        <f t="shared" si="22"/>
        <v>4800</v>
      </c>
      <c r="D157" s="37">
        <v>1.05</v>
      </c>
      <c r="E157" s="55">
        <f t="shared" si="16"/>
        <v>48</v>
      </c>
      <c r="F157" s="55">
        <v>16</v>
      </c>
      <c r="G157" s="55">
        <v>16</v>
      </c>
      <c r="H157" s="55">
        <v>16</v>
      </c>
      <c r="I157" s="56"/>
      <c r="J157" s="57">
        <v>0</v>
      </c>
      <c r="K157" s="58" t="e">
        <f>IF(F157&lt;&gt;0,VLOOKUP(B157&amp;"-"&amp;C157&amp;"-"&amp;F157,RAMs!$A:$H,6,FALSE),"")</f>
        <v>#N/A</v>
      </c>
      <c r="L157" s="58" t="e">
        <f>IF(G157&lt;&gt;0,VLOOKUP(B157&amp;"-"&amp;C157&amp;"-"&amp;G157,RAMs!$A:$H,6,FALSE),"")</f>
        <v>#N/A</v>
      </c>
      <c r="M157" s="58" t="e">
        <f>IF(H157&lt;&gt;0,VLOOKUP(B157&amp;"-"&amp;C157&amp;"-"&amp;H157,RAMs!$A:$H,6,FALSE),"")</f>
        <v>#N/A</v>
      </c>
      <c r="N157" s="58" t="str">
        <f>IF(I157&lt;&gt;0,VLOOKUP(B157&amp;"-"&amp;C157&amp;"-"&amp;I157,RAMs!$A:$H,6,FALSE),"")</f>
        <v/>
      </c>
      <c r="O157" s="24">
        <f t="shared" si="18"/>
        <v>3.068335977788192</v>
      </c>
      <c r="P157" s="37">
        <f t="shared" si="19"/>
        <v>3.1304490877816766</v>
      </c>
      <c r="Q157" s="37">
        <f t="shared" si="20"/>
        <v>3.1304490877816766</v>
      </c>
      <c r="R157" s="59">
        <f t="shared" si="21"/>
        <v>3.1097447177838484</v>
      </c>
      <c r="S157" s="60">
        <f t="shared" si="17"/>
        <v>3.1170521424889643</v>
      </c>
      <c r="T157" s="61"/>
      <c r="U157" s="55"/>
      <c r="V157" s="62"/>
      <c r="W157" s="62"/>
      <c r="X157" s="62"/>
    </row>
    <row r="158" spans="1:24" ht="15" customHeight="1" x14ac:dyDescent="0.25">
      <c r="A158" s="34" t="str">
        <f t="shared" si="15"/>
        <v>DDR5-4800-64</v>
      </c>
      <c r="B158" s="53" t="s">
        <v>28</v>
      </c>
      <c r="C158" s="57">
        <f t="shared" si="22"/>
        <v>4800</v>
      </c>
      <c r="D158" s="37">
        <v>1.05</v>
      </c>
      <c r="E158" s="55">
        <f t="shared" si="16"/>
        <v>64</v>
      </c>
      <c r="F158" s="55">
        <v>16</v>
      </c>
      <c r="G158" s="55">
        <v>16</v>
      </c>
      <c r="H158" s="55">
        <v>16</v>
      </c>
      <c r="I158" s="56">
        <v>16</v>
      </c>
      <c r="J158" s="57">
        <v>0</v>
      </c>
      <c r="K158" s="58" t="e">
        <f>IF(F158&lt;&gt;0,VLOOKUP(B158&amp;"-"&amp;C158&amp;"-"&amp;F158,RAMs!$A:$H,6,FALSE),"")</f>
        <v>#N/A</v>
      </c>
      <c r="L158" s="58" t="e">
        <f>IF(G158&lt;&gt;0,VLOOKUP(B158&amp;"-"&amp;C158&amp;"-"&amp;G158,RAMs!$A:$H,6,FALSE),"")</f>
        <v>#N/A</v>
      </c>
      <c r="M158" s="58" t="e">
        <f>IF(H158&lt;&gt;0,VLOOKUP(B158&amp;"-"&amp;C158&amp;"-"&amp;H158,RAMs!$A:$H,6,FALSE),"")</f>
        <v>#N/A</v>
      </c>
      <c r="N158" s="58" t="e">
        <f>IF(I158&lt;&gt;0,VLOOKUP(B158&amp;"-"&amp;C158&amp;"-"&amp;I158,RAMs!$A:$H,6,FALSE),"")</f>
        <v>#N/A</v>
      </c>
      <c r="O158" s="24">
        <f t="shared" si="18"/>
        <v>3.4535627677714409</v>
      </c>
      <c r="P158" s="37">
        <f t="shared" si="19"/>
        <v>3.6128092769792053</v>
      </c>
      <c r="Q158" s="37">
        <f t="shared" si="20"/>
        <v>3.6128092769792053</v>
      </c>
      <c r="R158" s="59">
        <f t="shared" si="21"/>
        <v>3.5597271072432832</v>
      </c>
      <c r="S158" s="60">
        <f t="shared" si="17"/>
        <v>3.5784619906794917</v>
      </c>
      <c r="T158" s="61"/>
      <c r="U158" s="55"/>
      <c r="V158" s="62"/>
      <c r="W158" s="62"/>
      <c r="X158" s="62"/>
    </row>
    <row r="159" spans="1:24" ht="15" customHeight="1" x14ac:dyDescent="0.25">
      <c r="A159" s="34" t="str">
        <f t="shared" si="15"/>
        <v>DDR5-4800-80</v>
      </c>
      <c r="B159" s="53" t="s">
        <v>28</v>
      </c>
      <c r="C159" s="57">
        <f t="shared" si="22"/>
        <v>4800</v>
      </c>
      <c r="D159" s="37">
        <v>1.05</v>
      </c>
      <c r="E159" s="55">
        <f t="shared" si="16"/>
        <v>80</v>
      </c>
      <c r="F159" s="55">
        <v>32</v>
      </c>
      <c r="G159" s="55">
        <v>16</v>
      </c>
      <c r="H159" s="55">
        <v>16</v>
      </c>
      <c r="I159" s="56">
        <v>16</v>
      </c>
      <c r="J159" s="57">
        <v>0</v>
      </c>
      <c r="K159" s="58" t="e">
        <f>IF(F159&lt;&gt;0,VLOOKUP(B159&amp;"-"&amp;C159&amp;"-"&amp;F159,RAMs!$A:$H,6,FALSE),"")</f>
        <v>#N/A</v>
      </c>
      <c r="L159" s="58" t="e">
        <f>IF(G159&lt;&gt;0,VLOOKUP(B159&amp;"-"&amp;C159&amp;"-"&amp;G159,RAMs!$A:$H,6,FALSE),"")</f>
        <v>#N/A</v>
      </c>
      <c r="M159" s="58" t="e">
        <f>IF(H159&lt;&gt;0,VLOOKUP(B159&amp;"-"&amp;C159&amp;"-"&amp;H159,RAMs!$A:$H,6,FALSE),"")</f>
        <v>#N/A</v>
      </c>
      <c r="N159" s="58" t="e">
        <f>IF(I159&lt;&gt;0,VLOOKUP(B159&amp;"-"&amp;C159&amp;"-"&amp;I159,RAMs!$A:$H,6,FALSE),"")</f>
        <v>#N/A</v>
      </c>
      <c r="O159" s="24">
        <f t="shared" si="18"/>
        <v>3.7434741622224612</v>
      </c>
      <c r="P159" s="37">
        <f t="shared" si="19"/>
        <v>4.0114374443493581</v>
      </c>
      <c r="Q159" s="37">
        <f t="shared" si="20"/>
        <v>4.0114374443493581</v>
      </c>
      <c r="R159" s="59">
        <f t="shared" si="21"/>
        <v>3.9221163503070589</v>
      </c>
      <c r="S159" s="60">
        <f t="shared" si="17"/>
        <v>3.9536414423219886</v>
      </c>
      <c r="T159" s="61"/>
      <c r="U159" s="55"/>
      <c r="V159" s="62"/>
      <c r="W159" s="62"/>
      <c r="X159" s="62"/>
    </row>
    <row r="160" spans="1:24" ht="15" customHeight="1" x14ac:dyDescent="0.25">
      <c r="A160" s="34" t="str">
        <f t="shared" si="15"/>
        <v>DDR5-4800-96</v>
      </c>
      <c r="B160" s="53" t="s">
        <v>28</v>
      </c>
      <c r="C160" s="57">
        <f t="shared" si="22"/>
        <v>4800</v>
      </c>
      <c r="D160" s="37">
        <v>1.05</v>
      </c>
      <c r="E160" s="55">
        <f t="shared" si="16"/>
        <v>96</v>
      </c>
      <c r="F160" s="55">
        <v>32</v>
      </c>
      <c r="G160" s="55">
        <v>32</v>
      </c>
      <c r="H160" s="55">
        <v>32</v>
      </c>
      <c r="I160" s="56"/>
      <c r="J160" s="57">
        <v>0</v>
      </c>
      <c r="K160" s="58" t="e">
        <f>IF(F160&lt;&gt;0,VLOOKUP(B160&amp;"-"&amp;C160&amp;"-"&amp;F160,RAMs!$A:$H,6,FALSE),"")</f>
        <v>#N/A</v>
      </c>
      <c r="L160" s="58" t="e">
        <f>IF(G160&lt;&gt;0,VLOOKUP(B160&amp;"-"&amp;C160&amp;"-"&amp;G160,RAMs!$A:$H,6,FALSE),"")</f>
        <v>#N/A</v>
      </c>
      <c r="M160" s="58" t="e">
        <f>IF(H160&lt;&gt;0,VLOOKUP(B160&amp;"-"&amp;C160&amp;"-"&amp;H160,RAMs!$A:$H,6,FALSE),"")</f>
        <v>#N/A</v>
      </c>
      <c r="N160" s="58" t="str">
        <f>IF(I160&lt;&gt;0,VLOOKUP(B160&amp;"-"&amp;C160&amp;"-"&amp;I160,RAMs!$A:$H,6,FALSE),"")</f>
        <v/>
      </c>
      <c r="O160" s="24">
        <f t="shared" si="18"/>
        <v>3.9439276902318188</v>
      </c>
      <c r="P160" s="37">
        <f t="shared" si="19"/>
        <v>4.3343876923916635</v>
      </c>
      <c r="Q160" s="37">
        <f t="shared" si="20"/>
        <v>4.3343876923916635</v>
      </c>
      <c r="R160" s="59">
        <f t="shared" si="21"/>
        <v>4.2042343583383825</v>
      </c>
      <c r="S160" s="60">
        <f t="shared" si="17"/>
        <v>4.2501708291807168</v>
      </c>
      <c r="T160" s="61"/>
      <c r="U160" s="55"/>
      <c r="V160" s="62"/>
      <c r="W160" s="62"/>
      <c r="X160" s="62"/>
    </row>
    <row r="161" spans="1:24" ht="15" customHeight="1" x14ac:dyDescent="0.25">
      <c r="A161" s="34" t="str">
        <f t="shared" si="15"/>
        <v>DDR5-4800-128</v>
      </c>
      <c r="B161" s="53" t="s">
        <v>28</v>
      </c>
      <c r="C161" s="57">
        <f t="shared" si="22"/>
        <v>4800</v>
      </c>
      <c r="D161" s="37">
        <v>1.05</v>
      </c>
      <c r="E161" s="55">
        <f t="shared" si="16"/>
        <v>128</v>
      </c>
      <c r="F161" s="55">
        <v>32</v>
      </c>
      <c r="G161" s="55">
        <v>32</v>
      </c>
      <c r="H161" s="55">
        <v>32</v>
      </c>
      <c r="I161" s="56">
        <v>32</v>
      </c>
      <c r="J161" s="57">
        <v>0</v>
      </c>
      <c r="K161" s="58" t="e">
        <f>IF(F161&lt;&gt;0,VLOOKUP(B161&amp;"-"&amp;C161&amp;"-"&amp;F161,RAMs!$A:$H,6,FALSE),"")</f>
        <v>#N/A</v>
      </c>
      <c r="L161" s="58" t="e">
        <f>IF(G161&lt;&gt;0,VLOOKUP(B161&amp;"-"&amp;C161&amp;"-"&amp;G161,RAMs!$A:$H,6,FALSE),"")</f>
        <v>#N/A</v>
      </c>
      <c r="M161" s="58" t="e">
        <f>IF(H161&lt;&gt;0,VLOOKUP(B161&amp;"-"&amp;C161&amp;"-"&amp;H161,RAMs!$A:$H,6,FALSE),"")</f>
        <v>#N/A</v>
      </c>
      <c r="N161" s="58" t="e">
        <f>IF(I161&lt;&gt;0,VLOOKUP(B161&amp;"-"&amp;C161&amp;"-"&amp;I161,RAMs!$A:$H,6,FALSE),"")</f>
        <v>#N/A</v>
      </c>
      <c r="O161" s="24">
        <f t="shared" si="18"/>
        <v>4.5244870302609694</v>
      </c>
      <c r="P161" s="37">
        <f t="shared" si="19"/>
        <v>5.0853301379023064</v>
      </c>
      <c r="Q161" s="37">
        <f t="shared" si="20"/>
        <v>5.0853301379023064</v>
      </c>
      <c r="R161" s="59">
        <f t="shared" si="21"/>
        <v>4.8983824353551935</v>
      </c>
      <c r="S161" s="60">
        <f t="shared" si="17"/>
        <v>4.9643639774306454</v>
      </c>
      <c r="T161" s="61"/>
      <c r="U161" s="55"/>
      <c r="V161" s="62"/>
      <c r="W161" s="62"/>
      <c r="X161" s="62"/>
    </row>
    <row r="162" spans="1:24" ht="15" customHeight="1" x14ac:dyDescent="0.25">
      <c r="A162" s="34" t="str">
        <f t="shared" si="15"/>
        <v>DDR5-4800-160</v>
      </c>
      <c r="B162" s="53" t="s">
        <v>28</v>
      </c>
      <c r="C162" s="57">
        <f t="shared" si="22"/>
        <v>4800</v>
      </c>
      <c r="D162" s="37">
        <v>1.05</v>
      </c>
      <c r="E162" s="55">
        <f t="shared" si="16"/>
        <v>160</v>
      </c>
      <c r="F162" s="55">
        <v>64</v>
      </c>
      <c r="G162" s="55">
        <v>32</v>
      </c>
      <c r="H162" s="55">
        <v>32</v>
      </c>
      <c r="I162" s="56">
        <v>32</v>
      </c>
      <c r="J162" s="57">
        <v>0</v>
      </c>
      <c r="K162" s="58" t="e">
        <f>IF(F162&lt;&gt;0,VLOOKUP(B162&amp;"-"&amp;C162&amp;"-"&amp;F162,RAMs!$A:$H,6,FALSE),"")</f>
        <v>#N/A</v>
      </c>
      <c r="L162" s="58" t="e">
        <f>IF(G162&lt;&gt;0,VLOOKUP(B162&amp;"-"&amp;C162&amp;"-"&amp;G162,RAMs!$A:$H,6,FALSE),"")</f>
        <v>#N/A</v>
      </c>
      <c r="M162" s="58" t="e">
        <f>IF(H162&lt;&gt;0,VLOOKUP(B162&amp;"-"&amp;C162&amp;"-"&amp;H162,RAMs!$A:$H,6,FALSE),"")</f>
        <v>#N/A</v>
      </c>
      <c r="N162" s="58" t="e">
        <f>IF(I162&lt;&gt;0,VLOOKUP(B162&amp;"-"&amp;C162&amp;"-"&amp;I162,RAMs!$A:$H,6,FALSE),"")</f>
        <v>#N/A</v>
      </c>
      <c r="O162" s="24">
        <f t="shared" si="18"/>
        <v>4.995449480008606</v>
      </c>
      <c r="P162" s="37">
        <f t="shared" si="19"/>
        <v>5.7329035063053064</v>
      </c>
      <c r="Q162" s="37">
        <f t="shared" si="20"/>
        <v>5.7329035063053064</v>
      </c>
      <c r="R162" s="59">
        <f t="shared" si="21"/>
        <v>5.4870854975397396</v>
      </c>
      <c r="S162" s="60">
        <f t="shared" si="17"/>
        <v>5.5738447947511158</v>
      </c>
      <c r="T162" s="61"/>
      <c r="U162" s="55"/>
      <c r="V162" s="62"/>
      <c r="W162" s="62"/>
      <c r="X162" s="62"/>
    </row>
    <row r="163" spans="1:24" ht="15" customHeight="1" x14ac:dyDescent="0.25">
      <c r="A163" s="34" t="str">
        <f t="shared" si="15"/>
        <v>DDR5-4800-192</v>
      </c>
      <c r="B163" s="53" t="s">
        <v>28</v>
      </c>
      <c r="C163" s="57">
        <f t="shared" si="22"/>
        <v>4800</v>
      </c>
      <c r="D163" s="37">
        <v>1.05</v>
      </c>
      <c r="E163" s="55">
        <f t="shared" si="16"/>
        <v>192</v>
      </c>
      <c r="F163" s="55">
        <v>64</v>
      </c>
      <c r="G163" s="55">
        <v>64</v>
      </c>
      <c r="H163" s="55">
        <v>64</v>
      </c>
      <c r="I163" s="56"/>
      <c r="J163" s="57">
        <v>0</v>
      </c>
      <c r="K163" s="58" t="e">
        <f>IF(F163&lt;&gt;0,VLOOKUP(B163&amp;"-"&amp;C163&amp;"-"&amp;F163,RAMs!$A:$H,6,FALSE),"")</f>
        <v>#N/A</v>
      </c>
      <c r="L163" s="58" t="e">
        <f>IF(G163&lt;&gt;0,VLOOKUP(B163&amp;"-"&amp;C163&amp;"-"&amp;G163,RAMs!$A:$H,6,FALSE),"")</f>
        <v>#N/A</v>
      </c>
      <c r="M163" s="58" t="e">
        <f>IF(H163&lt;&gt;0,VLOOKUP(B163&amp;"-"&amp;C163&amp;"-"&amp;H163,RAMs!$A:$H,6,FALSE),"")</f>
        <v>#N/A</v>
      </c>
      <c r="N163" s="58" t="str">
        <f>IF(I163&lt;&gt;0,VLOOKUP(B163&amp;"-"&amp;C163&amp;"-"&amp;I163,RAMs!$A:$H,6,FALSE),"")</f>
        <v/>
      </c>
      <c r="O163" s="24">
        <f t="shared" si="18"/>
        <v>5.3663306235558119</v>
      </c>
      <c r="P163" s="37">
        <f t="shared" si="19"/>
        <v>6.2901917257121545</v>
      </c>
      <c r="Q163" s="37">
        <f t="shared" si="20"/>
        <v>6.2901917257121545</v>
      </c>
      <c r="R163" s="59">
        <f t="shared" si="21"/>
        <v>5.9822380249933733</v>
      </c>
      <c r="S163" s="60">
        <f t="shared" si="17"/>
        <v>6.0909275664235318</v>
      </c>
      <c r="T163" s="61"/>
      <c r="U163" s="55"/>
      <c r="V163" s="62"/>
      <c r="W163" s="62"/>
      <c r="X163" s="62"/>
    </row>
    <row r="164" spans="1:24" ht="15" customHeight="1" x14ac:dyDescent="0.25">
      <c r="A164" s="34" t="str">
        <f t="shared" si="15"/>
        <v>DDR5-4800-256</v>
      </c>
      <c r="B164" s="53" t="s">
        <v>28</v>
      </c>
      <c r="C164" s="57">
        <f t="shared" si="22"/>
        <v>4800</v>
      </c>
      <c r="D164" s="37">
        <v>1.05</v>
      </c>
      <c r="E164" s="55">
        <f t="shared" si="16"/>
        <v>256</v>
      </c>
      <c r="F164" s="55">
        <v>64</v>
      </c>
      <c r="G164" s="55">
        <v>64</v>
      </c>
      <c r="H164" s="55">
        <v>64</v>
      </c>
      <c r="I164" s="56">
        <v>64</v>
      </c>
      <c r="J164" s="57">
        <v>0</v>
      </c>
      <c r="K164" s="58" t="e">
        <f>IF(F164&lt;&gt;0,VLOOKUP(B164&amp;"-"&amp;C164&amp;"-"&amp;F164,RAMs!$A:$H,6,FALSE),"")</f>
        <v>#N/A</v>
      </c>
      <c r="L164" s="58" t="e">
        <f>IF(G164&lt;&gt;0,VLOOKUP(B164&amp;"-"&amp;C164&amp;"-"&amp;G164,RAMs!$A:$H,6,FALSE),"")</f>
        <v>#N/A</v>
      </c>
      <c r="M164" s="58" t="e">
        <f>IF(H164&lt;&gt;0,VLOOKUP(B164&amp;"-"&amp;C164&amp;"-"&amp;H164,RAMs!$A:$H,6,FALSE),"")</f>
        <v>#N/A</v>
      </c>
      <c r="N164" s="58" t="e">
        <f>IF(I164&lt;&gt;0,VLOOKUP(B164&amp;"-"&amp;C164&amp;"-"&amp;I164,RAMs!$A:$H,6,FALSE),"")</f>
        <v>#N/A</v>
      </c>
      <c r="O164" s="24">
        <f t="shared" si="18"/>
        <v>6.2642086273072763</v>
      </c>
      <c r="P164" s="37">
        <f t="shared" si="19"/>
        <v>7.4774473338409786</v>
      </c>
      <c r="Q164" s="37">
        <f t="shared" si="20"/>
        <v>7.4774473338409786</v>
      </c>
      <c r="R164" s="59">
        <f t="shared" si="21"/>
        <v>7.0730344316630775</v>
      </c>
      <c r="S164" s="60">
        <f t="shared" si="17"/>
        <v>7.2157683971376301</v>
      </c>
      <c r="T164" s="61"/>
      <c r="U164" s="55"/>
      <c r="V164" s="62"/>
      <c r="W164" s="62"/>
      <c r="X164" s="62"/>
    </row>
    <row r="165" spans="1:24" ht="15" customHeight="1" x14ac:dyDescent="0.25">
      <c r="A165" s="34" t="str">
        <f t="shared" si="15"/>
        <v>DDR5-5200-8</v>
      </c>
      <c r="B165" s="53" t="s">
        <v>28</v>
      </c>
      <c r="C165" s="57">
        <f t="shared" si="22"/>
        <v>5200</v>
      </c>
      <c r="D165" s="37">
        <v>1.05</v>
      </c>
      <c r="E165" s="55">
        <f t="shared" si="16"/>
        <v>8</v>
      </c>
      <c r="F165" s="55">
        <v>8</v>
      </c>
      <c r="G165" s="55"/>
      <c r="H165" s="55"/>
      <c r="I165" s="56"/>
      <c r="J165" s="57">
        <v>0</v>
      </c>
      <c r="K165" s="58" t="e">
        <f>IF(F165&lt;&gt;0,VLOOKUP(B165&amp;"-"&amp;C165&amp;"-"&amp;F165,RAMs!$A:$H,6,FALSE),"")</f>
        <v>#N/A</v>
      </c>
      <c r="L165" s="58" t="str">
        <f>IF(G165&lt;&gt;0,VLOOKUP(B165&amp;"-"&amp;C165&amp;"-"&amp;G165,RAMs!$A:$H,6,FALSE),"")</f>
        <v/>
      </c>
      <c r="M165" s="58" t="str">
        <f>IF(H165&lt;&gt;0,VLOOKUP(B165&amp;"-"&amp;C165&amp;"-"&amp;H165,RAMs!$A:$H,6,FALSE),"")</f>
        <v/>
      </c>
      <c r="N165" s="58" t="str">
        <f>IF(I165&lt;&gt;0,VLOOKUP(B165&amp;"-"&amp;C165&amp;"-"&amp;I165,RAMs!$A:$H,6,FALSE),"")</f>
        <v/>
      </c>
      <c r="O165" s="24">
        <f t="shared" si="18"/>
        <v>2.0267916014571234</v>
      </c>
      <c r="P165" s="37">
        <f t="shared" si="19"/>
        <v>1.7218291210199865</v>
      </c>
      <c r="Q165" s="37">
        <f t="shared" si="20"/>
        <v>1.7218291210199865</v>
      </c>
      <c r="R165" s="59">
        <f t="shared" si="21"/>
        <v>1.8234832811656991</v>
      </c>
      <c r="S165" s="60">
        <f t="shared" si="17"/>
        <v>1.7876053422907414</v>
      </c>
      <c r="T165" s="61"/>
      <c r="U165" s="55"/>
      <c r="V165" s="62"/>
      <c r="W165" s="62"/>
      <c r="X165" s="62"/>
    </row>
    <row r="166" spans="1:24" ht="15" customHeight="1" x14ac:dyDescent="0.25">
      <c r="A166" s="34" t="str">
        <f t="shared" si="15"/>
        <v>DDR5-5200-16</v>
      </c>
      <c r="B166" s="53" t="s">
        <v>28</v>
      </c>
      <c r="C166" s="57">
        <f t="shared" si="22"/>
        <v>5200</v>
      </c>
      <c r="D166" s="37">
        <v>1.05</v>
      </c>
      <c r="E166" s="55">
        <f t="shared" si="16"/>
        <v>16</v>
      </c>
      <c r="F166" s="55">
        <v>8</v>
      </c>
      <c r="G166" s="55">
        <v>8</v>
      </c>
      <c r="H166" s="55"/>
      <c r="I166" s="56"/>
      <c r="J166" s="57">
        <v>0</v>
      </c>
      <c r="K166" s="58" t="e">
        <f>IF(F166&lt;&gt;0,VLOOKUP(B166&amp;"-"&amp;C166&amp;"-"&amp;F166,RAMs!$A:$H,6,FALSE),"")</f>
        <v>#N/A</v>
      </c>
      <c r="L166" s="58" t="e">
        <f>IF(G166&lt;&gt;0,VLOOKUP(B166&amp;"-"&amp;C166&amp;"-"&amp;G166,RAMs!$A:$H,6,FALSE),"")</f>
        <v>#N/A</v>
      </c>
      <c r="M166" s="58" t="str">
        <f>IF(H166&lt;&gt;0,VLOOKUP(B166&amp;"-"&amp;C166&amp;"-"&amp;H166,RAMs!$A:$H,6,FALSE),"")</f>
        <v/>
      </c>
      <c r="N166" s="58" t="str">
        <f>IF(I166&lt;&gt;0,VLOOKUP(B166&amp;"-"&amp;C166&amp;"-"&amp;I166,RAMs!$A:$H,6,FALSE),"")</f>
        <v/>
      </c>
      <c r="O166" s="24">
        <f t="shared" si="18"/>
        <v>2.3540597852781655</v>
      </c>
      <c r="P166" s="37">
        <f t="shared" si="19"/>
        <v>2.1211081437270831</v>
      </c>
      <c r="Q166" s="37">
        <f t="shared" si="20"/>
        <v>2.1211081437270831</v>
      </c>
      <c r="R166" s="59">
        <f t="shared" si="21"/>
        <v>2.1987586909107772</v>
      </c>
      <c r="S166" s="60">
        <f t="shared" si="17"/>
        <v>2.1713526154341793</v>
      </c>
      <c r="T166" s="61"/>
      <c r="U166" s="55"/>
      <c r="V166" s="62"/>
      <c r="W166" s="62"/>
      <c r="X166" s="62"/>
    </row>
    <row r="167" spans="1:24" ht="15" customHeight="1" x14ac:dyDescent="0.25">
      <c r="A167" s="34" t="str">
        <f t="shared" si="15"/>
        <v>DDR5-5200-24</v>
      </c>
      <c r="B167" s="53" t="s">
        <v>28</v>
      </c>
      <c r="C167" s="57">
        <f t="shared" si="22"/>
        <v>5200</v>
      </c>
      <c r="D167" s="37">
        <v>1.05</v>
      </c>
      <c r="E167" s="55">
        <f t="shared" si="16"/>
        <v>24</v>
      </c>
      <c r="F167" s="55">
        <v>16</v>
      </c>
      <c r="G167" s="55">
        <v>8</v>
      </c>
      <c r="H167" s="55"/>
      <c r="I167" s="56"/>
      <c r="J167" s="57">
        <v>0</v>
      </c>
      <c r="K167" s="58" t="e">
        <f>IF(F167&lt;&gt;0,VLOOKUP(B167&amp;"-"&amp;C167&amp;"-"&amp;F167,RAMs!$A:$H,6,FALSE),"")</f>
        <v>#N/A</v>
      </c>
      <c r="L167" s="58" t="e">
        <f>IF(G167&lt;&gt;0,VLOOKUP(B167&amp;"-"&amp;C167&amp;"-"&amp;G167,RAMs!$A:$H,6,FALSE),"")</f>
        <v>#N/A</v>
      </c>
      <c r="M167" s="58" t="str">
        <f>IF(H167&lt;&gt;0,VLOOKUP(B167&amp;"-"&amp;C167&amp;"-"&amp;H167,RAMs!$A:$H,6,FALSE),"")</f>
        <v/>
      </c>
      <c r="N167" s="58" t="str">
        <f>IF(I167&lt;&gt;0,VLOOKUP(B167&amp;"-"&amp;C167&amp;"-"&amp;I167,RAMs!$A:$H,6,FALSE),"")</f>
        <v/>
      </c>
      <c r="O167" s="24">
        <f t="shared" si="18"/>
        <v>2.5673255801830148</v>
      </c>
      <c r="P167" s="37">
        <f t="shared" si="19"/>
        <v>2.41434861172125</v>
      </c>
      <c r="Q167" s="37">
        <f t="shared" si="20"/>
        <v>2.41434861172125</v>
      </c>
      <c r="R167" s="59">
        <f t="shared" si="21"/>
        <v>2.4653409345418384</v>
      </c>
      <c r="S167" s="60">
        <f t="shared" si="17"/>
        <v>2.4473436441345724</v>
      </c>
      <c r="T167" s="61"/>
      <c r="U167" s="55"/>
      <c r="V167" s="62"/>
      <c r="W167" s="62"/>
      <c r="X167" s="62"/>
    </row>
    <row r="168" spans="1:24" ht="15" customHeight="1" x14ac:dyDescent="0.25">
      <c r="A168" s="34" t="str">
        <f t="shared" si="15"/>
        <v>DDR5-5200-32</v>
      </c>
      <c r="B168" s="53" t="s">
        <v>28</v>
      </c>
      <c r="C168" s="57">
        <f t="shared" si="22"/>
        <v>5200</v>
      </c>
      <c r="D168" s="37">
        <v>1.05</v>
      </c>
      <c r="E168" s="55">
        <f t="shared" si="16"/>
        <v>32</v>
      </c>
      <c r="F168" s="55">
        <v>8</v>
      </c>
      <c r="G168" s="55">
        <v>8</v>
      </c>
      <c r="H168" s="55">
        <v>8</v>
      </c>
      <c r="I168" s="56">
        <v>8</v>
      </c>
      <c r="J168" s="57">
        <v>0</v>
      </c>
      <c r="K168" s="58" t="e">
        <f>IF(F168&lt;&gt;0,VLOOKUP(B168&amp;"-"&amp;C168&amp;"-"&amp;F168,RAMs!$A:$H,6,FALSE),"")</f>
        <v>#N/A</v>
      </c>
      <c r="L168" s="58" t="e">
        <f>IF(G168&lt;&gt;0,VLOOKUP(B168&amp;"-"&amp;C168&amp;"-"&amp;G168,RAMs!$A:$H,6,FALSE),"")</f>
        <v>#N/A</v>
      </c>
      <c r="M168" s="58" t="e">
        <f>IF(H168&lt;&gt;0,VLOOKUP(B168&amp;"-"&amp;C168&amp;"-"&amp;H168,RAMs!$A:$H,6,FALSE),"")</f>
        <v>#N/A</v>
      </c>
      <c r="N168" s="58" t="e">
        <f>IF(I168&lt;&gt;0,VLOOKUP(B168&amp;"-"&amp;C168&amp;"-"&amp;I168,RAMs!$A:$H,6,FALSE),"")</f>
        <v>#N/A</v>
      </c>
      <c r="O168" s="24">
        <f t="shared" si="18"/>
        <v>2.9147967302835998</v>
      </c>
      <c r="P168" s="37">
        <f t="shared" si="19"/>
        <v>2.7906919830158823</v>
      </c>
      <c r="Q168" s="37">
        <f t="shared" si="20"/>
        <v>2.7906919830158823</v>
      </c>
      <c r="R168" s="59">
        <f t="shared" si="21"/>
        <v>2.8320602321051216</v>
      </c>
      <c r="S168" s="60">
        <f t="shared" si="17"/>
        <v>2.8174596736030368</v>
      </c>
      <c r="T168" s="61"/>
      <c r="U168" s="55"/>
      <c r="V168" s="62"/>
      <c r="W168" s="62"/>
      <c r="X168" s="62"/>
    </row>
    <row r="169" spans="1:24" ht="15" customHeight="1" x14ac:dyDescent="0.25">
      <c r="A169" s="34" t="str">
        <f t="shared" si="15"/>
        <v>DDR5-5200-40</v>
      </c>
      <c r="B169" s="53" t="s">
        <v>28</v>
      </c>
      <c r="C169" s="57">
        <f t="shared" si="22"/>
        <v>5200</v>
      </c>
      <c r="D169" s="37">
        <v>1.05</v>
      </c>
      <c r="E169" s="55">
        <f t="shared" si="16"/>
        <v>40</v>
      </c>
      <c r="F169" s="55">
        <v>16</v>
      </c>
      <c r="G169" s="55">
        <v>8</v>
      </c>
      <c r="H169" s="55">
        <v>8</v>
      </c>
      <c r="I169" s="56">
        <v>8</v>
      </c>
      <c r="J169" s="57">
        <v>0</v>
      </c>
      <c r="K169" s="58" t="e">
        <f>IF(F169&lt;&gt;0,VLOOKUP(B169&amp;"-"&amp;C169&amp;"-"&amp;F169,RAMs!$A:$H,6,FALSE),"")</f>
        <v>#N/A</v>
      </c>
      <c r="L169" s="58" t="e">
        <f>IF(G169&lt;&gt;0,VLOOKUP(B169&amp;"-"&amp;C169&amp;"-"&amp;G169,RAMs!$A:$H,6,FALSE),"")</f>
        <v>#N/A</v>
      </c>
      <c r="M169" s="58" t="e">
        <f>IF(H169&lt;&gt;0,VLOOKUP(B169&amp;"-"&amp;C169&amp;"-"&amp;H169,RAMs!$A:$H,6,FALSE),"")</f>
        <v>#N/A</v>
      </c>
      <c r="N169" s="58" t="e">
        <f>IF(I169&lt;&gt;0,VLOOKUP(B169&amp;"-"&amp;C169&amp;"-"&amp;I169,RAMs!$A:$H,6,FALSE),"")</f>
        <v>#N/A</v>
      </c>
      <c r="O169" s="24">
        <f t="shared" si="18"/>
        <v>3.0932581271053032</v>
      </c>
      <c r="P169" s="37">
        <f t="shared" si="19"/>
        <v>3.0360764036457253</v>
      </c>
      <c r="Q169" s="37">
        <f t="shared" si="20"/>
        <v>3.0360764036457253</v>
      </c>
      <c r="R169" s="59">
        <f t="shared" si="21"/>
        <v>3.0551369781322513</v>
      </c>
      <c r="S169" s="60">
        <f t="shared" si="17"/>
        <v>3.0484097165487718</v>
      </c>
      <c r="T169" s="61"/>
      <c r="U169" s="55"/>
      <c r="V169" s="62"/>
      <c r="W169" s="62"/>
      <c r="X169" s="62"/>
    </row>
    <row r="170" spans="1:24" ht="15" customHeight="1" x14ac:dyDescent="0.25">
      <c r="A170" s="34" t="str">
        <f t="shared" si="15"/>
        <v>DDR5-5200-48</v>
      </c>
      <c r="B170" s="53" t="s">
        <v>28</v>
      </c>
      <c r="C170" s="57">
        <f t="shared" si="22"/>
        <v>5200</v>
      </c>
      <c r="D170" s="37">
        <v>1.05</v>
      </c>
      <c r="E170" s="55">
        <f t="shared" si="16"/>
        <v>48</v>
      </c>
      <c r="F170" s="55">
        <v>16</v>
      </c>
      <c r="G170" s="55">
        <v>16</v>
      </c>
      <c r="H170" s="55">
        <v>16</v>
      </c>
      <c r="I170" s="56"/>
      <c r="J170" s="57">
        <v>0</v>
      </c>
      <c r="K170" s="58" t="e">
        <f>IF(F170&lt;&gt;0,VLOOKUP(B170&amp;"-"&amp;C170&amp;"-"&amp;F170,RAMs!$A:$H,6,FALSE),"")</f>
        <v>#N/A</v>
      </c>
      <c r="L170" s="58" t="e">
        <f>IF(G170&lt;&gt;0,VLOOKUP(B170&amp;"-"&amp;C170&amp;"-"&amp;G170,RAMs!$A:$H,6,FALSE),"")</f>
        <v>#N/A</v>
      </c>
      <c r="M170" s="58" t="e">
        <f>IF(H170&lt;&gt;0,VLOOKUP(B170&amp;"-"&amp;C170&amp;"-"&amp;H170,RAMs!$A:$H,6,FALSE),"")</f>
        <v>#N/A</v>
      </c>
      <c r="N170" s="58" t="str">
        <f>IF(I170&lt;&gt;0,VLOOKUP(B170&amp;"-"&amp;C170&amp;"-"&amp;I170,RAMs!$A:$H,6,FALSE),"")</f>
        <v/>
      </c>
      <c r="O170" s="24">
        <f t="shared" si="18"/>
        <v>3.1837817694921071</v>
      </c>
      <c r="P170" s="37">
        <f t="shared" si="19"/>
        <v>3.211261141974417</v>
      </c>
      <c r="Q170" s="37">
        <f t="shared" si="20"/>
        <v>3.211261141974417</v>
      </c>
      <c r="R170" s="59">
        <f t="shared" si="21"/>
        <v>3.2021013511469807</v>
      </c>
      <c r="S170" s="60">
        <f t="shared" si="17"/>
        <v>3.2053342184978408</v>
      </c>
      <c r="T170" s="61"/>
      <c r="U170" s="55"/>
      <c r="V170" s="62"/>
      <c r="W170" s="62"/>
      <c r="X170" s="62"/>
    </row>
    <row r="171" spans="1:24" ht="15" customHeight="1" x14ac:dyDescent="0.25">
      <c r="A171" s="34" t="str">
        <f t="shared" si="15"/>
        <v>DDR5-5200-64</v>
      </c>
      <c r="B171" s="53" t="s">
        <v>28</v>
      </c>
      <c r="C171" s="57">
        <f t="shared" ref="C171:C202" si="23">C158+400</f>
        <v>5200</v>
      </c>
      <c r="D171" s="37">
        <v>1.05</v>
      </c>
      <c r="E171" s="55">
        <f t="shared" si="16"/>
        <v>64</v>
      </c>
      <c r="F171" s="55">
        <v>16</v>
      </c>
      <c r="G171" s="55">
        <v>16</v>
      </c>
      <c r="H171" s="55">
        <v>16</v>
      </c>
      <c r="I171" s="56">
        <v>16</v>
      </c>
      <c r="J171" s="57">
        <v>0</v>
      </c>
      <c r="K171" s="58" t="e">
        <f>IF(F171&lt;&gt;0,VLOOKUP(B171&amp;"-"&amp;C171&amp;"-"&amp;F171,RAMs!$A:$H,6,FALSE),"")</f>
        <v>#N/A</v>
      </c>
      <c r="L171" s="58" t="e">
        <f>IF(G171&lt;&gt;0,VLOOKUP(B171&amp;"-"&amp;C171&amp;"-"&amp;G171,RAMs!$A:$H,6,FALSE),"")</f>
        <v>#N/A</v>
      </c>
      <c r="M171" s="58" t="e">
        <f>IF(H171&lt;&gt;0,VLOOKUP(B171&amp;"-"&amp;C171&amp;"-"&amp;H171,RAMs!$A:$H,6,FALSE),"")</f>
        <v>#N/A</v>
      </c>
      <c r="N171" s="58" t="e">
        <f>IF(I171&lt;&gt;0,VLOOKUP(B171&amp;"-"&amp;C171&amp;"-"&amp;I171,RAMs!$A:$H,6,FALSE),"")</f>
        <v>#N/A</v>
      </c>
      <c r="O171" s="24">
        <f t="shared" si="18"/>
        <v>3.5740279417233527</v>
      </c>
      <c r="P171" s="37">
        <f t="shared" si="19"/>
        <v>3.697134898745543</v>
      </c>
      <c r="Q171" s="37">
        <f t="shared" si="20"/>
        <v>3.697134898745543</v>
      </c>
      <c r="R171" s="59">
        <f t="shared" si="21"/>
        <v>3.6560992464048132</v>
      </c>
      <c r="S171" s="60">
        <f t="shared" si="17"/>
        <v>3.6705824178191881</v>
      </c>
      <c r="T171" s="61"/>
      <c r="U171" s="55"/>
      <c r="V171" s="62"/>
      <c r="W171" s="62"/>
      <c r="X171" s="62"/>
    </row>
    <row r="172" spans="1:24" ht="15" customHeight="1" x14ac:dyDescent="0.25">
      <c r="A172" s="34" t="str">
        <f t="shared" si="15"/>
        <v>DDR5-5200-80</v>
      </c>
      <c r="B172" s="53" t="s">
        <v>28</v>
      </c>
      <c r="C172" s="57">
        <f t="shared" si="23"/>
        <v>5200</v>
      </c>
      <c r="D172" s="37">
        <v>1.05</v>
      </c>
      <c r="E172" s="55">
        <f t="shared" si="16"/>
        <v>80</v>
      </c>
      <c r="F172" s="55">
        <v>32</v>
      </c>
      <c r="G172" s="55">
        <v>16</v>
      </c>
      <c r="H172" s="55">
        <v>16</v>
      </c>
      <c r="I172" s="56">
        <v>16</v>
      </c>
      <c r="J172" s="57">
        <v>0</v>
      </c>
      <c r="K172" s="58" t="e">
        <f>IF(F172&lt;&gt;0,VLOOKUP(B172&amp;"-"&amp;C172&amp;"-"&amp;F172,RAMs!$A:$H,6,FALSE),"")</f>
        <v>#N/A</v>
      </c>
      <c r="L172" s="58" t="e">
        <f>IF(G172&lt;&gt;0,VLOOKUP(B172&amp;"-"&amp;C172&amp;"-"&amp;G172,RAMs!$A:$H,6,FALSE),"")</f>
        <v>#N/A</v>
      </c>
      <c r="M172" s="58" t="e">
        <f>IF(H172&lt;&gt;0,VLOOKUP(B172&amp;"-"&amp;C172&amp;"-"&amp;H172,RAMs!$A:$H,6,FALSE),"")</f>
        <v>#N/A</v>
      </c>
      <c r="N172" s="58" t="e">
        <f>IF(I172&lt;&gt;0,VLOOKUP(B172&amp;"-"&amp;C172&amp;"-"&amp;I172,RAMs!$A:$H,6,FALSE),"")</f>
        <v>#N/A</v>
      </c>
      <c r="O172" s="24">
        <f t="shared" si="18"/>
        <v>3.8639393361743735</v>
      </c>
      <c r="P172" s="37">
        <f t="shared" si="19"/>
        <v>4.0957630661156967</v>
      </c>
      <c r="Q172" s="37">
        <f t="shared" si="20"/>
        <v>4.0957630661156967</v>
      </c>
      <c r="R172" s="59">
        <f t="shared" si="21"/>
        <v>4.0184884894685888</v>
      </c>
      <c r="S172" s="60">
        <f t="shared" si="17"/>
        <v>4.0457618694616864</v>
      </c>
      <c r="T172" s="61"/>
      <c r="U172" s="55"/>
      <c r="V172" s="62"/>
      <c r="W172" s="62"/>
      <c r="X172" s="62"/>
    </row>
    <row r="173" spans="1:24" ht="15" customHeight="1" x14ac:dyDescent="0.25">
      <c r="A173" s="34" t="str">
        <f t="shared" si="15"/>
        <v>DDR5-5200-96</v>
      </c>
      <c r="B173" s="53" t="s">
        <v>28</v>
      </c>
      <c r="C173" s="57">
        <f t="shared" si="23"/>
        <v>5200</v>
      </c>
      <c r="D173" s="37">
        <v>1.05</v>
      </c>
      <c r="E173" s="55">
        <f t="shared" si="16"/>
        <v>96</v>
      </c>
      <c r="F173" s="55">
        <v>32</v>
      </c>
      <c r="G173" s="55">
        <v>32</v>
      </c>
      <c r="H173" s="55">
        <v>32</v>
      </c>
      <c r="I173" s="56"/>
      <c r="J173" s="57">
        <v>0</v>
      </c>
      <c r="K173" s="58" t="e">
        <f>IF(F173&lt;&gt;0,VLOOKUP(B173&amp;"-"&amp;C173&amp;"-"&amp;F173,RAMs!$A:$H,6,FALSE),"")</f>
        <v>#N/A</v>
      </c>
      <c r="L173" s="58" t="e">
        <f>IF(G173&lt;&gt;0,VLOOKUP(B173&amp;"-"&amp;C173&amp;"-"&amp;G173,RAMs!$A:$H,6,FALSE),"")</f>
        <v>#N/A</v>
      </c>
      <c r="M173" s="58" t="e">
        <f>IF(H173&lt;&gt;0,VLOOKUP(B173&amp;"-"&amp;C173&amp;"-"&amp;H173,RAMs!$A:$H,6,FALSE),"")</f>
        <v>#N/A</v>
      </c>
      <c r="N173" s="58" t="str">
        <f>IF(I173&lt;&gt;0,VLOOKUP(B173&amp;"-"&amp;C173&amp;"-"&amp;I173,RAMs!$A:$H,6,FALSE),"")</f>
        <v/>
      </c>
      <c r="O173" s="24">
        <f t="shared" si="18"/>
        <v>4.0593734819357348</v>
      </c>
      <c r="P173" s="37">
        <f t="shared" si="19"/>
        <v>4.4151997465844044</v>
      </c>
      <c r="Q173" s="37">
        <f t="shared" si="20"/>
        <v>4.4151997465844044</v>
      </c>
      <c r="R173" s="59">
        <f t="shared" si="21"/>
        <v>4.2965909917015148</v>
      </c>
      <c r="S173" s="60">
        <f t="shared" si="17"/>
        <v>4.3384529051895928</v>
      </c>
      <c r="T173" s="61"/>
      <c r="U173" s="55"/>
      <c r="V173" s="62"/>
      <c r="W173" s="62"/>
      <c r="X173" s="62"/>
    </row>
    <row r="174" spans="1:24" ht="15" customHeight="1" x14ac:dyDescent="0.25">
      <c r="A174" s="34" t="str">
        <f t="shared" si="15"/>
        <v>DDR5-5200-128</v>
      </c>
      <c r="B174" s="53" t="s">
        <v>28</v>
      </c>
      <c r="C174" s="57">
        <f t="shared" si="23"/>
        <v>5200</v>
      </c>
      <c r="D174" s="37">
        <v>1.05</v>
      </c>
      <c r="E174" s="55">
        <f t="shared" si="16"/>
        <v>128</v>
      </c>
      <c r="F174" s="55">
        <v>32</v>
      </c>
      <c r="G174" s="55">
        <v>32</v>
      </c>
      <c r="H174" s="55">
        <v>32</v>
      </c>
      <c r="I174" s="56">
        <v>32</v>
      </c>
      <c r="J174" s="57">
        <v>0</v>
      </c>
      <c r="K174" s="58" t="e">
        <f>IF(F174&lt;&gt;0,VLOOKUP(B174&amp;"-"&amp;C174&amp;"-"&amp;F174,RAMs!$A:$H,6,FALSE),"")</f>
        <v>#N/A</v>
      </c>
      <c r="L174" s="58" t="e">
        <f>IF(G174&lt;&gt;0,VLOOKUP(B174&amp;"-"&amp;C174&amp;"-"&amp;G174,RAMs!$A:$H,6,FALSE),"")</f>
        <v>#N/A</v>
      </c>
      <c r="M174" s="58" t="e">
        <f>IF(H174&lt;&gt;0,VLOOKUP(B174&amp;"-"&amp;C174&amp;"-"&amp;H174,RAMs!$A:$H,6,FALSE),"")</f>
        <v>#N/A</v>
      </c>
      <c r="N174" s="58" t="e">
        <f>IF(I174&lt;&gt;0,VLOOKUP(B174&amp;"-"&amp;C174&amp;"-"&amp;I174,RAMs!$A:$H,6,FALSE),"")</f>
        <v>#N/A</v>
      </c>
      <c r="O174" s="24">
        <f t="shared" si="18"/>
        <v>4.6449522042128812</v>
      </c>
      <c r="P174" s="37">
        <f t="shared" si="19"/>
        <v>5.169655759668645</v>
      </c>
      <c r="Q174" s="37">
        <f t="shared" si="20"/>
        <v>5.169655759668645</v>
      </c>
      <c r="R174" s="59">
        <f t="shared" si="21"/>
        <v>4.9947545745167234</v>
      </c>
      <c r="S174" s="60">
        <f t="shared" si="17"/>
        <v>5.0564844045703428</v>
      </c>
      <c r="T174" s="61"/>
      <c r="U174" s="55"/>
      <c r="V174" s="62"/>
      <c r="W174" s="62"/>
      <c r="X174" s="62"/>
    </row>
    <row r="175" spans="1:24" ht="15" customHeight="1" x14ac:dyDescent="0.25">
      <c r="A175" s="34" t="str">
        <f t="shared" si="15"/>
        <v>DDR5-5200-160</v>
      </c>
      <c r="B175" s="53" t="s">
        <v>28</v>
      </c>
      <c r="C175" s="57">
        <f t="shared" si="23"/>
        <v>5200</v>
      </c>
      <c r="D175" s="37">
        <v>1.05</v>
      </c>
      <c r="E175" s="55">
        <f t="shared" si="16"/>
        <v>160</v>
      </c>
      <c r="F175" s="55">
        <v>64</v>
      </c>
      <c r="G175" s="55">
        <v>32</v>
      </c>
      <c r="H175" s="55">
        <v>32</v>
      </c>
      <c r="I175" s="56">
        <v>32</v>
      </c>
      <c r="J175" s="57">
        <v>0</v>
      </c>
      <c r="K175" s="58" t="e">
        <f>IF(F175&lt;&gt;0,VLOOKUP(B175&amp;"-"&amp;C175&amp;"-"&amp;F175,RAMs!$A:$H,6,FALSE),"")</f>
        <v>#N/A</v>
      </c>
      <c r="L175" s="58" t="e">
        <f>IF(G175&lt;&gt;0,VLOOKUP(B175&amp;"-"&amp;C175&amp;"-"&amp;G175,RAMs!$A:$H,6,FALSE),"")</f>
        <v>#N/A</v>
      </c>
      <c r="M175" s="58" t="e">
        <f>IF(H175&lt;&gt;0,VLOOKUP(B175&amp;"-"&amp;C175&amp;"-"&amp;H175,RAMs!$A:$H,6,FALSE),"")</f>
        <v>#N/A</v>
      </c>
      <c r="N175" s="58" t="e">
        <f>IF(I175&lt;&gt;0,VLOOKUP(B175&amp;"-"&amp;C175&amp;"-"&amp;I175,RAMs!$A:$H,6,FALSE),"")</f>
        <v>#N/A</v>
      </c>
      <c r="O175" s="24">
        <f t="shared" si="18"/>
        <v>5.1159146539605178</v>
      </c>
      <c r="P175" s="37">
        <f t="shared" si="19"/>
        <v>5.8172291280716451</v>
      </c>
      <c r="Q175" s="37">
        <f t="shared" si="20"/>
        <v>5.8172291280716451</v>
      </c>
      <c r="R175" s="59">
        <f t="shared" si="21"/>
        <v>5.5834576367012687</v>
      </c>
      <c r="S175" s="60">
        <f t="shared" si="17"/>
        <v>5.6659652218908132</v>
      </c>
      <c r="T175" s="61"/>
      <c r="U175" s="55"/>
      <c r="V175" s="62"/>
      <c r="W175" s="62"/>
      <c r="X175" s="62"/>
    </row>
    <row r="176" spans="1:24" ht="15" customHeight="1" x14ac:dyDescent="0.25">
      <c r="A176" s="34" t="str">
        <f t="shared" si="15"/>
        <v>DDR5-5200-192</v>
      </c>
      <c r="B176" s="53" t="s">
        <v>28</v>
      </c>
      <c r="C176" s="57">
        <f t="shared" si="23"/>
        <v>5200</v>
      </c>
      <c r="D176" s="37">
        <v>1.05</v>
      </c>
      <c r="E176" s="55">
        <f t="shared" si="16"/>
        <v>192</v>
      </c>
      <c r="F176" s="55">
        <v>64</v>
      </c>
      <c r="G176" s="55">
        <v>64</v>
      </c>
      <c r="H176" s="55">
        <v>64</v>
      </c>
      <c r="I176" s="56"/>
      <c r="J176" s="57">
        <v>0</v>
      </c>
      <c r="K176" s="58" t="e">
        <f>IF(F176&lt;&gt;0,VLOOKUP(B176&amp;"-"&amp;C176&amp;"-"&amp;F176,RAMs!$A:$H,6,FALSE),"")</f>
        <v>#N/A</v>
      </c>
      <c r="L176" s="58" t="e">
        <f>IF(G176&lt;&gt;0,VLOOKUP(B176&amp;"-"&amp;C176&amp;"-"&amp;G176,RAMs!$A:$H,6,FALSE),"")</f>
        <v>#N/A</v>
      </c>
      <c r="M176" s="58" t="e">
        <f>IF(H176&lt;&gt;0,VLOOKUP(B176&amp;"-"&amp;C176&amp;"-"&amp;H176,RAMs!$A:$H,6,FALSE),"")</f>
        <v>#N/A</v>
      </c>
      <c r="N176" s="58" t="str">
        <f>IF(I176&lt;&gt;0,VLOOKUP(B176&amp;"-"&amp;C176&amp;"-"&amp;I176,RAMs!$A:$H,6,FALSE),"")</f>
        <v/>
      </c>
      <c r="O176" s="24">
        <f t="shared" si="18"/>
        <v>5.481776415259727</v>
      </c>
      <c r="P176" s="37">
        <f t="shared" si="19"/>
        <v>6.3710037799048944</v>
      </c>
      <c r="Q176" s="37">
        <f t="shared" si="20"/>
        <v>6.3710037799048944</v>
      </c>
      <c r="R176" s="59">
        <f t="shared" si="21"/>
        <v>6.0745946583565056</v>
      </c>
      <c r="S176" s="60">
        <f t="shared" si="17"/>
        <v>6.179209642432407</v>
      </c>
      <c r="T176" s="61"/>
      <c r="U176" s="55"/>
      <c r="V176" s="62"/>
      <c r="W176" s="62"/>
      <c r="X176" s="62"/>
    </row>
    <row r="177" spans="1:24" ht="15" customHeight="1" x14ac:dyDescent="0.25">
      <c r="A177" s="34" t="str">
        <f t="shared" si="15"/>
        <v>DDR5-5200-256</v>
      </c>
      <c r="B177" s="53" t="s">
        <v>28</v>
      </c>
      <c r="C177" s="57">
        <f t="shared" si="23"/>
        <v>5200</v>
      </c>
      <c r="D177" s="37">
        <v>1.05</v>
      </c>
      <c r="E177" s="55">
        <f t="shared" si="16"/>
        <v>256</v>
      </c>
      <c r="F177" s="55">
        <v>64</v>
      </c>
      <c r="G177" s="55">
        <v>64</v>
      </c>
      <c r="H177" s="55">
        <v>64</v>
      </c>
      <c r="I177" s="56">
        <v>64</v>
      </c>
      <c r="J177" s="57">
        <v>0</v>
      </c>
      <c r="K177" s="58" t="e">
        <f>IF(F177&lt;&gt;0,VLOOKUP(B177&amp;"-"&amp;C177&amp;"-"&amp;F177,RAMs!$A:$H,6,FALSE),"")</f>
        <v>#N/A</v>
      </c>
      <c r="L177" s="58" t="e">
        <f>IF(G177&lt;&gt;0,VLOOKUP(B177&amp;"-"&amp;C177&amp;"-"&amp;G177,RAMs!$A:$H,6,FALSE),"")</f>
        <v>#N/A</v>
      </c>
      <c r="M177" s="58" t="e">
        <f>IF(H177&lt;&gt;0,VLOOKUP(B177&amp;"-"&amp;C177&amp;"-"&amp;H177,RAMs!$A:$H,6,FALSE),"")</f>
        <v>#N/A</v>
      </c>
      <c r="N177" s="58" t="e">
        <f>IF(I177&lt;&gt;0,VLOOKUP(B177&amp;"-"&amp;C177&amp;"-"&amp;I177,RAMs!$A:$H,6,FALSE),"")</f>
        <v>#N/A</v>
      </c>
      <c r="O177" s="24">
        <f t="shared" si="18"/>
        <v>6.3846738012591882</v>
      </c>
      <c r="P177" s="37">
        <f t="shared" si="19"/>
        <v>7.5617729556073172</v>
      </c>
      <c r="Q177" s="37">
        <f t="shared" si="20"/>
        <v>7.5617729556073172</v>
      </c>
      <c r="R177" s="59">
        <f t="shared" si="21"/>
        <v>7.1694065708246075</v>
      </c>
      <c r="S177" s="60">
        <f t="shared" si="17"/>
        <v>7.3078888242773283</v>
      </c>
      <c r="T177" s="61"/>
      <c r="U177" s="55"/>
      <c r="V177" s="62"/>
      <c r="W177" s="62"/>
      <c r="X177" s="62"/>
    </row>
    <row r="178" spans="1:24" ht="15" customHeight="1" x14ac:dyDescent="0.25">
      <c r="A178" s="34" t="str">
        <f t="shared" si="15"/>
        <v>DDR5-5600-8</v>
      </c>
      <c r="B178" s="53" t="s">
        <v>28</v>
      </c>
      <c r="C178" s="57">
        <f t="shared" si="23"/>
        <v>5600</v>
      </c>
      <c r="D178" s="37">
        <v>1.05</v>
      </c>
      <c r="E178" s="55">
        <f t="shared" si="16"/>
        <v>8</v>
      </c>
      <c r="F178" s="55">
        <v>8</v>
      </c>
      <c r="G178" s="55"/>
      <c r="H178" s="55"/>
      <c r="I178" s="56"/>
      <c r="J178" s="57">
        <v>0</v>
      </c>
      <c r="K178" s="58" t="e">
        <f>IF(F178&lt;&gt;0,VLOOKUP(B178&amp;"-"&amp;C178&amp;"-"&amp;F178,RAMs!$A:$H,6,FALSE),"")</f>
        <v>#N/A</v>
      </c>
      <c r="L178" s="58" t="str">
        <f>IF(G178&lt;&gt;0,VLOOKUP(B178&amp;"-"&amp;C178&amp;"-"&amp;G178,RAMs!$A:$H,6,FALSE),"")</f>
        <v/>
      </c>
      <c r="M178" s="58" t="str">
        <f>IF(H178&lt;&gt;0,VLOOKUP(B178&amp;"-"&amp;C178&amp;"-"&amp;H178,RAMs!$A:$H,6,FALSE),"")</f>
        <v/>
      </c>
      <c r="N178" s="58" t="str">
        <f>IF(I178&lt;&gt;0,VLOOKUP(B178&amp;"-"&amp;C178&amp;"-"&amp;I178,RAMs!$A:$H,6,FALSE),"")</f>
        <v/>
      </c>
      <c r="O178" s="24">
        <f t="shared" si="18"/>
        <v>2.1313900807176593</v>
      </c>
      <c r="P178" s="37">
        <f t="shared" si="19"/>
        <v>1.7950480565023614</v>
      </c>
      <c r="Q178" s="37">
        <f t="shared" si="20"/>
        <v>1.7950480565023614</v>
      </c>
      <c r="R178" s="59">
        <f t="shared" si="21"/>
        <v>1.9071620645741276</v>
      </c>
      <c r="S178" s="60">
        <f t="shared" si="17"/>
        <v>1.8675924146664453</v>
      </c>
      <c r="T178" s="61"/>
      <c r="U178" s="55"/>
      <c r="V178" s="62"/>
      <c r="W178" s="62"/>
      <c r="X178" s="62"/>
    </row>
    <row r="179" spans="1:24" ht="15" customHeight="1" x14ac:dyDescent="0.25">
      <c r="A179" s="34" t="str">
        <f t="shared" si="15"/>
        <v>DDR5-5600-16</v>
      </c>
      <c r="B179" s="53" t="s">
        <v>28</v>
      </c>
      <c r="C179" s="57">
        <f t="shared" si="23"/>
        <v>5600</v>
      </c>
      <c r="D179" s="37">
        <v>1.05</v>
      </c>
      <c r="E179" s="55">
        <f t="shared" si="16"/>
        <v>16</v>
      </c>
      <c r="F179" s="55">
        <v>8</v>
      </c>
      <c r="G179" s="55">
        <v>8</v>
      </c>
      <c r="H179" s="55"/>
      <c r="I179" s="56"/>
      <c r="J179" s="57">
        <v>0</v>
      </c>
      <c r="K179" s="58" t="e">
        <f>IF(F179&lt;&gt;0,VLOOKUP(B179&amp;"-"&amp;C179&amp;"-"&amp;F179,RAMs!$A:$H,6,FALSE),"")</f>
        <v>#N/A</v>
      </c>
      <c r="L179" s="58" t="e">
        <f>IF(G179&lt;&gt;0,VLOOKUP(B179&amp;"-"&amp;C179&amp;"-"&amp;G179,RAMs!$A:$H,6,FALSE),"")</f>
        <v>#N/A</v>
      </c>
      <c r="M179" s="58" t="str">
        <f>IF(H179&lt;&gt;0,VLOOKUP(B179&amp;"-"&amp;C179&amp;"-"&amp;H179,RAMs!$A:$H,6,FALSE),"")</f>
        <v/>
      </c>
      <c r="N179" s="58" t="str">
        <f>IF(I179&lt;&gt;0,VLOOKUP(B179&amp;"-"&amp;C179&amp;"-"&amp;I179,RAMs!$A:$H,6,FALSE),"")</f>
        <v/>
      </c>
      <c r="O179" s="24">
        <f t="shared" si="18"/>
        <v>2.4636391445034889</v>
      </c>
      <c r="P179" s="37">
        <f t="shared" si="19"/>
        <v>2.1978136951848093</v>
      </c>
      <c r="Q179" s="37">
        <f t="shared" si="20"/>
        <v>2.1978136951848093</v>
      </c>
      <c r="R179" s="59">
        <f t="shared" si="21"/>
        <v>2.2864221782910357</v>
      </c>
      <c r="S179" s="60">
        <f t="shared" si="17"/>
        <v>2.25514859601825</v>
      </c>
      <c r="T179" s="61"/>
      <c r="U179" s="55"/>
      <c r="V179" s="62"/>
      <c r="W179" s="62"/>
      <c r="X179" s="62"/>
    </row>
    <row r="180" spans="1:24" ht="15" customHeight="1" x14ac:dyDescent="0.25">
      <c r="A180" s="34" t="str">
        <f t="shared" si="15"/>
        <v>DDR5-5600-24</v>
      </c>
      <c r="B180" s="53" t="s">
        <v>28</v>
      </c>
      <c r="C180" s="57">
        <f t="shared" si="23"/>
        <v>5600</v>
      </c>
      <c r="D180" s="37">
        <v>1.05</v>
      </c>
      <c r="E180" s="55">
        <f t="shared" si="16"/>
        <v>24</v>
      </c>
      <c r="F180" s="55">
        <v>16</v>
      </c>
      <c r="G180" s="55">
        <v>8</v>
      </c>
      <c r="H180" s="55"/>
      <c r="I180" s="56"/>
      <c r="J180" s="57">
        <v>0</v>
      </c>
      <c r="K180" s="58" t="e">
        <f>IF(F180&lt;&gt;0,VLOOKUP(B180&amp;"-"&amp;C180&amp;"-"&amp;F180,RAMs!$A:$H,6,FALSE),"")</f>
        <v>#N/A</v>
      </c>
      <c r="L180" s="58" t="e">
        <f>IF(G180&lt;&gt;0,VLOOKUP(B180&amp;"-"&amp;C180&amp;"-"&amp;G180,RAMs!$A:$H,6,FALSE),"")</f>
        <v>#N/A</v>
      </c>
      <c r="M180" s="58" t="str">
        <f>IF(H180&lt;&gt;0,VLOOKUP(B180&amp;"-"&amp;C180&amp;"-"&amp;H180,RAMs!$A:$H,6,FALSE),"")</f>
        <v/>
      </c>
      <c r="N180" s="58" t="str">
        <f>IF(I180&lt;&gt;0,VLOOKUP(B180&amp;"-"&amp;C180&amp;"-"&amp;I180,RAMs!$A:$H,6,FALSE),"")</f>
        <v/>
      </c>
      <c r="O180" s="24">
        <f t="shared" si="18"/>
        <v>2.6769049394083373</v>
      </c>
      <c r="P180" s="37">
        <f t="shared" si="19"/>
        <v>2.4910541631789762</v>
      </c>
      <c r="Q180" s="37">
        <f t="shared" si="20"/>
        <v>2.4910541631789762</v>
      </c>
      <c r="R180" s="59">
        <f t="shared" si="21"/>
        <v>2.5530044219220969</v>
      </c>
      <c r="S180" s="60">
        <f t="shared" si="17"/>
        <v>2.5311396247186426</v>
      </c>
      <c r="T180" s="61"/>
      <c r="U180" s="55"/>
      <c r="V180" s="62"/>
      <c r="W180" s="62"/>
      <c r="X180" s="62"/>
    </row>
    <row r="181" spans="1:24" ht="15" customHeight="1" x14ac:dyDescent="0.25">
      <c r="A181" s="34" t="str">
        <f t="shared" si="15"/>
        <v>DDR5-5600-32</v>
      </c>
      <c r="B181" s="53" t="s">
        <v>28</v>
      </c>
      <c r="C181" s="57">
        <f t="shared" si="23"/>
        <v>5600</v>
      </c>
      <c r="D181" s="37">
        <v>1.05</v>
      </c>
      <c r="E181" s="55">
        <f t="shared" si="16"/>
        <v>32</v>
      </c>
      <c r="F181" s="55">
        <v>8</v>
      </c>
      <c r="G181" s="55">
        <v>8</v>
      </c>
      <c r="H181" s="55">
        <v>8</v>
      </c>
      <c r="I181" s="56">
        <v>8</v>
      </c>
      <c r="J181" s="57">
        <v>0</v>
      </c>
      <c r="K181" s="58" t="e">
        <f>IF(F181&lt;&gt;0,VLOOKUP(B181&amp;"-"&amp;C181&amp;"-"&amp;F181,RAMs!$A:$H,6,FALSE),"")</f>
        <v>#N/A</v>
      </c>
      <c r="L181" s="58" t="e">
        <f>IF(G181&lt;&gt;0,VLOOKUP(B181&amp;"-"&amp;C181&amp;"-"&amp;G181,RAMs!$A:$H,6,FALSE),"")</f>
        <v>#N/A</v>
      </c>
      <c r="M181" s="58" t="e">
        <f>IF(H181&lt;&gt;0,VLOOKUP(B181&amp;"-"&amp;C181&amp;"-"&amp;H181,RAMs!$A:$H,6,FALSE),"")</f>
        <v>#N/A</v>
      </c>
      <c r="N181" s="58" t="e">
        <f>IF(I181&lt;&gt;0,VLOOKUP(B181&amp;"-"&amp;C181&amp;"-"&amp;I181,RAMs!$A:$H,6,FALSE),"")</f>
        <v>#N/A</v>
      </c>
      <c r="O181" s="24">
        <f t="shared" si="18"/>
        <v>3.0343378494384972</v>
      </c>
      <c r="P181" s="37">
        <f t="shared" si="19"/>
        <v>2.874370766424311</v>
      </c>
      <c r="Q181" s="37">
        <f t="shared" si="20"/>
        <v>2.874370766424311</v>
      </c>
      <c r="R181" s="59">
        <f t="shared" si="21"/>
        <v>2.9276931274290399</v>
      </c>
      <c r="S181" s="60">
        <f t="shared" si="17"/>
        <v>2.9088734706038415</v>
      </c>
      <c r="T181" s="61"/>
      <c r="U181" s="55"/>
      <c r="V181" s="62"/>
      <c r="W181" s="62"/>
      <c r="X181" s="62"/>
    </row>
    <row r="182" spans="1:24" ht="15" customHeight="1" x14ac:dyDescent="0.25">
      <c r="A182" s="34" t="str">
        <f t="shared" si="15"/>
        <v>DDR5-5600-40</v>
      </c>
      <c r="B182" s="53" t="s">
        <v>28</v>
      </c>
      <c r="C182" s="57">
        <f t="shared" si="23"/>
        <v>5600</v>
      </c>
      <c r="D182" s="37">
        <v>1.05</v>
      </c>
      <c r="E182" s="55">
        <f t="shared" si="16"/>
        <v>40</v>
      </c>
      <c r="F182" s="55">
        <v>16</v>
      </c>
      <c r="G182" s="55">
        <v>8</v>
      </c>
      <c r="H182" s="55">
        <v>8</v>
      </c>
      <c r="I182" s="56">
        <v>8</v>
      </c>
      <c r="J182" s="57">
        <v>0</v>
      </c>
      <c r="K182" s="58" t="e">
        <f>IF(F182&lt;&gt;0,VLOOKUP(B182&amp;"-"&amp;C182&amp;"-"&amp;F182,RAMs!$A:$H,6,FALSE),"")</f>
        <v>#N/A</v>
      </c>
      <c r="L182" s="58" t="e">
        <f>IF(G182&lt;&gt;0,VLOOKUP(B182&amp;"-"&amp;C182&amp;"-"&amp;G182,RAMs!$A:$H,6,FALSE),"")</f>
        <v>#N/A</v>
      </c>
      <c r="M182" s="58" t="e">
        <f>IF(H182&lt;&gt;0,VLOOKUP(B182&amp;"-"&amp;C182&amp;"-"&amp;H182,RAMs!$A:$H,6,FALSE),"")</f>
        <v>#N/A</v>
      </c>
      <c r="N182" s="58" t="e">
        <f>IF(I182&lt;&gt;0,VLOOKUP(B182&amp;"-"&amp;C182&amp;"-"&amp;I182,RAMs!$A:$H,6,FALSE),"")</f>
        <v>#N/A</v>
      </c>
      <c r="O182" s="24">
        <f t="shared" si="18"/>
        <v>3.2127992462602011</v>
      </c>
      <c r="P182" s="37">
        <f t="shared" si="19"/>
        <v>3.119755187054154</v>
      </c>
      <c r="Q182" s="37">
        <f t="shared" si="20"/>
        <v>3.119755187054154</v>
      </c>
      <c r="R182" s="59">
        <f t="shared" si="21"/>
        <v>3.1507698734561695</v>
      </c>
      <c r="S182" s="60">
        <f t="shared" si="17"/>
        <v>3.139823513549576</v>
      </c>
      <c r="T182" s="61"/>
      <c r="U182" s="55"/>
      <c r="V182" s="62"/>
      <c r="W182" s="62"/>
      <c r="X182" s="62"/>
    </row>
    <row r="183" spans="1:24" ht="15" customHeight="1" x14ac:dyDescent="0.25">
      <c r="A183" s="34" t="str">
        <f t="shared" si="15"/>
        <v>DDR5-5600-48</v>
      </c>
      <c r="B183" s="53" t="s">
        <v>28</v>
      </c>
      <c r="C183" s="57">
        <f t="shared" si="23"/>
        <v>5600</v>
      </c>
      <c r="D183" s="37">
        <v>1.05</v>
      </c>
      <c r="E183" s="55">
        <f t="shared" si="16"/>
        <v>48</v>
      </c>
      <c r="F183" s="55">
        <v>16</v>
      </c>
      <c r="G183" s="55">
        <v>16</v>
      </c>
      <c r="H183" s="55">
        <v>16</v>
      </c>
      <c r="I183" s="56"/>
      <c r="J183" s="57">
        <v>0</v>
      </c>
      <c r="K183" s="58" t="e">
        <f>IF(F183&lt;&gt;0,VLOOKUP(B183&amp;"-"&amp;C183&amp;"-"&amp;F183,RAMs!$A:$H,6,FALSE),"")</f>
        <v>#N/A</v>
      </c>
      <c r="L183" s="58" t="e">
        <f>IF(G183&lt;&gt;0,VLOOKUP(B183&amp;"-"&amp;C183&amp;"-"&amp;G183,RAMs!$A:$H,6,FALSE),"")</f>
        <v>#N/A</v>
      </c>
      <c r="M183" s="58" t="e">
        <f>IF(H183&lt;&gt;0,VLOOKUP(B183&amp;"-"&amp;C183&amp;"-"&amp;H183,RAMs!$A:$H,6,FALSE),"")</f>
        <v>#N/A</v>
      </c>
      <c r="N183" s="58" t="str">
        <f>IF(I183&lt;&gt;0,VLOOKUP(B183&amp;"-"&amp;C183&amp;"-"&amp;I183,RAMs!$A:$H,6,FALSE),"")</f>
        <v/>
      </c>
      <c r="O183" s="24">
        <f t="shared" si="18"/>
        <v>3.2983420086822179</v>
      </c>
      <c r="P183" s="37">
        <f t="shared" si="19"/>
        <v>3.2914533094074945</v>
      </c>
      <c r="Q183" s="37">
        <f t="shared" si="20"/>
        <v>3.2914533094074945</v>
      </c>
      <c r="R183" s="59">
        <f t="shared" si="21"/>
        <v>3.2937495424990688</v>
      </c>
      <c r="S183" s="60">
        <f t="shared" si="17"/>
        <v>3.2929391072902781</v>
      </c>
      <c r="T183" s="61"/>
      <c r="U183" s="55"/>
      <c r="V183" s="62"/>
      <c r="W183" s="62"/>
      <c r="X183" s="62"/>
    </row>
    <row r="184" spans="1:24" ht="15" customHeight="1" x14ac:dyDescent="0.25">
      <c r="A184" s="34" t="str">
        <f t="shared" si="15"/>
        <v>DDR5-5600-64</v>
      </c>
      <c r="B184" s="53" t="s">
        <v>28</v>
      </c>
      <c r="C184" s="57">
        <f t="shared" si="23"/>
        <v>5600</v>
      </c>
      <c r="D184" s="37">
        <v>1.05</v>
      </c>
      <c r="E184" s="55">
        <f t="shared" si="16"/>
        <v>64</v>
      </c>
      <c r="F184" s="55">
        <v>16</v>
      </c>
      <c r="G184" s="55">
        <v>16</v>
      </c>
      <c r="H184" s="55">
        <v>16</v>
      </c>
      <c r="I184" s="56">
        <v>16</v>
      </c>
      <c r="J184" s="57">
        <v>0</v>
      </c>
      <c r="K184" s="58" t="e">
        <f>IF(F184&lt;&gt;0,VLOOKUP(B184&amp;"-"&amp;C184&amp;"-"&amp;F184,RAMs!$A:$H,6,FALSE),"")</f>
        <v>#N/A</v>
      </c>
      <c r="L184" s="58" t="e">
        <f>IF(G184&lt;&gt;0,VLOOKUP(B184&amp;"-"&amp;C184&amp;"-"&amp;G184,RAMs!$A:$H,6,FALSE),"")</f>
        <v>#N/A</v>
      </c>
      <c r="M184" s="58" t="e">
        <f>IF(H184&lt;&gt;0,VLOOKUP(B184&amp;"-"&amp;C184&amp;"-"&amp;H184,RAMs!$A:$H,6,FALSE),"")</f>
        <v>#N/A</v>
      </c>
      <c r="N184" s="58" t="e">
        <f>IF(I184&lt;&gt;0,VLOOKUP(B184&amp;"-"&amp;C184&amp;"-"&amp;I184,RAMs!$A:$H,6,FALSE),"")</f>
        <v>#N/A</v>
      </c>
      <c r="O184" s="24">
        <f t="shared" si="18"/>
        <v>3.6935690608782505</v>
      </c>
      <c r="P184" s="37">
        <f t="shared" si="19"/>
        <v>3.7808136821539717</v>
      </c>
      <c r="Q184" s="37">
        <f t="shared" si="20"/>
        <v>3.7808136821539717</v>
      </c>
      <c r="R184" s="59">
        <f t="shared" si="21"/>
        <v>3.7517321417287315</v>
      </c>
      <c r="S184" s="60">
        <f t="shared" si="17"/>
        <v>3.7619962148199928</v>
      </c>
      <c r="T184" s="61"/>
      <c r="U184" s="55"/>
      <c r="V184" s="62"/>
      <c r="W184" s="62"/>
      <c r="X184" s="62"/>
    </row>
    <row r="185" spans="1:24" ht="15" customHeight="1" x14ac:dyDescent="0.25">
      <c r="A185" s="34" t="str">
        <f t="shared" si="15"/>
        <v>DDR5-5600-80</v>
      </c>
      <c r="B185" s="53" t="s">
        <v>28</v>
      </c>
      <c r="C185" s="57">
        <f t="shared" si="23"/>
        <v>5600</v>
      </c>
      <c r="D185" s="37">
        <v>1.05</v>
      </c>
      <c r="E185" s="55">
        <f t="shared" si="16"/>
        <v>80</v>
      </c>
      <c r="F185" s="55">
        <v>32</v>
      </c>
      <c r="G185" s="55">
        <v>16</v>
      </c>
      <c r="H185" s="55">
        <v>16</v>
      </c>
      <c r="I185" s="56">
        <v>16</v>
      </c>
      <c r="J185" s="57">
        <v>0</v>
      </c>
      <c r="K185" s="58" t="e">
        <f>IF(F185&lt;&gt;0,VLOOKUP(B185&amp;"-"&amp;C185&amp;"-"&amp;F185,RAMs!$A:$H,6,FALSE),"")</f>
        <v>#N/A</v>
      </c>
      <c r="L185" s="58" t="e">
        <f>IF(G185&lt;&gt;0,VLOOKUP(B185&amp;"-"&amp;C185&amp;"-"&amp;G185,RAMs!$A:$H,6,FALSE),"")</f>
        <v>#N/A</v>
      </c>
      <c r="M185" s="58" t="e">
        <f>IF(H185&lt;&gt;0,VLOOKUP(B185&amp;"-"&amp;C185&amp;"-"&amp;H185,RAMs!$A:$H,6,FALSE),"")</f>
        <v>#N/A</v>
      </c>
      <c r="N185" s="58" t="e">
        <f>IF(I185&lt;&gt;0,VLOOKUP(B185&amp;"-"&amp;C185&amp;"-"&amp;I185,RAMs!$A:$H,6,FALSE),"")</f>
        <v>#N/A</v>
      </c>
      <c r="O185" s="24">
        <f t="shared" si="18"/>
        <v>3.9834804553292713</v>
      </c>
      <c r="P185" s="37">
        <f t="shared" si="19"/>
        <v>4.1794418495241255</v>
      </c>
      <c r="Q185" s="37">
        <f t="shared" si="20"/>
        <v>4.1794418495241255</v>
      </c>
      <c r="R185" s="59">
        <f t="shared" si="21"/>
        <v>4.1141213847925071</v>
      </c>
      <c r="S185" s="60">
        <f t="shared" si="17"/>
        <v>4.1371756664624897</v>
      </c>
      <c r="T185" s="61"/>
      <c r="U185" s="55"/>
      <c r="V185" s="62"/>
      <c r="W185" s="62"/>
      <c r="X185" s="62"/>
    </row>
    <row r="186" spans="1:24" ht="15" customHeight="1" x14ac:dyDescent="0.25">
      <c r="A186" s="34" t="str">
        <f t="shared" si="15"/>
        <v>DDR5-5600-96</v>
      </c>
      <c r="B186" s="53" t="s">
        <v>28</v>
      </c>
      <c r="C186" s="57">
        <f t="shared" si="23"/>
        <v>5600</v>
      </c>
      <c r="D186" s="37">
        <v>1.05</v>
      </c>
      <c r="E186" s="55">
        <f t="shared" si="16"/>
        <v>96</v>
      </c>
      <c r="F186" s="55">
        <v>32</v>
      </c>
      <c r="G186" s="55">
        <v>32</v>
      </c>
      <c r="H186" s="55">
        <v>32</v>
      </c>
      <c r="I186" s="56"/>
      <c r="J186" s="57">
        <v>0</v>
      </c>
      <c r="K186" s="58" t="e">
        <f>IF(F186&lt;&gt;0,VLOOKUP(B186&amp;"-"&amp;C186&amp;"-"&amp;F186,RAMs!$A:$H,6,FALSE),"")</f>
        <v>#N/A</v>
      </c>
      <c r="L186" s="58" t="e">
        <f>IF(G186&lt;&gt;0,VLOOKUP(B186&amp;"-"&amp;C186&amp;"-"&amp;G186,RAMs!$A:$H,6,FALSE),"")</f>
        <v>#N/A</v>
      </c>
      <c r="M186" s="58" t="e">
        <f>IF(H186&lt;&gt;0,VLOOKUP(B186&amp;"-"&amp;C186&amp;"-"&amp;H186,RAMs!$A:$H,6,FALSE),"")</f>
        <v>#N/A</v>
      </c>
      <c r="N186" s="58" t="str">
        <f>IF(I186&lt;&gt;0,VLOOKUP(B186&amp;"-"&amp;C186&amp;"-"&amp;I186,RAMs!$A:$H,6,FALSE),"")</f>
        <v/>
      </c>
      <c r="O186" s="24">
        <f t="shared" si="18"/>
        <v>4.1739337211258452</v>
      </c>
      <c r="P186" s="37">
        <f t="shared" si="19"/>
        <v>4.4953919140174818</v>
      </c>
      <c r="Q186" s="37">
        <f t="shared" si="20"/>
        <v>4.4953919140174818</v>
      </c>
      <c r="R186" s="59">
        <f t="shared" si="21"/>
        <v>4.3882391830536029</v>
      </c>
      <c r="S186" s="60">
        <f t="shared" si="17"/>
        <v>4.4260577939820314</v>
      </c>
      <c r="T186" s="61"/>
      <c r="U186" s="55"/>
      <c r="V186" s="62"/>
      <c r="W186" s="62"/>
      <c r="X186" s="62"/>
    </row>
    <row r="187" spans="1:24" ht="15" customHeight="1" x14ac:dyDescent="0.25">
      <c r="A187" s="34" t="str">
        <f t="shared" si="15"/>
        <v>DDR5-5600-128</v>
      </c>
      <c r="B187" s="53" t="s">
        <v>28</v>
      </c>
      <c r="C187" s="57">
        <f t="shared" si="23"/>
        <v>5600</v>
      </c>
      <c r="D187" s="37">
        <v>1.05</v>
      </c>
      <c r="E187" s="55">
        <f t="shared" si="16"/>
        <v>128</v>
      </c>
      <c r="F187" s="55">
        <v>32</v>
      </c>
      <c r="G187" s="55">
        <v>32</v>
      </c>
      <c r="H187" s="55">
        <v>32</v>
      </c>
      <c r="I187" s="56">
        <v>32</v>
      </c>
      <c r="J187" s="57">
        <v>0</v>
      </c>
      <c r="K187" s="58" t="e">
        <f>IF(F187&lt;&gt;0,VLOOKUP(B187&amp;"-"&amp;C187&amp;"-"&amp;F187,RAMs!$A:$H,6,FALSE),"")</f>
        <v>#N/A</v>
      </c>
      <c r="L187" s="58" t="e">
        <f>IF(G187&lt;&gt;0,VLOOKUP(B187&amp;"-"&amp;C187&amp;"-"&amp;G187,RAMs!$A:$H,6,FALSE),"")</f>
        <v>#N/A</v>
      </c>
      <c r="M187" s="58" t="e">
        <f>IF(H187&lt;&gt;0,VLOOKUP(B187&amp;"-"&amp;C187&amp;"-"&amp;H187,RAMs!$A:$H,6,FALSE),"")</f>
        <v>#N/A</v>
      </c>
      <c r="N187" s="58" t="e">
        <f>IF(I187&lt;&gt;0,VLOOKUP(B187&amp;"-"&amp;C187&amp;"-"&amp;I187,RAMs!$A:$H,6,FALSE),"")</f>
        <v>#N/A</v>
      </c>
      <c r="O187" s="24">
        <f t="shared" si="18"/>
        <v>4.7644933233677786</v>
      </c>
      <c r="P187" s="37">
        <f t="shared" si="19"/>
        <v>5.2533345430770737</v>
      </c>
      <c r="Q187" s="37">
        <f t="shared" si="20"/>
        <v>5.2533345430770737</v>
      </c>
      <c r="R187" s="59">
        <f t="shared" si="21"/>
        <v>5.0903874698406417</v>
      </c>
      <c r="S187" s="60">
        <f t="shared" si="17"/>
        <v>5.147898201571147</v>
      </c>
      <c r="T187" s="61"/>
      <c r="U187" s="55"/>
      <c r="V187" s="62"/>
      <c r="W187" s="62"/>
      <c r="X187" s="62"/>
    </row>
    <row r="188" spans="1:24" ht="15" customHeight="1" x14ac:dyDescent="0.25">
      <c r="A188" s="34" t="str">
        <f t="shared" si="15"/>
        <v>DDR5-5600-160</v>
      </c>
      <c r="B188" s="53" t="s">
        <v>28</v>
      </c>
      <c r="C188" s="57">
        <f t="shared" si="23"/>
        <v>5600</v>
      </c>
      <c r="D188" s="37">
        <v>1.05</v>
      </c>
      <c r="E188" s="55">
        <f t="shared" si="16"/>
        <v>160</v>
      </c>
      <c r="F188" s="55">
        <v>64</v>
      </c>
      <c r="G188" s="55">
        <v>32</v>
      </c>
      <c r="H188" s="55">
        <v>32</v>
      </c>
      <c r="I188" s="56">
        <v>32</v>
      </c>
      <c r="J188" s="57">
        <v>0</v>
      </c>
      <c r="K188" s="58" t="e">
        <f>IF(F188&lt;&gt;0,VLOOKUP(B188&amp;"-"&amp;C188&amp;"-"&amp;F188,RAMs!$A:$H,6,FALSE),"")</f>
        <v>#N/A</v>
      </c>
      <c r="L188" s="58" t="e">
        <f>IF(G188&lt;&gt;0,VLOOKUP(B188&amp;"-"&amp;C188&amp;"-"&amp;G188,RAMs!$A:$H,6,FALSE),"")</f>
        <v>#N/A</v>
      </c>
      <c r="M188" s="58" t="e">
        <f>IF(H188&lt;&gt;0,VLOOKUP(B188&amp;"-"&amp;C188&amp;"-"&amp;H188,RAMs!$A:$H,6,FALSE),"")</f>
        <v>#N/A</v>
      </c>
      <c r="N188" s="58" t="e">
        <f>IF(I188&lt;&gt;0,VLOOKUP(B188&amp;"-"&amp;C188&amp;"-"&amp;I188,RAMs!$A:$H,6,FALSE),"")</f>
        <v>#N/A</v>
      </c>
      <c r="O188" s="24">
        <f t="shared" si="18"/>
        <v>5.2354557731154152</v>
      </c>
      <c r="P188" s="37">
        <f t="shared" si="19"/>
        <v>5.9009079114800738</v>
      </c>
      <c r="Q188" s="37">
        <f t="shared" si="20"/>
        <v>5.9009079114800738</v>
      </c>
      <c r="R188" s="59">
        <f t="shared" si="21"/>
        <v>5.679090532025187</v>
      </c>
      <c r="S188" s="60">
        <f t="shared" si="17"/>
        <v>5.7573790188916183</v>
      </c>
      <c r="T188" s="61"/>
      <c r="U188" s="55"/>
      <c r="V188" s="62"/>
      <c r="W188" s="62"/>
      <c r="X188" s="62"/>
    </row>
    <row r="189" spans="1:24" ht="15" customHeight="1" x14ac:dyDescent="0.25">
      <c r="A189" s="34" t="str">
        <f t="shared" si="15"/>
        <v>DDR5-5600-192</v>
      </c>
      <c r="B189" s="53" t="s">
        <v>28</v>
      </c>
      <c r="C189" s="57">
        <f t="shared" si="23"/>
        <v>5600</v>
      </c>
      <c r="D189" s="37">
        <v>1.05</v>
      </c>
      <c r="E189" s="55">
        <f t="shared" si="16"/>
        <v>192</v>
      </c>
      <c r="F189" s="55">
        <v>64</v>
      </c>
      <c r="G189" s="55">
        <v>64</v>
      </c>
      <c r="H189" s="55">
        <v>64</v>
      </c>
      <c r="I189" s="56"/>
      <c r="J189" s="57">
        <v>0</v>
      </c>
      <c r="K189" s="58" t="e">
        <f>IF(F189&lt;&gt;0,VLOOKUP(B189&amp;"-"&amp;C189&amp;"-"&amp;F189,RAMs!$A:$H,6,FALSE),"")</f>
        <v>#N/A</v>
      </c>
      <c r="L189" s="58" t="e">
        <f>IF(G189&lt;&gt;0,VLOOKUP(B189&amp;"-"&amp;C189&amp;"-"&amp;G189,RAMs!$A:$H,6,FALSE),"")</f>
        <v>#N/A</v>
      </c>
      <c r="M189" s="58" t="e">
        <f>IF(H189&lt;&gt;0,VLOOKUP(B189&amp;"-"&amp;C189&amp;"-"&amp;H189,RAMs!$A:$H,6,FALSE),"")</f>
        <v>#N/A</v>
      </c>
      <c r="N189" s="58" t="str">
        <f>IF(I189&lt;&gt;0,VLOOKUP(B189&amp;"-"&amp;C189&amp;"-"&amp;I189,RAMs!$A:$H,6,FALSE),"")</f>
        <v/>
      </c>
      <c r="O189" s="24">
        <f t="shared" si="18"/>
        <v>5.5963366544498374</v>
      </c>
      <c r="P189" s="37">
        <f t="shared" si="19"/>
        <v>6.4511959473379719</v>
      </c>
      <c r="Q189" s="37">
        <f t="shared" si="20"/>
        <v>6.4511959473379719</v>
      </c>
      <c r="R189" s="59">
        <f t="shared" si="21"/>
        <v>6.1662428497085937</v>
      </c>
      <c r="S189" s="60">
        <f t="shared" si="17"/>
        <v>6.2668145312248456</v>
      </c>
      <c r="T189" s="61"/>
      <c r="U189" s="55"/>
      <c r="V189" s="62"/>
      <c r="W189" s="62"/>
      <c r="X189" s="62"/>
    </row>
    <row r="190" spans="1:24" ht="15" customHeight="1" x14ac:dyDescent="0.25">
      <c r="A190" s="34" t="str">
        <f t="shared" si="15"/>
        <v>DDR5-5600-256</v>
      </c>
      <c r="B190" s="53" t="s">
        <v>28</v>
      </c>
      <c r="C190" s="57">
        <f t="shared" si="23"/>
        <v>5600</v>
      </c>
      <c r="D190" s="37">
        <v>1.05</v>
      </c>
      <c r="E190" s="55">
        <f t="shared" si="16"/>
        <v>256</v>
      </c>
      <c r="F190" s="55">
        <v>64</v>
      </c>
      <c r="G190" s="55">
        <v>64</v>
      </c>
      <c r="H190" s="55">
        <v>64</v>
      </c>
      <c r="I190" s="56">
        <v>64</v>
      </c>
      <c r="J190" s="57">
        <v>0</v>
      </c>
      <c r="K190" s="58" t="e">
        <f>IF(F190&lt;&gt;0,VLOOKUP(B190&amp;"-"&amp;C190&amp;"-"&amp;F190,RAMs!$A:$H,6,FALSE),"")</f>
        <v>#N/A</v>
      </c>
      <c r="L190" s="58" t="e">
        <f>IF(G190&lt;&gt;0,VLOOKUP(B190&amp;"-"&amp;C190&amp;"-"&amp;G190,RAMs!$A:$H,6,FALSE),"")</f>
        <v>#N/A</v>
      </c>
      <c r="M190" s="58" t="e">
        <f>IF(H190&lt;&gt;0,VLOOKUP(B190&amp;"-"&amp;C190&amp;"-"&amp;H190,RAMs!$A:$H,6,FALSE),"")</f>
        <v>#N/A</v>
      </c>
      <c r="N190" s="58" t="e">
        <f>IF(I190&lt;&gt;0,VLOOKUP(B190&amp;"-"&amp;C190&amp;"-"&amp;I190,RAMs!$A:$H,6,FALSE),"")</f>
        <v>#N/A</v>
      </c>
      <c r="O190" s="24">
        <f t="shared" si="18"/>
        <v>6.5042149204140856</v>
      </c>
      <c r="P190" s="37">
        <f t="shared" si="19"/>
        <v>7.6454517390157459</v>
      </c>
      <c r="Q190" s="37">
        <f t="shared" si="20"/>
        <v>7.6454517390157459</v>
      </c>
      <c r="R190" s="59">
        <f t="shared" si="21"/>
        <v>7.2650394661485258</v>
      </c>
      <c r="S190" s="60">
        <f t="shared" si="17"/>
        <v>7.3993026212781334</v>
      </c>
      <c r="T190" s="61"/>
      <c r="U190" s="55"/>
      <c r="V190" s="62"/>
      <c r="W190" s="62"/>
      <c r="X190" s="62"/>
    </row>
    <row r="191" spans="1:24" ht="15" customHeight="1" x14ac:dyDescent="0.25">
      <c r="A191" s="34" t="str">
        <f t="shared" si="15"/>
        <v>DDR5-6000-8</v>
      </c>
      <c r="B191" s="53" t="s">
        <v>28</v>
      </c>
      <c r="C191" s="57">
        <f t="shared" si="23"/>
        <v>6000</v>
      </c>
      <c r="D191" s="37">
        <v>1.05</v>
      </c>
      <c r="E191" s="55">
        <f t="shared" si="16"/>
        <v>8</v>
      </c>
      <c r="F191" s="55">
        <v>8</v>
      </c>
      <c r="G191" s="55"/>
      <c r="H191" s="55"/>
      <c r="I191" s="56"/>
      <c r="J191" s="57">
        <v>0</v>
      </c>
      <c r="K191" s="58" t="e">
        <f>IF(F191&lt;&gt;0,VLOOKUP(B191&amp;"-"&amp;C191&amp;"-"&amp;F191,RAMs!$A:$H,6,FALSE),"")</f>
        <v>#N/A</v>
      </c>
      <c r="L191" s="58" t="str">
        <f>IF(G191&lt;&gt;0,VLOOKUP(B191&amp;"-"&amp;C191&amp;"-"&amp;G191,RAMs!$A:$H,6,FALSE),"")</f>
        <v/>
      </c>
      <c r="M191" s="58" t="str">
        <f>IF(H191&lt;&gt;0,VLOOKUP(B191&amp;"-"&amp;C191&amp;"-"&amp;H191,RAMs!$A:$H,6,FALSE),"")</f>
        <v/>
      </c>
      <c r="N191" s="58" t="str">
        <f>IF(I191&lt;&gt;0,VLOOKUP(B191&amp;"-"&amp;C191&amp;"-"&amp;I191,RAMs!$A:$H,6,FALSE),"")</f>
        <v/>
      </c>
      <c r="O191" s="24">
        <f t="shared" si="18"/>
        <v>2.2352434262277092</v>
      </c>
      <c r="P191" s="37">
        <f t="shared" si="19"/>
        <v>1.8677453983593963</v>
      </c>
      <c r="Q191" s="37">
        <f t="shared" si="20"/>
        <v>1.8677453983593963</v>
      </c>
      <c r="R191" s="59">
        <f t="shared" si="21"/>
        <v>1.9902447409821677</v>
      </c>
      <c r="S191" s="60">
        <f t="shared" si="17"/>
        <v>1.9470096788800129</v>
      </c>
      <c r="T191" s="61"/>
      <c r="U191" s="55"/>
      <c r="V191" s="62"/>
      <c r="W191" s="62"/>
      <c r="X191" s="62"/>
    </row>
    <row r="192" spans="1:24" ht="15" customHeight="1" x14ac:dyDescent="0.25">
      <c r="A192" s="34" t="str">
        <f t="shared" si="15"/>
        <v>DDR5-6000-16</v>
      </c>
      <c r="B192" s="53" t="s">
        <v>28</v>
      </c>
      <c r="C192" s="57">
        <f t="shared" si="23"/>
        <v>6000</v>
      </c>
      <c r="D192" s="37">
        <v>1.05</v>
      </c>
      <c r="E192" s="55">
        <f t="shared" si="16"/>
        <v>16</v>
      </c>
      <c r="F192" s="55">
        <v>8</v>
      </c>
      <c r="G192" s="55">
        <v>8</v>
      </c>
      <c r="H192" s="55"/>
      <c r="I192" s="56"/>
      <c r="J192" s="57">
        <v>0</v>
      </c>
      <c r="K192" s="58" t="e">
        <f>IF(F192&lt;&gt;0,VLOOKUP(B192&amp;"-"&amp;C192&amp;"-"&amp;F192,RAMs!$A:$H,6,FALSE),"")</f>
        <v>#N/A</v>
      </c>
      <c r="L192" s="58" t="e">
        <f>IF(G192&lt;&gt;0,VLOOKUP(B192&amp;"-"&amp;C192&amp;"-"&amp;G192,RAMs!$A:$H,6,FALSE),"")</f>
        <v>#N/A</v>
      </c>
      <c r="M192" s="58" t="str">
        <f>IF(H192&lt;&gt;0,VLOOKUP(B192&amp;"-"&amp;C192&amp;"-"&amp;H192,RAMs!$A:$H,6,FALSE),"")</f>
        <v/>
      </c>
      <c r="N192" s="58" t="str">
        <f>IF(I192&lt;&gt;0,VLOOKUP(B192&amp;"-"&amp;C192&amp;"-"&amp;I192,RAMs!$A:$H,6,FALSE),"")</f>
        <v/>
      </c>
      <c r="O192" s="24">
        <f t="shared" si="18"/>
        <v>2.5724378874187792</v>
      </c>
      <c r="P192" s="37">
        <f t="shared" si="19"/>
        <v>2.2739728152255125</v>
      </c>
      <c r="Q192" s="37">
        <f t="shared" si="20"/>
        <v>2.2739728152255125</v>
      </c>
      <c r="R192" s="59">
        <f t="shared" si="21"/>
        <v>2.3734611726232684</v>
      </c>
      <c r="S192" s="60">
        <f t="shared" si="17"/>
        <v>2.3383476347181782</v>
      </c>
      <c r="T192" s="61"/>
      <c r="U192" s="55"/>
      <c r="V192" s="62"/>
      <c r="W192" s="62"/>
      <c r="X192" s="62"/>
    </row>
    <row r="193" spans="1:24" ht="15" customHeight="1" x14ac:dyDescent="0.25">
      <c r="A193" s="34" t="str">
        <f t="shared" si="15"/>
        <v>DDR5-6000-24</v>
      </c>
      <c r="B193" s="53" t="s">
        <v>28</v>
      </c>
      <c r="C193" s="57">
        <f t="shared" si="23"/>
        <v>6000</v>
      </c>
      <c r="D193" s="37">
        <v>1.05</v>
      </c>
      <c r="E193" s="55">
        <f t="shared" si="16"/>
        <v>24</v>
      </c>
      <c r="F193" s="55">
        <v>16</v>
      </c>
      <c r="G193" s="55">
        <v>8</v>
      </c>
      <c r="H193" s="55"/>
      <c r="I193" s="56"/>
      <c r="J193" s="57">
        <v>0</v>
      </c>
      <c r="K193" s="58" t="e">
        <f>IF(F193&lt;&gt;0,VLOOKUP(B193&amp;"-"&amp;C193&amp;"-"&amp;F193,RAMs!$A:$H,6,FALSE),"")</f>
        <v>#N/A</v>
      </c>
      <c r="L193" s="58" t="e">
        <f>IF(G193&lt;&gt;0,VLOOKUP(B193&amp;"-"&amp;C193&amp;"-"&amp;G193,RAMs!$A:$H,6,FALSE),"")</f>
        <v>#N/A</v>
      </c>
      <c r="M193" s="58" t="str">
        <f>IF(H193&lt;&gt;0,VLOOKUP(B193&amp;"-"&amp;C193&amp;"-"&amp;H193,RAMs!$A:$H,6,FALSE),"")</f>
        <v/>
      </c>
      <c r="N193" s="58" t="str">
        <f>IF(I193&lt;&gt;0,VLOOKUP(B193&amp;"-"&amp;C193&amp;"-"&amp;I193,RAMs!$A:$H,6,FALSE),"")</f>
        <v/>
      </c>
      <c r="O193" s="24">
        <f t="shared" si="18"/>
        <v>2.7857036823236281</v>
      </c>
      <c r="P193" s="37">
        <f t="shared" si="19"/>
        <v>2.5672132832196795</v>
      </c>
      <c r="Q193" s="37">
        <f t="shared" si="20"/>
        <v>2.5672132832196795</v>
      </c>
      <c r="R193" s="59">
        <f t="shared" si="21"/>
        <v>2.6400434162543291</v>
      </c>
      <c r="S193" s="60">
        <f t="shared" si="17"/>
        <v>2.6143386634185704</v>
      </c>
      <c r="T193" s="61"/>
      <c r="U193" s="55"/>
      <c r="V193" s="62"/>
      <c r="W193" s="62"/>
      <c r="X193" s="62"/>
    </row>
    <row r="194" spans="1:24" ht="15" customHeight="1" x14ac:dyDescent="0.25">
      <c r="A194" s="34" t="str">
        <f t="shared" si="15"/>
        <v>DDR5-6000-32</v>
      </c>
      <c r="B194" s="53" t="s">
        <v>28</v>
      </c>
      <c r="C194" s="57">
        <f t="shared" si="23"/>
        <v>6000</v>
      </c>
      <c r="D194" s="37">
        <v>1.05</v>
      </c>
      <c r="E194" s="55">
        <f t="shared" si="16"/>
        <v>32</v>
      </c>
      <c r="F194" s="55">
        <v>8</v>
      </c>
      <c r="G194" s="55">
        <v>8</v>
      </c>
      <c r="H194" s="55">
        <v>8</v>
      </c>
      <c r="I194" s="56">
        <v>8</v>
      </c>
      <c r="J194" s="57">
        <v>0</v>
      </c>
      <c r="K194" s="58" t="e">
        <f>IF(F194&lt;&gt;0,VLOOKUP(B194&amp;"-"&amp;C194&amp;"-"&amp;F194,RAMs!$A:$H,6,FALSE),"")</f>
        <v>#N/A</v>
      </c>
      <c r="L194" s="58" t="e">
        <f>IF(G194&lt;&gt;0,VLOOKUP(B194&amp;"-"&amp;C194&amp;"-"&amp;G194,RAMs!$A:$H,6,FALSE),"")</f>
        <v>#N/A</v>
      </c>
      <c r="M194" s="58" t="e">
        <f>IF(H194&lt;&gt;0,VLOOKUP(B194&amp;"-"&amp;C194&amp;"-"&amp;H194,RAMs!$A:$H,6,FALSE),"")</f>
        <v>#N/A</v>
      </c>
      <c r="N194" s="58" t="e">
        <f>IF(I194&lt;&gt;0,VLOOKUP(B194&amp;"-"&amp;C194&amp;"-"&amp;I194,RAMs!$A:$H,6,FALSE),"")</f>
        <v>#N/A</v>
      </c>
      <c r="O194" s="24">
        <f t="shared" si="18"/>
        <v>3.1530273871642684</v>
      </c>
      <c r="P194" s="37">
        <f t="shared" si="19"/>
        <v>2.9574534428323509</v>
      </c>
      <c r="Q194" s="37">
        <f t="shared" si="20"/>
        <v>2.9574534428323509</v>
      </c>
      <c r="R194" s="59">
        <f t="shared" si="21"/>
        <v>3.0226447576096573</v>
      </c>
      <c r="S194" s="60">
        <f t="shared" si="17"/>
        <v>2.99963605827649</v>
      </c>
      <c r="T194" s="61"/>
      <c r="U194" s="55"/>
      <c r="V194" s="62"/>
      <c r="W194" s="62"/>
      <c r="X194" s="62"/>
    </row>
    <row r="195" spans="1:24" ht="15" customHeight="1" x14ac:dyDescent="0.25">
      <c r="A195" s="34" t="str">
        <f t="shared" si="15"/>
        <v>DDR5-6000-40</v>
      </c>
      <c r="B195" s="53" t="s">
        <v>28</v>
      </c>
      <c r="C195" s="57">
        <f t="shared" si="23"/>
        <v>6000</v>
      </c>
      <c r="D195" s="37">
        <v>1.05</v>
      </c>
      <c r="E195" s="55">
        <f t="shared" si="16"/>
        <v>40</v>
      </c>
      <c r="F195" s="55">
        <v>16</v>
      </c>
      <c r="G195" s="55">
        <v>8</v>
      </c>
      <c r="H195" s="55">
        <v>8</v>
      </c>
      <c r="I195" s="56">
        <v>8</v>
      </c>
      <c r="J195" s="57">
        <v>0</v>
      </c>
      <c r="K195" s="58" t="e">
        <f>IF(F195&lt;&gt;0,VLOOKUP(B195&amp;"-"&amp;C195&amp;"-"&amp;F195,RAMs!$A:$H,6,FALSE),"")</f>
        <v>#N/A</v>
      </c>
      <c r="L195" s="58" t="e">
        <f>IF(G195&lt;&gt;0,VLOOKUP(B195&amp;"-"&amp;C195&amp;"-"&amp;G195,RAMs!$A:$H,6,FALSE),"")</f>
        <v>#N/A</v>
      </c>
      <c r="M195" s="58" t="e">
        <f>IF(H195&lt;&gt;0,VLOOKUP(B195&amp;"-"&amp;C195&amp;"-"&amp;H195,RAMs!$A:$H,6,FALSE),"")</f>
        <v>#N/A</v>
      </c>
      <c r="N195" s="58" t="e">
        <f>IF(I195&lt;&gt;0,VLOOKUP(B195&amp;"-"&amp;C195&amp;"-"&amp;I195,RAMs!$A:$H,6,FALSE),"")</f>
        <v>#N/A</v>
      </c>
      <c r="O195" s="24">
        <f t="shared" si="18"/>
        <v>3.3314887839859724</v>
      </c>
      <c r="P195" s="37">
        <f t="shared" si="19"/>
        <v>3.2028378634621939</v>
      </c>
      <c r="Q195" s="37">
        <f t="shared" si="20"/>
        <v>3.2028378634621939</v>
      </c>
      <c r="R195" s="59">
        <f t="shared" si="21"/>
        <v>3.245721503636787</v>
      </c>
      <c r="S195" s="60">
        <f t="shared" si="17"/>
        <v>3.2305861012222246</v>
      </c>
      <c r="T195" s="61"/>
      <c r="U195" s="55"/>
      <c r="V195" s="62"/>
      <c r="W195" s="62"/>
      <c r="X195" s="62"/>
    </row>
    <row r="196" spans="1:24" ht="15" customHeight="1" x14ac:dyDescent="0.25">
      <c r="A196" s="34" t="str">
        <f t="shared" si="15"/>
        <v>DDR5-6000-48</v>
      </c>
      <c r="B196" s="53" t="s">
        <v>28</v>
      </c>
      <c r="C196" s="57">
        <f t="shared" si="23"/>
        <v>6000</v>
      </c>
      <c r="D196" s="37">
        <v>1.05</v>
      </c>
      <c r="E196" s="55">
        <f t="shared" si="16"/>
        <v>48</v>
      </c>
      <c r="F196" s="55">
        <v>16</v>
      </c>
      <c r="G196" s="55">
        <v>16</v>
      </c>
      <c r="H196" s="55">
        <v>16</v>
      </c>
      <c r="I196" s="56"/>
      <c r="J196" s="57">
        <v>0</v>
      </c>
      <c r="K196" s="58" t="e">
        <f>IF(F196&lt;&gt;0,VLOOKUP(B196&amp;"-"&amp;C196&amp;"-"&amp;F196,RAMs!$A:$H,6,FALSE),"")</f>
        <v>#N/A</v>
      </c>
      <c r="L196" s="58" t="e">
        <f>IF(G196&lt;&gt;0,VLOOKUP(B196&amp;"-"&amp;C196&amp;"-"&amp;G196,RAMs!$A:$H,6,FALSE),"")</f>
        <v>#N/A</v>
      </c>
      <c r="M196" s="58" t="e">
        <f>IF(H196&lt;&gt;0,VLOOKUP(B196&amp;"-"&amp;C196&amp;"-"&amp;H196,RAMs!$A:$H,6,FALSE),"")</f>
        <v>#N/A</v>
      </c>
      <c r="N196" s="58" t="str">
        <f>IF(I196&lt;&gt;0,VLOOKUP(B196&amp;"-"&amp;C196&amp;"-"&amp;I196,RAMs!$A:$H,6,FALSE),"")</f>
        <v/>
      </c>
      <c r="O196" s="24">
        <f t="shared" si="18"/>
        <v>3.4120861490027488</v>
      </c>
      <c r="P196" s="37">
        <f t="shared" si="19"/>
        <v>3.371074207631866</v>
      </c>
      <c r="Q196" s="37">
        <f t="shared" si="20"/>
        <v>3.371074207631866</v>
      </c>
      <c r="R196" s="59">
        <f t="shared" si="21"/>
        <v>3.3847448547554939</v>
      </c>
      <c r="S196" s="60">
        <f t="shared" si="17"/>
        <v>3.3799199204765662</v>
      </c>
      <c r="T196" s="61"/>
      <c r="U196" s="55"/>
      <c r="V196" s="62"/>
      <c r="W196" s="62"/>
      <c r="X196" s="62"/>
    </row>
    <row r="197" spans="1:24" ht="15" customHeight="1" x14ac:dyDescent="0.25">
      <c r="A197" s="34" t="str">
        <f t="shared" si="15"/>
        <v>DDR5-6000-64</v>
      </c>
      <c r="B197" s="53" t="s">
        <v>28</v>
      </c>
      <c r="C197" s="57">
        <f t="shared" si="23"/>
        <v>6000</v>
      </c>
      <c r="D197" s="37">
        <v>1.05</v>
      </c>
      <c r="E197" s="55">
        <f t="shared" si="16"/>
        <v>64</v>
      </c>
      <c r="F197" s="55">
        <v>16</v>
      </c>
      <c r="G197" s="55">
        <v>16</v>
      </c>
      <c r="H197" s="55">
        <v>16</v>
      </c>
      <c r="I197" s="56">
        <v>16</v>
      </c>
      <c r="J197" s="57">
        <v>0</v>
      </c>
      <c r="K197" s="58" t="e">
        <f>IF(F197&lt;&gt;0,VLOOKUP(B197&amp;"-"&amp;C197&amp;"-"&amp;F197,RAMs!$A:$H,6,FALSE),"")</f>
        <v>#N/A</v>
      </c>
      <c r="L197" s="58" t="e">
        <f>IF(G197&lt;&gt;0,VLOOKUP(B197&amp;"-"&amp;C197&amp;"-"&amp;G197,RAMs!$A:$H,6,FALSE),"")</f>
        <v>#N/A</v>
      </c>
      <c r="M197" s="58" t="e">
        <f>IF(H197&lt;&gt;0,VLOOKUP(B197&amp;"-"&amp;C197&amp;"-"&amp;H197,RAMs!$A:$H,6,FALSE),"")</f>
        <v>#N/A</v>
      </c>
      <c r="N197" s="58" t="e">
        <f>IF(I197&lt;&gt;0,VLOOKUP(B197&amp;"-"&amp;C197&amp;"-"&amp;I197,RAMs!$A:$H,6,FALSE),"")</f>
        <v>#N/A</v>
      </c>
      <c r="O197" s="24">
        <f t="shared" si="18"/>
        <v>3.8122585986040218</v>
      </c>
      <c r="P197" s="37">
        <f t="shared" si="19"/>
        <v>3.8638963585620116</v>
      </c>
      <c r="Q197" s="37">
        <f t="shared" si="20"/>
        <v>3.8638963585620116</v>
      </c>
      <c r="R197" s="59">
        <f t="shared" si="21"/>
        <v>3.8466837719093485</v>
      </c>
      <c r="S197" s="60">
        <f t="shared" si="17"/>
        <v>3.8527588024926418</v>
      </c>
      <c r="T197" s="61"/>
      <c r="U197" s="55"/>
      <c r="V197" s="62"/>
      <c r="W197" s="62"/>
      <c r="X197" s="62"/>
    </row>
    <row r="198" spans="1:24" ht="15" customHeight="1" x14ac:dyDescent="0.25">
      <c r="A198" s="34" t="str">
        <f t="shared" si="15"/>
        <v>DDR5-6000-80</v>
      </c>
      <c r="B198" s="53" t="s">
        <v>28</v>
      </c>
      <c r="C198" s="57">
        <f t="shared" si="23"/>
        <v>6000</v>
      </c>
      <c r="D198" s="37">
        <v>1.05</v>
      </c>
      <c r="E198" s="55">
        <f t="shared" si="16"/>
        <v>80</v>
      </c>
      <c r="F198" s="55">
        <v>32</v>
      </c>
      <c r="G198" s="55">
        <v>16</v>
      </c>
      <c r="H198" s="55">
        <v>16</v>
      </c>
      <c r="I198" s="56">
        <v>16</v>
      </c>
      <c r="J198" s="57">
        <v>0</v>
      </c>
      <c r="K198" s="58" t="e">
        <f>IF(F198&lt;&gt;0,VLOOKUP(B198&amp;"-"&amp;C198&amp;"-"&amp;F198,RAMs!$A:$H,6,FALSE),"")</f>
        <v>#N/A</v>
      </c>
      <c r="L198" s="58" t="e">
        <f>IF(G198&lt;&gt;0,VLOOKUP(B198&amp;"-"&amp;C198&amp;"-"&amp;G198,RAMs!$A:$H,6,FALSE),"")</f>
        <v>#N/A</v>
      </c>
      <c r="M198" s="58" t="e">
        <f>IF(H198&lt;&gt;0,VLOOKUP(B198&amp;"-"&amp;C198&amp;"-"&amp;H198,RAMs!$A:$H,6,FALSE),"")</f>
        <v>#N/A</v>
      </c>
      <c r="N198" s="58" t="e">
        <f>IF(I198&lt;&gt;0,VLOOKUP(B198&amp;"-"&amp;C198&amp;"-"&amp;I198,RAMs!$A:$H,6,FALSE),"")</f>
        <v>#N/A</v>
      </c>
      <c r="O198" s="24">
        <f t="shared" si="18"/>
        <v>4.1021699930550426</v>
      </c>
      <c r="P198" s="37">
        <f t="shared" si="19"/>
        <v>4.2625245259321654</v>
      </c>
      <c r="Q198" s="37">
        <f t="shared" si="20"/>
        <v>4.2625245259321654</v>
      </c>
      <c r="R198" s="59">
        <f t="shared" si="21"/>
        <v>4.2090730149731241</v>
      </c>
      <c r="S198" s="60">
        <f t="shared" si="17"/>
        <v>4.2279382541351387</v>
      </c>
      <c r="T198" s="61"/>
      <c r="U198" s="55"/>
      <c r="V198" s="62"/>
      <c r="W198" s="62"/>
      <c r="X198" s="62"/>
    </row>
    <row r="199" spans="1:24" ht="15" customHeight="1" x14ac:dyDescent="0.25">
      <c r="A199" s="34" t="str">
        <f t="shared" si="15"/>
        <v>DDR5-6000-96</v>
      </c>
      <c r="B199" s="53" t="s">
        <v>28</v>
      </c>
      <c r="C199" s="57">
        <f t="shared" si="23"/>
        <v>6000</v>
      </c>
      <c r="D199" s="37">
        <v>1.05</v>
      </c>
      <c r="E199" s="55">
        <f t="shared" si="16"/>
        <v>96</v>
      </c>
      <c r="F199" s="55">
        <v>32</v>
      </c>
      <c r="G199" s="55">
        <v>32</v>
      </c>
      <c r="H199" s="55">
        <v>32</v>
      </c>
      <c r="I199" s="56"/>
      <c r="J199" s="57">
        <v>0</v>
      </c>
      <c r="K199" s="58" t="e">
        <f>IF(F199&lt;&gt;0,VLOOKUP(B199&amp;"-"&amp;C199&amp;"-"&amp;F199,RAMs!$A:$H,6,FALSE),"")</f>
        <v>#N/A</v>
      </c>
      <c r="L199" s="58" t="e">
        <f>IF(G199&lt;&gt;0,VLOOKUP(B199&amp;"-"&amp;C199&amp;"-"&amp;G199,RAMs!$A:$H,6,FALSE),"")</f>
        <v>#N/A</v>
      </c>
      <c r="M199" s="58" t="e">
        <f>IF(H199&lt;&gt;0,VLOOKUP(B199&amp;"-"&amp;C199&amp;"-"&amp;H199,RAMs!$A:$H,6,FALSE),"")</f>
        <v>#N/A</v>
      </c>
      <c r="N199" s="58" t="str">
        <f>IF(I199&lt;&gt;0,VLOOKUP(B199&amp;"-"&amp;C199&amp;"-"&amp;I199,RAMs!$A:$H,6,FALSE),"")</f>
        <v/>
      </c>
      <c r="O199" s="24">
        <f t="shared" si="18"/>
        <v>4.287677861446376</v>
      </c>
      <c r="P199" s="37">
        <f t="shared" si="19"/>
        <v>4.5750128122418534</v>
      </c>
      <c r="Q199" s="37">
        <f t="shared" si="20"/>
        <v>4.5750128122418534</v>
      </c>
      <c r="R199" s="59">
        <f t="shared" si="21"/>
        <v>4.4792344953100276</v>
      </c>
      <c r="S199" s="60">
        <f t="shared" si="17"/>
        <v>4.5130386071683191</v>
      </c>
      <c r="T199" s="61"/>
      <c r="U199" s="55"/>
      <c r="V199" s="62"/>
      <c r="W199" s="62"/>
      <c r="X199" s="62"/>
    </row>
    <row r="200" spans="1:24" ht="15" customHeight="1" x14ac:dyDescent="0.25">
      <c r="A200" s="34" t="str">
        <f t="shared" si="15"/>
        <v>DDR5-6000-128</v>
      </c>
      <c r="B200" s="53" t="s">
        <v>28</v>
      </c>
      <c r="C200" s="57">
        <f t="shared" si="23"/>
        <v>6000</v>
      </c>
      <c r="D200" s="37">
        <v>1.05</v>
      </c>
      <c r="E200" s="55">
        <f t="shared" si="16"/>
        <v>128</v>
      </c>
      <c r="F200" s="55">
        <v>32</v>
      </c>
      <c r="G200" s="55">
        <v>32</v>
      </c>
      <c r="H200" s="55">
        <v>32</v>
      </c>
      <c r="I200" s="56">
        <v>32</v>
      </c>
      <c r="J200" s="57">
        <v>0</v>
      </c>
      <c r="K200" s="58" t="e">
        <f>IF(F200&lt;&gt;0,VLOOKUP(B200&amp;"-"&amp;C200&amp;"-"&amp;F200,RAMs!$A:$H,6,FALSE),"")</f>
        <v>#N/A</v>
      </c>
      <c r="L200" s="58" t="e">
        <f>IF(G200&lt;&gt;0,VLOOKUP(B200&amp;"-"&amp;C200&amp;"-"&amp;G200,RAMs!$A:$H,6,FALSE),"")</f>
        <v>#N/A</v>
      </c>
      <c r="M200" s="58" t="e">
        <f>IF(H200&lt;&gt;0,VLOOKUP(B200&amp;"-"&amp;C200&amp;"-"&amp;H200,RAMs!$A:$H,6,FALSE),"")</f>
        <v>#N/A</v>
      </c>
      <c r="N200" s="58" t="e">
        <f>IF(I200&lt;&gt;0,VLOOKUP(B200&amp;"-"&amp;C200&amp;"-"&amp;I200,RAMs!$A:$H,6,FALSE),"")</f>
        <v>#N/A</v>
      </c>
      <c r="O200" s="24">
        <f t="shared" si="18"/>
        <v>4.8831828610935499</v>
      </c>
      <c r="P200" s="37">
        <f t="shared" si="19"/>
        <v>5.3364172194851136</v>
      </c>
      <c r="Q200" s="37">
        <f t="shared" si="20"/>
        <v>5.3364172194851136</v>
      </c>
      <c r="R200" s="59">
        <f t="shared" si="21"/>
        <v>5.1853391000212588</v>
      </c>
      <c r="S200" s="60">
        <f t="shared" si="17"/>
        <v>5.238660789243796</v>
      </c>
      <c r="T200" s="61"/>
      <c r="U200" s="55"/>
      <c r="V200" s="62"/>
      <c r="W200" s="62"/>
      <c r="X200" s="62"/>
    </row>
    <row r="201" spans="1:24" ht="15" customHeight="1" x14ac:dyDescent="0.25">
      <c r="A201" s="34" t="str">
        <f t="shared" ref="A201:A264" si="24">_xlfn.CONCAT(B201,"-",C201,"-",E201)</f>
        <v>DDR5-6000-160</v>
      </c>
      <c r="B201" s="53" t="s">
        <v>28</v>
      </c>
      <c r="C201" s="57">
        <f t="shared" si="23"/>
        <v>6000</v>
      </c>
      <c r="D201" s="37">
        <v>1.05</v>
      </c>
      <c r="E201" s="55">
        <f t="shared" ref="E201:E264" si="25">SUM(F201:I201)</f>
        <v>160</v>
      </c>
      <c r="F201" s="55">
        <v>64</v>
      </c>
      <c r="G201" s="55">
        <v>32</v>
      </c>
      <c r="H201" s="55">
        <v>32</v>
      </c>
      <c r="I201" s="56">
        <v>32</v>
      </c>
      <c r="J201" s="57">
        <v>0</v>
      </c>
      <c r="K201" s="58" t="e">
        <f>IF(F201&lt;&gt;0,VLOOKUP(B201&amp;"-"&amp;C201&amp;"-"&amp;F201,RAMs!$A:$H,6,FALSE),"")</f>
        <v>#N/A</v>
      </c>
      <c r="L201" s="58" t="e">
        <f>IF(G201&lt;&gt;0,VLOOKUP(B201&amp;"-"&amp;C201&amp;"-"&amp;G201,RAMs!$A:$H,6,FALSE),"")</f>
        <v>#N/A</v>
      </c>
      <c r="M201" s="58" t="e">
        <f>IF(H201&lt;&gt;0,VLOOKUP(B201&amp;"-"&amp;C201&amp;"-"&amp;H201,RAMs!$A:$H,6,FALSE),"")</f>
        <v>#N/A</v>
      </c>
      <c r="N201" s="58" t="e">
        <f>IF(I201&lt;&gt;0,VLOOKUP(B201&amp;"-"&amp;C201&amp;"-"&amp;I201,RAMs!$A:$H,6,FALSE),"")</f>
        <v>#N/A</v>
      </c>
      <c r="O201" s="24">
        <f t="shared" si="18"/>
        <v>5.3541453108411865</v>
      </c>
      <c r="P201" s="37">
        <f t="shared" si="19"/>
        <v>5.9839905878881137</v>
      </c>
      <c r="Q201" s="37">
        <f t="shared" si="20"/>
        <v>5.9839905878881137</v>
      </c>
      <c r="R201" s="59">
        <f t="shared" si="21"/>
        <v>5.7740421622058049</v>
      </c>
      <c r="S201" s="60">
        <f t="shared" ref="S201:S264" si="26">(O201*O$3 + P201*P$3 + Q201*Q$3 + R201*R$3) / (O$3+P$3+Q$3+R$3)</f>
        <v>5.8481416065642664</v>
      </c>
      <c r="T201" s="61"/>
      <c r="U201" s="55"/>
      <c r="V201" s="62"/>
      <c r="W201" s="62"/>
      <c r="X201" s="62"/>
    </row>
    <row r="202" spans="1:24" ht="15" customHeight="1" x14ac:dyDescent="0.25">
      <c r="A202" s="34" t="str">
        <f t="shared" si="24"/>
        <v>DDR5-6000-192</v>
      </c>
      <c r="B202" s="53" t="s">
        <v>28</v>
      </c>
      <c r="C202" s="57">
        <f t="shared" si="23"/>
        <v>6000</v>
      </c>
      <c r="D202" s="37">
        <v>1.05</v>
      </c>
      <c r="E202" s="55">
        <f t="shared" si="25"/>
        <v>192</v>
      </c>
      <c r="F202" s="55">
        <v>64</v>
      </c>
      <c r="G202" s="55">
        <v>64</v>
      </c>
      <c r="H202" s="55">
        <v>64</v>
      </c>
      <c r="I202" s="56"/>
      <c r="J202" s="57">
        <v>0</v>
      </c>
      <c r="K202" s="58" t="e">
        <f>IF(F202&lt;&gt;0,VLOOKUP(B202&amp;"-"&amp;C202&amp;"-"&amp;F202,RAMs!$A:$H,6,FALSE),"")</f>
        <v>#N/A</v>
      </c>
      <c r="L202" s="58" t="e">
        <f>IF(G202&lt;&gt;0,VLOOKUP(B202&amp;"-"&amp;C202&amp;"-"&amp;G202,RAMs!$A:$H,6,FALSE),"")</f>
        <v>#N/A</v>
      </c>
      <c r="M202" s="58" t="e">
        <f>IF(H202&lt;&gt;0,VLOOKUP(B202&amp;"-"&amp;C202&amp;"-"&amp;H202,RAMs!$A:$H,6,FALSE),"")</f>
        <v>#N/A</v>
      </c>
      <c r="N202" s="58" t="str">
        <f>IF(I202&lt;&gt;0,VLOOKUP(B202&amp;"-"&amp;C202&amp;"-"&amp;I202,RAMs!$A:$H,6,FALSE),"")</f>
        <v/>
      </c>
      <c r="O202" s="24">
        <f t="shared" ref="O202:O265" si="27">(SUMPRODUCT((C202:D202 /C$9:D$9)^C$7:D$7 * C$2:D$2) * (1 + COUNT(F202:I202)*0.05) + (E202/E$9)^E$7 * E$2)  * O$9</f>
        <v>5.7100807947703682</v>
      </c>
      <c r="P202" s="37">
        <f t="shared" ref="P202:P265" si="28">(SUMPRODUCT((C202:D202 /C$9:D$9)^C$7:D$7 * C$3:D$3) * (1 + COUNT(F202:I202)*0.05) + (E202/E$9)^E$7 * E$3)  * P$9</f>
        <v>6.5308168455623434</v>
      </c>
      <c r="Q202" s="37">
        <f t="shared" ref="Q202:Q265" si="29">(SUMPRODUCT((C202:D202 /C$9:D$9)^C$7:D$7 * C$4:D$4) * (1 + COUNT(F202:I202)*0.05) + (E202/E$9)^E$7 * E$4)  * Q$9</f>
        <v>6.5308168455623434</v>
      </c>
      <c r="R202" s="59">
        <f t="shared" ref="R202:R265" si="30">(SUMPRODUCT((C202:D202 /C$9:D$9)^C$7:D$7 * C$5:D$5) * (1 + COUNT(F202:I202)*0.05) + (E202/E$9)^E$7 * E$5)  * R$9</f>
        <v>6.2572381619650184</v>
      </c>
      <c r="S202" s="60">
        <f t="shared" si="26"/>
        <v>6.3537953444111324</v>
      </c>
      <c r="T202" s="61"/>
      <c r="U202" s="55"/>
      <c r="V202" s="62"/>
      <c r="W202" s="62"/>
      <c r="X202" s="62"/>
    </row>
    <row r="203" spans="1:24" ht="15" customHeight="1" x14ac:dyDescent="0.25">
      <c r="A203" s="34" t="str">
        <f t="shared" si="24"/>
        <v>DDR5-6000-256</v>
      </c>
      <c r="B203" s="53" t="s">
        <v>28</v>
      </c>
      <c r="C203" s="57">
        <f t="shared" ref="C203" si="31">C190+400</f>
        <v>6000</v>
      </c>
      <c r="D203" s="37">
        <v>1.05</v>
      </c>
      <c r="E203" s="55">
        <f t="shared" si="25"/>
        <v>256</v>
      </c>
      <c r="F203" s="55">
        <v>64</v>
      </c>
      <c r="G203" s="55">
        <v>64</v>
      </c>
      <c r="H203" s="55">
        <v>64</v>
      </c>
      <c r="I203" s="56">
        <v>64</v>
      </c>
      <c r="J203" s="57">
        <v>0</v>
      </c>
      <c r="K203" s="58" t="e">
        <f>IF(F203&lt;&gt;0,VLOOKUP(B203&amp;"-"&amp;C203&amp;"-"&amp;F203,RAMs!$A:$H,6,FALSE),"")</f>
        <v>#N/A</v>
      </c>
      <c r="L203" s="58" t="e">
        <f>IF(G203&lt;&gt;0,VLOOKUP(B203&amp;"-"&amp;C203&amp;"-"&amp;G203,RAMs!$A:$H,6,FALSE),"")</f>
        <v>#N/A</v>
      </c>
      <c r="M203" s="58" t="e">
        <f>IF(H203&lt;&gt;0,VLOOKUP(B203&amp;"-"&amp;C203&amp;"-"&amp;H203,RAMs!$A:$H,6,FALSE),"")</f>
        <v>#N/A</v>
      </c>
      <c r="N203" s="58" t="e">
        <f>IF(I203&lt;&gt;0,VLOOKUP(B203&amp;"-"&amp;C203&amp;"-"&amp;I203,RAMs!$A:$H,6,FALSE),"")</f>
        <v>#N/A</v>
      </c>
      <c r="O203" s="24">
        <f t="shared" si="27"/>
        <v>6.6229044581398568</v>
      </c>
      <c r="P203" s="37">
        <f t="shared" si="28"/>
        <v>7.7285344154237858</v>
      </c>
      <c r="Q203" s="37">
        <f t="shared" si="29"/>
        <v>7.7285344154237858</v>
      </c>
      <c r="R203" s="59">
        <f t="shared" si="30"/>
        <v>7.3599910963291428</v>
      </c>
      <c r="S203" s="60">
        <f t="shared" si="26"/>
        <v>7.4900652089507824</v>
      </c>
      <c r="T203" s="61"/>
      <c r="U203" s="55"/>
      <c r="V203" s="62"/>
      <c r="W203" s="62"/>
      <c r="X203" s="62"/>
    </row>
    <row r="204" spans="1:24" ht="15" customHeight="1" x14ac:dyDescent="0.25">
      <c r="A204" s="34" t="str">
        <f t="shared" si="24"/>
        <v>DDR5-6200-8</v>
      </c>
      <c r="B204" s="53" t="s">
        <v>28</v>
      </c>
      <c r="C204" s="57">
        <v>6200</v>
      </c>
      <c r="D204" s="37">
        <v>1.05</v>
      </c>
      <c r="E204" s="55">
        <f t="shared" si="25"/>
        <v>8</v>
      </c>
      <c r="F204" s="55">
        <v>8</v>
      </c>
      <c r="G204" s="55"/>
      <c r="H204" s="55"/>
      <c r="I204" s="56"/>
      <c r="J204" s="57">
        <v>0</v>
      </c>
      <c r="K204" s="58" t="e">
        <f>IF(F204&lt;&gt;0,VLOOKUP(B204&amp;"-"&amp;C204&amp;"-"&amp;F204,RAMs!$A:$H,6,FALSE),"")</f>
        <v>#N/A</v>
      </c>
      <c r="L204" s="58" t="str">
        <f>IF(G204&lt;&gt;0,VLOOKUP(B204&amp;"-"&amp;C204&amp;"-"&amp;G204,RAMs!$A:$H,6,FALSE),"")</f>
        <v/>
      </c>
      <c r="M204" s="58" t="str">
        <f>IF(H204&lt;&gt;0,VLOOKUP(B204&amp;"-"&amp;C204&amp;"-"&amp;H204,RAMs!$A:$H,6,FALSE),"")</f>
        <v/>
      </c>
      <c r="N204" s="58" t="str">
        <f>IF(I204&lt;&gt;0,VLOOKUP(B204&amp;"-"&amp;C204&amp;"-"&amp;I204,RAMs!$A:$H,6,FALSE),"")</f>
        <v/>
      </c>
      <c r="O204" s="24">
        <f t="shared" si="27"/>
        <v>2.286908015430809</v>
      </c>
      <c r="P204" s="37">
        <f t="shared" si="28"/>
        <v>1.9039106108015662</v>
      </c>
      <c r="Q204" s="37">
        <f t="shared" si="29"/>
        <v>1.9039106108015662</v>
      </c>
      <c r="R204" s="59">
        <f t="shared" si="30"/>
        <v>2.0315764123446471</v>
      </c>
      <c r="S204" s="60">
        <f t="shared" si="26"/>
        <v>1.9865178941529715</v>
      </c>
      <c r="T204" s="61"/>
      <c r="U204" s="55"/>
      <c r="V204" s="62"/>
      <c r="W204" s="62"/>
      <c r="X204" s="62"/>
    </row>
    <row r="205" spans="1:24" ht="15" customHeight="1" x14ac:dyDescent="0.25">
      <c r="A205" s="34" t="str">
        <f t="shared" si="24"/>
        <v>DDR5-6200-16</v>
      </c>
      <c r="B205" s="53" t="s">
        <v>28</v>
      </c>
      <c r="C205" s="57">
        <v>6200</v>
      </c>
      <c r="D205" s="37">
        <v>1.05</v>
      </c>
      <c r="E205" s="55">
        <f t="shared" si="25"/>
        <v>16</v>
      </c>
      <c r="F205" s="55">
        <v>8</v>
      </c>
      <c r="G205" s="55">
        <v>8</v>
      </c>
      <c r="H205" s="55"/>
      <c r="I205" s="56"/>
      <c r="J205" s="57">
        <v>0</v>
      </c>
      <c r="K205" s="58" t="e">
        <f>IF(F205&lt;&gt;0,VLOOKUP(B205&amp;"-"&amp;C205&amp;"-"&amp;F205,RAMs!$A:$H,6,FALSE),"")</f>
        <v>#N/A</v>
      </c>
      <c r="L205" s="58" t="e">
        <f>IF(G205&lt;&gt;0,VLOOKUP(B205&amp;"-"&amp;C205&amp;"-"&amp;G205,RAMs!$A:$H,6,FALSE),"")</f>
        <v>#N/A</v>
      </c>
      <c r="M205" s="58" t="str">
        <f>IF(H205&lt;&gt;0,VLOOKUP(B205&amp;"-"&amp;C205&amp;"-"&amp;H205,RAMs!$A:$H,6,FALSE),"")</f>
        <v/>
      </c>
      <c r="N205" s="58" t="str">
        <f>IF(I205&lt;&gt;0,VLOOKUP(B205&amp;"-"&amp;C205&amp;"-"&amp;I205,RAMs!$A:$H,6,FALSE),"")</f>
        <v/>
      </c>
      <c r="O205" s="24">
        <f t="shared" si="27"/>
        <v>2.6265626951553598</v>
      </c>
      <c r="P205" s="37">
        <f t="shared" si="28"/>
        <v>2.3118601806411188</v>
      </c>
      <c r="Q205" s="37">
        <f t="shared" si="29"/>
        <v>2.3118601806411188</v>
      </c>
      <c r="R205" s="59">
        <f t="shared" si="30"/>
        <v>2.4167610188125326</v>
      </c>
      <c r="S205" s="60">
        <f t="shared" si="26"/>
        <v>2.3797371935755627</v>
      </c>
      <c r="T205" s="61"/>
      <c r="U205" s="55"/>
      <c r="V205" s="62"/>
      <c r="W205" s="62"/>
      <c r="X205" s="62"/>
    </row>
    <row r="206" spans="1:24" ht="15" customHeight="1" x14ac:dyDescent="0.25">
      <c r="A206" s="34" t="str">
        <f t="shared" si="24"/>
        <v>DDR5-6200-24</v>
      </c>
      <c r="B206" s="53" t="s">
        <v>28</v>
      </c>
      <c r="C206" s="57">
        <v>6200</v>
      </c>
      <c r="D206" s="37">
        <v>1.05</v>
      </c>
      <c r="E206" s="55">
        <f t="shared" si="25"/>
        <v>24</v>
      </c>
      <c r="F206" s="55">
        <v>16</v>
      </c>
      <c r="G206" s="55">
        <v>8</v>
      </c>
      <c r="H206" s="55"/>
      <c r="I206" s="56"/>
      <c r="J206" s="57">
        <v>0</v>
      </c>
      <c r="K206" s="58" t="e">
        <f>IF(F206&lt;&gt;0,VLOOKUP(B206&amp;"-"&amp;C206&amp;"-"&amp;F206,RAMs!$A:$H,6,FALSE),"")</f>
        <v>#N/A</v>
      </c>
      <c r="L206" s="58" t="e">
        <f>IF(G206&lt;&gt;0,VLOOKUP(B206&amp;"-"&amp;C206&amp;"-"&amp;G206,RAMs!$A:$H,6,FALSE),"")</f>
        <v>#N/A</v>
      </c>
      <c r="M206" s="58" t="str">
        <f>IF(H206&lt;&gt;0,VLOOKUP(B206&amp;"-"&amp;C206&amp;"-"&amp;H206,RAMs!$A:$H,6,FALSE),"")</f>
        <v/>
      </c>
      <c r="N206" s="58" t="str">
        <f>IF(I206&lt;&gt;0,VLOOKUP(B206&amp;"-"&amp;C206&amp;"-"&amp;I206,RAMs!$A:$H,6,FALSE),"")</f>
        <v/>
      </c>
      <c r="O206" s="24">
        <f t="shared" si="27"/>
        <v>2.8398284900602087</v>
      </c>
      <c r="P206" s="37">
        <f t="shared" si="28"/>
        <v>2.6051006486352861</v>
      </c>
      <c r="Q206" s="37">
        <f t="shared" si="29"/>
        <v>2.6051006486352861</v>
      </c>
      <c r="R206" s="59">
        <f t="shared" si="30"/>
        <v>2.6833432624435938</v>
      </c>
      <c r="S206" s="60">
        <f t="shared" si="26"/>
        <v>2.6557282222759557</v>
      </c>
      <c r="T206" s="61"/>
      <c r="U206" s="55"/>
      <c r="V206" s="62"/>
      <c r="W206" s="62"/>
      <c r="X206" s="62"/>
    </row>
    <row r="207" spans="1:24" ht="15" customHeight="1" x14ac:dyDescent="0.25">
      <c r="A207" s="34" t="str">
        <f t="shared" si="24"/>
        <v>DDR5-6200-32</v>
      </c>
      <c r="B207" s="53" t="s">
        <v>28</v>
      </c>
      <c r="C207" s="57">
        <v>6200</v>
      </c>
      <c r="D207" s="37">
        <v>1.05</v>
      </c>
      <c r="E207" s="55">
        <f t="shared" si="25"/>
        <v>32</v>
      </c>
      <c r="F207" s="55">
        <v>8</v>
      </c>
      <c r="G207" s="55">
        <v>8</v>
      </c>
      <c r="H207" s="55">
        <v>8</v>
      </c>
      <c r="I207" s="56">
        <v>8</v>
      </c>
      <c r="J207" s="57">
        <v>0</v>
      </c>
      <c r="K207" s="58" t="e">
        <f>IF(F207&lt;&gt;0,VLOOKUP(B207&amp;"-"&amp;C207&amp;"-"&amp;F207,RAMs!$A:$H,6,FALSE),"")</f>
        <v>#N/A</v>
      </c>
      <c r="L207" s="58" t="e">
        <f>IF(G207&lt;&gt;0,VLOOKUP(B207&amp;"-"&amp;C207&amp;"-"&amp;G207,RAMs!$A:$H,6,FALSE),"")</f>
        <v>#N/A</v>
      </c>
      <c r="M207" s="58" t="e">
        <f>IF(H207&lt;&gt;0,VLOOKUP(B207&amp;"-"&amp;C207&amp;"-"&amp;H207,RAMs!$A:$H,6,FALSE),"")</f>
        <v>#N/A</v>
      </c>
      <c r="N207" s="58" t="e">
        <f>IF(I207&lt;&gt;0,VLOOKUP(B207&amp;"-"&amp;C207&amp;"-"&amp;I207,RAMs!$A:$H,6,FALSE),"")</f>
        <v>#N/A</v>
      </c>
      <c r="O207" s="24">
        <f t="shared" si="27"/>
        <v>3.2120726319678115</v>
      </c>
      <c r="P207" s="37">
        <f t="shared" si="28"/>
        <v>2.9987851141948303</v>
      </c>
      <c r="Q207" s="37">
        <f t="shared" si="29"/>
        <v>2.9987851141948303</v>
      </c>
      <c r="R207" s="59">
        <f t="shared" si="30"/>
        <v>3.0698809534524907</v>
      </c>
      <c r="S207" s="60">
        <f t="shared" si="26"/>
        <v>3.0447883043027284</v>
      </c>
      <c r="T207" s="61"/>
      <c r="U207" s="55"/>
      <c r="V207" s="62"/>
      <c r="W207" s="62"/>
      <c r="X207" s="62"/>
    </row>
    <row r="208" spans="1:24" ht="15" customHeight="1" x14ac:dyDescent="0.25">
      <c r="A208" s="34" t="str">
        <f t="shared" si="24"/>
        <v>DDR5-6200-40</v>
      </c>
      <c r="B208" s="53" t="s">
        <v>28</v>
      </c>
      <c r="C208" s="57">
        <v>6200</v>
      </c>
      <c r="D208" s="37">
        <v>1.05</v>
      </c>
      <c r="E208" s="55">
        <f t="shared" si="25"/>
        <v>40</v>
      </c>
      <c r="F208" s="55">
        <v>16</v>
      </c>
      <c r="G208" s="55">
        <v>8</v>
      </c>
      <c r="H208" s="55">
        <v>8</v>
      </c>
      <c r="I208" s="56">
        <v>8</v>
      </c>
      <c r="J208" s="57">
        <v>0</v>
      </c>
      <c r="K208" s="58" t="e">
        <f>IF(F208&lt;&gt;0,VLOOKUP(B208&amp;"-"&amp;C208&amp;"-"&amp;F208,RAMs!$A:$H,6,FALSE),"")</f>
        <v>#N/A</v>
      </c>
      <c r="L208" s="58" t="e">
        <f>IF(G208&lt;&gt;0,VLOOKUP(B208&amp;"-"&amp;C208&amp;"-"&amp;G208,RAMs!$A:$H,6,FALSE),"")</f>
        <v>#N/A</v>
      </c>
      <c r="M208" s="58" t="e">
        <f>IF(H208&lt;&gt;0,VLOOKUP(B208&amp;"-"&amp;C208&amp;"-"&amp;H208,RAMs!$A:$H,6,FALSE),"")</f>
        <v>#N/A</v>
      </c>
      <c r="N208" s="58" t="e">
        <f>IF(I208&lt;&gt;0,VLOOKUP(B208&amp;"-"&amp;C208&amp;"-"&amp;I208,RAMs!$A:$H,6,FALSE),"")</f>
        <v>#N/A</v>
      </c>
      <c r="O208" s="24">
        <f t="shared" si="27"/>
        <v>3.3905340287895149</v>
      </c>
      <c r="P208" s="37">
        <f t="shared" si="28"/>
        <v>3.2441695348246733</v>
      </c>
      <c r="Q208" s="37">
        <f t="shared" si="29"/>
        <v>3.2441695348246733</v>
      </c>
      <c r="R208" s="59">
        <f t="shared" si="30"/>
        <v>3.2929576994796204</v>
      </c>
      <c r="S208" s="60">
        <f t="shared" si="26"/>
        <v>3.2757383472484625</v>
      </c>
      <c r="T208" s="61"/>
      <c r="U208" s="55"/>
      <c r="V208" s="62"/>
      <c r="W208" s="62"/>
      <c r="X208" s="62"/>
    </row>
    <row r="209" spans="1:24" ht="15" customHeight="1" x14ac:dyDescent="0.25">
      <c r="A209" s="34" t="str">
        <f t="shared" si="24"/>
        <v>DDR5-6200-48</v>
      </c>
      <c r="B209" s="53" t="s">
        <v>28</v>
      </c>
      <c r="C209" s="57">
        <v>6200</v>
      </c>
      <c r="D209" s="37">
        <v>1.05</v>
      </c>
      <c r="E209" s="55">
        <f t="shared" si="25"/>
        <v>48</v>
      </c>
      <c r="F209" s="55">
        <v>16</v>
      </c>
      <c r="G209" s="55">
        <v>16</v>
      </c>
      <c r="H209" s="55">
        <v>16</v>
      </c>
      <c r="I209" s="56"/>
      <c r="J209" s="57">
        <v>0</v>
      </c>
      <c r="K209" s="58" t="e">
        <f>IF(F209&lt;&gt;0,VLOOKUP(B209&amp;"-"&amp;C209&amp;"-"&amp;F209,RAMs!$A:$H,6,FALSE),"")</f>
        <v>#N/A</v>
      </c>
      <c r="L209" s="58" t="e">
        <f>IF(G209&lt;&gt;0,VLOOKUP(B209&amp;"-"&amp;C209&amp;"-"&amp;G209,RAMs!$A:$H,6,FALSE),"")</f>
        <v>#N/A</v>
      </c>
      <c r="M209" s="58" t="e">
        <f>IF(H209&lt;&gt;0,VLOOKUP(B209&amp;"-"&amp;C209&amp;"-"&amp;H209,RAMs!$A:$H,6,FALSE),"")</f>
        <v>#N/A</v>
      </c>
      <c r="N209" s="58" t="str">
        <f>IF(I209&lt;&gt;0,VLOOKUP(B209&amp;"-"&amp;C209&amp;"-"&amp;I209,RAMs!$A:$H,6,FALSE),"")</f>
        <v/>
      </c>
      <c r="O209" s="24">
        <f t="shared" si="27"/>
        <v>3.4686711752728101</v>
      </c>
      <c r="P209" s="37">
        <f t="shared" si="28"/>
        <v>3.4106837260209089</v>
      </c>
      <c r="Q209" s="37">
        <f t="shared" si="29"/>
        <v>3.4106837260209089</v>
      </c>
      <c r="R209" s="59">
        <f t="shared" si="30"/>
        <v>3.4300128757715429</v>
      </c>
      <c r="S209" s="60">
        <f t="shared" si="26"/>
        <v>3.4231908229183778</v>
      </c>
      <c r="T209" s="61"/>
      <c r="U209" s="55"/>
      <c r="V209" s="62"/>
      <c r="W209" s="62"/>
      <c r="X209" s="62"/>
    </row>
    <row r="210" spans="1:24" ht="15" customHeight="1" x14ac:dyDescent="0.25">
      <c r="A210" s="34" t="str">
        <f t="shared" si="24"/>
        <v>DDR5-6200-64</v>
      </c>
      <c r="B210" s="53" t="s">
        <v>28</v>
      </c>
      <c r="C210" s="57">
        <v>6200</v>
      </c>
      <c r="D210" s="37">
        <v>1.05</v>
      </c>
      <c r="E210" s="55">
        <f t="shared" si="25"/>
        <v>64</v>
      </c>
      <c r="F210" s="55">
        <v>16</v>
      </c>
      <c r="G210" s="55">
        <v>16</v>
      </c>
      <c r="H210" s="55">
        <v>16</v>
      </c>
      <c r="I210" s="56">
        <v>16</v>
      </c>
      <c r="J210" s="57">
        <v>0</v>
      </c>
      <c r="K210" s="58" t="e">
        <f>IF(F210&lt;&gt;0,VLOOKUP(B210&amp;"-"&amp;C210&amp;"-"&amp;F210,RAMs!$A:$H,6,FALSE),"")</f>
        <v>#N/A</v>
      </c>
      <c r="L210" s="58" t="e">
        <f>IF(G210&lt;&gt;0,VLOOKUP(B210&amp;"-"&amp;C210&amp;"-"&amp;G210,RAMs!$A:$H,6,FALSE),"")</f>
        <v>#N/A</v>
      </c>
      <c r="M210" s="58" t="e">
        <f>IF(H210&lt;&gt;0,VLOOKUP(B210&amp;"-"&amp;C210&amp;"-"&amp;H210,RAMs!$A:$H,6,FALSE),"")</f>
        <v>#N/A</v>
      </c>
      <c r="N210" s="58" t="e">
        <f>IF(I210&lt;&gt;0,VLOOKUP(B210&amp;"-"&amp;C210&amp;"-"&amp;I210,RAMs!$A:$H,6,FALSE),"")</f>
        <v>#N/A</v>
      </c>
      <c r="O210" s="24">
        <f t="shared" si="27"/>
        <v>3.8713038434075644</v>
      </c>
      <c r="P210" s="37">
        <f t="shared" si="28"/>
        <v>3.9052280299244915</v>
      </c>
      <c r="Q210" s="37">
        <f t="shared" si="29"/>
        <v>3.9052280299244915</v>
      </c>
      <c r="R210" s="59">
        <f t="shared" si="30"/>
        <v>3.8939199677521827</v>
      </c>
      <c r="S210" s="60">
        <f t="shared" si="26"/>
        <v>3.8979110485188793</v>
      </c>
      <c r="T210" s="61"/>
      <c r="U210" s="55"/>
      <c r="V210" s="62"/>
      <c r="W210" s="62"/>
      <c r="X210" s="62"/>
    </row>
    <row r="211" spans="1:24" ht="15" customHeight="1" x14ac:dyDescent="0.25">
      <c r="A211" s="34" t="str">
        <f t="shared" si="24"/>
        <v>DDR5-6200-80</v>
      </c>
      <c r="B211" s="53" t="s">
        <v>28</v>
      </c>
      <c r="C211" s="57">
        <v>6200</v>
      </c>
      <c r="D211" s="37">
        <v>1.05</v>
      </c>
      <c r="E211" s="55">
        <f t="shared" si="25"/>
        <v>80</v>
      </c>
      <c r="F211" s="55">
        <v>32</v>
      </c>
      <c r="G211" s="55">
        <v>16</v>
      </c>
      <c r="H211" s="55">
        <v>16</v>
      </c>
      <c r="I211" s="56">
        <v>16</v>
      </c>
      <c r="J211" s="57">
        <v>0</v>
      </c>
      <c r="K211" s="58" t="e">
        <f>IF(F211&lt;&gt;0,VLOOKUP(B211&amp;"-"&amp;C211&amp;"-"&amp;F211,RAMs!$A:$H,6,FALSE),"")</f>
        <v>#N/A</v>
      </c>
      <c r="L211" s="58" t="e">
        <f>IF(G211&lt;&gt;0,VLOOKUP(B211&amp;"-"&amp;C211&amp;"-"&amp;G211,RAMs!$A:$H,6,FALSE),"")</f>
        <v>#N/A</v>
      </c>
      <c r="M211" s="58" t="e">
        <f>IF(H211&lt;&gt;0,VLOOKUP(B211&amp;"-"&amp;C211&amp;"-"&amp;H211,RAMs!$A:$H,6,FALSE),"")</f>
        <v>#N/A</v>
      </c>
      <c r="N211" s="58" t="e">
        <f>IF(I211&lt;&gt;0,VLOOKUP(B211&amp;"-"&amp;C211&amp;"-"&amp;I211,RAMs!$A:$H,6,FALSE),"")</f>
        <v>#N/A</v>
      </c>
      <c r="O211" s="24">
        <f t="shared" si="27"/>
        <v>4.1612152378585847</v>
      </c>
      <c r="P211" s="37">
        <f t="shared" si="28"/>
        <v>4.3038561972946443</v>
      </c>
      <c r="Q211" s="37">
        <f t="shared" si="29"/>
        <v>4.3038561972946443</v>
      </c>
      <c r="R211" s="59">
        <f t="shared" si="30"/>
        <v>4.2563092108159584</v>
      </c>
      <c r="S211" s="60">
        <f t="shared" si="26"/>
        <v>4.2730905001613761</v>
      </c>
      <c r="T211" s="61"/>
      <c r="U211" s="55"/>
      <c r="V211" s="62"/>
      <c r="W211" s="62"/>
      <c r="X211" s="62"/>
    </row>
    <row r="212" spans="1:24" ht="15" customHeight="1" x14ac:dyDescent="0.25">
      <c r="A212" s="34" t="str">
        <f t="shared" si="24"/>
        <v>DDR5-6200-96</v>
      </c>
      <c r="B212" s="53" t="s">
        <v>28</v>
      </c>
      <c r="C212" s="57">
        <v>6200</v>
      </c>
      <c r="D212" s="37">
        <v>1.05</v>
      </c>
      <c r="E212" s="55">
        <f t="shared" si="25"/>
        <v>96</v>
      </c>
      <c r="F212" s="55">
        <v>32</v>
      </c>
      <c r="G212" s="55">
        <v>32</v>
      </c>
      <c r="H212" s="55">
        <v>32</v>
      </c>
      <c r="I212" s="56"/>
      <c r="J212" s="57">
        <v>0</v>
      </c>
      <c r="K212" s="58" t="e">
        <f>IF(F212&lt;&gt;0,VLOOKUP(B212&amp;"-"&amp;C212&amp;"-"&amp;F212,RAMs!$A:$H,6,FALSE),"")</f>
        <v>#N/A</v>
      </c>
      <c r="L212" s="58" t="e">
        <f>IF(G212&lt;&gt;0,VLOOKUP(B212&amp;"-"&amp;C212&amp;"-"&amp;G212,RAMs!$A:$H,6,FALSE),"")</f>
        <v>#N/A</v>
      </c>
      <c r="M212" s="58" t="e">
        <f>IF(H212&lt;&gt;0,VLOOKUP(B212&amp;"-"&amp;C212&amp;"-"&amp;H212,RAMs!$A:$H,6,FALSE),"")</f>
        <v>#N/A</v>
      </c>
      <c r="N212" s="58" t="str">
        <f>IF(I212&lt;&gt;0,VLOOKUP(B212&amp;"-"&amp;C212&amp;"-"&amp;I212,RAMs!$A:$H,6,FALSE),"")</f>
        <v/>
      </c>
      <c r="O212" s="24">
        <f t="shared" si="27"/>
        <v>4.3442628877164378</v>
      </c>
      <c r="P212" s="37">
        <f t="shared" si="28"/>
        <v>4.6146223306308967</v>
      </c>
      <c r="Q212" s="37">
        <f t="shared" si="29"/>
        <v>4.6146223306308967</v>
      </c>
      <c r="R212" s="59">
        <f t="shared" si="30"/>
        <v>4.524502516326077</v>
      </c>
      <c r="S212" s="60">
        <f t="shared" si="26"/>
        <v>4.5563095096101316</v>
      </c>
      <c r="T212" s="61"/>
      <c r="U212" s="55"/>
      <c r="V212" s="62"/>
      <c r="W212" s="62"/>
      <c r="X212" s="62"/>
    </row>
    <row r="213" spans="1:24" ht="15" customHeight="1" x14ac:dyDescent="0.25">
      <c r="A213" s="34" t="str">
        <f t="shared" si="24"/>
        <v>DDR5-6200-128</v>
      </c>
      <c r="B213" s="53" t="s">
        <v>28</v>
      </c>
      <c r="C213" s="57">
        <v>6200</v>
      </c>
      <c r="D213" s="37">
        <v>1.05</v>
      </c>
      <c r="E213" s="55">
        <f t="shared" si="25"/>
        <v>128</v>
      </c>
      <c r="F213" s="55">
        <v>32</v>
      </c>
      <c r="G213" s="55">
        <v>32</v>
      </c>
      <c r="H213" s="55">
        <v>32</v>
      </c>
      <c r="I213" s="56">
        <v>32</v>
      </c>
      <c r="J213" s="57">
        <v>0</v>
      </c>
      <c r="K213" s="58" t="e">
        <f>IF(F213&lt;&gt;0,VLOOKUP(B213&amp;"-"&amp;C213&amp;"-"&amp;F213,RAMs!$A:$H,6,FALSE),"")</f>
        <v>#N/A</v>
      </c>
      <c r="L213" s="58" t="e">
        <f>IF(G213&lt;&gt;0,VLOOKUP(B213&amp;"-"&amp;C213&amp;"-"&amp;G213,RAMs!$A:$H,6,FALSE),"")</f>
        <v>#N/A</v>
      </c>
      <c r="M213" s="58" t="e">
        <f>IF(H213&lt;&gt;0,VLOOKUP(B213&amp;"-"&amp;C213&amp;"-"&amp;H213,RAMs!$A:$H,6,FALSE),"")</f>
        <v>#N/A</v>
      </c>
      <c r="N213" s="58" t="e">
        <f>IF(I213&lt;&gt;0,VLOOKUP(B213&amp;"-"&amp;C213&amp;"-"&amp;I213,RAMs!$A:$H,6,FALSE),"")</f>
        <v>#N/A</v>
      </c>
      <c r="O213" s="24">
        <f t="shared" si="27"/>
        <v>4.9422281058970929</v>
      </c>
      <c r="P213" s="37">
        <f t="shared" si="28"/>
        <v>5.3777488908475934</v>
      </c>
      <c r="Q213" s="37">
        <f t="shared" si="29"/>
        <v>5.3777488908475934</v>
      </c>
      <c r="R213" s="59">
        <f t="shared" si="30"/>
        <v>5.232575295864093</v>
      </c>
      <c r="S213" s="60">
        <f t="shared" si="26"/>
        <v>5.2838130352700343</v>
      </c>
      <c r="T213" s="61"/>
      <c r="U213" s="55"/>
      <c r="V213" s="62"/>
      <c r="W213" s="62"/>
      <c r="X213" s="62"/>
    </row>
    <row r="214" spans="1:24" ht="15" customHeight="1" x14ac:dyDescent="0.25">
      <c r="A214" s="34" t="str">
        <f t="shared" si="24"/>
        <v>DDR5-6200-160</v>
      </c>
      <c r="B214" s="53" t="s">
        <v>28</v>
      </c>
      <c r="C214" s="57">
        <v>6200</v>
      </c>
      <c r="D214" s="37">
        <v>1.05</v>
      </c>
      <c r="E214" s="55">
        <f t="shared" si="25"/>
        <v>160</v>
      </c>
      <c r="F214" s="55">
        <v>64</v>
      </c>
      <c r="G214" s="55">
        <v>32</v>
      </c>
      <c r="H214" s="55">
        <v>32</v>
      </c>
      <c r="I214" s="56">
        <v>32</v>
      </c>
      <c r="J214" s="57">
        <v>0</v>
      </c>
      <c r="K214" s="58" t="e">
        <f>IF(F214&lt;&gt;0,VLOOKUP(B214&amp;"-"&amp;C214&amp;"-"&amp;F214,RAMs!$A:$H,6,FALSE),"")</f>
        <v>#N/A</v>
      </c>
      <c r="L214" s="58" t="e">
        <f>IF(G214&lt;&gt;0,VLOOKUP(B214&amp;"-"&amp;C214&amp;"-"&amp;G214,RAMs!$A:$H,6,FALSE),"")</f>
        <v>#N/A</v>
      </c>
      <c r="M214" s="58" t="e">
        <f>IF(H214&lt;&gt;0,VLOOKUP(B214&amp;"-"&amp;C214&amp;"-"&amp;H214,RAMs!$A:$H,6,FALSE),"")</f>
        <v>#N/A</v>
      </c>
      <c r="N214" s="58" t="e">
        <f>IF(I214&lt;&gt;0,VLOOKUP(B214&amp;"-"&amp;C214&amp;"-"&amp;I214,RAMs!$A:$H,6,FALSE),"")</f>
        <v>#N/A</v>
      </c>
      <c r="O214" s="24">
        <f t="shared" si="27"/>
        <v>5.4131905556447295</v>
      </c>
      <c r="P214" s="37">
        <f t="shared" si="28"/>
        <v>6.0253222592505935</v>
      </c>
      <c r="Q214" s="37">
        <f t="shared" si="29"/>
        <v>6.0253222592505935</v>
      </c>
      <c r="R214" s="59">
        <f t="shared" si="30"/>
        <v>5.8212783580486382</v>
      </c>
      <c r="S214" s="60">
        <f t="shared" si="26"/>
        <v>5.8932938525905056</v>
      </c>
      <c r="T214" s="61"/>
      <c r="U214" s="55"/>
      <c r="V214" s="62"/>
      <c r="W214" s="62"/>
      <c r="X214" s="62"/>
    </row>
    <row r="215" spans="1:24" ht="15" customHeight="1" x14ac:dyDescent="0.25">
      <c r="A215" s="34" t="str">
        <f t="shared" si="24"/>
        <v>DDR5-6200-192</v>
      </c>
      <c r="B215" s="53" t="s">
        <v>28</v>
      </c>
      <c r="C215" s="57">
        <v>6200</v>
      </c>
      <c r="D215" s="37">
        <v>1.05</v>
      </c>
      <c r="E215" s="55">
        <f t="shared" si="25"/>
        <v>192</v>
      </c>
      <c r="F215" s="55">
        <v>64</v>
      </c>
      <c r="G215" s="55">
        <v>64</v>
      </c>
      <c r="H215" s="55">
        <v>64</v>
      </c>
      <c r="I215" s="56"/>
      <c r="J215" s="57">
        <v>0</v>
      </c>
      <c r="K215" s="58" t="e">
        <f>IF(F215&lt;&gt;0,VLOOKUP(B215&amp;"-"&amp;C215&amp;"-"&amp;F215,RAMs!$A:$H,6,FALSE),"")</f>
        <v>#N/A</v>
      </c>
      <c r="L215" s="58" t="e">
        <f>IF(G215&lt;&gt;0,VLOOKUP(B215&amp;"-"&amp;C215&amp;"-"&amp;G215,RAMs!$A:$H,6,FALSE),"")</f>
        <v>#N/A</v>
      </c>
      <c r="M215" s="58" t="e">
        <f>IF(H215&lt;&gt;0,VLOOKUP(B215&amp;"-"&amp;C215&amp;"-"&amp;H215,RAMs!$A:$H,6,FALSE),"")</f>
        <v>#N/A</v>
      </c>
      <c r="N215" s="58" t="str">
        <f>IF(I215&lt;&gt;0,VLOOKUP(B215&amp;"-"&amp;C215&amp;"-"&amp;I215,RAMs!$A:$H,6,FALSE),"")</f>
        <v/>
      </c>
      <c r="O215" s="24">
        <f t="shared" si="27"/>
        <v>5.76666582104043</v>
      </c>
      <c r="P215" s="37">
        <f t="shared" si="28"/>
        <v>6.5704263639513867</v>
      </c>
      <c r="Q215" s="37">
        <f t="shared" si="29"/>
        <v>6.5704263639513867</v>
      </c>
      <c r="R215" s="59">
        <f t="shared" si="30"/>
        <v>6.3025061829810678</v>
      </c>
      <c r="S215" s="60">
        <f t="shared" si="26"/>
        <v>6.3970662468529449</v>
      </c>
      <c r="T215" s="61"/>
      <c r="U215" s="55"/>
      <c r="V215" s="62"/>
      <c r="W215" s="62"/>
      <c r="X215" s="62"/>
    </row>
    <row r="216" spans="1:24" ht="15" customHeight="1" x14ac:dyDescent="0.25">
      <c r="A216" s="34" t="str">
        <f t="shared" si="24"/>
        <v>DDR5-6200-256</v>
      </c>
      <c r="B216" s="53" t="s">
        <v>28</v>
      </c>
      <c r="C216" s="57">
        <v>6200</v>
      </c>
      <c r="D216" s="37">
        <v>1.05</v>
      </c>
      <c r="E216" s="55">
        <f t="shared" si="25"/>
        <v>256</v>
      </c>
      <c r="F216" s="55">
        <v>64</v>
      </c>
      <c r="G216" s="55">
        <v>64</v>
      </c>
      <c r="H216" s="55">
        <v>64</v>
      </c>
      <c r="I216" s="56">
        <v>64</v>
      </c>
      <c r="J216" s="57">
        <v>0</v>
      </c>
      <c r="K216" s="58" t="e">
        <f>IF(F216&lt;&gt;0,VLOOKUP(B216&amp;"-"&amp;C216&amp;"-"&amp;F216,RAMs!$A:$H,6,FALSE),"")</f>
        <v>#N/A</v>
      </c>
      <c r="L216" s="58" t="e">
        <f>IF(G216&lt;&gt;0,VLOOKUP(B216&amp;"-"&amp;C216&amp;"-"&amp;G216,RAMs!$A:$H,6,FALSE),"")</f>
        <v>#N/A</v>
      </c>
      <c r="M216" s="58" t="e">
        <f>IF(H216&lt;&gt;0,VLOOKUP(B216&amp;"-"&amp;C216&amp;"-"&amp;H216,RAMs!$A:$H,6,FALSE),"")</f>
        <v>#N/A</v>
      </c>
      <c r="N216" s="58" t="e">
        <f>IF(I216&lt;&gt;0,VLOOKUP(B216&amp;"-"&amp;C216&amp;"-"&amp;I216,RAMs!$A:$H,6,FALSE),"")</f>
        <v>#N/A</v>
      </c>
      <c r="O216" s="24">
        <f t="shared" si="27"/>
        <v>6.6819497029433998</v>
      </c>
      <c r="P216" s="37">
        <f t="shared" si="28"/>
        <v>7.7698660867862657</v>
      </c>
      <c r="Q216" s="37">
        <f t="shared" si="29"/>
        <v>7.7698660867862657</v>
      </c>
      <c r="R216" s="59">
        <f t="shared" si="30"/>
        <v>7.4072272921719762</v>
      </c>
      <c r="S216" s="60">
        <f t="shared" si="26"/>
        <v>7.5352174549770208</v>
      </c>
      <c r="T216" s="61"/>
      <c r="U216" s="55"/>
      <c r="V216" s="62"/>
      <c r="W216" s="62"/>
      <c r="X216" s="62"/>
    </row>
    <row r="217" spans="1:24" ht="15" customHeight="1" x14ac:dyDescent="0.25">
      <c r="A217" s="34" t="str">
        <f t="shared" si="24"/>
        <v>DDR5-6400-8</v>
      </c>
      <c r="B217" s="53" t="s">
        <v>28</v>
      </c>
      <c r="C217" s="57">
        <v>6400</v>
      </c>
      <c r="D217" s="37">
        <v>1.05</v>
      </c>
      <c r="E217" s="55">
        <f t="shared" si="25"/>
        <v>8</v>
      </c>
      <c r="F217" s="55">
        <v>8</v>
      </c>
      <c r="G217" s="55"/>
      <c r="H217" s="55"/>
      <c r="I217" s="56"/>
      <c r="J217" s="57">
        <v>0</v>
      </c>
      <c r="K217" s="58" t="e">
        <f>IF(F217&lt;&gt;0,VLOOKUP(B217&amp;"-"&amp;C217&amp;"-"&amp;F217,RAMs!$A:$H,6,FALSE),"")</f>
        <v>#N/A</v>
      </c>
      <c r="L217" s="58" t="str">
        <f>IF(G217&lt;&gt;0,VLOOKUP(B217&amp;"-"&amp;C217&amp;"-"&amp;G217,RAMs!$A:$H,6,FALSE),"")</f>
        <v/>
      </c>
      <c r="M217" s="58" t="str">
        <f>IF(H217&lt;&gt;0,VLOOKUP(B217&amp;"-"&amp;C217&amp;"-"&amp;H217,RAMs!$A:$H,6,FALSE),"")</f>
        <v/>
      </c>
      <c r="N217" s="58" t="str">
        <f>IF(I217&lt;&gt;0,VLOOKUP(B217&amp;"-"&amp;C217&amp;"-"&amp;I217,RAMs!$A:$H,6,FALSE),"")</f>
        <v/>
      </c>
      <c r="O217" s="24">
        <f t="shared" si="27"/>
        <v>2.3384061829218608</v>
      </c>
      <c r="P217" s="37">
        <f t="shared" si="28"/>
        <v>1.9399593280453025</v>
      </c>
      <c r="Q217" s="37">
        <f t="shared" si="29"/>
        <v>1.9399593280453025</v>
      </c>
      <c r="R217" s="59">
        <f t="shared" si="30"/>
        <v>2.0727749463374883</v>
      </c>
      <c r="S217" s="60">
        <f t="shared" si="26"/>
        <v>2.0258988457637757</v>
      </c>
      <c r="T217" s="61"/>
      <c r="U217" s="55"/>
      <c r="V217" s="62"/>
      <c r="W217" s="62"/>
      <c r="X217" s="62"/>
    </row>
    <row r="218" spans="1:24" ht="15" customHeight="1" x14ac:dyDescent="0.25">
      <c r="A218" s="34" t="str">
        <f t="shared" si="24"/>
        <v>DDR5-6400-16</v>
      </c>
      <c r="B218" s="53" t="s">
        <v>28</v>
      </c>
      <c r="C218" s="57">
        <v>6400</v>
      </c>
      <c r="D218" s="37">
        <v>1.05</v>
      </c>
      <c r="E218" s="55">
        <f t="shared" si="25"/>
        <v>16</v>
      </c>
      <c r="F218" s="55">
        <v>8</v>
      </c>
      <c r="G218" s="55">
        <v>8</v>
      </c>
      <c r="H218" s="55"/>
      <c r="I218" s="56"/>
      <c r="J218" s="57">
        <v>0</v>
      </c>
      <c r="K218" s="58" t="e">
        <f>IF(F218&lt;&gt;0,VLOOKUP(B218&amp;"-"&amp;C218&amp;"-"&amp;F218,RAMs!$A:$H,6,FALSE),"")</f>
        <v>#N/A</v>
      </c>
      <c r="L218" s="58" t="e">
        <f>IF(G218&lt;&gt;0,VLOOKUP(B218&amp;"-"&amp;C218&amp;"-"&amp;G218,RAMs!$A:$H,6,FALSE),"")</f>
        <v>#N/A</v>
      </c>
      <c r="M218" s="58" t="str">
        <f>IF(H218&lt;&gt;0,VLOOKUP(B218&amp;"-"&amp;C218&amp;"-"&amp;H218,RAMs!$A:$H,6,FALSE),"")</f>
        <v/>
      </c>
      <c r="N218" s="58" t="str">
        <f>IF(I218&lt;&gt;0,VLOOKUP(B218&amp;"-"&amp;C218&amp;"-"&amp;I218,RAMs!$A:$H,6,FALSE),"")</f>
        <v/>
      </c>
      <c r="O218" s="24">
        <f t="shared" si="27"/>
        <v>2.6805131563364615</v>
      </c>
      <c r="P218" s="37">
        <f t="shared" si="28"/>
        <v>2.3496255034678906</v>
      </c>
      <c r="Q218" s="37">
        <f t="shared" si="29"/>
        <v>2.3496255034678906</v>
      </c>
      <c r="R218" s="59">
        <f t="shared" si="30"/>
        <v>2.4599213877574142</v>
      </c>
      <c r="S218" s="60">
        <f t="shared" si="26"/>
        <v>2.4209934285964061</v>
      </c>
      <c r="T218" s="61"/>
      <c r="U218" s="55"/>
      <c r="V218" s="62"/>
      <c r="W218" s="62"/>
      <c r="X218" s="62"/>
    </row>
    <row r="219" spans="1:24" ht="15" customHeight="1" x14ac:dyDescent="0.25">
      <c r="A219" s="34" t="str">
        <f t="shared" si="24"/>
        <v>DDR5-6400-24</v>
      </c>
      <c r="B219" s="53" t="s">
        <v>28</v>
      </c>
      <c r="C219" s="57">
        <v>6400</v>
      </c>
      <c r="D219" s="37">
        <v>1.05</v>
      </c>
      <c r="E219" s="55">
        <f t="shared" si="25"/>
        <v>24</v>
      </c>
      <c r="F219" s="55">
        <v>16</v>
      </c>
      <c r="G219" s="55">
        <v>8</v>
      </c>
      <c r="H219" s="55"/>
      <c r="I219" s="56"/>
      <c r="J219" s="57">
        <v>0</v>
      </c>
      <c r="K219" s="58" t="e">
        <f>IF(F219&lt;&gt;0,VLOOKUP(B219&amp;"-"&amp;C219&amp;"-"&amp;F219,RAMs!$A:$H,6,FALSE),"")</f>
        <v>#N/A</v>
      </c>
      <c r="L219" s="58" t="e">
        <f>IF(G219&lt;&gt;0,VLOOKUP(B219&amp;"-"&amp;C219&amp;"-"&amp;G219,RAMs!$A:$H,6,FALSE),"")</f>
        <v>#N/A</v>
      </c>
      <c r="M219" s="58" t="str">
        <f>IF(H219&lt;&gt;0,VLOOKUP(B219&amp;"-"&amp;C219&amp;"-"&amp;H219,RAMs!$A:$H,6,FALSE),"")</f>
        <v/>
      </c>
      <c r="N219" s="58" t="str">
        <f>IF(I219&lt;&gt;0,VLOOKUP(B219&amp;"-"&amp;C219&amp;"-"&amp;I219,RAMs!$A:$H,6,FALSE),"")</f>
        <v/>
      </c>
      <c r="O219" s="24">
        <f t="shared" si="27"/>
        <v>2.8937789512413103</v>
      </c>
      <c r="P219" s="37">
        <f t="shared" si="28"/>
        <v>2.6428659714620579</v>
      </c>
      <c r="Q219" s="37">
        <f t="shared" si="29"/>
        <v>2.6428659714620579</v>
      </c>
      <c r="R219" s="59">
        <f t="shared" si="30"/>
        <v>2.726503631388475</v>
      </c>
      <c r="S219" s="60">
        <f t="shared" si="26"/>
        <v>2.6969844572967987</v>
      </c>
      <c r="T219" s="61"/>
      <c r="U219" s="55"/>
      <c r="V219" s="62"/>
      <c r="W219" s="62"/>
      <c r="X219" s="62"/>
    </row>
    <row r="220" spans="1:24" ht="15" customHeight="1" x14ac:dyDescent="0.25">
      <c r="A220" s="34" t="str">
        <f t="shared" si="24"/>
        <v>DDR5-6400-32</v>
      </c>
      <c r="B220" s="53" t="s">
        <v>28</v>
      </c>
      <c r="C220" s="57">
        <v>6400</v>
      </c>
      <c r="D220" s="37">
        <v>1.05</v>
      </c>
      <c r="E220" s="55">
        <f t="shared" si="25"/>
        <v>32</v>
      </c>
      <c r="F220" s="55">
        <v>8</v>
      </c>
      <c r="G220" s="55">
        <v>8</v>
      </c>
      <c r="H220" s="55">
        <v>8</v>
      </c>
      <c r="I220" s="56">
        <v>8</v>
      </c>
      <c r="J220" s="57">
        <v>0</v>
      </c>
      <c r="K220" s="58" t="e">
        <f>IF(F220&lt;&gt;0,VLOOKUP(B220&amp;"-"&amp;C220&amp;"-"&amp;F220,RAMs!$A:$H,6,FALSE),"")</f>
        <v>#N/A</v>
      </c>
      <c r="L220" s="58" t="e">
        <f>IF(G220&lt;&gt;0,VLOOKUP(B220&amp;"-"&amp;C220&amp;"-"&amp;G220,RAMs!$A:$H,6,FALSE),"")</f>
        <v>#N/A</v>
      </c>
      <c r="M220" s="58" t="e">
        <f>IF(H220&lt;&gt;0,VLOOKUP(B220&amp;"-"&amp;C220&amp;"-"&amp;H220,RAMs!$A:$H,6,FALSE),"")</f>
        <v>#N/A</v>
      </c>
      <c r="N220" s="58" t="e">
        <f>IF(I220&lt;&gt;0,VLOOKUP(B220&amp;"-"&amp;C220&amp;"-"&amp;I220,RAMs!$A:$H,6,FALSE),"")</f>
        <v>#N/A</v>
      </c>
      <c r="O220" s="24">
        <f t="shared" si="27"/>
        <v>3.2709276805290131</v>
      </c>
      <c r="P220" s="37">
        <f t="shared" si="28"/>
        <v>3.0399836481876719</v>
      </c>
      <c r="Q220" s="37">
        <f t="shared" si="29"/>
        <v>3.0399836481876719</v>
      </c>
      <c r="R220" s="59">
        <f t="shared" si="30"/>
        <v>3.1169649923014524</v>
      </c>
      <c r="S220" s="60">
        <f t="shared" si="26"/>
        <v>3.0897951061436473</v>
      </c>
      <c r="T220" s="61"/>
      <c r="U220" s="55"/>
      <c r="V220" s="62"/>
      <c r="W220" s="62"/>
      <c r="X220" s="62"/>
    </row>
    <row r="221" spans="1:24" ht="15" customHeight="1" x14ac:dyDescent="0.25">
      <c r="A221" s="34" t="str">
        <f t="shared" si="24"/>
        <v>DDR5-6400-40</v>
      </c>
      <c r="B221" s="53" t="s">
        <v>28</v>
      </c>
      <c r="C221" s="57">
        <v>6400</v>
      </c>
      <c r="D221" s="37">
        <v>1.05</v>
      </c>
      <c r="E221" s="55">
        <f t="shared" si="25"/>
        <v>40</v>
      </c>
      <c r="F221" s="55">
        <v>16</v>
      </c>
      <c r="G221" s="55">
        <v>8</v>
      </c>
      <c r="H221" s="55">
        <v>8</v>
      </c>
      <c r="I221" s="56">
        <v>8</v>
      </c>
      <c r="J221" s="57">
        <v>0</v>
      </c>
      <c r="K221" s="58" t="e">
        <f>IF(F221&lt;&gt;0,VLOOKUP(B221&amp;"-"&amp;C221&amp;"-"&amp;F221,RAMs!$A:$H,6,FALSE),"")</f>
        <v>#N/A</v>
      </c>
      <c r="L221" s="58" t="e">
        <f>IF(G221&lt;&gt;0,VLOOKUP(B221&amp;"-"&amp;C221&amp;"-"&amp;G221,RAMs!$A:$H,6,FALSE),"")</f>
        <v>#N/A</v>
      </c>
      <c r="M221" s="58" t="e">
        <f>IF(H221&lt;&gt;0,VLOOKUP(B221&amp;"-"&amp;C221&amp;"-"&amp;H221,RAMs!$A:$H,6,FALSE),"")</f>
        <v>#N/A</v>
      </c>
      <c r="N221" s="58" t="e">
        <f>IF(I221&lt;&gt;0,VLOOKUP(B221&amp;"-"&amp;C221&amp;"-"&amp;I221,RAMs!$A:$H,6,FALSE),"")</f>
        <v>#N/A</v>
      </c>
      <c r="O221" s="24">
        <f t="shared" si="27"/>
        <v>3.449389077350717</v>
      </c>
      <c r="P221" s="37">
        <f t="shared" si="28"/>
        <v>3.2853680688175149</v>
      </c>
      <c r="Q221" s="37">
        <f t="shared" si="29"/>
        <v>3.2853680688175149</v>
      </c>
      <c r="R221" s="59">
        <f t="shared" si="30"/>
        <v>3.3400417383285821</v>
      </c>
      <c r="S221" s="60">
        <f t="shared" si="26"/>
        <v>3.3207451490893818</v>
      </c>
      <c r="T221" s="61"/>
      <c r="U221" s="55"/>
      <c r="V221" s="62"/>
      <c r="W221" s="62"/>
      <c r="X221" s="62"/>
    </row>
    <row r="222" spans="1:24" ht="15" customHeight="1" x14ac:dyDescent="0.25">
      <c r="A222" s="34" t="str">
        <f t="shared" si="24"/>
        <v>DDR5-6400-48</v>
      </c>
      <c r="B222" s="53" t="s">
        <v>28</v>
      </c>
      <c r="C222" s="57">
        <v>6400</v>
      </c>
      <c r="D222" s="37">
        <v>1.05</v>
      </c>
      <c r="E222" s="55">
        <f t="shared" si="25"/>
        <v>48</v>
      </c>
      <c r="F222" s="55">
        <v>16</v>
      </c>
      <c r="G222" s="55">
        <v>16</v>
      </c>
      <c r="H222" s="55">
        <v>16</v>
      </c>
      <c r="I222" s="56"/>
      <c r="J222" s="57">
        <v>0</v>
      </c>
      <c r="K222" s="58" t="e">
        <f>IF(F222&lt;&gt;0,VLOOKUP(B222&amp;"-"&amp;C222&amp;"-"&amp;F222,RAMs!$A:$H,6,FALSE),"")</f>
        <v>#N/A</v>
      </c>
      <c r="L222" s="58" t="e">
        <f>IF(G222&lt;&gt;0,VLOOKUP(B222&amp;"-"&amp;C222&amp;"-"&amp;G222,RAMs!$A:$H,6,FALSE),"")</f>
        <v>#N/A</v>
      </c>
      <c r="M222" s="58" t="e">
        <f>IF(H222&lt;&gt;0,VLOOKUP(B222&amp;"-"&amp;C222&amp;"-"&amp;H222,RAMs!$A:$H,6,FALSE),"")</f>
        <v>#N/A</v>
      </c>
      <c r="N222" s="58" t="str">
        <f>IF(I222&lt;&gt;0,VLOOKUP(B222&amp;"-"&amp;C222&amp;"-"&amp;I222,RAMs!$A:$H,6,FALSE),"")</f>
        <v/>
      </c>
      <c r="O222" s="24">
        <f t="shared" si="27"/>
        <v>3.5250739301439622</v>
      </c>
      <c r="P222" s="37">
        <f t="shared" si="28"/>
        <v>3.450165654430716</v>
      </c>
      <c r="Q222" s="37">
        <f t="shared" si="29"/>
        <v>3.450165654430716</v>
      </c>
      <c r="R222" s="59">
        <f t="shared" si="30"/>
        <v>3.4751350796684646</v>
      </c>
      <c r="S222" s="60">
        <f t="shared" si="26"/>
        <v>3.4663223413492594</v>
      </c>
      <c r="T222" s="61"/>
      <c r="U222" s="55"/>
      <c r="V222" s="62"/>
      <c r="W222" s="62"/>
      <c r="X222" s="62"/>
    </row>
    <row r="223" spans="1:24" ht="15" customHeight="1" x14ac:dyDescent="0.25">
      <c r="A223" s="34" t="str">
        <f t="shared" si="24"/>
        <v>DDR5-6400-64</v>
      </c>
      <c r="B223" s="53" t="s">
        <v>28</v>
      </c>
      <c r="C223" s="57">
        <v>6400</v>
      </c>
      <c r="D223" s="37">
        <v>1.05</v>
      </c>
      <c r="E223" s="55">
        <f t="shared" si="25"/>
        <v>64</v>
      </c>
      <c r="F223" s="55">
        <v>16</v>
      </c>
      <c r="G223" s="55">
        <v>16</v>
      </c>
      <c r="H223" s="55">
        <v>16</v>
      </c>
      <c r="I223" s="56">
        <v>16</v>
      </c>
      <c r="J223" s="57">
        <v>0</v>
      </c>
      <c r="K223" s="58" t="e">
        <f>IF(F223&lt;&gt;0,VLOOKUP(B223&amp;"-"&amp;C223&amp;"-"&amp;F223,RAMs!$A:$H,6,FALSE),"")</f>
        <v>#N/A</v>
      </c>
      <c r="L223" s="58" t="e">
        <f>IF(G223&lt;&gt;0,VLOOKUP(B223&amp;"-"&amp;C223&amp;"-"&amp;G223,RAMs!$A:$H,6,FALSE),"")</f>
        <v>#N/A</v>
      </c>
      <c r="M223" s="58" t="e">
        <f>IF(H223&lt;&gt;0,VLOOKUP(B223&amp;"-"&amp;C223&amp;"-"&amp;H223,RAMs!$A:$H,6,FALSE),"")</f>
        <v>#N/A</v>
      </c>
      <c r="N223" s="58" t="e">
        <f>IF(I223&lt;&gt;0,VLOOKUP(B223&amp;"-"&amp;C223&amp;"-"&amp;I223,RAMs!$A:$H,6,FALSE),"")</f>
        <v>#N/A</v>
      </c>
      <c r="O223" s="24">
        <f t="shared" si="27"/>
        <v>3.9301588919687664</v>
      </c>
      <c r="P223" s="37">
        <f t="shared" si="28"/>
        <v>3.946426563917333</v>
      </c>
      <c r="Q223" s="37">
        <f t="shared" si="29"/>
        <v>3.946426563917333</v>
      </c>
      <c r="R223" s="59">
        <f t="shared" si="30"/>
        <v>3.941004006601144</v>
      </c>
      <c r="S223" s="60">
        <f t="shared" si="26"/>
        <v>3.9429178503597986</v>
      </c>
      <c r="T223" s="61"/>
      <c r="U223" s="55"/>
      <c r="V223" s="62"/>
      <c r="W223" s="62"/>
      <c r="X223" s="62"/>
    </row>
    <row r="224" spans="1:24" ht="15" customHeight="1" x14ac:dyDescent="0.25">
      <c r="A224" s="34" t="str">
        <f t="shared" si="24"/>
        <v>DDR5-6400-80</v>
      </c>
      <c r="B224" s="53" t="s">
        <v>28</v>
      </c>
      <c r="C224" s="57">
        <v>6400</v>
      </c>
      <c r="D224" s="37">
        <v>1.05</v>
      </c>
      <c r="E224" s="55">
        <f t="shared" si="25"/>
        <v>80</v>
      </c>
      <c r="F224" s="55">
        <v>32</v>
      </c>
      <c r="G224" s="55">
        <v>16</v>
      </c>
      <c r="H224" s="55">
        <v>16</v>
      </c>
      <c r="I224" s="56">
        <v>16</v>
      </c>
      <c r="J224" s="57">
        <v>0</v>
      </c>
      <c r="K224" s="58" t="e">
        <f>IF(F224&lt;&gt;0,VLOOKUP(B224&amp;"-"&amp;C224&amp;"-"&amp;F224,RAMs!$A:$H,6,FALSE),"")</f>
        <v>#N/A</v>
      </c>
      <c r="L224" s="58" t="e">
        <f>IF(G224&lt;&gt;0,VLOOKUP(B224&amp;"-"&amp;C224&amp;"-"&amp;G224,RAMs!$A:$H,6,FALSE),"")</f>
        <v>#N/A</v>
      </c>
      <c r="M224" s="58" t="e">
        <f>IF(H224&lt;&gt;0,VLOOKUP(B224&amp;"-"&amp;C224&amp;"-"&amp;H224,RAMs!$A:$H,6,FALSE),"")</f>
        <v>#N/A</v>
      </c>
      <c r="N224" s="58" t="e">
        <f>IF(I224&lt;&gt;0,VLOOKUP(B224&amp;"-"&amp;C224&amp;"-"&amp;I224,RAMs!$A:$H,6,FALSE),"")</f>
        <v>#N/A</v>
      </c>
      <c r="O224" s="24">
        <f t="shared" si="27"/>
        <v>4.2200702864197872</v>
      </c>
      <c r="P224" s="37">
        <f t="shared" si="28"/>
        <v>4.3450547312874868</v>
      </c>
      <c r="Q224" s="37">
        <f t="shared" si="29"/>
        <v>4.3450547312874868</v>
      </c>
      <c r="R224" s="59">
        <f t="shared" si="30"/>
        <v>4.3033932496649197</v>
      </c>
      <c r="S224" s="60">
        <f t="shared" si="26"/>
        <v>4.3180973020022959</v>
      </c>
      <c r="T224" s="61"/>
      <c r="U224" s="55"/>
      <c r="V224" s="62"/>
      <c r="W224" s="62"/>
      <c r="X224" s="62"/>
    </row>
    <row r="225" spans="1:24" ht="15" customHeight="1" x14ac:dyDescent="0.25">
      <c r="A225" s="34" t="str">
        <f t="shared" si="24"/>
        <v>DDR5-6400-96</v>
      </c>
      <c r="B225" s="53" t="s">
        <v>28</v>
      </c>
      <c r="C225" s="57">
        <v>6400</v>
      </c>
      <c r="D225" s="37">
        <v>1.05</v>
      </c>
      <c r="E225" s="55">
        <f t="shared" si="25"/>
        <v>96</v>
      </c>
      <c r="F225" s="55">
        <v>32</v>
      </c>
      <c r="G225" s="55">
        <v>32</v>
      </c>
      <c r="H225" s="55">
        <v>32</v>
      </c>
      <c r="I225" s="56"/>
      <c r="J225" s="57">
        <v>0</v>
      </c>
      <c r="K225" s="58" t="e">
        <f>IF(F225&lt;&gt;0,VLOOKUP(B225&amp;"-"&amp;C225&amp;"-"&amp;F225,RAMs!$A:$H,6,FALSE),"")</f>
        <v>#N/A</v>
      </c>
      <c r="L225" s="58" t="e">
        <f>IF(G225&lt;&gt;0,VLOOKUP(B225&amp;"-"&amp;C225&amp;"-"&amp;G225,RAMs!$A:$H,6,FALSE),"")</f>
        <v>#N/A</v>
      </c>
      <c r="M225" s="58" t="e">
        <f>IF(H225&lt;&gt;0,VLOOKUP(B225&amp;"-"&amp;C225&amp;"-"&amp;H225,RAMs!$A:$H,6,FALSE),"")</f>
        <v>#N/A</v>
      </c>
      <c r="N225" s="58" t="str">
        <f>IF(I225&lt;&gt;0,VLOOKUP(B225&amp;"-"&amp;C225&amp;"-"&amp;I225,RAMs!$A:$H,6,FALSE),"")</f>
        <v/>
      </c>
      <c r="O225" s="24">
        <f t="shared" si="27"/>
        <v>4.4006656425875894</v>
      </c>
      <c r="P225" s="37">
        <f t="shared" si="28"/>
        <v>4.6541042590407029</v>
      </c>
      <c r="Q225" s="37">
        <f t="shared" si="29"/>
        <v>4.6541042590407029</v>
      </c>
      <c r="R225" s="59">
        <f t="shared" si="30"/>
        <v>4.5696247202229987</v>
      </c>
      <c r="S225" s="60">
        <f t="shared" si="26"/>
        <v>4.599441028041011</v>
      </c>
      <c r="T225" s="61"/>
      <c r="U225" s="55"/>
      <c r="V225" s="62"/>
      <c r="W225" s="62"/>
      <c r="X225" s="62"/>
    </row>
    <row r="226" spans="1:24" ht="15" customHeight="1" x14ac:dyDescent="0.25">
      <c r="A226" s="34" t="str">
        <f t="shared" si="24"/>
        <v>DDR5-6400-128</v>
      </c>
      <c r="B226" s="53" t="s">
        <v>28</v>
      </c>
      <c r="C226" s="57">
        <v>6400</v>
      </c>
      <c r="D226" s="37">
        <v>1.05</v>
      </c>
      <c r="E226" s="55">
        <f t="shared" si="25"/>
        <v>128</v>
      </c>
      <c r="F226" s="55">
        <v>32</v>
      </c>
      <c r="G226" s="55">
        <v>32</v>
      </c>
      <c r="H226" s="55">
        <v>32</v>
      </c>
      <c r="I226" s="56">
        <v>32</v>
      </c>
      <c r="J226" s="57">
        <v>0</v>
      </c>
      <c r="K226" s="58" t="e">
        <f>IF(F226&lt;&gt;0,VLOOKUP(B226&amp;"-"&amp;C226&amp;"-"&amp;F226,RAMs!$A:$H,6,FALSE),"")</f>
        <v>#N/A</v>
      </c>
      <c r="L226" s="58" t="e">
        <f>IF(G226&lt;&gt;0,VLOOKUP(B226&amp;"-"&amp;C226&amp;"-"&amp;G226,RAMs!$A:$H,6,FALSE),"")</f>
        <v>#N/A</v>
      </c>
      <c r="M226" s="58" t="e">
        <f>IF(H226&lt;&gt;0,VLOOKUP(B226&amp;"-"&amp;C226&amp;"-"&amp;H226,RAMs!$A:$H,6,FALSE),"")</f>
        <v>#N/A</v>
      </c>
      <c r="N226" s="58" t="e">
        <f>IF(I226&lt;&gt;0,VLOOKUP(B226&amp;"-"&amp;C226&amp;"-"&amp;I226,RAMs!$A:$H,6,FALSE),"")</f>
        <v>#N/A</v>
      </c>
      <c r="O226" s="24">
        <f t="shared" si="27"/>
        <v>5.0010831544582945</v>
      </c>
      <c r="P226" s="37">
        <f t="shared" si="28"/>
        <v>5.4189474248404341</v>
      </c>
      <c r="Q226" s="37">
        <f t="shared" si="29"/>
        <v>5.4189474248404341</v>
      </c>
      <c r="R226" s="59">
        <f t="shared" si="30"/>
        <v>5.2796593347130543</v>
      </c>
      <c r="S226" s="60">
        <f t="shared" si="26"/>
        <v>5.3288198371109523</v>
      </c>
      <c r="T226" s="61"/>
      <c r="U226" s="55"/>
      <c r="V226" s="62"/>
      <c r="W226" s="62"/>
      <c r="X226" s="62"/>
    </row>
    <row r="227" spans="1:24" ht="15" customHeight="1" x14ac:dyDescent="0.25">
      <c r="A227" s="34" t="str">
        <f t="shared" si="24"/>
        <v>DDR5-6400-160</v>
      </c>
      <c r="B227" s="53" t="s">
        <v>28</v>
      </c>
      <c r="C227" s="57">
        <v>6400</v>
      </c>
      <c r="D227" s="37">
        <v>1.05</v>
      </c>
      <c r="E227" s="55">
        <f t="shared" si="25"/>
        <v>160</v>
      </c>
      <c r="F227" s="55">
        <v>64</v>
      </c>
      <c r="G227" s="55">
        <v>32</v>
      </c>
      <c r="H227" s="55">
        <v>32</v>
      </c>
      <c r="I227" s="56">
        <v>32</v>
      </c>
      <c r="J227" s="57">
        <v>0</v>
      </c>
      <c r="K227" s="58" t="e">
        <f>IF(F227&lt;&gt;0,VLOOKUP(B227&amp;"-"&amp;C227&amp;"-"&amp;F227,RAMs!$A:$H,6,FALSE),"")</f>
        <v>#N/A</v>
      </c>
      <c r="L227" s="58" t="e">
        <f>IF(G227&lt;&gt;0,VLOOKUP(B227&amp;"-"&amp;C227&amp;"-"&amp;G227,RAMs!$A:$H,6,FALSE),"")</f>
        <v>#N/A</v>
      </c>
      <c r="M227" s="58" t="e">
        <f>IF(H227&lt;&gt;0,VLOOKUP(B227&amp;"-"&amp;C227&amp;"-"&amp;H227,RAMs!$A:$H,6,FALSE),"")</f>
        <v>#N/A</v>
      </c>
      <c r="N227" s="58" t="e">
        <f>IF(I227&lt;&gt;0,VLOOKUP(B227&amp;"-"&amp;C227&amp;"-"&amp;I227,RAMs!$A:$H,6,FALSE),"")</f>
        <v>#N/A</v>
      </c>
      <c r="O227" s="24">
        <f t="shared" si="27"/>
        <v>5.4720456042059311</v>
      </c>
      <c r="P227" s="37">
        <f t="shared" si="28"/>
        <v>6.0665207932434342</v>
      </c>
      <c r="Q227" s="37">
        <f t="shared" si="29"/>
        <v>6.0665207932434342</v>
      </c>
      <c r="R227" s="59">
        <f t="shared" si="30"/>
        <v>5.8683623968976004</v>
      </c>
      <c r="S227" s="60">
        <f t="shared" si="26"/>
        <v>5.9383006544314236</v>
      </c>
      <c r="T227" s="61"/>
      <c r="U227" s="55"/>
      <c r="V227" s="62"/>
      <c r="W227" s="62"/>
      <c r="X227" s="62"/>
    </row>
    <row r="228" spans="1:24" ht="15" customHeight="1" x14ac:dyDescent="0.25">
      <c r="A228" s="34" t="str">
        <f t="shared" si="24"/>
        <v>DDR5-6400-192</v>
      </c>
      <c r="B228" s="53" t="s">
        <v>28</v>
      </c>
      <c r="C228" s="57">
        <v>6400</v>
      </c>
      <c r="D228" s="37">
        <v>1.05</v>
      </c>
      <c r="E228" s="55">
        <f t="shared" si="25"/>
        <v>192</v>
      </c>
      <c r="F228" s="55">
        <v>64</v>
      </c>
      <c r="G228" s="55">
        <v>64</v>
      </c>
      <c r="H228" s="55">
        <v>64</v>
      </c>
      <c r="I228" s="56"/>
      <c r="J228" s="57">
        <v>0</v>
      </c>
      <c r="K228" s="58" t="e">
        <f>IF(F228&lt;&gt;0,VLOOKUP(B228&amp;"-"&amp;C228&amp;"-"&amp;F228,RAMs!$A:$H,6,FALSE),"")</f>
        <v>#N/A</v>
      </c>
      <c r="L228" s="58" t="e">
        <f>IF(G228&lt;&gt;0,VLOOKUP(B228&amp;"-"&amp;C228&amp;"-"&amp;G228,RAMs!$A:$H,6,FALSE),"")</f>
        <v>#N/A</v>
      </c>
      <c r="M228" s="58" t="e">
        <f>IF(H228&lt;&gt;0,VLOOKUP(B228&amp;"-"&amp;C228&amp;"-"&amp;H228,RAMs!$A:$H,6,FALSE),"")</f>
        <v>#N/A</v>
      </c>
      <c r="N228" s="58" t="str">
        <f>IF(I228&lt;&gt;0,VLOOKUP(B228&amp;"-"&amp;C228&amp;"-"&amp;I228,RAMs!$A:$H,6,FALSE),"")</f>
        <v/>
      </c>
      <c r="O228" s="24">
        <f t="shared" si="27"/>
        <v>5.8230685759115826</v>
      </c>
      <c r="P228" s="37">
        <f t="shared" si="28"/>
        <v>6.6099082923611938</v>
      </c>
      <c r="Q228" s="37">
        <f t="shared" si="29"/>
        <v>6.6099082923611938</v>
      </c>
      <c r="R228" s="59">
        <f t="shared" si="30"/>
        <v>6.3476283868779895</v>
      </c>
      <c r="S228" s="60">
        <f t="shared" si="26"/>
        <v>6.440197765283826</v>
      </c>
      <c r="T228" s="61"/>
      <c r="U228" s="55"/>
      <c r="V228" s="62"/>
      <c r="W228" s="62"/>
      <c r="X228" s="62"/>
    </row>
    <row r="229" spans="1:24" ht="15" customHeight="1" x14ac:dyDescent="0.25">
      <c r="A229" s="34" t="str">
        <f t="shared" si="24"/>
        <v>DDR5-6400-256</v>
      </c>
      <c r="B229" s="53" t="s">
        <v>28</v>
      </c>
      <c r="C229" s="57">
        <v>6400</v>
      </c>
      <c r="D229" s="37">
        <v>1.05</v>
      </c>
      <c r="E229" s="55">
        <f t="shared" si="25"/>
        <v>256</v>
      </c>
      <c r="F229" s="55">
        <v>64</v>
      </c>
      <c r="G229" s="55">
        <v>64</v>
      </c>
      <c r="H229" s="55">
        <v>64</v>
      </c>
      <c r="I229" s="56">
        <v>64</v>
      </c>
      <c r="J229" s="57">
        <v>0</v>
      </c>
      <c r="K229" s="58" t="e">
        <f>IF(F229&lt;&gt;0,VLOOKUP(B229&amp;"-"&amp;C229&amp;"-"&amp;F229,RAMs!$A:$H,6,FALSE),"")</f>
        <v>#N/A</v>
      </c>
      <c r="L229" s="58" t="e">
        <f>IF(G229&lt;&gt;0,VLOOKUP(B229&amp;"-"&amp;C229&amp;"-"&amp;G229,RAMs!$A:$H,6,FALSE),"")</f>
        <v>#N/A</v>
      </c>
      <c r="M229" s="58" t="e">
        <f>IF(H229&lt;&gt;0,VLOOKUP(B229&amp;"-"&amp;C229&amp;"-"&amp;H229,RAMs!$A:$H,6,FALSE),"")</f>
        <v>#N/A</v>
      </c>
      <c r="N229" s="58" t="e">
        <f>IF(I229&lt;&gt;0,VLOOKUP(B229&amp;"-"&amp;C229&amp;"-"&amp;I229,RAMs!$A:$H,6,FALSE),"")</f>
        <v>#N/A</v>
      </c>
      <c r="O229" s="24">
        <f t="shared" si="27"/>
        <v>6.7408047515046015</v>
      </c>
      <c r="P229" s="37">
        <f t="shared" si="28"/>
        <v>7.8110646207791063</v>
      </c>
      <c r="Q229" s="37">
        <f t="shared" si="29"/>
        <v>7.8110646207791063</v>
      </c>
      <c r="R229" s="59">
        <f t="shared" si="30"/>
        <v>7.4543113310209375</v>
      </c>
      <c r="S229" s="60">
        <f t="shared" si="26"/>
        <v>7.5802242568179379</v>
      </c>
      <c r="T229" s="61"/>
      <c r="U229" s="55"/>
      <c r="V229" s="62"/>
      <c r="W229" s="62"/>
      <c r="X229" s="62"/>
    </row>
    <row r="230" spans="1:24" ht="15" customHeight="1" x14ac:dyDescent="0.25">
      <c r="A230" s="34" t="str">
        <f t="shared" si="24"/>
        <v>DDR5-6800-8</v>
      </c>
      <c r="B230" s="53" t="s">
        <v>28</v>
      </c>
      <c r="C230" s="57">
        <f t="shared" ref="C230:C261" si="32">C217+400</f>
        <v>6800</v>
      </c>
      <c r="D230" s="37">
        <v>1.05</v>
      </c>
      <c r="E230" s="55">
        <f t="shared" si="25"/>
        <v>8</v>
      </c>
      <c r="F230" s="55">
        <v>8</v>
      </c>
      <c r="G230" s="55"/>
      <c r="H230" s="55"/>
      <c r="I230" s="56"/>
      <c r="J230" s="57">
        <v>0</v>
      </c>
      <c r="K230" s="58" t="e">
        <f>IF(F230&lt;&gt;0,VLOOKUP(B230&amp;"-"&amp;C230&amp;"-"&amp;F230,RAMs!$A:$H,6,FALSE),"")</f>
        <v>#N/A</v>
      </c>
      <c r="L230" s="58" t="str">
        <f>IF(G230&lt;&gt;0,VLOOKUP(B230&amp;"-"&amp;C230&amp;"-"&amp;G230,RAMs!$A:$H,6,FALSE),"")</f>
        <v/>
      </c>
      <c r="M230" s="58" t="str">
        <f>IF(H230&lt;&gt;0,VLOOKUP(B230&amp;"-"&amp;C230&amp;"-"&amp;H230,RAMs!$A:$H,6,FALSE),"")</f>
        <v/>
      </c>
      <c r="N230" s="58" t="str">
        <f>IF(I230&lt;&gt;0,VLOOKUP(B230&amp;"-"&amp;C230&amp;"-"&amp;I230,RAMs!$A:$H,6,FALSE),"")</f>
        <v/>
      </c>
      <c r="O230" s="24">
        <f t="shared" si="27"/>
        <v>2.4409257443677324</v>
      </c>
      <c r="P230" s="37">
        <f t="shared" si="28"/>
        <v>2.0117230210574126</v>
      </c>
      <c r="Q230" s="37">
        <f t="shared" si="29"/>
        <v>2.0117230210574126</v>
      </c>
      <c r="R230" s="59">
        <f t="shared" si="30"/>
        <v>2.1547905954941857</v>
      </c>
      <c r="S230" s="60">
        <f t="shared" si="26"/>
        <v>2.1042961574576782</v>
      </c>
      <c r="T230" s="61"/>
      <c r="U230" s="55"/>
      <c r="V230" s="62"/>
      <c r="W230" s="62"/>
      <c r="X230" s="62"/>
    </row>
    <row r="231" spans="1:24" ht="15" customHeight="1" x14ac:dyDescent="0.25">
      <c r="A231" s="34" t="str">
        <f t="shared" si="24"/>
        <v>DDR5-6800-16</v>
      </c>
      <c r="B231" s="53" t="s">
        <v>28</v>
      </c>
      <c r="C231" s="57">
        <f t="shared" si="32"/>
        <v>6800</v>
      </c>
      <c r="D231" s="37">
        <v>1.05</v>
      </c>
      <c r="E231" s="55">
        <f t="shared" si="25"/>
        <v>16</v>
      </c>
      <c r="F231" s="55">
        <v>8</v>
      </c>
      <c r="G231" s="55">
        <v>8</v>
      </c>
      <c r="H231" s="55"/>
      <c r="I231" s="56"/>
      <c r="J231" s="57">
        <v>0</v>
      </c>
      <c r="K231" s="58" t="e">
        <f>IF(F231&lt;&gt;0,VLOOKUP(B231&amp;"-"&amp;C231&amp;"-"&amp;F231,RAMs!$A:$H,6,FALSE),"")</f>
        <v>#N/A</v>
      </c>
      <c r="L231" s="58" t="e">
        <f>IF(G231&lt;&gt;0,VLOOKUP(B231&amp;"-"&amp;C231&amp;"-"&amp;G231,RAMs!$A:$H,6,FALSE),"")</f>
        <v>#N/A</v>
      </c>
      <c r="M231" s="58" t="str">
        <f>IF(H231&lt;&gt;0,VLOOKUP(B231&amp;"-"&amp;C231&amp;"-"&amp;H231,RAMs!$A:$H,6,FALSE),"")</f>
        <v/>
      </c>
      <c r="N231" s="58" t="str">
        <f>IF(I231&lt;&gt;0,VLOOKUP(B231&amp;"-"&amp;C231&amp;"-"&amp;I231,RAMs!$A:$H,6,FALSE),"")</f>
        <v/>
      </c>
      <c r="O231" s="24">
        <f t="shared" si="27"/>
        <v>2.7879146016607081</v>
      </c>
      <c r="P231" s="37">
        <f t="shared" si="28"/>
        <v>2.424806515194863</v>
      </c>
      <c r="Q231" s="37">
        <f t="shared" si="29"/>
        <v>2.424806515194863</v>
      </c>
      <c r="R231" s="59">
        <f t="shared" si="30"/>
        <v>2.5458425440168115</v>
      </c>
      <c r="S231" s="60">
        <f t="shared" si="26"/>
        <v>2.5031239456090653</v>
      </c>
      <c r="T231" s="61"/>
      <c r="U231" s="55"/>
      <c r="V231" s="62"/>
      <c r="W231" s="62"/>
      <c r="X231" s="62"/>
    </row>
    <row r="232" spans="1:24" ht="15" customHeight="1" x14ac:dyDescent="0.25">
      <c r="A232" s="34" t="str">
        <f t="shared" si="24"/>
        <v>DDR5-6800-24</v>
      </c>
      <c r="B232" s="53" t="s">
        <v>28</v>
      </c>
      <c r="C232" s="57">
        <f t="shared" si="32"/>
        <v>6800</v>
      </c>
      <c r="D232" s="37">
        <v>1.05</v>
      </c>
      <c r="E232" s="55">
        <f t="shared" si="25"/>
        <v>24</v>
      </c>
      <c r="F232" s="55">
        <v>16</v>
      </c>
      <c r="G232" s="55">
        <v>8</v>
      </c>
      <c r="H232" s="55"/>
      <c r="I232" s="56"/>
      <c r="J232" s="57">
        <v>0</v>
      </c>
      <c r="K232" s="58" t="e">
        <f>IF(F232&lt;&gt;0,VLOOKUP(B232&amp;"-"&amp;C232&amp;"-"&amp;F232,RAMs!$A:$H,6,FALSE),"")</f>
        <v>#N/A</v>
      </c>
      <c r="L232" s="58" t="e">
        <f>IF(G232&lt;&gt;0,VLOOKUP(B232&amp;"-"&amp;C232&amp;"-"&amp;G232,RAMs!$A:$H,6,FALSE),"")</f>
        <v>#N/A</v>
      </c>
      <c r="M232" s="58" t="str">
        <f>IF(H232&lt;&gt;0,VLOOKUP(B232&amp;"-"&amp;C232&amp;"-"&amp;H232,RAMs!$A:$H,6,FALSE),"")</f>
        <v/>
      </c>
      <c r="N232" s="58" t="str">
        <f>IF(I232&lt;&gt;0,VLOOKUP(B232&amp;"-"&amp;C232&amp;"-"&amp;I232,RAMs!$A:$H,6,FALSE),"")</f>
        <v/>
      </c>
      <c r="O232" s="24">
        <f t="shared" si="27"/>
        <v>3.001180396565557</v>
      </c>
      <c r="P232" s="37">
        <f t="shared" si="28"/>
        <v>2.7180469831890299</v>
      </c>
      <c r="Q232" s="37">
        <f t="shared" si="29"/>
        <v>2.7180469831890299</v>
      </c>
      <c r="R232" s="59">
        <f t="shared" si="30"/>
        <v>2.8124247876478723</v>
      </c>
      <c r="S232" s="60">
        <f t="shared" si="26"/>
        <v>2.7791149743094574</v>
      </c>
      <c r="T232" s="61"/>
      <c r="U232" s="55"/>
      <c r="V232" s="62"/>
      <c r="W232" s="62"/>
      <c r="X232" s="62"/>
    </row>
    <row r="233" spans="1:24" ht="15" customHeight="1" x14ac:dyDescent="0.25">
      <c r="A233" s="34" t="str">
        <f t="shared" si="24"/>
        <v>DDR5-6800-32</v>
      </c>
      <c r="B233" s="53" t="s">
        <v>28</v>
      </c>
      <c r="C233" s="57">
        <f t="shared" si="32"/>
        <v>6800</v>
      </c>
      <c r="D233" s="37">
        <v>1.05</v>
      </c>
      <c r="E233" s="55">
        <f t="shared" si="25"/>
        <v>32</v>
      </c>
      <c r="F233" s="55">
        <v>8</v>
      </c>
      <c r="G233" s="55">
        <v>8</v>
      </c>
      <c r="H233" s="55">
        <v>8</v>
      </c>
      <c r="I233" s="56">
        <v>8</v>
      </c>
      <c r="J233" s="57">
        <v>0</v>
      </c>
      <c r="K233" s="58" t="e">
        <f>IF(F233&lt;&gt;0,VLOOKUP(B233&amp;"-"&amp;C233&amp;"-"&amp;F233,RAMs!$A:$H,6,FALSE),"")</f>
        <v>#N/A</v>
      </c>
      <c r="L233" s="58" t="e">
        <f>IF(G233&lt;&gt;0,VLOOKUP(B233&amp;"-"&amp;C233&amp;"-"&amp;G233,RAMs!$A:$H,6,FALSE),"")</f>
        <v>#N/A</v>
      </c>
      <c r="M233" s="58" t="e">
        <f>IF(H233&lt;&gt;0,VLOOKUP(B233&amp;"-"&amp;C233&amp;"-"&amp;H233,RAMs!$A:$H,6,FALSE),"")</f>
        <v>#N/A</v>
      </c>
      <c r="N233" s="58" t="e">
        <f>IF(I233&lt;&gt;0,VLOOKUP(B233&amp;"-"&amp;C233&amp;"-"&amp;I233,RAMs!$A:$H,6,FALSE),"")</f>
        <v>#N/A</v>
      </c>
      <c r="O233" s="24">
        <f t="shared" si="27"/>
        <v>3.3880928936100094</v>
      </c>
      <c r="P233" s="37">
        <f t="shared" si="28"/>
        <v>3.1219992973443693</v>
      </c>
      <c r="Q233" s="37">
        <f t="shared" si="29"/>
        <v>3.1219992973443693</v>
      </c>
      <c r="R233" s="59">
        <f t="shared" si="30"/>
        <v>3.2106971627662495</v>
      </c>
      <c r="S233" s="60">
        <f t="shared" si="26"/>
        <v>3.1793920337938211</v>
      </c>
      <c r="T233" s="61"/>
      <c r="U233" s="55"/>
      <c r="V233" s="62"/>
      <c r="W233" s="62"/>
      <c r="X233" s="62"/>
    </row>
    <row r="234" spans="1:24" ht="15" customHeight="1" x14ac:dyDescent="0.25">
      <c r="A234" s="34" t="str">
        <f t="shared" si="24"/>
        <v>DDR5-6800-40</v>
      </c>
      <c r="B234" s="53" t="s">
        <v>28</v>
      </c>
      <c r="C234" s="57">
        <f t="shared" si="32"/>
        <v>6800</v>
      </c>
      <c r="D234" s="37">
        <v>1.05</v>
      </c>
      <c r="E234" s="55">
        <f t="shared" si="25"/>
        <v>40</v>
      </c>
      <c r="F234" s="55">
        <v>16</v>
      </c>
      <c r="G234" s="55">
        <v>8</v>
      </c>
      <c r="H234" s="55">
        <v>8</v>
      </c>
      <c r="I234" s="56">
        <v>8</v>
      </c>
      <c r="J234" s="57">
        <v>0</v>
      </c>
      <c r="K234" s="58" t="e">
        <f>IF(F234&lt;&gt;0,VLOOKUP(B234&amp;"-"&amp;C234&amp;"-"&amp;F234,RAMs!$A:$H,6,FALSE),"")</f>
        <v>#N/A</v>
      </c>
      <c r="L234" s="58" t="e">
        <f>IF(G234&lt;&gt;0,VLOOKUP(B234&amp;"-"&amp;C234&amp;"-"&amp;G234,RAMs!$A:$H,6,FALSE),"")</f>
        <v>#N/A</v>
      </c>
      <c r="M234" s="58" t="e">
        <f>IF(H234&lt;&gt;0,VLOOKUP(B234&amp;"-"&amp;C234&amp;"-"&amp;H234,RAMs!$A:$H,6,FALSE),"")</f>
        <v>#N/A</v>
      </c>
      <c r="N234" s="58" t="e">
        <f>IF(I234&lt;&gt;0,VLOOKUP(B234&amp;"-"&amp;C234&amp;"-"&amp;I234,RAMs!$A:$H,6,FALSE),"")</f>
        <v>#N/A</v>
      </c>
      <c r="O234" s="24">
        <f t="shared" si="27"/>
        <v>3.5665542904317129</v>
      </c>
      <c r="P234" s="37">
        <f t="shared" si="28"/>
        <v>3.3673837179742119</v>
      </c>
      <c r="Q234" s="37">
        <f t="shared" si="29"/>
        <v>3.3673837179742119</v>
      </c>
      <c r="R234" s="59">
        <f t="shared" si="30"/>
        <v>3.4337739087933792</v>
      </c>
      <c r="S234" s="60">
        <f t="shared" si="26"/>
        <v>3.4103420767395556</v>
      </c>
      <c r="T234" s="61"/>
      <c r="U234" s="55"/>
      <c r="V234" s="62"/>
      <c r="W234" s="62"/>
      <c r="X234" s="62"/>
    </row>
    <row r="235" spans="1:24" ht="15" customHeight="1" x14ac:dyDescent="0.25">
      <c r="A235" s="34" t="str">
        <f t="shared" si="24"/>
        <v>DDR5-6800-48</v>
      </c>
      <c r="B235" s="53" t="s">
        <v>28</v>
      </c>
      <c r="C235" s="57">
        <f t="shared" si="32"/>
        <v>6800</v>
      </c>
      <c r="D235" s="37">
        <v>1.05</v>
      </c>
      <c r="E235" s="55">
        <f t="shared" si="25"/>
        <v>48</v>
      </c>
      <c r="F235" s="55">
        <v>16</v>
      </c>
      <c r="G235" s="55">
        <v>16</v>
      </c>
      <c r="H235" s="55">
        <v>16</v>
      </c>
      <c r="I235" s="56"/>
      <c r="J235" s="57">
        <v>0</v>
      </c>
      <c r="K235" s="58" t="e">
        <f>IF(F235&lt;&gt;0,VLOOKUP(B235&amp;"-"&amp;C235&amp;"-"&amp;F235,RAMs!$A:$H,6,FALSE),"")</f>
        <v>#N/A</v>
      </c>
      <c r="L235" s="58" t="e">
        <f>IF(G235&lt;&gt;0,VLOOKUP(B235&amp;"-"&amp;C235&amp;"-"&amp;G235,RAMs!$A:$H,6,FALSE),"")</f>
        <v>#N/A</v>
      </c>
      <c r="M235" s="58" t="e">
        <f>IF(H235&lt;&gt;0,VLOOKUP(B235&amp;"-"&amp;C235&amp;"-"&amp;H235,RAMs!$A:$H,6,FALSE),"")</f>
        <v>#N/A</v>
      </c>
      <c r="N235" s="58" t="str">
        <f>IF(I235&lt;&gt;0,VLOOKUP(B235&amp;"-"&amp;C235&amp;"-"&amp;I235,RAMs!$A:$H,6,FALSE),"")</f>
        <v/>
      </c>
      <c r="O235" s="24">
        <f t="shared" si="27"/>
        <v>3.6373572593465835</v>
      </c>
      <c r="P235" s="37">
        <f t="shared" si="28"/>
        <v>3.5287639848725503</v>
      </c>
      <c r="Q235" s="37">
        <f t="shared" si="29"/>
        <v>3.5287639848725503</v>
      </c>
      <c r="R235" s="59">
        <f t="shared" si="30"/>
        <v>3.5649617430305618</v>
      </c>
      <c r="S235" s="60">
        <f t="shared" si="26"/>
        <v>3.5521860636806757</v>
      </c>
      <c r="T235" s="61"/>
      <c r="U235" s="55"/>
      <c r="V235" s="62"/>
      <c r="W235" s="62"/>
      <c r="X235" s="62"/>
    </row>
    <row r="236" spans="1:24" ht="15" customHeight="1" x14ac:dyDescent="0.25">
      <c r="A236" s="34" t="str">
        <f t="shared" si="24"/>
        <v>DDR5-6800-64</v>
      </c>
      <c r="B236" s="53" t="s">
        <v>28</v>
      </c>
      <c r="C236" s="57">
        <f t="shared" si="32"/>
        <v>6800</v>
      </c>
      <c r="D236" s="37">
        <v>1.05</v>
      </c>
      <c r="E236" s="55">
        <f t="shared" si="25"/>
        <v>64</v>
      </c>
      <c r="F236" s="55">
        <v>16</v>
      </c>
      <c r="G236" s="55">
        <v>16</v>
      </c>
      <c r="H236" s="55">
        <v>16</v>
      </c>
      <c r="I236" s="56">
        <v>16</v>
      </c>
      <c r="J236" s="57">
        <v>0</v>
      </c>
      <c r="K236" s="58" t="e">
        <f>IF(F236&lt;&gt;0,VLOOKUP(B236&amp;"-"&amp;C236&amp;"-"&amp;F236,RAMs!$A:$H,6,FALSE),"")</f>
        <v>#N/A</v>
      </c>
      <c r="L236" s="58" t="e">
        <f>IF(G236&lt;&gt;0,VLOOKUP(B236&amp;"-"&amp;C236&amp;"-"&amp;G236,RAMs!$A:$H,6,FALSE),"")</f>
        <v>#N/A</v>
      </c>
      <c r="M236" s="58" t="e">
        <f>IF(H236&lt;&gt;0,VLOOKUP(B236&amp;"-"&amp;C236&amp;"-"&amp;H236,RAMs!$A:$H,6,FALSE),"")</f>
        <v>#N/A</v>
      </c>
      <c r="N236" s="58" t="e">
        <f>IF(I236&lt;&gt;0,VLOOKUP(B236&amp;"-"&amp;C236&amp;"-"&amp;I236,RAMs!$A:$H,6,FALSE),"")</f>
        <v>#N/A</v>
      </c>
      <c r="O236" s="24">
        <f t="shared" si="27"/>
        <v>4.0473241050497624</v>
      </c>
      <c r="P236" s="37">
        <f t="shared" si="28"/>
        <v>4.0284422130740305</v>
      </c>
      <c r="Q236" s="37">
        <f t="shared" si="29"/>
        <v>4.0284422130740305</v>
      </c>
      <c r="R236" s="59">
        <f t="shared" si="30"/>
        <v>4.0347361770659411</v>
      </c>
      <c r="S236" s="60">
        <f t="shared" si="26"/>
        <v>4.0325147780099728</v>
      </c>
      <c r="T236" s="61"/>
      <c r="U236" s="55"/>
      <c r="V236" s="62"/>
      <c r="W236" s="62"/>
      <c r="X236" s="62"/>
    </row>
    <row r="237" spans="1:24" ht="15" customHeight="1" x14ac:dyDescent="0.25">
      <c r="A237" s="34" t="str">
        <f t="shared" si="24"/>
        <v>DDR5-6800-80</v>
      </c>
      <c r="B237" s="53" t="s">
        <v>28</v>
      </c>
      <c r="C237" s="57">
        <f t="shared" si="32"/>
        <v>6800</v>
      </c>
      <c r="D237" s="37">
        <v>1.05</v>
      </c>
      <c r="E237" s="55">
        <f t="shared" si="25"/>
        <v>80</v>
      </c>
      <c r="F237" s="55">
        <v>32</v>
      </c>
      <c r="G237" s="55">
        <v>16</v>
      </c>
      <c r="H237" s="55">
        <v>16</v>
      </c>
      <c r="I237" s="56">
        <v>16</v>
      </c>
      <c r="J237" s="57">
        <v>0</v>
      </c>
      <c r="K237" s="58" t="e">
        <f>IF(F237&lt;&gt;0,VLOOKUP(B237&amp;"-"&amp;C237&amp;"-"&amp;F237,RAMs!$A:$H,6,FALSE),"")</f>
        <v>#N/A</v>
      </c>
      <c r="L237" s="58" t="e">
        <f>IF(G237&lt;&gt;0,VLOOKUP(B237&amp;"-"&amp;C237&amp;"-"&amp;G237,RAMs!$A:$H,6,FALSE),"")</f>
        <v>#N/A</v>
      </c>
      <c r="M237" s="58" t="e">
        <f>IF(H237&lt;&gt;0,VLOOKUP(B237&amp;"-"&amp;C237&amp;"-"&amp;H237,RAMs!$A:$H,6,FALSE),"")</f>
        <v>#N/A</v>
      </c>
      <c r="N237" s="58" t="e">
        <f>IF(I237&lt;&gt;0,VLOOKUP(B237&amp;"-"&amp;C237&amp;"-"&amp;I237,RAMs!$A:$H,6,FALSE),"")</f>
        <v>#N/A</v>
      </c>
      <c r="O237" s="24">
        <f t="shared" si="27"/>
        <v>4.3372354995007836</v>
      </c>
      <c r="P237" s="37">
        <f t="shared" si="28"/>
        <v>4.4270703804441833</v>
      </c>
      <c r="Q237" s="37">
        <f t="shared" si="29"/>
        <v>4.4270703804441833</v>
      </c>
      <c r="R237" s="59">
        <f t="shared" si="30"/>
        <v>4.3971254201297167</v>
      </c>
      <c r="S237" s="60">
        <f t="shared" si="26"/>
        <v>4.4076942296524706</v>
      </c>
      <c r="T237" s="61"/>
      <c r="U237" s="55"/>
      <c r="V237" s="62"/>
      <c r="W237" s="62"/>
      <c r="X237" s="62"/>
    </row>
    <row r="238" spans="1:24" ht="15" customHeight="1" x14ac:dyDescent="0.25">
      <c r="A238" s="34" t="str">
        <f t="shared" si="24"/>
        <v>DDR5-6800-96</v>
      </c>
      <c r="B238" s="53" t="s">
        <v>28</v>
      </c>
      <c r="C238" s="57">
        <f t="shared" si="32"/>
        <v>6800</v>
      </c>
      <c r="D238" s="37">
        <v>1.05</v>
      </c>
      <c r="E238" s="55">
        <f t="shared" si="25"/>
        <v>96</v>
      </c>
      <c r="F238" s="55">
        <v>32</v>
      </c>
      <c r="G238" s="55">
        <v>32</v>
      </c>
      <c r="H238" s="55">
        <v>32</v>
      </c>
      <c r="I238" s="56"/>
      <c r="J238" s="57">
        <v>0</v>
      </c>
      <c r="K238" s="58" t="e">
        <f>IF(F238&lt;&gt;0,VLOOKUP(B238&amp;"-"&amp;C238&amp;"-"&amp;F238,RAMs!$A:$H,6,FALSE),"")</f>
        <v>#N/A</v>
      </c>
      <c r="L238" s="58" t="e">
        <f>IF(G238&lt;&gt;0,VLOOKUP(B238&amp;"-"&amp;C238&amp;"-"&amp;G238,RAMs!$A:$H,6,FALSE),"")</f>
        <v>#N/A</v>
      </c>
      <c r="M238" s="58" t="e">
        <f>IF(H238&lt;&gt;0,VLOOKUP(B238&amp;"-"&amp;C238&amp;"-"&amp;H238,RAMs!$A:$H,6,FALSE),"")</f>
        <v>#N/A</v>
      </c>
      <c r="N238" s="58" t="str">
        <f>IF(I238&lt;&gt;0,VLOOKUP(B238&amp;"-"&amp;C238&amp;"-"&amp;I238,RAMs!$A:$H,6,FALSE),"")</f>
        <v/>
      </c>
      <c r="O238" s="24">
        <f t="shared" si="27"/>
        <v>4.5129489717902107</v>
      </c>
      <c r="P238" s="37">
        <f t="shared" si="28"/>
        <v>4.7327025894825381</v>
      </c>
      <c r="Q238" s="37">
        <f t="shared" si="29"/>
        <v>4.7327025894825381</v>
      </c>
      <c r="R238" s="59">
        <f t="shared" si="30"/>
        <v>4.6594513835850959</v>
      </c>
      <c r="S238" s="60">
        <f t="shared" si="26"/>
        <v>4.6853047503724286</v>
      </c>
      <c r="T238" s="61"/>
      <c r="U238" s="55"/>
      <c r="V238" s="62"/>
      <c r="W238" s="62"/>
      <c r="X238" s="62"/>
    </row>
    <row r="239" spans="1:24" ht="15" customHeight="1" x14ac:dyDescent="0.25">
      <c r="A239" s="34" t="str">
        <f t="shared" si="24"/>
        <v>DDR5-6800-128</v>
      </c>
      <c r="B239" s="53" t="s">
        <v>28</v>
      </c>
      <c r="C239" s="57">
        <f t="shared" si="32"/>
        <v>6800</v>
      </c>
      <c r="D239" s="37">
        <v>1.05</v>
      </c>
      <c r="E239" s="55">
        <f t="shared" si="25"/>
        <v>128</v>
      </c>
      <c r="F239" s="55">
        <v>32</v>
      </c>
      <c r="G239" s="55">
        <v>32</v>
      </c>
      <c r="H239" s="55">
        <v>32</v>
      </c>
      <c r="I239" s="56">
        <v>32</v>
      </c>
      <c r="J239" s="57">
        <v>0</v>
      </c>
      <c r="K239" s="58" t="e">
        <f>IF(F239&lt;&gt;0,VLOOKUP(B239&amp;"-"&amp;C239&amp;"-"&amp;F239,RAMs!$A:$H,6,FALSE),"")</f>
        <v>#N/A</v>
      </c>
      <c r="L239" s="58" t="e">
        <f>IF(G239&lt;&gt;0,VLOOKUP(B239&amp;"-"&amp;C239&amp;"-"&amp;G239,RAMs!$A:$H,6,FALSE),"")</f>
        <v>#N/A</v>
      </c>
      <c r="M239" s="58" t="e">
        <f>IF(H239&lt;&gt;0,VLOOKUP(B239&amp;"-"&amp;C239&amp;"-"&amp;H239,RAMs!$A:$H,6,FALSE),"")</f>
        <v>#N/A</v>
      </c>
      <c r="N239" s="58" t="e">
        <f>IF(I239&lt;&gt;0,VLOOKUP(B239&amp;"-"&amp;C239&amp;"-"&amp;I239,RAMs!$A:$H,6,FALSE),"")</f>
        <v>#N/A</v>
      </c>
      <c r="O239" s="24">
        <f t="shared" si="27"/>
        <v>5.1182483675392909</v>
      </c>
      <c r="P239" s="37">
        <f t="shared" si="28"/>
        <v>5.5009630739971316</v>
      </c>
      <c r="Q239" s="37">
        <f t="shared" si="29"/>
        <v>5.5009630739971316</v>
      </c>
      <c r="R239" s="59">
        <f t="shared" si="30"/>
        <v>5.3733915051778514</v>
      </c>
      <c r="S239" s="60">
        <f t="shared" si="26"/>
        <v>5.4184167647611261</v>
      </c>
      <c r="T239" s="61"/>
      <c r="U239" s="55"/>
      <c r="V239" s="62"/>
      <c r="W239" s="62"/>
      <c r="X239" s="62"/>
    </row>
    <row r="240" spans="1:24" ht="15" customHeight="1" x14ac:dyDescent="0.25">
      <c r="A240" s="34" t="str">
        <f t="shared" si="24"/>
        <v>DDR5-6800-160</v>
      </c>
      <c r="B240" s="53" t="s">
        <v>28</v>
      </c>
      <c r="C240" s="57">
        <f t="shared" si="32"/>
        <v>6800</v>
      </c>
      <c r="D240" s="37">
        <v>1.05</v>
      </c>
      <c r="E240" s="55">
        <f t="shared" si="25"/>
        <v>160</v>
      </c>
      <c r="F240" s="55">
        <v>64</v>
      </c>
      <c r="G240" s="55">
        <v>32</v>
      </c>
      <c r="H240" s="55">
        <v>32</v>
      </c>
      <c r="I240" s="56">
        <v>32</v>
      </c>
      <c r="J240" s="57">
        <v>0</v>
      </c>
      <c r="K240" s="58" t="e">
        <f>IF(F240&lt;&gt;0,VLOOKUP(B240&amp;"-"&amp;C240&amp;"-"&amp;F240,RAMs!$A:$H,6,FALSE),"")</f>
        <v>#N/A</v>
      </c>
      <c r="L240" s="58" t="e">
        <f>IF(G240&lt;&gt;0,VLOOKUP(B240&amp;"-"&amp;C240&amp;"-"&amp;G240,RAMs!$A:$H,6,FALSE),"")</f>
        <v>#N/A</v>
      </c>
      <c r="M240" s="58" t="e">
        <f>IF(H240&lt;&gt;0,VLOOKUP(B240&amp;"-"&amp;C240&amp;"-"&amp;H240,RAMs!$A:$H,6,FALSE),"")</f>
        <v>#N/A</v>
      </c>
      <c r="N240" s="58" t="e">
        <f>IF(I240&lt;&gt;0,VLOOKUP(B240&amp;"-"&amp;C240&amp;"-"&amp;I240,RAMs!$A:$H,6,FALSE),"")</f>
        <v>#N/A</v>
      </c>
      <c r="O240" s="24">
        <f t="shared" si="27"/>
        <v>5.5892108172869275</v>
      </c>
      <c r="P240" s="37">
        <f t="shared" si="28"/>
        <v>6.1485364424001316</v>
      </c>
      <c r="Q240" s="37">
        <f t="shared" si="29"/>
        <v>6.1485364424001316</v>
      </c>
      <c r="R240" s="59">
        <f t="shared" si="30"/>
        <v>5.9620945673623975</v>
      </c>
      <c r="S240" s="60">
        <f t="shared" si="26"/>
        <v>6.0278975820815974</v>
      </c>
      <c r="T240" s="61"/>
      <c r="U240" s="55"/>
      <c r="V240" s="62"/>
      <c r="W240" s="62"/>
      <c r="X240" s="62"/>
    </row>
    <row r="241" spans="1:24" ht="15" customHeight="1" x14ac:dyDescent="0.25">
      <c r="A241" s="34" t="str">
        <f t="shared" si="24"/>
        <v>DDR5-6800-192</v>
      </c>
      <c r="B241" s="53" t="s">
        <v>28</v>
      </c>
      <c r="C241" s="57">
        <f t="shared" si="32"/>
        <v>6800</v>
      </c>
      <c r="D241" s="37">
        <v>1.05</v>
      </c>
      <c r="E241" s="55">
        <f t="shared" si="25"/>
        <v>192</v>
      </c>
      <c r="F241" s="55">
        <v>64</v>
      </c>
      <c r="G241" s="55">
        <v>64</v>
      </c>
      <c r="H241" s="55">
        <v>64</v>
      </c>
      <c r="I241" s="56"/>
      <c r="J241" s="57">
        <v>0</v>
      </c>
      <c r="K241" s="58" t="e">
        <f>IF(F241&lt;&gt;0,VLOOKUP(B241&amp;"-"&amp;C241&amp;"-"&amp;F241,RAMs!$A:$H,6,FALSE),"")</f>
        <v>#N/A</v>
      </c>
      <c r="L241" s="58" t="e">
        <f>IF(G241&lt;&gt;0,VLOOKUP(B241&amp;"-"&amp;C241&amp;"-"&amp;G241,RAMs!$A:$H,6,FALSE),"")</f>
        <v>#N/A</v>
      </c>
      <c r="M241" s="58" t="e">
        <f>IF(H241&lt;&gt;0,VLOOKUP(B241&amp;"-"&amp;C241&amp;"-"&amp;H241,RAMs!$A:$H,6,FALSE),"")</f>
        <v>#N/A</v>
      </c>
      <c r="N241" s="58" t="str">
        <f>IF(I241&lt;&gt;0,VLOOKUP(B241&amp;"-"&amp;C241&amp;"-"&amp;I241,RAMs!$A:$H,6,FALSE),"")</f>
        <v/>
      </c>
      <c r="O241" s="24">
        <f t="shared" si="27"/>
        <v>5.935351905114203</v>
      </c>
      <c r="P241" s="37">
        <f t="shared" si="28"/>
        <v>6.6885066228030281</v>
      </c>
      <c r="Q241" s="37">
        <f t="shared" si="29"/>
        <v>6.6885066228030281</v>
      </c>
      <c r="R241" s="59">
        <f t="shared" si="30"/>
        <v>6.4374550502400867</v>
      </c>
      <c r="S241" s="60">
        <f t="shared" si="26"/>
        <v>6.5260614876152427</v>
      </c>
      <c r="T241" s="61"/>
      <c r="U241" s="55"/>
      <c r="V241" s="62"/>
      <c r="W241" s="62"/>
      <c r="X241" s="62"/>
    </row>
    <row r="242" spans="1:24" ht="15" customHeight="1" x14ac:dyDescent="0.25">
      <c r="A242" s="34" t="str">
        <f t="shared" si="24"/>
        <v>DDR5-6800-256</v>
      </c>
      <c r="B242" s="53" t="s">
        <v>28</v>
      </c>
      <c r="C242" s="57">
        <f t="shared" si="32"/>
        <v>6800</v>
      </c>
      <c r="D242" s="37">
        <v>1.05</v>
      </c>
      <c r="E242" s="55">
        <f t="shared" si="25"/>
        <v>256</v>
      </c>
      <c r="F242" s="55">
        <v>64</v>
      </c>
      <c r="G242" s="55">
        <v>64</v>
      </c>
      <c r="H242" s="55">
        <v>64</v>
      </c>
      <c r="I242" s="56">
        <v>64</v>
      </c>
      <c r="J242" s="57">
        <v>0</v>
      </c>
      <c r="K242" s="58" t="e">
        <f>IF(F242&lt;&gt;0,VLOOKUP(B242&amp;"-"&amp;C242&amp;"-"&amp;F242,RAMs!$A:$H,6,FALSE),"")</f>
        <v>#N/A</v>
      </c>
      <c r="L242" s="58" t="e">
        <f>IF(G242&lt;&gt;0,VLOOKUP(B242&amp;"-"&amp;C242&amp;"-"&amp;G242,RAMs!$A:$H,6,FALSE),"")</f>
        <v>#N/A</v>
      </c>
      <c r="M242" s="58" t="e">
        <f>IF(H242&lt;&gt;0,VLOOKUP(B242&amp;"-"&amp;C242&amp;"-"&amp;H242,RAMs!$A:$H,6,FALSE),"")</f>
        <v>#N/A</v>
      </c>
      <c r="N242" s="58" t="e">
        <f>IF(I242&lt;&gt;0,VLOOKUP(B242&amp;"-"&amp;C242&amp;"-"&amp;I242,RAMs!$A:$H,6,FALSE),"")</f>
        <v>#N/A</v>
      </c>
      <c r="O242" s="24">
        <f t="shared" si="27"/>
        <v>6.8579699645855978</v>
      </c>
      <c r="P242" s="37">
        <f t="shared" si="28"/>
        <v>7.8930802699358038</v>
      </c>
      <c r="Q242" s="37">
        <f t="shared" si="29"/>
        <v>7.8930802699358038</v>
      </c>
      <c r="R242" s="59">
        <f t="shared" si="30"/>
        <v>7.5480435014857346</v>
      </c>
      <c r="S242" s="60">
        <f t="shared" si="26"/>
        <v>7.6698211844681126</v>
      </c>
      <c r="T242" s="61"/>
      <c r="U242" s="55"/>
      <c r="V242" s="62"/>
      <c r="W242" s="62"/>
      <c r="X242" s="62"/>
    </row>
    <row r="243" spans="1:24" ht="15" customHeight="1" x14ac:dyDescent="0.25">
      <c r="A243" s="34" t="str">
        <f t="shared" si="24"/>
        <v>DDR5-7200-8</v>
      </c>
      <c r="B243" s="53" t="s">
        <v>28</v>
      </c>
      <c r="C243" s="57">
        <f t="shared" si="32"/>
        <v>7200</v>
      </c>
      <c r="D243" s="37">
        <v>1.05</v>
      </c>
      <c r="E243" s="55">
        <f t="shared" si="25"/>
        <v>8</v>
      </c>
      <c r="F243" s="55">
        <v>8</v>
      </c>
      <c r="G243" s="55"/>
      <c r="H243" s="55"/>
      <c r="I243" s="56"/>
      <c r="J243" s="57">
        <v>0</v>
      </c>
      <c r="K243" s="58" t="e">
        <f>IF(F243&lt;&gt;0,VLOOKUP(B243&amp;"-"&amp;C243&amp;"-"&amp;F243,RAMs!$A:$H,6,FALSE),"")</f>
        <v>#N/A</v>
      </c>
      <c r="L243" s="58" t="str">
        <f>IF(G243&lt;&gt;0,VLOOKUP(B243&amp;"-"&amp;C243&amp;"-"&amp;G243,RAMs!$A:$H,6,FALSE),"")</f>
        <v/>
      </c>
      <c r="M243" s="58" t="str">
        <f>IF(H243&lt;&gt;0,VLOOKUP(B243&amp;"-"&amp;C243&amp;"-"&amp;H243,RAMs!$A:$H,6,FALSE),"")</f>
        <v/>
      </c>
      <c r="N243" s="58" t="str">
        <f>IF(I243&lt;&gt;0,VLOOKUP(B243&amp;"-"&amp;C243&amp;"-"&amp;I243,RAMs!$A:$H,6,FALSE),"")</f>
        <v/>
      </c>
      <c r="O243" s="24">
        <f t="shared" si="27"/>
        <v>2.5428436562380718</v>
      </c>
      <c r="P243" s="37">
        <f t="shared" si="28"/>
        <v>2.0830655593666503</v>
      </c>
      <c r="Q243" s="37">
        <f t="shared" si="29"/>
        <v>2.0830655593666503</v>
      </c>
      <c r="R243" s="59">
        <f t="shared" si="30"/>
        <v>2.2363249249904573</v>
      </c>
      <c r="S243" s="60">
        <f t="shared" si="26"/>
        <v>2.1822333841820551</v>
      </c>
      <c r="T243" s="61"/>
      <c r="U243" s="55"/>
      <c r="V243" s="62"/>
      <c r="W243" s="62"/>
      <c r="X243" s="62"/>
    </row>
    <row r="244" spans="1:24" ht="15" customHeight="1" x14ac:dyDescent="0.25">
      <c r="A244" s="34" t="str">
        <f t="shared" si="24"/>
        <v>DDR5-7200-16</v>
      </c>
      <c r="B244" s="53" t="s">
        <v>28</v>
      </c>
      <c r="C244" s="57">
        <f t="shared" si="32"/>
        <v>7200</v>
      </c>
      <c r="D244" s="37">
        <v>1.05</v>
      </c>
      <c r="E244" s="55">
        <f t="shared" si="25"/>
        <v>16</v>
      </c>
      <c r="F244" s="55">
        <v>8</v>
      </c>
      <c r="G244" s="55">
        <v>8</v>
      </c>
      <c r="H244" s="55"/>
      <c r="I244" s="56"/>
      <c r="J244" s="57">
        <v>0</v>
      </c>
      <c r="K244" s="58" t="e">
        <f>IF(F244&lt;&gt;0,VLOOKUP(B244&amp;"-"&amp;C244&amp;"-"&amp;F244,RAMs!$A:$H,6,FALSE),"")</f>
        <v>#N/A</v>
      </c>
      <c r="L244" s="58" t="e">
        <f>IF(G244&lt;&gt;0,VLOOKUP(B244&amp;"-"&amp;C244&amp;"-"&amp;G244,RAMs!$A:$H,6,FALSE),"")</f>
        <v>#N/A</v>
      </c>
      <c r="M244" s="58" t="str">
        <f>IF(H244&lt;&gt;0,VLOOKUP(B244&amp;"-"&amp;C244&amp;"-"&amp;H244,RAMs!$A:$H,6,FALSE),"")</f>
        <v/>
      </c>
      <c r="N244" s="58" t="str">
        <f>IF(I244&lt;&gt;0,VLOOKUP(B244&amp;"-"&amp;C244&amp;"-"&amp;I244,RAMs!$A:$H,6,FALSE),"")</f>
        <v/>
      </c>
      <c r="O244" s="24">
        <f t="shared" si="27"/>
        <v>2.894685747429635</v>
      </c>
      <c r="P244" s="37">
        <f t="shared" si="28"/>
        <v>2.4995463172331118</v>
      </c>
      <c r="Q244" s="37">
        <f t="shared" si="29"/>
        <v>2.4995463172331118</v>
      </c>
      <c r="R244" s="59">
        <f t="shared" si="30"/>
        <v>2.631259460631953</v>
      </c>
      <c r="S244" s="60">
        <f t="shared" si="26"/>
        <v>2.5847724688441263</v>
      </c>
      <c r="T244" s="61"/>
      <c r="U244" s="55"/>
      <c r="V244" s="62"/>
      <c r="W244" s="62"/>
      <c r="X244" s="62"/>
    </row>
    <row r="245" spans="1:24" ht="15" customHeight="1" x14ac:dyDescent="0.25">
      <c r="A245" s="34" t="str">
        <f t="shared" si="24"/>
        <v>DDR5-7200-24</v>
      </c>
      <c r="B245" s="53" t="s">
        <v>28</v>
      </c>
      <c r="C245" s="57">
        <f t="shared" si="32"/>
        <v>7200</v>
      </c>
      <c r="D245" s="37">
        <v>1.05</v>
      </c>
      <c r="E245" s="55">
        <f t="shared" si="25"/>
        <v>24</v>
      </c>
      <c r="F245" s="55">
        <v>16</v>
      </c>
      <c r="G245" s="55">
        <v>8</v>
      </c>
      <c r="H245" s="55"/>
      <c r="I245" s="56"/>
      <c r="J245" s="57">
        <v>0</v>
      </c>
      <c r="K245" s="58" t="e">
        <f>IF(F245&lt;&gt;0,VLOOKUP(B245&amp;"-"&amp;C245&amp;"-"&amp;F245,RAMs!$A:$H,6,FALSE),"")</f>
        <v>#N/A</v>
      </c>
      <c r="L245" s="58" t="e">
        <f>IF(G245&lt;&gt;0,VLOOKUP(B245&amp;"-"&amp;C245&amp;"-"&amp;G245,RAMs!$A:$H,6,FALSE),"")</f>
        <v>#N/A</v>
      </c>
      <c r="M245" s="58" t="str">
        <f>IF(H245&lt;&gt;0,VLOOKUP(B245&amp;"-"&amp;C245&amp;"-"&amp;H245,RAMs!$A:$H,6,FALSE),"")</f>
        <v/>
      </c>
      <c r="N245" s="58" t="str">
        <f>IF(I245&lt;&gt;0,VLOOKUP(B245&amp;"-"&amp;C245&amp;"-"&amp;I245,RAMs!$A:$H,6,FALSE),"")</f>
        <v/>
      </c>
      <c r="O245" s="24">
        <f t="shared" si="27"/>
        <v>3.1079515423344839</v>
      </c>
      <c r="P245" s="37">
        <f t="shared" si="28"/>
        <v>2.7927867852272792</v>
      </c>
      <c r="Q245" s="37">
        <f t="shared" si="29"/>
        <v>2.7927867852272792</v>
      </c>
      <c r="R245" s="59">
        <f t="shared" si="30"/>
        <v>2.8978417042630138</v>
      </c>
      <c r="S245" s="60">
        <f t="shared" si="26"/>
        <v>2.8607634975445193</v>
      </c>
      <c r="T245" s="61"/>
      <c r="U245" s="55"/>
      <c r="V245" s="62"/>
      <c r="W245" s="62"/>
      <c r="X245" s="62"/>
    </row>
    <row r="246" spans="1:24" ht="15" customHeight="1" x14ac:dyDescent="0.25">
      <c r="A246" s="34" t="str">
        <f t="shared" si="24"/>
        <v>DDR5-7200-32</v>
      </c>
      <c r="B246" s="53" t="s">
        <v>28</v>
      </c>
      <c r="C246" s="57">
        <f t="shared" si="32"/>
        <v>7200</v>
      </c>
      <c r="D246" s="37">
        <v>1.05</v>
      </c>
      <c r="E246" s="55">
        <f t="shared" si="25"/>
        <v>32</v>
      </c>
      <c r="F246" s="55">
        <v>8</v>
      </c>
      <c r="G246" s="55">
        <v>8</v>
      </c>
      <c r="H246" s="55">
        <v>8</v>
      </c>
      <c r="I246" s="56">
        <v>8</v>
      </c>
      <c r="J246" s="57">
        <v>0</v>
      </c>
      <c r="K246" s="58" t="e">
        <f>IF(F246&lt;&gt;0,VLOOKUP(B246&amp;"-"&amp;C246&amp;"-"&amp;F246,RAMs!$A:$H,6,FALSE),"")</f>
        <v>#N/A</v>
      </c>
      <c r="L246" s="58" t="e">
        <f>IF(G246&lt;&gt;0,VLOOKUP(B246&amp;"-"&amp;C246&amp;"-"&amp;G246,RAMs!$A:$H,6,FALSE),"")</f>
        <v>#N/A</v>
      </c>
      <c r="M246" s="58" t="e">
        <f>IF(H246&lt;&gt;0,VLOOKUP(B246&amp;"-"&amp;C246&amp;"-"&amp;H246,RAMs!$A:$H,6,FALSE),"")</f>
        <v>#N/A</v>
      </c>
      <c r="N246" s="58" t="e">
        <f>IF(I246&lt;&gt;0,VLOOKUP(B246&amp;"-"&amp;C246&amp;"-"&amp;I246,RAMs!$A:$H,6,FALSE),"")</f>
        <v>#N/A</v>
      </c>
      <c r="O246" s="24">
        <f t="shared" si="27"/>
        <v>3.504570507176112</v>
      </c>
      <c r="P246" s="37">
        <f t="shared" si="28"/>
        <v>3.2035336268406409</v>
      </c>
      <c r="Q246" s="37">
        <f t="shared" si="29"/>
        <v>3.2035336268406409</v>
      </c>
      <c r="R246" s="59">
        <f t="shared" si="30"/>
        <v>3.3038792536191313</v>
      </c>
      <c r="S246" s="60">
        <f t="shared" si="26"/>
        <v>3.2684631500502528</v>
      </c>
      <c r="T246" s="61"/>
      <c r="U246" s="55"/>
      <c r="V246" s="62"/>
      <c r="W246" s="62"/>
      <c r="X246" s="62"/>
    </row>
    <row r="247" spans="1:24" ht="15" customHeight="1" x14ac:dyDescent="0.25">
      <c r="A247" s="34" t="str">
        <f t="shared" si="24"/>
        <v>DDR5-7200-40</v>
      </c>
      <c r="B247" s="53" t="s">
        <v>28</v>
      </c>
      <c r="C247" s="57">
        <f t="shared" si="32"/>
        <v>7200</v>
      </c>
      <c r="D247" s="37">
        <v>1.05</v>
      </c>
      <c r="E247" s="55">
        <f t="shared" si="25"/>
        <v>40</v>
      </c>
      <c r="F247" s="55">
        <v>16</v>
      </c>
      <c r="G247" s="55">
        <v>8</v>
      </c>
      <c r="H247" s="55">
        <v>8</v>
      </c>
      <c r="I247" s="56">
        <v>8</v>
      </c>
      <c r="J247" s="57">
        <v>0</v>
      </c>
      <c r="K247" s="58" t="e">
        <f>IF(F247&lt;&gt;0,VLOOKUP(B247&amp;"-"&amp;C247&amp;"-"&amp;F247,RAMs!$A:$H,6,FALSE),"")</f>
        <v>#N/A</v>
      </c>
      <c r="L247" s="58" t="e">
        <f>IF(G247&lt;&gt;0,VLOOKUP(B247&amp;"-"&amp;C247&amp;"-"&amp;G247,RAMs!$A:$H,6,FALSE),"")</f>
        <v>#N/A</v>
      </c>
      <c r="M247" s="58" t="e">
        <f>IF(H247&lt;&gt;0,VLOOKUP(B247&amp;"-"&amp;C247&amp;"-"&amp;H247,RAMs!$A:$H,6,FALSE),"")</f>
        <v>#N/A</v>
      </c>
      <c r="N247" s="58" t="e">
        <f>IF(I247&lt;&gt;0,VLOOKUP(B247&amp;"-"&amp;C247&amp;"-"&amp;I247,RAMs!$A:$H,6,FALSE),"")</f>
        <v>#N/A</v>
      </c>
      <c r="O247" s="24">
        <f t="shared" si="27"/>
        <v>3.6830319039978154</v>
      </c>
      <c r="P247" s="37">
        <f t="shared" si="28"/>
        <v>3.4489180474704835</v>
      </c>
      <c r="Q247" s="37">
        <f t="shared" si="29"/>
        <v>3.4489180474704835</v>
      </c>
      <c r="R247" s="59">
        <f t="shared" si="30"/>
        <v>3.5269559996462609</v>
      </c>
      <c r="S247" s="60">
        <f t="shared" si="26"/>
        <v>3.4994131929959869</v>
      </c>
      <c r="T247" s="61"/>
      <c r="U247" s="55"/>
      <c r="V247" s="62"/>
      <c r="W247" s="62"/>
      <c r="X247" s="62"/>
    </row>
    <row r="248" spans="1:24" ht="15" customHeight="1" x14ac:dyDescent="0.25">
      <c r="A248" s="34" t="str">
        <f t="shared" si="24"/>
        <v>DDR5-7200-48</v>
      </c>
      <c r="B248" s="53" t="s">
        <v>28</v>
      </c>
      <c r="C248" s="57">
        <f t="shared" si="32"/>
        <v>7200</v>
      </c>
      <c r="D248" s="37">
        <v>1.05</v>
      </c>
      <c r="E248" s="55">
        <f t="shared" si="25"/>
        <v>48</v>
      </c>
      <c r="F248" s="55">
        <v>16</v>
      </c>
      <c r="G248" s="55">
        <v>16</v>
      </c>
      <c r="H248" s="55">
        <v>16</v>
      </c>
      <c r="I248" s="56"/>
      <c r="J248" s="57">
        <v>0</v>
      </c>
      <c r="K248" s="58" t="e">
        <f>IF(F248&lt;&gt;0,VLOOKUP(B248&amp;"-"&amp;C248&amp;"-"&amp;F248,RAMs!$A:$H,6,FALSE),"")</f>
        <v>#N/A</v>
      </c>
      <c r="L248" s="58" t="e">
        <f>IF(G248&lt;&gt;0,VLOOKUP(B248&amp;"-"&amp;C248&amp;"-"&amp;G248,RAMs!$A:$H,6,FALSE),"")</f>
        <v>#N/A</v>
      </c>
      <c r="M248" s="58" t="e">
        <f>IF(H248&lt;&gt;0,VLOOKUP(B248&amp;"-"&amp;C248&amp;"-"&amp;H248,RAMs!$A:$H,6,FALSE),"")</f>
        <v>#N/A</v>
      </c>
      <c r="N248" s="58" t="str">
        <f>IF(I248&lt;&gt;0,VLOOKUP(B248&amp;"-"&amp;C248&amp;"-"&amp;I248,RAMs!$A:$H,6,FALSE),"")</f>
        <v/>
      </c>
      <c r="O248" s="24">
        <f t="shared" si="27"/>
        <v>3.7489816390140982</v>
      </c>
      <c r="P248" s="37">
        <f t="shared" si="28"/>
        <v>3.6069010506398107</v>
      </c>
      <c r="Q248" s="37">
        <f t="shared" si="29"/>
        <v>3.6069010506398107</v>
      </c>
      <c r="R248" s="59">
        <f t="shared" si="30"/>
        <v>3.6542612467645732</v>
      </c>
      <c r="S248" s="60">
        <f t="shared" si="26"/>
        <v>3.6375458834264216</v>
      </c>
      <c r="T248" s="61"/>
      <c r="U248" s="55"/>
      <c r="V248" s="62"/>
      <c r="W248" s="62"/>
      <c r="X248" s="62"/>
    </row>
    <row r="249" spans="1:24" ht="15" customHeight="1" x14ac:dyDescent="0.25">
      <c r="A249" s="34" t="str">
        <f t="shared" si="24"/>
        <v>DDR5-7200-64</v>
      </c>
      <c r="B249" s="53" t="s">
        <v>28</v>
      </c>
      <c r="C249" s="57">
        <f t="shared" si="32"/>
        <v>7200</v>
      </c>
      <c r="D249" s="37">
        <v>1.05</v>
      </c>
      <c r="E249" s="55">
        <f t="shared" si="25"/>
        <v>64</v>
      </c>
      <c r="F249" s="55">
        <v>16</v>
      </c>
      <c r="G249" s="55">
        <v>16</v>
      </c>
      <c r="H249" s="55">
        <v>16</v>
      </c>
      <c r="I249" s="56">
        <v>16</v>
      </c>
      <c r="J249" s="57">
        <v>0</v>
      </c>
      <c r="K249" s="58" t="e">
        <f>IF(F249&lt;&gt;0,VLOOKUP(B249&amp;"-"&amp;C249&amp;"-"&amp;F249,RAMs!$A:$H,6,FALSE),"")</f>
        <v>#N/A</v>
      </c>
      <c r="L249" s="58" t="e">
        <f>IF(G249&lt;&gt;0,VLOOKUP(B249&amp;"-"&amp;C249&amp;"-"&amp;G249,RAMs!$A:$H,6,FALSE),"")</f>
        <v>#N/A</v>
      </c>
      <c r="M249" s="58" t="e">
        <f>IF(H249&lt;&gt;0,VLOOKUP(B249&amp;"-"&amp;C249&amp;"-"&amp;H249,RAMs!$A:$H,6,FALSE),"")</f>
        <v>#N/A</v>
      </c>
      <c r="N249" s="58" t="e">
        <f>IF(I249&lt;&gt;0,VLOOKUP(B249&amp;"-"&amp;C249&amp;"-"&amp;I249,RAMs!$A:$H,6,FALSE),"")</f>
        <v>#N/A</v>
      </c>
      <c r="O249" s="24">
        <f t="shared" si="27"/>
        <v>4.1638017186158649</v>
      </c>
      <c r="P249" s="37">
        <f t="shared" si="28"/>
        <v>4.1099765425703021</v>
      </c>
      <c r="Q249" s="37">
        <f t="shared" si="29"/>
        <v>4.1099765425703021</v>
      </c>
      <c r="R249" s="59">
        <f t="shared" si="30"/>
        <v>4.1279182679188224</v>
      </c>
      <c r="S249" s="60">
        <f t="shared" si="26"/>
        <v>4.1215858942664036</v>
      </c>
      <c r="T249" s="61"/>
      <c r="U249" s="55"/>
      <c r="V249" s="62"/>
      <c r="W249" s="62"/>
      <c r="X249" s="62"/>
    </row>
    <row r="250" spans="1:24" ht="15" customHeight="1" x14ac:dyDescent="0.25">
      <c r="A250" s="34" t="str">
        <f t="shared" si="24"/>
        <v>DDR5-7200-80</v>
      </c>
      <c r="B250" s="53" t="s">
        <v>28</v>
      </c>
      <c r="C250" s="57">
        <f t="shared" si="32"/>
        <v>7200</v>
      </c>
      <c r="D250" s="37">
        <v>1.05</v>
      </c>
      <c r="E250" s="55">
        <f t="shared" si="25"/>
        <v>80</v>
      </c>
      <c r="F250" s="55">
        <v>32</v>
      </c>
      <c r="G250" s="55">
        <v>16</v>
      </c>
      <c r="H250" s="55">
        <v>16</v>
      </c>
      <c r="I250" s="56">
        <v>16</v>
      </c>
      <c r="J250" s="57">
        <v>0</v>
      </c>
      <c r="K250" s="58" t="e">
        <f>IF(F250&lt;&gt;0,VLOOKUP(B250&amp;"-"&amp;C250&amp;"-"&amp;F250,RAMs!$A:$H,6,FALSE),"")</f>
        <v>#N/A</v>
      </c>
      <c r="L250" s="58" t="e">
        <f>IF(G250&lt;&gt;0,VLOOKUP(B250&amp;"-"&amp;C250&amp;"-"&amp;G250,RAMs!$A:$H,6,FALSE),"")</f>
        <v>#N/A</v>
      </c>
      <c r="M250" s="58" t="e">
        <f>IF(H250&lt;&gt;0,VLOOKUP(B250&amp;"-"&amp;C250&amp;"-"&amp;H250,RAMs!$A:$H,6,FALSE),"")</f>
        <v>#N/A</v>
      </c>
      <c r="N250" s="58" t="e">
        <f>IF(I250&lt;&gt;0,VLOOKUP(B250&amp;"-"&amp;C250&amp;"-"&amp;I250,RAMs!$A:$H,6,FALSE),"")</f>
        <v>#N/A</v>
      </c>
      <c r="O250" s="24">
        <f t="shared" si="27"/>
        <v>4.4537131130668861</v>
      </c>
      <c r="P250" s="37">
        <f t="shared" si="28"/>
        <v>4.5086047099404549</v>
      </c>
      <c r="Q250" s="37">
        <f t="shared" si="29"/>
        <v>4.5086047099404549</v>
      </c>
      <c r="R250" s="59">
        <f t="shared" si="30"/>
        <v>4.4903075109825981</v>
      </c>
      <c r="S250" s="60">
        <f t="shared" si="26"/>
        <v>4.4967653459089014</v>
      </c>
      <c r="T250" s="61"/>
      <c r="U250" s="55"/>
      <c r="V250" s="62"/>
      <c r="W250" s="62"/>
      <c r="X250" s="62"/>
    </row>
    <row r="251" spans="1:24" ht="15" customHeight="1" x14ac:dyDescent="0.25">
      <c r="A251" s="34" t="str">
        <f t="shared" si="24"/>
        <v>DDR5-7200-96</v>
      </c>
      <c r="B251" s="53" t="s">
        <v>28</v>
      </c>
      <c r="C251" s="57">
        <f t="shared" si="32"/>
        <v>7200</v>
      </c>
      <c r="D251" s="37">
        <v>1.05</v>
      </c>
      <c r="E251" s="55">
        <f t="shared" si="25"/>
        <v>96</v>
      </c>
      <c r="F251" s="55">
        <v>32</v>
      </c>
      <c r="G251" s="55">
        <v>32</v>
      </c>
      <c r="H251" s="55">
        <v>32</v>
      </c>
      <c r="I251" s="56"/>
      <c r="J251" s="57">
        <v>0</v>
      </c>
      <c r="K251" s="58" t="e">
        <f>IF(F251&lt;&gt;0,VLOOKUP(B251&amp;"-"&amp;C251&amp;"-"&amp;F251,RAMs!$A:$H,6,FALSE),"")</f>
        <v>#N/A</v>
      </c>
      <c r="L251" s="58" t="e">
        <f>IF(G251&lt;&gt;0,VLOOKUP(B251&amp;"-"&amp;C251&amp;"-"&amp;G251,RAMs!$A:$H,6,FALSE),"")</f>
        <v>#N/A</v>
      </c>
      <c r="M251" s="58" t="e">
        <f>IF(H251&lt;&gt;0,VLOOKUP(B251&amp;"-"&amp;C251&amp;"-"&amp;H251,RAMs!$A:$H,6,FALSE),"")</f>
        <v>#N/A</v>
      </c>
      <c r="N251" s="58" t="str">
        <f>IF(I251&lt;&gt;0,VLOOKUP(B251&amp;"-"&amp;C251&amp;"-"&amp;I251,RAMs!$A:$H,6,FALSE),"")</f>
        <v/>
      </c>
      <c r="O251" s="24">
        <f t="shared" si="27"/>
        <v>4.624573351457725</v>
      </c>
      <c r="P251" s="37">
        <f t="shared" si="28"/>
        <v>4.8108396552497981</v>
      </c>
      <c r="Q251" s="37">
        <f t="shared" si="29"/>
        <v>4.8108396552497981</v>
      </c>
      <c r="R251" s="59">
        <f t="shared" si="30"/>
        <v>4.7487508873191073</v>
      </c>
      <c r="S251" s="60">
        <f t="shared" si="26"/>
        <v>4.770664570118174</v>
      </c>
      <c r="T251" s="61"/>
      <c r="U251" s="55"/>
      <c r="V251" s="62"/>
      <c r="W251" s="62"/>
      <c r="X251" s="62"/>
    </row>
    <row r="252" spans="1:24" ht="15" customHeight="1" x14ac:dyDescent="0.25">
      <c r="A252" s="34" t="str">
        <f t="shared" si="24"/>
        <v>DDR5-7200-128</v>
      </c>
      <c r="B252" s="53" t="s">
        <v>28</v>
      </c>
      <c r="C252" s="57">
        <f t="shared" si="32"/>
        <v>7200</v>
      </c>
      <c r="D252" s="37">
        <v>1.05</v>
      </c>
      <c r="E252" s="55">
        <f t="shared" si="25"/>
        <v>128</v>
      </c>
      <c r="F252" s="55">
        <v>32</v>
      </c>
      <c r="G252" s="55">
        <v>32</v>
      </c>
      <c r="H252" s="55">
        <v>32</v>
      </c>
      <c r="I252" s="56">
        <v>32</v>
      </c>
      <c r="J252" s="57">
        <v>0</v>
      </c>
      <c r="K252" s="58" t="e">
        <f>IF(F252&lt;&gt;0,VLOOKUP(B252&amp;"-"&amp;C252&amp;"-"&amp;F252,RAMs!$A:$H,6,FALSE),"")</f>
        <v>#N/A</v>
      </c>
      <c r="L252" s="58" t="e">
        <f>IF(G252&lt;&gt;0,VLOOKUP(B252&amp;"-"&amp;C252&amp;"-"&amp;G252,RAMs!$A:$H,6,FALSE),"")</f>
        <v>#N/A</v>
      </c>
      <c r="M252" s="58" t="e">
        <f>IF(H252&lt;&gt;0,VLOOKUP(B252&amp;"-"&amp;C252&amp;"-"&amp;H252,RAMs!$A:$H,6,FALSE),"")</f>
        <v>#N/A</v>
      </c>
      <c r="N252" s="58" t="e">
        <f>IF(I252&lt;&gt;0,VLOOKUP(B252&amp;"-"&amp;C252&amp;"-"&amp;I252,RAMs!$A:$H,6,FALSE),"")</f>
        <v>#N/A</v>
      </c>
      <c r="O252" s="24">
        <f t="shared" si="27"/>
        <v>5.2347259811053934</v>
      </c>
      <c r="P252" s="37">
        <f t="shared" si="28"/>
        <v>5.5824974034934032</v>
      </c>
      <c r="Q252" s="37">
        <f t="shared" si="29"/>
        <v>5.5824974034934032</v>
      </c>
      <c r="R252" s="59">
        <f t="shared" si="30"/>
        <v>5.4665735960307327</v>
      </c>
      <c r="S252" s="60">
        <f t="shared" si="26"/>
        <v>5.5074878810175587</v>
      </c>
      <c r="T252" s="61"/>
      <c r="U252" s="55"/>
      <c r="V252" s="62"/>
      <c r="W252" s="62"/>
      <c r="X252" s="62"/>
    </row>
    <row r="253" spans="1:24" ht="15" customHeight="1" x14ac:dyDescent="0.25">
      <c r="A253" s="34" t="str">
        <f t="shared" si="24"/>
        <v>DDR5-7200-160</v>
      </c>
      <c r="B253" s="53" t="s">
        <v>28</v>
      </c>
      <c r="C253" s="57">
        <f t="shared" si="32"/>
        <v>7200</v>
      </c>
      <c r="D253" s="37">
        <v>1.05</v>
      </c>
      <c r="E253" s="55">
        <f t="shared" si="25"/>
        <v>160</v>
      </c>
      <c r="F253" s="55">
        <v>64</v>
      </c>
      <c r="G253" s="55">
        <v>32</v>
      </c>
      <c r="H253" s="55">
        <v>32</v>
      </c>
      <c r="I253" s="56">
        <v>32</v>
      </c>
      <c r="J253" s="57">
        <v>0</v>
      </c>
      <c r="K253" s="58" t="e">
        <f>IF(F253&lt;&gt;0,VLOOKUP(B253&amp;"-"&amp;C253&amp;"-"&amp;F253,RAMs!$A:$H,6,FALSE),"")</f>
        <v>#N/A</v>
      </c>
      <c r="L253" s="58" t="e">
        <f>IF(G253&lt;&gt;0,VLOOKUP(B253&amp;"-"&amp;C253&amp;"-"&amp;G253,RAMs!$A:$H,6,FALSE),"")</f>
        <v>#N/A</v>
      </c>
      <c r="M253" s="58" t="e">
        <f>IF(H253&lt;&gt;0,VLOOKUP(B253&amp;"-"&amp;C253&amp;"-"&amp;H253,RAMs!$A:$H,6,FALSE),"")</f>
        <v>#N/A</v>
      </c>
      <c r="N253" s="58" t="e">
        <f>IF(I253&lt;&gt;0,VLOOKUP(B253&amp;"-"&amp;C253&amp;"-"&amp;I253,RAMs!$A:$H,6,FALSE),"")</f>
        <v>#N/A</v>
      </c>
      <c r="O253" s="24">
        <f t="shared" si="27"/>
        <v>5.70568843085303</v>
      </c>
      <c r="P253" s="37">
        <f t="shared" si="28"/>
        <v>6.2300707718964032</v>
      </c>
      <c r="Q253" s="37">
        <f t="shared" si="29"/>
        <v>6.2300707718964032</v>
      </c>
      <c r="R253" s="59">
        <f t="shared" si="30"/>
        <v>6.0552766582152788</v>
      </c>
      <c r="S253" s="60">
        <f t="shared" si="26"/>
        <v>6.1169686983380283</v>
      </c>
      <c r="T253" s="61"/>
      <c r="U253" s="55"/>
      <c r="V253" s="62"/>
      <c r="W253" s="62"/>
      <c r="X253" s="62"/>
    </row>
    <row r="254" spans="1:24" ht="15" customHeight="1" x14ac:dyDescent="0.25">
      <c r="A254" s="34" t="str">
        <f t="shared" si="24"/>
        <v>DDR5-7200-192</v>
      </c>
      <c r="B254" s="53" t="s">
        <v>28</v>
      </c>
      <c r="C254" s="57">
        <f t="shared" si="32"/>
        <v>7200</v>
      </c>
      <c r="D254" s="37">
        <v>1.05</v>
      </c>
      <c r="E254" s="55">
        <f t="shared" si="25"/>
        <v>192</v>
      </c>
      <c r="F254" s="55">
        <v>64</v>
      </c>
      <c r="G254" s="55">
        <v>64</v>
      </c>
      <c r="H254" s="55">
        <v>64</v>
      </c>
      <c r="I254" s="56"/>
      <c r="J254" s="57">
        <v>0</v>
      </c>
      <c r="K254" s="58" t="e">
        <f>IF(F254&lt;&gt;0,VLOOKUP(B254&amp;"-"&amp;C254&amp;"-"&amp;F254,RAMs!$A:$H,6,FALSE),"")</f>
        <v>#N/A</v>
      </c>
      <c r="L254" s="58" t="e">
        <f>IF(G254&lt;&gt;0,VLOOKUP(B254&amp;"-"&amp;C254&amp;"-"&amp;G254,RAMs!$A:$H,6,FALSE),"")</f>
        <v>#N/A</v>
      </c>
      <c r="M254" s="58" t="e">
        <f>IF(H254&lt;&gt;0,VLOOKUP(B254&amp;"-"&amp;C254&amp;"-"&amp;H254,RAMs!$A:$H,6,FALSE),"")</f>
        <v>#N/A</v>
      </c>
      <c r="N254" s="58" t="str">
        <f>IF(I254&lt;&gt;0,VLOOKUP(B254&amp;"-"&amp;C254&amp;"-"&amp;I254,RAMs!$A:$H,6,FALSE),"")</f>
        <v/>
      </c>
      <c r="O254" s="24">
        <f t="shared" si="27"/>
        <v>6.0469762847817181</v>
      </c>
      <c r="P254" s="37">
        <f t="shared" si="28"/>
        <v>6.766643688570289</v>
      </c>
      <c r="Q254" s="37">
        <f t="shared" si="29"/>
        <v>6.766643688570289</v>
      </c>
      <c r="R254" s="59">
        <f t="shared" si="30"/>
        <v>6.5267545539740981</v>
      </c>
      <c r="S254" s="60">
        <f t="shared" si="26"/>
        <v>6.6114213073609909</v>
      </c>
      <c r="T254" s="61"/>
      <c r="U254" s="55"/>
      <c r="V254" s="62"/>
      <c r="W254" s="62"/>
      <c r="X254" s="62"/>
    </row>
    <row r="255" spans="1:24" ht="15" customHeight="1" x14ac:dyDescent="0.25">
      <c r="A255" s="34" t="str">
        <f t="shared" si="24"/>
        <v>DDR5-7200-256</v>
      </c>
      <c r="B255" s="53" t="s">
        <v>28</v>
      </c>
      <c r="C255" s="57">
        <f t="shared" si="32"/>
        <v>7200</v>
      </c>
      <c r="D255" s="37">
        <v>1.05</v>
      </c>
      <c r="E255" s="55">
        <f t="shared" si="25"/>
        <v>256</v>
      </c>
      <c r="F255" s="55">
        <v>64</v>
      </c>
      <c r="G255" s="55">
        <v>64</v>
      </c>
      <c r="H255" s="55">
        <v>64</v>
      </c>
      <c r="I255" s="56">
        <v>64</v>
      </c>
      <c r="J255" s="57">
        <v>0</v>
      </c>
      <c r="K255" s="58" t="e">
        <f>IF(F255&lt;&gt;0,VLOOKUP(B255&amp;"-"&amp;C255&amp;"-"&amp;F255,RAMs!$A:$H,6,FALSE),"")</f>
        <v>#N/A</v>
      </c>
      <c r="L255" s="58" t="e">
        <f>IF(G255&lt;&gt;0,VLOOKUP(B255&amp;"-"&amp;C255&amp;"-"&amp;G255,RAMs!$A:$H,6,FALSE),"")</f>
        <v>#N/A</v>
      </c>
      <c r="M255" s="58" t="e">
        <f>IF(H255&lt;&gt;0,VLOOKUP(B255&amp;"-"&amp;C255&amp;"-"&amp;H255,RAMs!$A:$H,6,FALSE),"")</f>
        <v>#N/A</v>
      </c>
      <c r="N255" s="58" t="e">
        <f>IF(I255&lt;&gt;0,VLOOKUP(B255&amp;"-"&amp;C255&amp;"-"&amp;I255,RAMs!$A:$H,6,FALSE),"")</f>
        <v>#N/A</v>
      </c>
      <c r="O255" s="24">
        <f t="shared" si="27"/>
        <v>6.9744475781517004</v>
      </c>
      <c r="P255" s="37">
        <f t="shared" si="28"/>
        <v>7.9746145994320754</v>
      </c>
      <c r="Q255" s="37">
        <f t="shared" si="29"/>
        <v>7.9746145994320754</v>
      </c>
      <c r="R255" s="59">
        <f t="shared" si="30"/>
        <v>7.6412255923386168</v>
      </c>
      <c r="S255" s="60">
        <f t="shared" si="26"/>
        <v>7.7588923007245434</v>
      </c>
      <c r="T255" s="61"/>
      <c r="U255" s="55"/>
      <c r="V255" s="62"/>
      <c r="W255" s="62"/>
      <c r="X255" s="62"/>
    </row>
    <row r="256" spans="1:24" ht="15" customHeight="1" x14ac:dyDescent="0.25">
      <c r="A256" s="34" t="str">
        <f t="shared" si="24"/>
        <v>DDR5-7600-8</v>
      </c>
      <c r="B256" s="53" t="s">
        <v>28</v>
      </c>
      <c r="C256" s="57">
        <f t="shared" si="32"/>
        <v>7600</v>
      </c>
      <c r="D256" s="37">
        <v>1.05</v>
      </c>
      <c r="E256" s="55">
        <f t="shared" si="25"/>
        <v>8</v>
      </c>
      <c r="F256" s="55">
        <v>8</v>
      </c>
      <c r="G256" s="55"/>
      <c r="H256" s="55"/>
      <c r="I256" s="56"/>
      <c r="J256" s="57">
        <v>0</v>
      </c>
      <c r="K256" s="58" t="e">
        <f>IF(F256&lt;&gt;0,VLOOKUP(B256&amp;"-"&amp;C256&amp;"-"&amp;F256,RAMs!$A:$H,6,FALSE),"")</f>
        <v>#N/A</v>
      </c>
      <c r="L256" s="58" t="str">
        <f>IF(G256&lt;&gt;0,VLOOKUP(B256&amp;"-"&amp;C256&amp;"-"&amp;G256,RAMs!$A:$H,6,FALSE),"")</f>
        <v/>
      </c>
      <c r="M256" s="58" t="str">
        <f>IF(H256&lt;&gt;0,VLOOKUP(B256&amp;"-"&amp;C256&amp;"-"&amp;H256,RAMs!$A:$H,6,FALSE),"")</f>
        <v/>
      </c>
      <c r="N256" s="58" t="str">
        <f>IF(I256&lt;&gt;0,VLOOKUP(B256&amp;"-"&amp;C256&amp;"-"&amp;I256,RAMs!$A:$H,6,FALSE),"")</f>
        <v/>
      </c>
      <c r="O256" s="24">
        <f t="shared" si="27"/>
        <v>2.6441966228654286</v>
      </c>
      <c r="P256" s="37">
        <f t="shared" si="28"/>
        <v>2.1540126360057998</v>
      </c>
      <c r="Q256" s="37">
        <f t="shared" si="29"/>
        <v>2.1540126360057998</v>
      </c>
      <c r="R256" s="59">
        <f t="shared" si="30"/>
        <v>2.317407298292343</v>
      </c>
      <c r="S256" s="60">
        <f t="shared" si="26"/>
        <v>2.259738593955916</v>
      </c>
      <c r="T256" s="61"/>
      <c r="U256" s="55"/>
      <c r="V256" s="62"/>
      <c r="W256" s="62"/>
      <c r="X256" s="62"/>
    </row>
    <row r="257" spans="1:24" ht="15" customHeight="1" x14ac:dyDescent="0.25">
      <c r="A257" s="34" t="str">
        <f t="shared" si="24"/>
        <v>DDR5-7600-16</v>
      </c>
      <c r="B257" s="53" t="s">
        <v>28</v>
      </c>
      <c r="C257" s="57">
        <f t="shared" si="32"/>
        <v>7600</v>
      </c>
      <c r="D257" s="37">
        <v>1.05</v>
      </c>
      <c r="E257" s="55">
        <f t="shared" si="25"/>
        <v>16</v>
      </c>
      <c r="F257" s="55">
        <v>8</v>
      </c>
      <c r="G257" s="55">
        <v>8</v>
      </c>
      <c r="H257" s="55"/>
      <c r="I257" s="56"/>
      <c r="J257" s="57">
        <v>0</v>
      </c>
      <c r="K257" s="58" t="e">
        <f>IF(F257&lt;&gt;0,VLOOKUP(B257&amp;"-"&amp;C257&amp;"-"&amp;F257,RAMs!$A:$H,6,FALSE),"")</f>
        <v>#N/A</v>
      </c>
      <c r="L257" s="58" t="e">
        <f>IF(G257&lt;&gt;0,VLOOKUP(B257&amp;"-"&amp;C257&amp;"-"&amp;G257,RAMs!$A:$H,6,FALSE),"")</f>
        <v>#N/A</v>
      </c>
      <c r="M257" s="58" t="str">
        <f>IF(H257&lt;&gt;0,VLOOKUP(B257&amp;"-"&amp;C257&amp;"-"&amp;H257,RAMs!$A:$H,6,FALSE),"")</f>
        <v/>
      </c>
      <c r="N257" s="58" t="str">
        <f>IF(I257&lt;&gt;0,VLOOKUP(B257&amp;"-"&amp;C257&amp;"-"&amp;I257,RAMs!$A:$H,6,FALSE),"")</f>
        <v/>
      </c>
      <c r="O257" s="24">
        <f t="shared" si="27"/>
        <v>3.0008650458011519</v>
      </c>
      <c r="P257" s="37">
        <f t="shared" si="28"/>
        <v>2.5738718260931734</v>
      </c>
      <c r="Q257" s="37">
        <f t="shared" si="29"/>
        <v>2.5738718260931734</v>
      </c>
      <c r="R257" s="59">
        <f t="shared" si="30"/>
        <v>2.7162028993291663</v>
      </c>
      <c r="S257" s="60">
        <f t="shared" si="26"/>
        <v>2.6659684028929331</v>
      </c>
      <c r="T257" s="61"/>
      <c r="U257" s="55"/>
      <c r="V257" s="62"/>
      <c r="W257" s="62"/>
      <c r="X257" s="62"/>
    </row>
    <row r="258" spans="1:24" ht="15" customHeight="1" x14ac:dyDescent="0.25">
      <c r="A258" s="34" t="str">
        <f t="shared" si="24"/>
        <v>DDR5-7600-24</v>
      </c>
      <c r="B258" s="53" t="s">
        <v>28</v>
      </c>
      <c r="C258" s="57">
        <f t="shared" si="32"/>
        <v>7600</v>
      </c>
      <c r="D258" s="37">
        <v>1.05</v>
      </c>
      <c r="E258" s="55">
        <f t="shared" si="25"/>
        <v>24</v>
      </c>
      <c r="F258" s="55">
        <v>16</v>
      </c>
      <c r="G258" s="55">
        <v>8</v>
      </c>
      <c r="H258" s="55"/>
      <c r="I258" s="56"/>
      <c r="J258" s="57">
        <v>0</v>
      </c>
      <c r="K258" s="58" t="e">
        <f>IF(F258&lt;&gt;0,VLOOKUP(B258&amp;"-"&amp;C258&amp;"-"&amp;F258,RAMs!$A:$H,6,FALSE),"")</f>
        <v>#N/A</v>
      </c>
      <c r="L258" s="58" t="e">
        <f>IF(G258&lt;&gt;0,VLOOKUP(B258&amp;"-"&amp;C258&amp;"-"&amp;G258,RAMs!$A:$H,6,FALSE),"")</f>
        <v>#N/A</v>
      </c>
      <c r="M258" s="58" t="str">
        <f>IF(H258&lt;&gt;0,VLOOKUP(B258&amp;"-"&amp;C258&amp;"-"&amp;H258,RAMs!$A:$H,6,FALSE),"")</f>
        <v/>
      </c>
      <c r="N258" s="58" t="str">
        <f>IF(I258&lt;&gt;0,VLOOKUP(B258&amp;"-"&amp;C258&amp;"-"&amp;I258,RAMs!$A:$H,6,FALSE),"")</f>
        <v/>
      </c>
      <c r="O258" s="24">
        <f t="shared" si="27"/>
        <v>3.2141308407060007</v>
      </c>
      <c r="P258" s="37">
        <f t="shared" si="28"/>
        <v>2.8671122940873408</v>
      </c>
      <c r="Q258" s="37">
        <f t="shared" si="29"/>
        <v>2.8671122940873408</v>
      </c>
      <c r="R258" s="59">
        <f t="shared" si="30"/>
        <v>2.9827851429602275</v>
      </c>
      <c r="S258" s="60">
        <f t="shared" si="26"/>
        <v>2.9419594315933266</v>
      </c>
      <c r="T258" s="61"/>
      <c r="U258" s="55"/>
      <c r="V258" s="62"/>
      <c r="W258" s="62"/>
      <c r="X258" s="62"/>
    </row>
    <row r="259" spans="1:24" ht="15" customHeight="1" x14ac:dyDescent="0.25">
      <c r="A259" s="34" t="str">
        <f t="shared" si="24"/>
        <v>DDR5-7600-32</v>
      </c>
      <c r="B259" s="53" t="s">
        <v>28</v>
      </c>
      <c r="C259" s="57">
        <f t="shared" si="32"/>
        <v>7600</v>
      </c>
      <c r="D259" s="37">
        <v>1.05</v>
      </c>
      <c r="E259" s="55">
        <f t="shared" si="25"/>
        <v>32</v>
      </c>
      <c r="F259" s="55">
        <v>8</v>
      </c>
      <c r="G259" s="55">
        <v>8</v>
      </c>
      <c r="H259" s="55">
        <v>8</v>
      </c>
      <c r="I259" s="56">
        <v>8</v>
      </c>
      <c r="J259" s="57">
        <v>0</v>
      </c>
      <c r="K259" s="58" t="e">
        <f>IF(F259&lt;&gt;0,VLOOKUP(B259&amp;"-"&amp;C259&amp;"-"&amp;F259,RAMs!$A:$H,6,FALSE),"")</f>
        <v>#N/A</v>
      </c>
      <c r="L259" s="58" t="e">
        <f>IF(G259&lt;&gt;0,VLOOKUP(B259&amp;"-"&amp;C259&amp;"-"&amp;G259,RAMs!$A:$H,6,FALSE),"")</f>
        <v>#N/A</v>
      </c>
      <c r="M259" s="58" t="e">
        <f>IF(H259&lt;&gt;0,VLOOKUP(B259&amp;"-"&amp;C259&amp;"-"&amp;H259,RAMs!$A:$H,6,FALSE),"")</f>
        <v>#N/A</v>
      </c>
      <c r="N259" s="58" t="e">
        <f>IF(I259&lt;&gt;0,VLOOKUP(B259&amp;"-"&amp;C259&amp;"-"&amp;I259,RAMs!$A:$H,6,FALSE),"")</f>
        <v>#N/A</v>
      </c>
      <c r="O259" s="24">
        <f t="shared" si="27"/>
        <v>3.6204024690359482</v>
      </c>
      <c r="P259" s="37">
        <f t="shared" si="28"/>
        <v>3.2846160001425266</v>
      </c>
      <c r="Q259" s="37">
        <f t="shared" si="29"/>
        <v>3.2846160001425266</v>
      </c>
      <c r="R259" s="59">
        <f t="shared" si="30"/>
        <v>3.3965448231070003</v>
      </c>
      <c r="S259" s="60">
        <f t="shared" si="26"/>
        <v>3.3570405326489512</v>
      </c>
      <c r="T259" s="61"/>
      <c r="U259" s="55"/>
      <c r="V259" s="62"/>
      <c r="W259" s="62"/>
      <c r="X259" s="62"/>
    </row>
    <row r="260" spans="1:24" ht="15" customHeight="1" x14ac:dyDescent="0.25">
      <c r="A260" s="34" t="str">
        <f t="shared" si="24"/>
        <v>DDR5-7600-40</v>
      </c>
      <c r="B260" s="53" t="s">
        <v>28</v>
      </c>
      <c r="C260" s="57">
        <f t="shared" si="32"/>
        <v>7600</v>
      </c>
      <c r="D260" s="37">
        <v>1.05</v>
      </c>
      <c r="E260" s="55">
        <f t="shared" si="25"/>
        <v>40</v>
      </c>
      <c r="F260" s="55">
        <v>16</v>
      </c>
      <c r="G260" s="55">
        <v>8</v>
      </c>
      <c r="H260" s="55">
        <v>8</v>
      </c>
      <c r="I260" s="56">
        <v>8</v>
      </c>
      <c r="J260" s="57">
        <v>0</v>
      </c>
      <c r="K260" s="58" t="e">
        <f>IF(F260&lt;&gt;0,VLOOKUP(B260&amp;"-"&amp;C260&amp;"-"&amp;F260,RAMs!$A:$H,6,FALSE),"")</f>
        <v>#N/A</v>
      </c>
      <c r="L260" s="58" t="e">
        <f>IF(G260&lt;&gt;0,VLOOKUP(B260&amp;"-"&amp;C260&amp;"-"&amp;G260,RAMs!$A:$H,6,FALSE),"")</f>
        <v>#N/A</v>
      </c>
      <c r="M260" s="58" t="e">
        <f>IF(H260&lt;&gt;0,VLOOKUP(B260&amp;"-"&amp;C260&amp;"-"&amp;H260,RAMs!$A:$H,6,FALSE),"")</f>
        <v>#N/A</v>
      </c>
      <c r="N260" s="58" t="e">
        <f>IF(I260&lt;&gt;0,VLOOKUP(B260&amp;"-"&amp;C260&amp;"-"&amp;I260,RAMs!$A:$H,6,FALSE),"")</f>
        <v>#N/A</v>
      </c>
      <c r="O260" s="24">
        <f t="shared" si="27"/>
        <v>3.7988638658576517</v>
      </c>
      <c r="P260" s="37">
        <f t="shared" si="28"/>
        <v>3.5300004207723692</v>
      </c>
      <c r="Q260" s="37">
        <f t="shared" si="29"/>
        <v>3.5300004207723692</v>
      </c>
      <c r="R260" s="59">
        <f t="shared" si="30"/>
        <v>3.61962156913413</v>
      </c>
      <c r="S260" s="60">
        <f t="shared" si="26"/>
        <v>3.5879905755946848</v>
      </c>
      <c r="T260" s="61"/>
      <c r="U260" s="55"/>
      <c r="V260" s="62"/>
      <c r="W260" s="62"/>
      <c r="X260" s="62"/>
    </row>
    <row r="261" spans="1:24" ht="15" customHeight="1" x14ac:dyDescent="0.25">
      <c r="A261" s="34" t="str">
        <f t="shared" si="24"/>
        <v>DDR5-7600-48</v>
      </c>
      <c r="B261" s="53" t="s">
        <v>28</v>
      </c>
      <c r="C261" s="57">
        <f t="shared" si="32"/>
        <v>7600</v>
      </c>
      <c r="D261" s="37">
        <v>1.05</v>
      </c>
      <c r="E261" s="55">
        <f t="shared" si="25"/>
        <v>48</v>
      </c>
      <c r="F261" s="55">
        <v>16</v>
      </c>
      <c r="G261" s="55">
        <v>16</v>
      </c>
      <c r="H261" s="55">
        <v>16</v>
      </c>
      <c r="I261" s="56"/>
      <c r="J261" s="57">
        <v>0</v>
      </c>
      <c r="K261" s="58" t="e">
        <f>IF(F261&lt;&gt;0,VLOOKUP(B261&amp;"-"&amp;C261&amp;"-"&amp;F261,RAMs!$A:$H,6,FALSE),"")</f>
        <v>#N/A</v>
      </c>
      <c r="L261" s="58" t="e">
        <f>IF(G261&lt;&gt;0,VLOOKUP(B261&amp;"-"&amp;C261&amp;"-"&amp;G261,RAMs!$A:$H,6,FALSE),"")</f>
        <v>#N/A</v>
      </c>
      <c r="M261" s="58" t="e">
        <f>IF(H261&lt;&gt;0,VLOOKUP(B261&amp;"-"&amp;C261&amp;"-"&amp;H261,RAMs!$A:$H,6,FALSE),"")</f>
        <v>#N/A</v>
      </c>
      <c r="N261" s="58" t="str">
        <f>IF(I261&lt;&gt;0,VLOOKUP(B261&amp;"-"&amp;C261&amp;"-"&amp;I261,RAMs!$A:$H,6,FALSE),"")</f>
        <v/>
      </c>
      <c r="O261" s="24">
        <f t="shared" si="27"/>
        <v>3.8599872691297747</v>
      </c>
      <c r="P261" s="37">
        <f t="shared" si="28"/>
        <v>3.6846049917207844</v>
      </c>
      <c r="Q261" s="37">
        <f t="shared" si="29"/>
        <v>3.6846049917207844</v>
      </c>
      <c r="R261" s="59">
        <f t="shared" si="30"/>
        <v>3.7430657508571148</v>
      </c>
      <c r="S261" s="60">
        <f t="shared" si="26"/>
        <v>3.7224325417501745</v>
      </c>
      <c r="T261" s="61"/>
      <c r="U261" s="55"/>
      <c r="V261" s="62"/>
      <c r="W261" s="62"/>
      <c r="X261" s="62"/>
    </row>
    <row r="262" spans="1:24" ht="15" customHeight="1" x14ac:dyDescent="0.25">
      <c r="A262" s="34" t="str">
        <f t="shared" si="24"/>
        <v>DDR5-7600-64</v>
      </c>
      <c r="B262" s="53" t="s">
        <v>28</v>
      </c>
      <c r="C262" s="57">
        <f t="shared" ref="C262:C293" si="33">C249+400</f>
        <v>7600</v>
      </c>
      <c r="D262" s="37">
        <v>1.05</v>
      </c>
      <c r="E262" s="55">
        <f t="shared" si="25"/>
        <v>64</v>
      </c>
      <c r="F262" s="55">
        <v>16</v>
      </c>
      <c r="G262" s="55">
        <v>16</v>
      </c>
      <c r="H262" s="55">
        <v>16</v>
      </c>
      <c r="I262" s="56">
        <v>16</v>
      </c>
      <c r="J262" s="57">
        <v>0</v>
      </c>
      <c r="K262" s="58" t="e">
        <f>IF(F262&lt;&gt;0,VLOOKUP(B262&amp;"-"&amp;C262&amp;"-"&amp;F262,RAMs!$A:$H,6,FALSE),"")</f>
        <v>#N/A</v>
      </c>
      <c r="L262" s="58" t="e">
        <f>IF(G262&lt;&gt;0,VLOOKUP(B262&amp;"-"&amp;C262&amp;"-"&amp;G262,RAMs!$A:$H,6,FALSE),"")</f>
        <v>#N/A</v>
      </c>
      <c r="M262" s="58" t="e">
        <f>IF(H262&lt;&gt;0,VLOOKUP(B262&amp;"-"&amp;C262&amp;"-"&amp;H262,RAMs!$A:$H,6,FALSE),"")</f>
        <v>#N/A</v>
      </c>
      <c r="N262" s="58" t="e">
        <f>IF(I262&lt;&gt;0,VLOOKUP(B262&amp;"-"&amp;C262&amp;"-"&amp;I262,RAMs!$A:$H,6,FALSE),"")</f>
        <v>#N/A</v>
      </c>
      <c r="O262" s="24">
        <f t="shared" si="27"/>
        <v>4.2796336804757011</v>
      </c>
      <c r="P262" s="37">
        <f t="shared" si="28"/>
        <v>4.1910589158721869</v>
      </c>
      <c r="Q262" s="37">
        <f t="shared" si="29"/>
        <v>4.1910589158721869</v>
      </c>
      <c r="R262" s="59">
        <f t="shared" si="30"/>
        <v>4.220583837406692</v>
      </c>
      <c r="S262" s="60">
        <f t="shared" si="26"/>
        <v>4.2101632768651012</v>
      </c>
      <c r="T262" s="61"/>
      <c r="U262" s="55"/>
      <c r="V262" s="62"/>
      <c r="W262" s="62"/>
      <c r="X262" s="62"/>
    </row>
    <row r="263" spans="1:24" ht="15" customHeight="1" x14ac:dyDescent="0.25">
      <c r="A263" s="34" t="str">
        <f t="shared" si="24"/>
        <v>DDR5-7600-80</v>
      </c>
      <c r="B263" s="53" t="s">
        <v>28</v>
      </c>
      <c r="C263" s="57">
        <f t="shared" si="33"/>
        <v>7600</v>
      </c>
      <c r="D263" s="37">
        <v>1.05</v>
      </c>
      <c r="E263" s="55">
        <f t="shared" si="25"/>
        <v>80</v>
      </c>
      <c r="F263" s="55">
        <v>32</v>
      </c>
      <c r="G263" s="55">
        <v>16</v>
      </c>
      <c r="H263" s="55">
        <v>16</v>
      </c>
      <c r="I263" s="56">
        <v>16</v>
      </c>
      <c r="J263" s="57">
        <v>0</v>
      </c>
      <c r="K263" s="58" t="e">
        <f>IF(F263&lt;&gt;0,VLOOKUP(B263&amp;"-"&amp;C263&amp;"-"&amp;F263,RAMs!$A:$H,6,FALSE),"")</f>
        <v>#N/A</v>
      </c>
      <c r="L263" s="58" t="e">
        <f>IF(G263&lt;&gt;0,VLOOKUP(B263&amp;"-"&amp;C263&amp;"-"&amp;G263,RAMs!$A:$H,6,FALSE),"")</f>
        <v>#N/A</v>
      </c>
      <c r="M263" s="58" t="e">
        <f>IF(H263&lt;&gt;0,VLOOKUP(B263&amp;"-"&amp;C263&amp;"-"&amp;H263,RAMs!$A:$H,6,FALSE),"")</f>
        <v>#N/A</v>
      </c>
      <c r="N263" s="58" t="e">
        <f>IF(I263&lt;&gt;0,VLOOKUP(B263&amp;"-"&amp;C263&amp;"-"&amp;I263,RAMs!$A:$H,6,FALSE),"")</f>
        <v>#N/A</v>
      </c>
      <c r="O263" s="24">
        <f t="shared" si="27"/>
        <v>4.5695450749267224</v>
      </c>
      <c r="P263" s="37">
        <f t="shared" si="28"/>
        <v>4.5896870832423406</v>
      </c>
      <c r="Q263" s="37">
        <f t="shared" si="29"/>
        <v>4.5896870832423406</v>
      </c>
      <c r="R263" s="59">
        <f t="shared" si="30"/>
        <v>4.5829730804704676</v>
      </c>
      <c r="S263" s="60">
        <f t="shared" si="26"/>
        <v>4.5853427285075989</v>
      </c>
      <c r="T263" s="61"/>
      <c r="U263" s="55"/>
      <c r="V263" s="62"/>
      <c r="W263" s="62"/>
      <c r="X263" s="62"/>
    </row>
    <row r="264" spans="1:24" ht="15" customHeight="1" x14ac:dyDescent="0.25">
      <c r="A264" s="34" t="str">
        <f t="shared" si="24"/>
        <v>DDR5-7600-96</v>
      </c>
      <c r="B264" s="53" t="s">
        <v>28</v>
      </c>
      <c r="C264" s="57">
        <f t="shared" si="33"/>
        <v>7600</v>
      </c>
      <c r="D264" s="37">
        <v>1.05</v>
      </c>
      <c r="E264" s="55">
        <f t="shared" si="25"/>
        <v>96</v>
      </c>
      <c r="F264" s="55">
        <v>32</v>
      </c>
      <c r="G264" s="55">
        <v>32</v>
      </c>
      <c r="H264" s="55">
        <v>32</v>
      </c>
      <c r="I264" s="56"/>
      <c r="J264" s="57">
        <v>0</v>
      </c>
      <c r="K264" s="58" t="e">
        <f>IF(F264&lt;&gt;0,VLOOKUP(B264&amp;"-"&amp;C264&amp;"-"&amp;F264,RAMs!$A:$H,6,FALSE),"")</f>
        <v>#N/A</v>
      </c>
      <c r="L264" s="58" t="e">
        <f>IF(G264&lt;&gt;0,VLOOKUP(B264&amp;"-"&amp;C264&amp;"-"&amp;G264,RAMs!$A:$H,6,FALSE),"")</f>
        <v>#N/A</v>
      </c>
      <c r="M264" s="58" t="e">
        <f>IF(H264&lt;&gt;0,VLOOKUP(B264&amp;"-"&amp;C264&amp;"-"&amp;H264,RAMs!$A:$H,6,FALSE),"")</f>
        <v>#N/A</v>
      </c>
      <c r="N264" s="58" t="str">
        <f>IF(I264&lt;&gt;0,VLOOKUP(B264&amp;"-"&amp;C264&amp;"-"&amp;I264,RAMs!$A:$H,6,FALSE),"")</f>
        <v/>
      </c>
      <c r="O264" s="24">
        <f t="shared" si="27"/>
        <v>4.7355789815734024</v>
      </c>
      <c r="P264" s="37">
        <f t="shared" si="28"/>
        <v>4.8885435963307717</v>
      </c>
      <c r="Q264" s="37">
        <f t="shared" si="29"/>
        <v>4.8885435963307717</v>
      </c>
      <c r="R264" s="59">
        <f t="shared" si="30"/>
        <v>4.837555391411648</v>
      </c>
      <c r="S264" s="60">
        <f t="shared" si="26"/>
        <v>4.8555512284419269</v>
      </c>
      <c r="T264" s="61"/>
      <c r="U264" s="55"/>
      <c r="V264" s="62"/>
      <c r="W264" s="62"/>
      <c r="X264" s="62"/>
    </row>
    <row r="265" spans="1:24" ht="15" customHeight="1" x14ac:dyDescent="0.25">
      <c r="A265" s="34" t="str">
        <f t="shared" ref="A265:A307" si="34">_xlfn.CONCAT(B265,"-",C265,"-",E265)</f>
        <v>DDR5-7600-128</v>
      </c>
      <c r="B265" s="53" t="s">
        <v>28</v>
      </c>
      <c r="C265" s="57">
        <f t="shared" si="33"/>
        <v>7600</v>
      </c>
      <c r="D265" s="37">
        <v>1.05</v>
      </c>
      <c r="E265" s="55">
        <f t="shared" ref="E265:E307" si="35">SUM(F265:I265)</f>
        <v>128</v>
      </c>
      <c r="F265" s="55">
        <v>32</v>
      </c>
      <c r="G265" s="55">
        <v>32</v>
      </c>
      <c r="H265" s="55">
        <v>32</v>
      </c>
      <c r="I265" s="56">
        <v>32</v>
      </c>
      <c r="J265" s="57">
        <v>0</v>
      </c>
      <c r="K265" s="58" t="e">
        <f>IF(F265&lt;&gt;0,VLOOKUP(B265&amp;"-"&amp;C265&amp;"-"&amp;F265,RAMs!$A:$H,6,FALSE),"")</f>
        <v>#N/A</v>
      </c>
      <c r="L265" s="58" t="e">
        <f>IF(G265&lt;&gt;0,VLOOKUP(B265&amp;"-"&amp;C265&amp;"-"&amp;G265,RAMs!$A:$H,6,FALSE),"")</f>
        <v>#N/A</v>
      </c>
      <c r="M265" s="58" t="e">
        <f>IF(H265&lt;&gt;0,VLOOKUP(B265&amp;"-"&amp;C265&amp;"-"&amp;H265,RAMs!$A:$H,6,FALSE),"")</f>
        <v>#N/A</v>
      </c>
      <c r="N265" s="58" t="e">
        <f>IF(I265&lt;&gt;0,VLOOKUP(B265&amp;"-"&amp;C265&amp;"-"&amp;I265,RAMs!$A:$H,6,FALSE),"")</f>
        <v>#N/A</v>
      </c>
      <c r="O265" s="24">
        <f t="shared" si="27"/>
        <v>5.3505579429652297</v>
      </c>
      <c r="P265" s="37">
        <f t="shared" si="28"/>
        <v>5.6635797767952889</v>
      </c>
      <c r="Q265" s="37">
        <f t="shared" si="29"/>
        <v>5.6635797767952889</v>
      </c>
      <c r="R265" s="59">
        <f t="shared" si="30"/>
        <v>5.5592391655186022</v>
      </c>
      <c r="S265" s="60">
        <f t="shared" ref="S265:S307" si="36">(O265*O$3 + P265*P$3 + Q265*Q$3 + R265*R$3) / (O$3+P$3+Q$3+R$3)</f>
        <v>5.5960652636162571</v>
      </c>
      <c r="T265" s="61"/>
      <c r="U265" s="55"/>
      <c r="V265" s="62"/>
      <c r="W265" s="62"/>
      <c r="X265" s="62"/>
    </row>
    <row r="266" spans="1:24" ht="15" customHeight="1" x14ac:dyDescent="0.25">
      <c r="A266" s="34" t="str">
        <f t="shared" si="34"/>
        <v>DDR5-7600-160</v>
      </c>
      <c r="B266" s="53" t="s">
        <v>28</v>
      </c>
      <c r="C266" s="57">
        <f t="shared" si="33"/>
        <v>7600</v>
      </c>
      <c r="D266" s="37">
        <v>1.05</v>
      </c>
      <c r="E266" s="55">
        <f t="shared" si="35"/>
        <v>160</v>
      </c>
      <c r="F266" s="55">
        <v>64</v>
      </c>
      <c r="G266" s="55">
        <v>32</v>
      </c>
      <c r="H266" s="55">
        <v>32</v>
      </c>
      <c r="I266" s="56">
        <v>32</v>
      </c>
      <c r="J266" s="57">
        <v>0</v>
      </c>
      <c r="K266" s="58" t="e">
        <f>IF(F266&lt;&gt;0,VLOOKUP(B266&amp;"-"&amp;C266&amp;"-"&amp;F266,RAMs!$A:$H,6,FALSE),"")</f>
        <v>#N/A</v>
      </c>
      <c r="L266" s="58" t="e">
        <f>IF(G266&lt;&gt;0,VLOOKUP(B266&amp;"-"&amp;C266&amp;"-"&amp;G266,RAMs!$A:$H,6,FALSE),"")</f>
        <v>#N/A</v>
      </c>
      <c r="M266" s="58" t="e">
        <f>IF(H266&lt;&gt;0,VLOOKUP(B266&amp;"-"&amp;C266&amp;"-"&amp;H266,RAMs!$A:$H,6,FALSE),"")</f>
        <v>#N/A</v>
      </c>
      <c r="N266" s="58" t="e">
        <f>IF(I266&lt;&gt;0,VLOOKUP(B266&amp;"-"&amp;C266&amp;"-"&amp;I266,RAMs!$A:$H,6,FALSE),"")</f>
        <v>#N/A</v>
      </c>
      <c r="O266" s="24">
        <f t="shared" ref="O266:O307" si="37">(SUMPRODUCT((C266:D266 /C$9:D$9)^C$7:D$7 * C$2:D$2) * (1 + COUNT(F266:I266)*0.05) + (E266/E$9)^E$7 * E$2)  * O$9</f>
        <v>5.8215203927128663</v>
      </c>
      <c r="P266" s="37">
        <f t="shared" ref="P266:P307" si="38">(SUMPRODUCT((C266:D266 /C$9:D$9)^C$7:D$7 * C$3:D$3) * (1 + COUNT(F266:I266)*0.05) + (E266/E$9)^E$7 * E$3)  * P$9</f>
        <v>6.311153145198289</v>
      </c>
      <c r="Q266" s="37">
        <f t="shared" ref="Q266:Q307" si="39">(SUMPRODUCT((C266:D266 /C$9:D$9)^C$7:D$7 * C$4:D$4) * (1 + COUNT(F266:I266)*0.05) + (E266/E$9)^E$7 * E$4)  * Q$9</f>
        <v>6.311153145198289</v>
      </c>
      <c r="R266" s="59">
        <f t="shared" ref="R266:R307" si="40">(SUMPRODUCT((C266:D266 /C$9:D$9)^C$7:D$7 * C$5:D$5) * (1 + COUNT(F266:I266)*0.05) + (E266/E$9)^E$7 * E$5)  * R$9</f>
        <v>6.1479422277031475</v>
      </c>
      <c r="S266" s="60">
        <f t="shared" si="36"/>
        <v>6.2055460809367275</v>
      </c>
      <c r="T266" s="61"/>
      <c r="U266" s="55"/>
      <c r="V266" s="62"/>
      <c r="W266" s="62"/>
      <c r="X266" s="62"/>
    </row>
    <row r="267" spans="1:24" ht="15" customHeight="1" x14ac:dyDescent="0.25">
      <c r="A267" s="34" t="str">
        <f t="shared" si="34"/>
        <v>DDR5-7600-192</v>
      </c>
      <c r="B267" s="53" t="s">
        <v>28</v>
      </c>
      <c r="C267" s="57">
        <f t="shared" si="33"/>
        <v>7600</v>
      </c>
      <c r="D267" s="37">
        <v>1.05</v>
      </c>
      <c r="E267" s="55">
        <f t="shared" si="35"/>
        <v>192</v>
      </c>
      <c r="F267" s="55">
        <v>64</v>
      </c>
      <c r="G267" s="55">
        <v>64</v>
      </c>
      <c r="H267" s="55">
        <v>64</v>
      </c>
      <c r="I267" s="56"/>
      <c r="J267" s="57">
        <v>0</v>
      </c>
      <c r="K267" s="58" t="e">
        <f>IF(F267&lt;&gt;0,VLOOKUP(B267&amp;"-"&amp;C267&amp;"-"&amp;F267,RAMs!$A:$H,6,FALSE),"")</f>
        <v>#N/A</v>
      </c>
      <c r="L267" s="58" t="e">
        <f>IF(G267&lt;&gt;0,VLOOKUP(B267&amp;"-"&amp;C267&amp;"-"&amp;G267,RAMs!$A:$H,6,FALSE),"")</f>
        <v>#N/A</v>
      </c>
      <c r="M267" s="58" t="e">
        <f>IF(H267&lt;&gt;0,VLOOKUP(B267&amp;"-"&amp;C267&amp;"-"&amp;H267,RAMs!$A:$H,6,FALSE),"")</f>
        <v>#N/A</v>
      </c>
      <c r="N267" s="58" t="str">
        <f>IF(I267&lt;&gt;0,VLOOKUP(B267&amp;"-"&amp;C267&amp;"-"&amp;I267,RAMs!$A:$H,6,FALSE),"")</f>
        <v/>
      </c>
      <c r="O267" s="24">
        <f t="shared" si="37"/>
        <v>6.1579819148973947</v>
      </c>
      <c r="P267" s="37">
        <f t="shared" si="38"/>
        <v>6.8443476296512618</v>
      </c>
      <c r="Q267" s="37">
        <f t="shared" si="39"/>
        <v>6.8443476296512618</v>
      </c>
      <c r="R267" s="59">
        <f t="shared" si="40"/>
        <v>6.6155590580666388</v>
      </c>
      <c r="S267" s="60">
        <f t="shared" si="36"/>
        <v>6.6963079656847411</v>
      </c>
      <c r="T267" s="61"/>
      <c r="U267" s="55"/>
      <c r="V267" s="62"/>
      <c r="W267" s="62"/>
      <c r="X267" s="62"/>
    </row>
    <row r="268" spans="1:24" ht="15" customHeight="1" x14ac:dyDescent="0.25">
      <c r="A268" s="34" t="str">
        <f t="shared" si="34"/>
        <v>DDR5-7600-256</v>
      </c>
      <c r="B268" s="53" t="s">
        <v>28</v>
      </c>
      <c r="C268" s="57">
        <f t="shared" si="33"/>
        <v>7600</v>
      </c>
      <c r="D268" s="37">
        <v>1.05</v>
      </c>
      <c r="E268" s="55">
        <f t="shared" si="35"/>
        <v>256</v>
      </c>
      <c r="F268" s="55">
        <v>64</v>
      </c>
      <c r="G268" s="55">
        <v>64</v>
      </c>
      <c r="H268" s="55">
        <v>64</v>
      </c>
      <c r="I268" s="56">
        <v>64</v>
      </c>
      <c r="J268" s="57">
        <v>0</v>
      </c>
      <c r="K268" s="58" t="e">
        <f>IF(F268&lt;&gt;0,VLOOKUP(B268&amp;"-"&amp;C268&amp;"-"&amp;F268,RAMs!$A:$H,6,FALSE),"")</f>
        <v>#N/A</v>
      </c>
      <c r="L268" s="58" t="e">
        <f>IF(G268&lt;&gt;0,VLOOKUP(B268&amp;"-"&amp;C268&amp;"-"&amp;G268,RAMs!$A:$H,6,FALSE),"")</f>
        <v>#N/A</v>
      </c>
      <c r="M268" s="58" t="e">
        <f>IF(H268&lt;&gt;0,VLOOKUP(B268&amp;"-"&amp;C268&amp;"-"&amp;H268,RAMs!$A:$H,6,FALSE),"")</f>
        <v>#N/A</v>
      </c>
      <c r="N268" s="58" t="e">
        <f>IF(I268&lt;&gt;0,VLOOKUP(B268&amp;"-"&amp;C268&amp;"-"&amp;I268,RAMs!$A:$H,6,FALSE),"")</f>
        <v>#N/A</v>
      </c>
      <c r="O268" s="24">
        <f t="shared" si="37"/>
        <v>7.0902795400115366</v>
      </c>
      <c r="P268" s="37">
        <f t="shared" si="38"/>
        <v>8.055696972733962</v>
      </c>
      <c r="Q268" s="37">
        <f t="shared" si="39"/>
        <v>8.055696972733962</v>
      </c>
      <c r="R268" s="59">
        <f t="shared" si="40"/>
        <v>7.7338911618264863</v>
      </c>
      <c r="S268" s="60">
        <f t="shared" si="36"/>
        <v>7.8474696833232427</v>
      </c>
      <c r="T268" s="61"/>
      <c r="U268" s="55"/>
      <c r="V268" s="62"/>
      <c r="W268" s="62"/>
      <c r="X268" s="62"/>
    </row>
    <row r="269" spans="1:24" ht="15" customHeight="1" x14ac:dyDescent="0.25">
      <c r="A269" s="34" t="str">
        <f t="shared" si="34"/>
        <v>DDR5-8000-8</v>
      </c>
      <c r="B269" s="53" t="s">
        <v>28</v>
      </c>
      <c r="C269" s="57">
        <f t="shared" si="33"/>
        <v>8000</v>
      </c>
      <c r="D269" s="37">
        <v>1.05</v>
      </c>
      <c r="E269" s="55">
        <f t="shared" si="35"/>
        <v>8</v>
      </c>
      <c r="F269" s="55">
        <v>8</v>
      </c>
      <c r="G269" s="55"/>
      <c r="H269" s="55"/>
      <c r="I269" s="56"/>
      <c r="J269" s="57">
        <v>0</v>
      </c>
      <c r="K269" s="58" t="e">
        <f>IF(F269&lt;&gt;0,VLOOKUP(B269&amp;"-"&amp;C269&amp;"-"&amp;F269,RAMs!$A:$H,6,FALSE),"")</f>
        <v>#N/A</v>
      </c>
      <c r="L269" s="58" t="str">
        <f>IF(G269&lt;&gt;0,VLOOKUP(B269&amp;"-"&amp;C269&amp;"-"&amp;G269,RAMs!$A:$H,6,FALSE),"")</f>
        <v/>
      </c>
      <c r="M269" s="58" t="str">
        <f>IF(H269&lt;&gt;0,VLOOKUP(B269&amp;"-"&amp;C269&amp;"-"&amp;H269,RAMs!$A:$H,6,FALSE),"")</f>
        <v/>
      </c>
      <c r="N269" s="58" t="str">
        <f>IF(I269&lt;&gt;0,VLOOKUP(B269&amp;"-"&amp;C269&amp;"-"&amp;I269,RAMs!$A:$H,6,FALSE),"")</f>
        <v/>
      </c>
      <c r="O269" s="24">
        <f t="shared" si="37"/>
        <v>2.7450172966170596</v>
      </c>
      <c r="P269" s="37">
        <f t="shared" si="38"/>
        <v>2.2245871076319421</v>
      </c>
      <c r="Q269" s="37">
        <f t="shared" si="39"/>
        <v>2.2245871076319421</v>
      </c>
      <c r="R269" s="59">
        <f t="shared" si="40"/>
        <v>2.3980638372936482</v>
      </c>
      <c r="S269" s="60">
        <f t="shared" si="36"/>
        <v>2.3368367562365755</v>
      </c>
      <c r="T269" s="61"/>
      <c r="U269" s="55"/>
      <c r="V269" s="62"/>
      <c r="W269" s="62"/>
      <c r="X269" s="62"/>
    </row>
    <row r="270" spans="1:24" ht="15" customHeight="1" x14ac:dyDescent="0.25">
      <c r="A270" s="34" t="str">
        <f t="shared" si="34"/>
        <v>DDR5-8000-16</v>
      </c>
      <c r="B270" s="53" t="s">
        <v>28</v>
      </c>
      <c r="C270" s="57">
        <f t="shared" si="33"/>
        <v>8000</v>
      </c>
      <c r="D270" s="37">
        <v>1.05</v>
      </c>
      <c r="E270" s="55">
        <f t="shared" si="35"/>
        <v>16</v>
      </c>
      <c r="F270" s="55">
        <v>8</v>
      </c>
      <c r="G270" s="55">
        <v>8</v>
      </c>
      <c r="H270" s="55"/>
      <c r="I270" s="56"/>
      <c r="J270" s="57">
        <v>0</v>
      </c>
      <c r="K270" s="58" t="e">
        <f>IF(F270&lt;&gt;0,VLOOKUP(B270&amp;"-"&amp;C270&amp;"-"&amp;F270,RAMs!$A:$H,6,FALSE),"")</f>
        <v>#N/A</v>
      </c>
      <c r="L270" s="58" t="e">
        <f>IF(G270&lt;&gt;0,VLOOKUP(B270&amp;"-"&amp;C270&amp;"-"&amp;G270,RAMs!$A:$H,6,FALSE),"")</f>
        <v>#N/A</v>
      </c>
      <c r="M270" s="58" t="str">
        <f>IF(H270&lt;&gt;0,VLOOKUP(B270&amp;"-"&amp;C270&amp;"-"&amp;H270,RAMs!$A:$H,6,FALSE),"")</f>
        <v/>
      </c>
      <c r="N270" s="58" t="str">
        <f>IF(I270&lt;&gt;0,VLOOKUP(B270&amp;"-"&amp;C270&amp;"-"&amp;I270,RAMs!$A:$H,6,FALSE),"")</f>
        <v/>
      </c>
      <c r="O270" s="24">
        <f t="shared" si="37"/>
        <v>3.1064867040171467</v>
      </c>
      <c r="P270" s="37">
        <f t="shared" si="38"/>
        <v>2.6478069868443699</v>
      </c>
      <c r="Q270" s="37">
        <f t="shared" si="39"/>
        <v>2.6478069868443699</v>
      </c>
      <c r="R270" s="59">
        <f t="shared" si="40"/>
        <v>2.800700225901962</v>
      </c>
      <c r="S270" s="60">
        <f t="shared" si="36"/>
        <v>2.7467379062345763</v>
      </c>
      <c r="T270" s="61"/>
      <c r="U270" s="55"/>
      <c r="V270" s="62"/>
      <c r="W270" s="62"/>
      <c r="X270" s="62"/>
    </row>
    <row r="271" spans="1:24" ht="15" customHeight="1" x14ac:dyDescent="0.25">
      <c r="A271" s="34" t="str">
        <f t="shared" si="34"/>
        <v>DDR5-8000-24</v>
      </c>
      <c r="B271" s="53" t="s">
        <v>28</v>
      </c>
      <c r="C271" s="57">
        <f t="shared" si="33"/>
        <v>8000</v>
      </c>
      <c r="D271" s="37">
        <v>1.05</v>
      </c>
      <c r="E271" s="55">
        <f t="shared" si="35"/>
        <v>24</v>
      </c>
      <c r="F271" s="55">
        <v>16</v>
      </c>
      <c r="G271" s="55">
        <v>8</v>
      </c>
      <c r="H271" s="55"/>
      <c r="I271" s="56"/>
      <c r="J271" s="57">
        <v>0</v>
      </c>
      <c r="K271" s="58" t="e">
        <f>IF(F271&lt;&gt;0,VLOOKUP(B271&amp;"-"&amp;C271&amp;"-"&amp;F271,RAMs!$A:$H,6,FALSE),"")</f>
        <v>#N/A</v>
      </c>
      <c r="L271" s="58" t="e">
        <f>IF(G271&lt;&gt;0,VLOOKUP(B271&amp;"-"&amp;C271&amp;"-"&amp;G271,RAMs!$A:$H,6,FALSE),"")</f>
        <v>#N/A</v>
      </c>
      <c r="M271" s="58" t="str">
        <f>IF(H271&lt;&gt;0,VLOOKUP(B271&amp;"-"&amp;C271&amp;"-"&amp;H271,RAMs!$A:$H,6,FALSE),"")</f>
        <v/>
      </c>
      <c r="N271" s="58" t="str">
        <f>IF(I271&lt;&gt;0,VLOOKUP(B271&amp;"-"&amp;C271&amp;"-"&amp;I271,RAMs!$A:$H,6,FALSE),"")</f>
        <v/>
      </c>
      <c r="O271" s="24">
        <f t="shared" si="37"/>
        <v>3.3197524989219955</v>
      </c>
      <c r="P271" s="37">
        <f t="shared" si="38"/>
        <v>2.9410474548385368</v>
      </c>
      <c r="Q271" s="37">
        <f t="shared" si="39"/>
        <v>2.9410474548385368</v>
      </c>
      <c r="R271" s="59">
        <f t="shared" si="40"/>
        <v>3.0672824695330232</v>
      </c>
      <c r="S271" s="60">
        <f t="shared" si="36"/>
        <v>3.0227289349349689</v>
      </c>
      <c r="T271" s="61"/>
      <c r="U271" s="55"/>
      <c r="V271" s="62"/>
      <c r="W271" s="62"/>
      <c r="X271" s="62"/>
    </row>
    <row r="272" spans="1:24" ht="15" customHeight="1" x14ac:dyDescent="0.25">
      <c r="A272" s="34" t="str">
        <f t="shared" si="34"/>
        <v>DDR5-8000-32</v>
      </c>
      <c r="B272" s="53" t="s">
        <v>28</v>
      </c>
      <c r="C272" s="57">
        <f t="shared" si="33"/>
        <v>8000</v>
      </c>
      <c r="D272" s="37">
        <v>1.05</v>
      </c>
      <c r="E272" s="55">
        <f t="shared" si="35"/>
        <v>32</v>
      </c>
      <c r="F272" s="55">
        <v>8</v>
      </c>
      <c r="G272" s="55">
        <v>8</v>
      </c>
      <c r="H272" s="55">
        <v>8</v>
      </c>
      <c r="I272" s="56">
        <v>8</v>
      </c>
      <c r="J272" s="57">
        <v>0</v>
      </c>
      <c r="K272" s="58" t="e">
        <f>IF(F272&lt;&gt;0,VLOOKUP(B272&amp;"-"&amp;C272&amp;"-"&amp;F272,RAMs!$A:$H,6,FALSE),"")</f>
        <v>#N/A</v>
      </c>
      <c r="L272" s="58" t="e">
        <f>IF(G272&lt;&gt;0,VLOOKUP(B272&amp;"-"&amp;C272&amp;"-"&amp;G272,RAMs!$A:$H,6,FALSE),"")</f>
        <v>#N/A</v>
      </c>
      <c r="M272" s="58" t="e">
        <f>IF(H272&lt;&gt;0,VLOOKUP(B272&amp;"-"&amp;C272&amp;"-"&amp;H272,RAMs!$A:$H,6,FALSE),"")</f>
        <v>#N/A</v>
      </c>
      <c r="N272" s="58" t="e">
        <f>IF(I272&lt;&gt;0,VLOOKUP(B272&amp;"-"&amp;C272&amp;"-"&amp;I272,RAMs!$A:$H,6,FALSE),"")</f>
        <v>#N/A</v>
      </c>
      <c r="O272" s="24">
        <f t="shared" si="37"/>
        <v>3.7356260961806695</v>
      </c>
      <c r="P272" s="37">
        <f t="shared" si="38"/>
        <v>3.365272539143831</v>
      </c>
      <c r="Q272" s="37">
        <f t="shared" si="39"/>
        <v>3.365272539143831</v>
      </c>
      <c r="R272" s="59">
        <f t="shared" si="40"/>
        <v>3.4887237248227776</v>
      </c>
      <c r="S272" s="60">
        <f t="shared" si="36"/>
        <v>3.4451527181125607</v>
      </c>
      <c r="T272" s="61"/>
      <c r="U272" s="55"/>
      <c r="V272" s="62"/>
      <c r="W272" s="62"/>
      <c r="X272" s="62"/>
    </row>
    <row r="273" spans="1:24" ht="15" customHeight="1" x14ac:dyDescent="0.25">
      <c r="A273" s="34" t="str">
        <f t="shared" si="34"/>
        <v>DDR5-8000-40</v>
      </c>
      <c r="B273" s="53" t="s">
        <v>28</v>
      </c>
      <c r="C273" s="57">
        <f t="shared" si="33"/>
        <v>8000</v>
      </c>
      <c r="D273" s="37">
        <v>1.05</v>
      </c>
      <c r="E273" s="55">
        <f t="shared" si="35"/>
        <v>40</v>
      </c>
      <c r="F273" s="55">
        <v>16</v>
      </c>
      <c r="G273" s="55">
        <v>8</v>
      </c>
      <c r="H273" s="55">
        <v>8</v>
      </c>
      <c r="I273" s="56">
        <v>8</v>
      </c>
      <c r="J273" s="57">
        <v>0</v>
      </c>
      <c r="K273" s="58" t="e">
        <f>IF(F273&lt;&gt;0,VLOOKUP(B273&amp;"-"&amp;C273&amp;"-"&amp;F273,RAMs!$A:$H,6,FALSE),"")</f>
        <v>#N/A</v>
      </c>
      <c r="L273" s="58" t="e">
        <f>IF(G273&lt;&gt;0,VLOOKUP(B273&amp;"-"&amp;C273&amp;"-"&amp;G273,RAMs!$A:$H,6,FALSE),"")</f>
        <v>#N/A</v>
      </c>
      <c r="M273" s="58" t="e">
        <f>IF(H273&lt;&gt;0,VLOOKUP(B273&amp;"-"&amp;C273&amp;"-"&amp;H273,RAMs!$A:$H,6,FALSE),"")</f>
        <v>#N/A</v>
      </c>
      <c r="N273" s="58" t="e">
        <f>IF(I273&lt;&gt;0,VLOOKUP(B273&amp;"-"&amp;C273&amp;"-"&amp;I273,RAMs!$A:$H,6,FALSE),"")</f>
        <v>#N/A</v>
      </c>
      <c r="O273" s="24">
        <f t="shared" si="37"/>
        <v>3.914087493002373</v>
      </c>
      <c r="P273" s="37">
        <f t="shared" si="38"/>
        <v>3.610656959773674</v>
      </c>
      <c r="Q273" s="37">
        <f t="shared" si="39"/>
        <v>3.610656959773674</v>
      </c>
      <c r="R273" s="59">
        <f t="shared" si="40"/>
        <v>3.7118004708499073</v>
      </c>
      <c r="S273" s="60">
        <f t="shared" si="36"/>
        <v>3.6761027610582953</v>
      </c>
      <c r="T273" s="61"/>
      <c r="U273" s="55"/>
      <c r="V273" s="62"/>
      <c r="W273" s="62"/>
      <c r="X273" s="62"/>
    </row>
    <row r="274" spans="1:24" ht="15" customHeight="1" x14ac:dyDescent="0.25">
      <c r="A274" s="34" t="str">
        <f t="shared" si="34"/>
        <v>DDR5-8000-48</v>
      </c>
      <c r="B274" s="53" t="s">
        <v>28</v>
      </c>
      <c r="C274" s="57">
        <f t="shared" si="33"/>
        <v>8000</v>
      </c>
      <c r="D274" s="37">
        <v>1.05</v>
      </c>
      <c r="E274" s="55">
        <f t="shared" si="35"/>
        <v>48</v>
      </c>
      <c r="F274" s="55">
        <v>16</v>
      </c>
      <c r="G274" s="55">
        <v>16</v>
      </c>
      <c r="H274" s="55">
        <v>16</v>
      </c>
      <c r="I274" s="56"/>
      <c r="J274" s="57">
        <v>0</v>
      </c>
      <c r="K274" s="58" t="e">
        <f>IF(F274&lt;&gt;0,VLOOKUP(B274&amp;"-"&amp;C274&amp;"-"&amp;F274,RAMs!$A:$H,6,FALSE),"")</f>
        <v>#N/A</v>
      </c>
      <c r="L274" s="58" t="e">
        <f>IF(G274&lt;&gt;0,VLOOKUP(B274&amp;"-"&amp;C274&amp;"-"&amp;G274,RAMs!$A:$H,6,FALSE),"")</f>
        <v>#N/A</v>
      </c>
      <c r="M274" s="58" t="e">
        <f>IF(H274&lt;&gt;0,VLOOKUP(B274&amp;"-"&amp;C274&amp;"-"&amp;H274,RAMs!$A:$H,6,FALSE),"")</f>
        <v>#N/A</v>
      </c>
      <c r="N274" s="58" t="str">
        <f>IF(I274&lt;&gt;0,VLOOKUP(B274&amp;"-"&amp;C274&amp;"-"&amp;I274,RAMs!$A:$H,6,FALSE),"")</f>
        <v/>
      </c>
      <c r="O274" s="24">
        <f t="shared" si="37"/>
        <v>3.9704099118101328</v>
      </c>
      <c r="P274" s="37">
        <f t="shared" si="38"/>
        <v>3.761900841597035</v>
      </c>
      <c r="Q274" s="37">
        <f t="shared" si="39"/>
        <v>3.761900841597035</v>
      </c>
      <c r="R274" s="59">
        <f t="shared" si="40"/>
        <v>3.8314038650014011</v>
      </c>
      <c r="S274" s="60">
        <f t="shared" si="36"/>
        <v>3.8068733861528008</v>
      </c>
      <c r="T274" s="61"/>
      <c r="U274" s="55"/>
      <c r="V274" s="62"/>
      <c r="W274" s="62"/>
      <c r="X274" s="62"/>
    </row>
    <row r="275" spans="1:24" ht="15" customHeight="1" x14ac:dyDescent="0.25">
      <c r="A275" s="34" t="str">
        <f t="shared" si="34"/>
        <v>DDR5-8000-64</v>
      </c>
      <c r="B275" s="53" t="s">
        <v>28</v>
      </c>
      <c r="C275" s="57">
        <f t="shared" si="33"/>
        <v>8000</v>
      </c>
      <c r="D275" s="37">
        <v>1.05</v>
      </c>
      <c r="E275" s="55">
        <f t="shared" si="35"/>
        <v>64</v>
      </c>
      <c r="F275" s="55">
        <v>16</v>
      </c>
      <c r="G275" s="55">
        <v>16</v>
      </c>
      <c r="H275" s="55">
        <v>16</v>
      </c>
      <c r="I275" s="56">
        <v>16</v>
      </c>
      <c r="J275" s="57">
        <v>0</v>
      </c>
      <c r="K275" s="58" t="e">
        <f>IF(F275&lt;&gt;0,VLOOKUP(B275&amp;"-"&amp;C275&amp;"-"&amp;F275,RAMs!$A:$H,6,FALSE),"")</f>
        <v>#N/A</v>
      </c>
      <c r="L275" s="58" t="e">
        <f>IF(G275&lt;&gt;0,VLOOKUP(B275&amp;"-"&amp;C275&amp;"-"&amp;G275,RAMs!$A:$H,6,FALSE),"")</f>
        <v>#N/A</v>
      </c>
      <c r="M275" s="58" t="e">
        <f>IF(H275&lt;&gt;0,VLOOKUP(B275&amp;"-"&amp;C275&amp;"-"&amp;H275,RAMs!$A:$H,6,FALSE),"")</f>
        <v>#N/A</v>
      </c>
      <c r="N275" s="58" t="e">
        <f>IF(I275&lt;&gt;0,VLOOKUP(B275&amp;"-"&amp;C275&amp;"-"&amp;I275,RAMs!$A:$H,6,FALSE),"")</f>
        <v>#N/A</v>
      </c>
      <c r="O275" s="24">
        <f t="shared" si="37"/>
        <v>4.3948573076204225</v>
      </c>
      <c r="P275" s="37">
        <f t="shared" si="38"/>
        <v>4.2717154548734921</v>
      </c>
      <c r="Q275" s="37">
        <f t="shared" si="39"/>
        <v>4.2717154548734921</v>
      </c>
      <c r="R275" s="59">
        <f t="shared" si="40"/>
        <v>4.3127627391224692</v>
      </c>
      <c r="S275" s="60">
        <f t="shared" si="36"/>
        <v>4.2982754623287125</v>
      </c>
      <c r="T275" s="61"/>
      <c r="U275" s="55"/>
      <c r="V275" s="62"/>
      <c r="W275" s="62"/>
      <c r="X275" s="62"/>
    </row>
    <row r="276" spans="1:24" ht="15" customHeight="1" x14ac:dyDescent="0.25">
      <c r="A276" s="34" t="str">
        <f t="shared" si="34"/>
        <v>DDR5-8000-80</v>
      </c>
      <c r="B276" s="53" t="s">
        <v>28</v>
      </c>
      <c r="C276" s="57">
        <f t="shared" si="33"/>
        <v>8000</v>
      </c>
      <c r="D276" s="37">
        <v>1.05</v>
      </c>
      <c r="E276" s="55">
        <f t="shared" si="35"/>
        <v>80</v>
      </c>
      <c r="F276" s="55">
        <v>32</v>
      </c>
      <c r="G276" s="55">
        <v>16</v>
      </c>
      <c r="H276" s="55">
        <v>16</v>
      </c>
      <c r="I276" s="56">
        <v>16</v>
      </c>
      <c r="J276" s="57">
        <v>0</v>
      </c>
      <c r="K276" s="58" t="e">
        <f>IF(F276&lt;&gt;0,VLOOKUP(B276&amp;"-"&amp;C276&amp;"-"&amp;F276,RAMs!$A:$H,6,FALSE),"")</f>
        <v>#N/A</v>
      </c>
      <c r="L276" s="58" t="e">
        <f>IF(G276&lt;&gt;0,VLOOKUP(B276&amp;"-"&amp;C276&amp;"-"&amp;G276,RAMs!$A:$H,6,FALSE),"")</f>
        <v>#N/A</v>
      </c>
      <c r="M276" s="58" t="e">
        <f>IF(H276&lt;&gt;0,VLOOKUP(B276&amp;"-"&amp;C276&amp;"-"&amp;H276,RAMs!$A:$H,6,FALSE),"")</f>
        <v>#N/A</v>
      </c>
      <c r="N276" s="58" t="e">
        <f>IF(I276&lt;&gt;0,VLOOKUP(B276&amp;"-"&amp;C276&amp;"-"&amp;I276,RAMs!$A:$H,6,FALSE),"")</f>
        <v>#N/A</v>
      </c>
      <c r="O276" s="24">
        <f t="shared" si="37"/>
        <v>4.6847687020714428</v>
      </c>
      <c r="P276" s="37">
        <f t="shared" si="38"/>
        <v>4.6703436222436459</v>
      </c>
      <c r="Q276" s="37">
        <f t="shared" si="39"/>
        <v>4.6703436222436459</v>
      </c>
      <c r="R276" s="59">
        <f t="shared" si="40"/>
        <v>4.6751519821862448</v>
      </c>
      <c r="S276" s="60">
        <f t="shared" si="36"/>
        <v>4.6734549139712094</v>
      </c>
      <c r="T276" s="61"/>
      <c r="U276" s="55"/>
      <c r="V276" s="62"/>
      <c r="W276" s="62"/>
      <c r="X276" s="62"/>
    </row>
    <row r="277" spans="1:24" ht="15" customHeight="1" x14ac:dyDescent="0.25">
      <c r="A277" s="34" t="str">
        <f t="shared" si="34"/>
        <v>DDR5-8000-96</v>
      </c>
      <c r="B277" s="53" t="s">
        <v>28</v>
      </c>
      <c r="C277" s="57">
        <f t="shared" si="33"/>
        <v>8000</v>
      </c>
      <c r="D277" s="37">
        <v>1.05</v>
      </c>
      <c r="E277" s="55">
        <f t="shared" si="35"/>
        <v>96</v>
      </c>
      <c r="F277" s="55">
        <v>32</v>
      </c>
      <c r="G277" s="55">
        <v>32</v>
      </c>
      <c r="H277" s="55">
        <v>32</v>
      </c>
      <c r="I277" s="56"/>
      <c r="J277" s="57">
        <v>0</v>
      </c>
      <c r="K277" s="58" t="e">
        <f>IF(F277&lt;&gt;0,VLOOKUP(B277&amp;"-"&amp;C277&amp;"-"&amp;F277,RAMs!$A:$H,6,FALSE),"")</f>
        <v>#N/A</v>
      </c>
      <c r="L277" s="58" t="e">
        <f>IF(G277&lt;&gt;0,VLOOKUP(B277&amp;"-"&amp;C277&amp;"-"&amp;G277,RAMs!$A:$H,6,FALSE),"")</f>
        <v>#N/A</v>
      </c>
      <c r="M277" s="58" t="e">
        <f>IF(H277&lt;&gt;0,VLOOKUP(B277&amp;"-"&amp;C277&amp;"-"&amp;H277,RAMs!$A:$H,6,FALSE),"")</f>
        <v>#N/A</v>
      </c>
      <c r="N277" s="58" t="str">
        <f>IF(I277&lt;&gt;0,VLOOKUP(B277&amp;"-"&amp;C277&amp;"-"&amp;I277,RAMs!$A:$H,6,FALSE),"")</f>
        <v/>
      </c>
      <c r="O277" s="24">
        <f t="shared" si="37"/>
        <v>4.84600162425376</v>
      </c>
      <c r="P277" s="37">
        <f t="shared" si="38"/>
        <v>4.9658394462070223</v>
      </c>
      <c r="Q277" s="37">
        <f t="shared" si="39"/>
        <v>4.9658394462070223</v>
      </c>
      <c r="R277" s="59">
        <f t="shared" si="40"/>
        <v>4.9258935055559352</v>
      </c>
      <c r="S277" s="60">
        <f t="shared" si="36"/>
        <v>4.9399920728445537</v>
      </c>
      <c r="T277" s="61"/>
      <c r="U277" s="55"/>
      <c r="V277" s="62"/>
      <c r="W277" s="62"/>
      <c r="X277" s="62"/>
    </row>
    <row r="278" spans="1:24" ht="15" customHeight="1" x14ac:dyDescent="0.25">
      <c r="A278" s="34" t="str">
        <f t="shared" si="34"/>
        <v>DDR5-8000-128</v>
      </c>
      <c r="B278" s="53" t="s">
        <v>28</v>
      </c>
      <c r="C278" s="57">
        <f t="shared" si="33"/>
        <v>8000</v>
      </c>
      <c r="D278" s="37">
        <v>1.05</v>
      </c>
      <c r="E278" s="55">
        <f t="shared" si="35"/>
        <v>128</v>
      </c>
      <c r="F278" s="55">
        <v>32</v>
      </c>
      <c r="G278" s="55">
        <v>32</v>
      </c>
      <c r="H278" s="55">
        <v>32</v>
      </c>
      <c r="I278" s="56">
        <v>32</v>
      </c>
      <c r="J278" s="57">
        <v>0</v>
      </c>
      <c r="K278" s="58" t="e">
        <f>IF(F278&lt;&gt;0,VLOOKUP(B278&amp;"-"&amp;C278&amp;"-"&amp;F278,RAMs!$A:$H,6,FALSE),"")</f>
        <v>#N/A</v>
      </c>
      <c r="L278" s="58" t="e">
        <f>IF(G278&lt;&gt;0,VLOOKUP(B278&amp;"-"&amp;C278&amp;"-"&amp;G278,RAMs!$A:$H,6,FALSE),"")</f>
        <v>#N/A</v>
      </c>
      <c r="M278" s="58" t="e">
        <f>IF(H278&lt;&gt;0,VLOOKUP(B278&amp;"-"&amp;C278&amp;"-"&amp;H278,RAMs!$A:$H,6,FALSE),"")</f>
        <v>#N/A</v>
      </c>
      <c r="N278" s="58" t="e">
        <f>IF(I278&lt;&gt;0,VLOOKUP(B278&amp;"-"&amp;C278&amp;"-"&amp;I278,RAMs!$A:$H,6,FALSE),"")</f>
        <v>#N/A</v>
      </c>
      <c r="O278" s="24">
        <f t="shared" si="37"/>
        <v>5.465781570109951</v>
      </c>
      <c r="P278" s="37">
        <f t="shared" si="38"/>
        <v>5.7442363157965932</v>
      </c>
      <c r="Q278" s="37">
        <f t="shared" si="39"/>
        <v>5.7442363157965932</v>
      </c>
      <c r="R278" s="59">
        <f t="shared" si="40"/>
        <v>5.6514180672343794</v>
      </c>
      <c r="S278" s="60">
        <f t="shared" si="36"/>
        <v>5.6841774490798667</v>
      </c>
      <c r="T278" s="61"/>
      <c r="U278" s="55"/>
      <c r="V278" s="62"/>
      <c r="W278" s="62"/>
      <c r="X278" s="62"/>
    </row>
    <row r="279" spans="1:24" ht="15" customHeight="1" x14ac:dyDescent="0.25">
      <c r="A279" s="34" t="str">
        <f t="shared" si="34"/>
        <v>DDR5-8000-160</v>
      </c>
      <c r="B279" s="53" t="s">
        <v>28</v>
      </c>
      <c r="C279" s="57">
        <f t="shared" si="33"/>
        <v>8000</v>
      </c>
      <c r="D279" s="37">
        <v>1.05</v>
      </c>
      <c r="E279" s="55">
        <f t="shared" si="35"/>
        <v>160</v>
      </c>
      <c r="F279" s="55">
        <v>64</v>
      </c>
      <c r="G279" s="55">
        <v>32</v>
      </c>
      <c r="H279" s="55">
        <v>32</v>
      </c>
      <c r="I279" s="56">
        <v>32</v>
      </c>
      <c r="J279" s="57">
        <v>0</v>
      </c>
      <c r="K279" s="58" t="e">
        <f>IF(F279&lt;&gt;0,VLOOKUP(B279&amp;"-"&amp;C279&amp;"-"&amp;F279,RAMs!$A:$H,6,FALSE),"")</f>
        <v>#N/A</v>
      </c>
      <c r="L279" s="58" t="e">
        <f>IF(G279&lt;&gt;0,VLOOKUP(B279&amp;"-"&amp;C279&amp;"-"&amp;G279,RAMs!$A:$H,6,FALSE),"")</f>
        <v>#N/A</v>
      </c>
      <c r="M279" s="58" t="e">
        <f>IF(H279&lt;&gt;0,VLOOKUP(B279&amp;"-"&amp;C279&amp;"-"&amp;H279,RAMs!$A:$H,6,FALSE),"")</f>
        <v>#N/A</v>
      </c>
      <c r="N279" s="58" t="e">
        <f>IF(I279&lt;&gt;0,VLOOKUP(B279&amp;"-"&amp;C279&amp;"-"&amp;I279,RAMs!$A:$H,6,FALSE),"")</f>
        <v>#N/A</v>
      </c>
      <c r="O279" s="24">
        <f t="shared" si="37"/>
        <v>5.9367440198575876</v>
      </c>
      <c r="P279" s="37">
        <f t="shared" si="38"/>
        <v>6.3918096841995933</v>
      </c>
      <c r="Q279" s="37">
        <f t="shared" si="39"/>
        <v>6.3918096841995933</v>
      </c>
      <c r="R279" s="59">
        <f t="shared" si="40"/>
        <v>6.2401211294189256</v>
      </c>
      <c r="S279" s="60">
        <f t="shared" si="36"/>
        <v>6.2936582664003362</v>
      </c>
      <c r="T279" s="61"/>
      <c r="U279" s="55"/>
      <c r="V279" s="62"/>
      <c r="W279" s="62"/>
      <c r="X279" s="62"/>
    </row>
    <row r="280" spans="1:24" ht="15" customHeight="1" x14ac:dyDescent="0.25">
      <c r="A280" s="34" t="str">
        <f t="shared" si="34"/>
        <v>DDR5-8000-192</v>
      </c>
      <c r="B280" s="53" t="s">
        <v>28</v>
      </c>
      <c r="C280" s="57">
        <f t="shared" si="33"/>
        <v>8000</v>
      </c>
      <c r="D280" s="37">
        <v>1.05</v>
      </c>
      <c r="E280" s="55">
        <f t="shared" si="35"/>
        <v>192</v>
      </c>
      <c r="F280" s="55">
        <v>64</v>
      </c>
      <c r="G280" s="55">
        <v>64</v>
      </c>
      <c r="H280" s="55">
        <v>64</v>
      </c>
      <c r="I280" s="56"/>
      <c r="J280" s="57">
        <v>0</v>
      </c>
      <c r="K280" s="58" t="e">
        <f>IF(F280&lt;&gt;0,VLOOKUP(B280&amp;"-"&amp;C280&amp;"-"&amp;F280,RAMs!$A:$H,6,FALSE),"")</f>
        <v>#N/A</v>
      </c>
      <c r="L280" s="58" t="e">
        <f>IF(G280&lt;&gt;0,VLOOKUP(B280&amp;"-"&amp;C280&amp;"-"&amp;G280,RAMs!$A:$H,6,FALSE),"")</f>
        <v>#N/A</v>
      </c>
      <c r="M280" s="58" t="e">
        <f>IF(H280&lt;&gt;0,VLOOKUP(B280&amp;"-"&amp;C280&amp;"-"&amp;H280,RAMs!$A:$H,6,FALSE),"")</f>
        <v>#N/A</v>
      </c>
      <c r="N280" s="58" t="str">
        <f>IF(I280&lt;&gt;0,VLOOKUP(B280&amp;"-"&amp;C280&amp;"-"&amp;I280,RAMs!$A:$H,6,FALSE),"")</f>
        <v/>
      </c>
      <c r="O280" s="24">
        <f t="shared" si="37"/>
        <v>6.2684045575777532</v>
      </c>
      <c r="P280" s="37">
        <f t="shared" si="38"/>
        <v>6.9216434795275124</v>
      </c>
      <c r="Q280" s="37">
        <f t="shared" si="39"/>
        <v>6.9216434795275124</v>
      </c>
      <c r="R280" s="59">
        <f t="shared" si="40"/>
        <v>6.703897172210926</v>
      </c>
      <c r="S280" s="60">
        <f t="shared" si="36"/>
        <v>6.780748810087367</v>
      </c>
      <c r="T280" s="64"/>
      <c r="U280" s="65"/>
      <c r="V280" s="62"/>
      <c r="W280" s="62"/>
      <c r="X280" s="62"/>
    </row>
    <row r="281" spans="1:24" ht="15" customHeight="1" x14ac:dyDescent="0.25">
      <c r="A281" s="34" t="str">
        <f t="shared" si="34"/>
        <v>DDR5-8000-256</v>
      </c>
      <c r="B281" s="53" t="s">
        <v>28</v>
      </c>
      <c r="C281" s="57">
        <f t="shared" si="33"/>
        <v>8000</v>
      </c>
      <c r="D281" s="37">
        <v>1.05</v>
      </c>
      <c r="E281" s="55">
        <f t="shared" si="35"/>
        <v>256</v>
      </c>
      <c r="F281" s="55">
        <v>64</v>
      </c>
      <c r="G281" s="55">
        <v>64</v>
      </c>
      <c r="H281" s="55">
        <v>64</v>
      </c>
      <c r="I281" s="56">
        <v>64</v>
      </c>
      <c r="J281" s="57">
        <v>0</v>
      </c>
      <c r="K281" s="58" t="e">
        <f>IF(F281&lt;&gt;0,VLOOKUP(B281&amp;"-"&amp;C281&amp;"-"&amp;F281,RAMs!$A:$H,6,FALSE),"")</f>
        <v>#N/A</v>
      </c>
      <c r="L281" s="58" t="e">
        <f>IF(G281&lt;&gt;0,VLOOKUP(B281&amp;"-"&amp;C281&amp;"-"&amp;G281,RAMs!$A:$H,6,FALSE),"")</f>
        <v>#N/A</v>
      </c>
      <c r="M281" s="58" t="e">
        <f>IF(H281&lt;&gt;0,VLOOKUP(B281&amp;"-"&amp;C281&amp;"-"&amp;H281,RAMs!$A:$H,6,FALSE),"")</f>
        <v>#N/A</v>
      </c>
      <c r="N281" s="58" t="e">
        <f>IF(I281&lt;&gt;0,VLOOKUP(B281&amp;"-"&amp;C281&amp;"-"&amp;I281,RAMs!$A:$H,6,FALSE),"")</f>
        <v>#N/A</v>
      </c>
      <c r="O281" s="24">
        <f t="shared" si="37"/>
        <v>7.2055031671562579</v>
      </c>
      <c r="P281" s="37">
        <f t="shared" si="38"/>
        <v>8.1363535117352654</v>
      </c>
      <c r="Q281" s="37">
        <f t="shared" si="39"/>
        <v>8.1363535117352654</v>
      </c>
      <c r="R281" s="59">
        <f t="shared" si="40"/>
        <v>7.8260700635422626</v>
      </c>
      <c r="S281" s="60">
        <f t="shared" si="36"/>
        <v>7.9355818687868522</v>
      </c>
      <c r="T281" s="64"/>
      <c r="U281" s="65"/>
      <c r="V281" s="62"/>
      <c r="W281" s="62"/>
      <c r="X281" s="62"/>
    </row>
    <row r="282" spans="1:24" ht="15" customHeight="1" x14ac:dyDescent="0.25">
      <c r="A282" s="34" t="str">
        <f t="shared" si="34"/>
        <v>DDR5-8400-8</v>
      </c>
      <c r="B282" s="53" t="s">
        <v>28</v>
      </c>
      <c r="C282" s="57">
        <f t="shared" si="33"/>
        <v>8400</v>
      </c>
      <c r="D282" s="37">
        <v>1.05</v>
      </c>
      <c r="E282" s="55">
        <f t="shared" si="35"/>
        <v>8</v>
      </c>
      <c r="F282" s="55">
        <v>8</v>
      </c>
      <c r="G282" s="55"/>
      <c r="H282" s="55"/>
      <c r="I282" s="56"/>
      <c r="J282" s="57">
        <v>0</v>
      </c>
      <c r="K282" s="58" t="e">
        <f>IF(F282&lt;&gt;0,VLOOKUP(B282&amp;"-"&amp;C282&amp;"-"&amp;F282,RAMs!$A:$H,6,FALSE),"")</f>
        <v>#N/A</v>
      </c>
      <c r="L282" s="58" t="str">
        <f>IF(G282&lt;&gt;0,VLOOKUP(B282&amp;"-"&amp;C282&amp;"-"&amp;G282,RAMs!$A:$H,6,FALSE),"")</f>
        <v/>
      </c>
      <c r="M282" s="58" t="str">
        <f>IF(H282&lt;&gt;0,VLOOKUP(B282&amp;"-"&amp;C282&amp;"-"&amp;H282,RAMs!$A:$H,6,FALSE),"")</f>
        <v/>
      </c>
      <c r="N282" s="58" t="str">
        <f>IF(I282&lt;&gt;0,VLOOKUP(B282&amp;"-"&amp;C282&amp;"-"&amp;I282,RAMs!$A:$H,6,FALSE),"")</f>
        <v/>
      </c>
      <c r="O282" s="24">
        <f t="shared" si="37"/>
        <v>2.8453349054868986</v>
      </c>
      <c r="P282" s="37">
        <f t="shared" si="38"/>
        <v>2.2948094338408289</v>
      </c>
      <c r="Q282" s="37">
        <f t="shared" si="39"/>
        <v>2.2948094338408289</v>
      </c>
      <c r="R282" s="59">
        <f t="shared" si="40"/>
        <v>2.4783179243895193</v>
      </c>
      <c r="S282" s="60">
        <f t="shared" si="36"/>
        <v>2.4135502218429221</v>
      </c>
      <c r="T282" s="64"/>
      <c r="U282" s="65"/>
      <c r="V282" s="62"/>
      <c r="W282" s="62"/>
      <c r="X282" s="62"/>
    </row>
    <row r="283" spans="1:24" ht="15" customHeight="1" x14ac:dyDescent="0.25">
      <c r="A283" s="34" t="str">
        <f t="shared" si="34"/>
        <v>DDR5-8400-16</v>
      </c>
      <c r="B283" s="53" t="s">
        <v>28</v>
      </c>
      <c r="C283" s="57">
        <f t="shared" si="33"/>
        <v>8400</v>
      </c>
      <c r="D283" s="37">
        <v>1.05</v>
      </c>
      <c r="E283" s="55">
        <f t="shared" si="35"/>
        <v>16</v>
      </c>
      <c r="F283" s="55">
        <v>8</v>
      </c>
      <c r="G283" s="55">
        <v>8</v>
      </c>
      <c r="H283" s="55"/>
      <c r="I283" s="56"/>
      <c r="J283" s="57">
        <v>0</v>
      </c>
      <c r="K283" s="58" t="e">
        <f>IF(F283&lt;&gt;0,VLOOKUP(B283&amp;"-"&amp;C283&amp;"-"&amp;F283,RAMs!$A:$H,6,FALSE),"")</f>
        <v>#N/A</v>
      </c>
      <c r="L283" s="58" t="e">
        <f>IF(G283&lt;&gt;0,VLOOKUP(B283&amp;"-"&amp;C283&amp;"-"&amp;G283,RAMs!$A:$H,6,FALSE),"")</f>
        <v>#N/A</v>
      </c>
      <c r="M283" s="58" t="str">
        <f>IF(H283&lt;&gt;0,VLOOKUP(B283&amp;"-"&amp;C283&amp;"-"&amp;H283,RAMs!$A:$H,6,FALSE),"")</f>
        <v/>
      </c>
      <c r="N283" s="58" t="str">
        <f>IF(I283&lt;&gt;0,VLOOKUP(B283&amp;"-"&amp;C283&amp;"-"&amp;I283,RAMs!$A:$H,6,FALSE),"")</f>
        <v/>
      </c>
      <c r="O283" s="24">
        <f t="shared" si="37"/>
        <v>3.2115813418807875</v>
      </c>
      <c r="P283" s="37">
        <f t="shared" si="38"/>
        <v>2.7213732333489182</v>
      </c>
      <c r="Q283" s="37">
        <f t="shared" si="39"/>
        <v>2.7213732333489182</v>
      </c>
      <c r="R283" s="59">
        <f t="shared" si="40"/>
        <v>2.8847759361928746</v>
      </c>
      <c r="S283" s="60">
        <f t="shared" si="36"/>
        <v>2.8271043940126543</v>
      </c>
      <c r="T283" s="64"/>
      <c r="U283" s="65"/>
      <c r="V283" s="62"/>
      <c r="W283" s="62"/>
      <c r="X283" s="62"/>
    </row>
    <row r="284" spans="1:24" ht="15" customHeight="1" x14ac:dyDescent="0.25">
      <c r="A284" s="34" t="str">
        <f t="shared" si="34"/>
        <v>DDR5-8400-24</v>
      </c>
      <c r="B284" s="53" t="s">
        <v>28</v>
      </c>
      <c r="C284" s="57">
        <f t="shared" si="33"/>
        <v>8400</v>
      </c>
      <c r="D284" s="37">
        <v>1.05</v>
      </c>
      <c r="E284" s="55">
        <f t="shared" si="35"/>
        <v>24</v>
      </c>
      <c r="F284" s="55">
        <v>16</v>
      </c>
      <c r="G284" s="55">
        <v>8</v>
      </c>
      <c r="H284" s="55"/>
      <c r="I284" s="56"/>
      <c r="J284" s="57">
        <v>0</v>
      </c>
      <c r="K284" s="58" t="e">
        <f>IF(F284&lt;&gt;0,VLOOKUP(B284&amp;"-"&amp;C284&amp;"-"&amp;F284,RAMs!$A:$H,6,FALSE),"")</f>
        <v>#N/A</v>
      </c>
      <c r="L284" s="58" t="e">
        <f>IF(G284&lt;&gt;0,VLOOKUP(B284&amp;"-"&amp;C284&amp;"-"&amp;G284,RAMs!$A:$H,6,FALSE),"")</f>
        <v>#N/A</v>
      </c>
      <c r="M284" s="58" t="str">
        <f>IF(H284&lt;&gt;0,VLOOKUP(B284&amp;"-"&amp;C284&amp;"-"&amp;H284,RAMs!$A:$H,6,FALSE),"")</f>
        <v/>
      </c>
      <c r="N284" s="58" t="str">
        <f>IF(I284&lt;&gt;0,VLOOKUP(B284&amp;"-"&amp;C284&amp;"-"&amp;I284,RAMs!$A:$H,6,FALSE),"")</f>
        <v/>
      </c>
      <c r="O284" s="24">
        <f t="shared" si="37"/>
        <v>3.4248471367856363</v>
      </c>
      <c r="P284" s="37">
        <f t="shared" si="38"/>
        <v>3.0146137013430856</v>
      </c>
      <c r="Q284" s="37">
        <f t="shared" si="39"/>
        <v>3.0146137013430856</v>
      </c>
      <c r="R284" s="59">
        <f t="shared" si="40"/>
        <v>3.1513581798239358</v>
      </c>
      <c r="S284" s="60">
        <f t="shared" si="36"/>
        <v>3.1030954227130478</v>
      </c>
      <c r="T284" s="64"/>
      <c r="U284" s="65"/>
      <c r="V284" s="62"/>
      <c r="W284" s="62"/>
      <c r="X284" s="62"/>
    </row>
    <row r="285" spans="1:24" ht="15" customHeight="1" x14ac:dyDescent="0.25">
      <c r="A285" s="34" t="str">
        <f t="shared" si="34"/>
        <v>DDR5-8400-32</v>
      </c>
      <c r="B285" s="53" t="s">
        <v>28</v>
      </c>
      <c r="C285" s="57">
        <f t="shared" si="33"/>
        <v>8400</v>
      </c>
      <c r="D285" s="37">
        <v>1.05</v>
      </c>
      <c r="E285" s="55">
        <f t="shared" si="35"/>
        <v>32</v>
      </c>
      <c r="F285" s="55">
        <v>8</v>
      </c>
      <c r="G285" s="55">
        <v>8</v>
      </c>
      <c r="H285" s="55">
        <v>8</v>
      </c>
      <c r="I285" s="56">
        <v>8</v>
      </c>
      <c r="J285" s="57">
        <v>0</v>
      </c>
      <c r="K285" s="58" t="e">
        <f>IF(F285&lt;&gt;0,VLOOKUP(B285&amp;"-"&amp;C285&amp;"-"&amp;F285,RAMs!$A:$H,6,FALSE),"")</f>
        <v>#N/A</v>
      </c>
      <c r="L285" s="58" t="e">
        <f>IF(G285&lt;&gt;0,VLOOKUP(B285&amp;"-"&amp;C285&amp;"-"&amp;G285,RAMs!$A:$H,6,FALSE),"")</f>
        <v>#N/A</v>
      </c>
      <c r="M285" s="58" t="e">
        <f>IF(H285&lt;&gt;0,VLOOKUP(B285&amp;"-"&amp;C285&amp;"-"&amp;H285,RAMs!$A:$H,6,FALSE),"")</f>
        <v>#N/A</v>
      </c>
      <c r="N285" s="58" t="e">
        <f>IF(I285&lt;&gt;0,VLOOKUP(B285&amp;"-"&amp;C285&amp;"-"&amp;I285,RAMs!$A:$H,6,FALSE),"")</f>
        <v>#N/A</v>
      </c>
      <c r="O285" s="24">
        <f t="shared" si="37"/>
        <v>3.8502747920319136</v>
      </c>
      <c r="P285" s="37">
        <f t="shared" si="38"/>
        <v>3.4455266262397024</v>
      </c>
      <c r="Q285" s="37">
        <f t="shared" si="39"/>
        <v>3.4455266262397024</v>
      </c>
      <c r="R285" s="59">
        <f t="shared" si="40"/>
        <v>3.5804426815037731</v>
      </c>
      <c r="S285" s="60">
        <f t="shared" si="36"/>
        <v>3.5328252502341009</v>
      </c>
      <c r="T285" s="61"/>
      <c r="U285" s="55"/>
      <c r="V285" s="62"/>
      <c r="W285" s="62"/>
      <c r="X285" s="62"/>
    </row>
    <row r="286" spans="1:24" ht="15" customHeight="1" x14ac:dyDescent="0.25">
      <c r="A286" s="34" t="str">
        <f t="shared" si="34"/>
        <v>DDR5-8400-40</v>
      </c>
      <c r="B286" s="53" t="s">
        <v>28</v>
      </c>
      <c r="C286" s="57">
        <f t="shared" si="33"/>
        <v>8400</v>
      </c>
      <c r="D286" s="37">
        <v>1.05</v>
      </c>
      <c r="E286" s="55">
        <f t="shared" si="35"/>
        <v>40</v>
      </c>
      <c r="F286" s="55">
        <v>16</v>
      </c>
      <c r="G286" s="55">
        <v>8</v>
      </c>
      <c r="H286" s="55">
        <v>8</v>
      </c>
      <c r="I286" s="56">
        <v>8</v>
      </c>
      <c r="J286" s="57">
        <v>0</v>
      </c>
      <c r="K286" s="58" t="e">
        <f>IF(F286&lt;&gt;0,VLOOKUP(B286&amp;"-"&amp;C286&amp;"-"&amp;F286,RAMs!$A:$H,6,FALSE),"")</f>
        <v>#N/A</v>
      </c>
      <c r="L286" s="58" t="e">
        <f>IF(G286&lt;&gt;0,VLOOKUP(B286&amp;"-"&amp;C286&amp;"-"&amp;G286,RAMs!$A:$H,6,FALSE),"")</f>
        <v>#N/A</v>
      </c>
      <c r="M286" s="58" t="e">
        <f>IF(H286&lt;&gt;0,VLOOKUP(B286&amp;"-"&amp;C286&amp;"-"&amp;H286,RAMs!$A:$H,6,FALSE),"")</f>
        <v>#N/A</v>
      </c>
      <c r="N286" s="58" t="e">
        <f>IF(I286&lt;&gt;0,VLOOKUP(B286&amp;"-"&amp;C286&amp;"-"&amp;I286,RAMs!$A:$H,6,FALSE),"")</f>
        <v>#N/A</v>
      </c>
      <c r="O286" s="24">
        <f t="shared" si="37"/>
        <v>4.0287361888536175</v>
      </c>
      <c r="P286" s="37">
        <f t="shared" si="38"/>
        <v>3.6909110468695454</v>
      </c>
      <c r="Q286" s="37">
        <f t="shared" si="39"/>
        <v>3.6909110468695454</v>
      </c>
      <c r="R286" s="59">
        <f t="shared" si="40"/>
        <v>3.8035194275309028</v>
      </c>
      <c r="S286" s="60">
        <f t="shared" si="36"/>
        <v>3.7637752931798349</v>
      </c>
      <c r="T286" s="61"/>
      <c r="U286" s="55"/>
      <c r="V286" s="62"/>
      <c r="W286" s="62"/>
      <c r="X286" s="62"/>
    </row>
    <row r="287" spans="1:24" ht="15" customHeight="1" x14ac:dyDescent="0.25">
      <c r="A287" s="34" t="str">
        <f t="shared" si="34"/>
        <v>DDR5-8400-48</v>
      </c>
      <c r="B287" s="53" t="s">
        <v>28</v>
      </c>
      <c r="C287" s="57">
        <f t="shared" si="33"/>
        <v>8400</v>
      </c>
      <c r="D287" s="37">
        <v>1.05</v>
      </c>
      <c r="E287" s="55">
        <f t="shared" si="35"/>
        <v>48</v>
      </c>
      <c r="F287" s="55">
        <v>16</v>
      </c>
      <c r="G287" s="55">
        <v>16</v>
      </c>
      <c r="H287" s="55">
        <v>16</v>
      </c>
      <c r="I287" s="56"/>
      <c r="J287" s="57">
        <v>0</v>
      </c>
      <c r="K287" s="58" t="e">
        <f>IF(F287&lt;&gt;0,VLOOKUP(B287&amp;"-"&amp;C287&amp;"-"&amp;F287,RAMs!$A:$H,6,FALSE),"")</f>
        <v>#N/A</v>
      </c>
      <c r="L287" s="58" t="e">
        <f>IF(G287&lt;&gt;0,VLOOKUP(B287&amp;"-"&amp;C287&amp;"-"&amp;G287,RAMs!$A:$H,6,FALSE),"")</f>
        <v>#N/A</v>
      </c>
      <c r="M287" s="58" t="e">
        <f>IF(H287&lt;&gt;0,VLOOKUP(B287&amp;"-"&amp;C287&amp;"-"&amp;H287,RAMs!$A:$H,6,FALSE),"")</f>
        <v>#N/A</v>
      </c>
      <c r="N287" s="58" t="str">
        <f>IF(I287&lt;&gt;0,VLOOKUP(B287&amp;"-"&amp;C287&amp;"-"&amp;I287,RAMs!$A:$H,6,FALSE),"")</f>
        <v/>
      </c>
      <c r="O287" s="24">
        <f t="shared" si="37"/>
        <v>4.0802815786675755</v>
      </c>
      <c r="P287" s="37">
        <f t="shared" si="38"/>
        <v>3.8388110083972444</v>
      </c>
      <c r="Q287" s="37">
        <f t="shared" si="39"/>
        <v>3.8388110083972444</v>
      </c>
      <c r="R287" s="59">
        <f t="shared" si="40"/>
        <v>3.9193011984873554</v>
      </c>
      <c r="S287" s="60">
        <f t="shared" si="36"/>
        <v>3.8908928961026099</v>
      </c>
      <c r="T287" s="61"/>
      <c r="U287" s="55"/>
      <c r="V287" s="62"/>
      <c r="W287" s="62"/>
      <c r="X287" s="62"/>
    </row>
    <row r="288" spans="1:24" ht="15" customHeight="1" x14ac:dyDescent="0.25">
      <c r="A288" s="34" t="str">
        <f t="shared" si="34"/>
        <v>DDR5-8400-64</v>
      </c>
      <c r="B288" s="53" t="s">
        <v>28</v>
      </c>
      <c r="C288" s="57">
        <f t="shared" si="33"/>
        <v>8400</v>
      </c>
      <c r="D288" s="37">
        <v>1.05</v>
      </c>
      <c r="E288" s="55">
        <f t="shared" si="35"/>
        <v>64</v>
      </c>
      <c r="F288" s="55">
        <v>16</v>
      </c>
      <c r="G288" s="55">
        <v>16</v>
      </c>
      <c r="H288" s="55">
        <v>16</v>
      </c>
      <c r="I288" s="56">
        <v>16</v>
      </c>
      <c r="J288" s="57">
        <v>0</v>
      </c>
      <c r="K288" s="58" t="e">
        <f>IF(F288&lt;&gt;0,VLOOKUP(B288&amp;"-"&amp;C288&amp;"-"&amp;F288,RAMs!$A:$H,6,FALSE),"")</f>
        <v>#N/A</v>
      </c>
      <c r="L288" s="58" t="e">
        <f>IF(G288&lt;&gt;0,VLOOKUP(B288&amp;"-"&amp;C288&amp;"-"&amp;G288,RAMs!$A:$H,6,FALSE),"")</f>
        <v>#N/A</v>
      </c>
      <c r="M288" s="58" t="e">
        <f>IF(H288&lt;&gt;0,VLOOKUP(B288&amp;"-"&amp;C288&amp;"-"&amp;H288,RAMs!$A:$H,6,FALSE),"")</f>
        <v>#N/A</v>
      </c>
      <c r="N288" s="58" t="e">
        <f>IF(I288&lt;&gt;0,VLOOKUP(B288&amp;"-"&amp;C288&amp;"-"&amp;I288,RAMs!$A:$H,6,FALSE),"")</f>
        <v>#N/A</v>
      </c>
      <c r="O288" s="24">
        <f t="shared" si="37"/>
        <v>4.5095060034716674</v>
      </c>
      <c r="P288" s="37">
        <f t="shared" si="38"/>
        <v>4.3519695419693631</v>
      </c>
      <c r="Q288" s="37">
        <f t="shared" si="39"/>
        <v>4.3519695419693631</v>
      </c>
      <c r="R288" s="59">
        <f t="shared" si="40"/>
        <v>4.4044816958034652</v>
      </c>
      <c r="S288" s="60">
        <f t="shared" si="36"/>
        <v>4.3859479944502517</v>
      </c>
      <c r="T288" s="61"/>
      <c r="U288" s="55"/>
      <c r="V288" s="62"/>
      <c r="W288" s="62"/>
      <c r="X288" s="62"/>
    </row>
    <row r="289" spans="1:24" ht="15" customHeight="1" x14ac:dyDescent="0.25">
      <c r="A289" s="34" t="str">
        <f t="shared" si="34"/>
        <v>DDR5-8400-80</v>
      </c>
      <c r="B289" s="53" t="s">
        <v>28</v>
      </c>
      <c r="C289" s="57">
        <f t="shared" si="33"/>
        <v>8400</v>
      </c>
      <c r="D289" s="37">
        <v>1.05</v>
      </c>
      <c r="E289" s="55">
        <f t="shared" si="35"/>
        <v>80</v>
      </c>
      <c r="F289" s="55">
        <v>32</v>
      </c>
      <c r="G289" s="55">
        <v>16</v>
      </c>
      <c r="H289" s="55">
        <v>16</v>
      </c>
      <c r="I289" s="56">
        <v>16</v>
      </c>
      <c r="J289" s="57">
        <v>0</v>
      </c>
      <c r="K289" s="58" t="e">
        <f>IF(F289&lt;&gt;0,VLOOKUP(B289&amp;"-"&amp;C289&amp;"-"&amp;F289,RAMs!$A:$H,6,FALSE),"")</f>
        <v>#N/A</v>
      </c>
      <c r="L289" s="58" t="e">
        <f>IF(G289&lt;&gt;0,VLOOKUP(B289&amp;"-"&amp;C289&amp;"-"&amp;G289,RAMs!$A:$H,6,FALSE),"")</f>
        <v>#N/A</v>
      </c>
      <c r="M289" s="58" t="e">
        <f>IF(H289&lt;&gt;0,VLOOKUP(B289&amp;"-"&amp;C289&amp;"-"&amp;H289,RAMs!$A:$H,6,FALSE),"")</f>
        <v>#N/A</v>
      </c>
      <c r="N289" s="58" t="e">
        <f>IF(I289&lt;&gt;0,VLOOKUP(B289&amp;"-"&amp;C289&amp;"-"&amp;I289,RAMs!$A:$H,6,FALSE),"")</f>
        <v>#N/A</v>
      </c>
      <c r="O289" s="24">
        <f t="shared" si="37"/>
        <v>4.7994173979226877</v>
      </c>
      <c r="P289" s="37">
        <f t="shared" si="38"/>
        <v>4.7505977093395169</v>
      </c>
      <c r="Q289" s="37">
        <f t="shared" si="39"/>
        <v>4.7505977093395169</v>
      </c>
      <c r="R289" s="59">
        <f t="shared" si="40"/>
        <v>4.7668709388672408</v>
      </c>
      <c r="S289" s="60">
        <f t="shared" si="36"/>
        <v>4.7611274460927504</v>
      </c>
      <c r="T289" s="61"/>
      <c r="U289" s="55"/>
      <c r="V289" s="62"/>
      <c r="W289" s="62"/>
      <c r="X289" s="62"/>
    </row>
    <row r="290" spans="1:24" ht="15" customHeight="1" x14ac:dyDescent="0.25">
      <c r="A290" s="34" t="str">
        <f t="shared" si="34"/>
        <v>DDR5-8400-96</v>
      </c>
      <c r="B290" s="53" t="s">
        <v>28</v>
      </c>
      <c r="C290" s="57">
        <f t="shared" si="33"/>
        <v>8400</v>
      </c>
      <c r="D290" s="37">
        <v>1.05</v>
      </c>
      <c r="E290" s="55">
        <f t="shared" si="35"/>
        <v>96</v>
      </c>
      <c r="F290" s="55">
        <v>32</v>
      </c>
      <c r="G290" s="55">
        <v>32</v>
      </c>
      <c r="H290" s="55">
        <v>32</v>
      </c>
      <c r="I290" s="56"/>
      <c r="J290" s="57">
        <v>0</v>
      </c>
      <c r="K290" s="58" t="e">
        <f>IF(F290&lt;&gt;0,VLOOKUP(B290&amp;"-"&amp;C290&amp;"-"&amp;F290,RAMs!$A:$H,6,FALSE),"")</f>
        <v>#N/A</v>
      </c>
      <c r="L290" s="58" t="e">
        <f>IF(G290&lt;&gt;0,VLOOKUP(B290&amp;"-"&amp;C290&amp;"-"&amp;G290,RAMs!$A:$H,6,FALSE),"")</f>
        <v>#N/A</v>
      </c>
      <c r="M290" s="58" t="e">
        <f>IF(H290&lt;&gt;0,VLOOKUP(B290&amp;"-"&amp;C290&amp;"-"&amp;H290,RAMs!$A:$H,6,FALSE),"")</f>
        <v>#N/A</v>
      </c>
      <c r="N290" s="58" t="str">
        <f>IF(I290&lt;&gt;0,VLOOKUP(B290&amp;"-"&amp;C290&amp;"-"&amp;I290,RAMs!$A:$H,6,FALSE),"")</f>
        <v/>
      </c>
      <c r="O290" s="24">
        <f t="shared" si="37"/>
        <v>4.9558732911112031</v>
      </c>
      <c r="P290" s="37">
        <f t="shared" si="38"/>
        <v>5.0427496130072322</v>
      </c>
      <c r="Q290" s="37">
        <f t="shared" si="39"/>
        <v>5.0427496130072322</v>
      </c>
      <c r="R290" s="59">
        <f t="shared" si="40"/>
        <v>5.0137908390418886</v>
      </c>
      <c r="S290" s="60">
        <f t="shared" si="36"/>
        <v>5.0240115827943628</v>
      </c>
      <c r="T290" s="61"/>
      <c r="U290" s="55"/>
      <c r="V290" s="62"/>
      <c r="W290" s="62"/>
      <c r="X290" s="62"/>
    </row>
    <row r="291" spans="1:24" ht="15" customHeight="1" x14ac:dyDescent="0.25">
      <c r="A291" s="34" t="str">
        <f t="shared" si="34"/>
        <v>DDR5-8400-128</v>
      </c>
      <c r="B291" s="53" t="s">
        <v>28</v>
      </c>
      <c r="C291" s="57">
        <f t="shared" si="33"/>
        <v>8400</v>
      </c>
      <c r="D291" s="37">
        <v>1.05</v>
      </c>
      <c r="E291" s="55">
        <f t="shared" si="35"/>
        <v>128</v>
      </c>
      <c r="F291" s="55">
        <v>32</v>
      </c>
      <c r="G291" s="55">
        <v>32</v>
      </c>
      <c r="H291" s="55">
        <v>32</v>
      </c>
      <c r="I291" s="56">
        <v>32</v>
      </c>
      <c r="J291" s="57">
        <v>0</v>
      </c>
      <c r="K291" s="58" t="e">
        <f>IF(F291&lt;&gt;0,VLOOKUP(B291&amp;"-"&amp;C291&amp;"-"&amp;F291,RAMs!$A:$H,6,FALSE),"")</f>
        <v>#N/A</v>
      </c>
      <c r="L291" s="58" t="e">
        <f>IF(G291&lt;&gt;0,VLOOKUP(B291&amp;"-"&amp;C291&amp;"-"&amp;G291,RAMs!$A:$H,6,FALSE),"")</f>
        <v>#N/A</v>
      </c>
      <c r="M291" s="58" t="e">
        <f>IF(H291&lt;&gt;0,VLOOKUP(B291&amp;"-"&amp;C291&amp;"-"&amp;H291,RAMs!$A:$H,6,FALSE),"")</f>
        <v>#N/A</v>
      </c>
      <c r="N291" s="58" t="e">
        <f>IF(I291&lt;&gt;0,VLOOKUP(B291&amp;"-"&amp;C291&amp;"-"&amp;I291,RAMs!$A:$H,6,FALSE),"")</f>
        <v>#N/A</v>
      </c>
      <c r="O291" s="24">
        <f t="shared" si="37"/>
        <v>5.580430265961196</v>
      </c>
      <c r="P291" s="37">
        <f t="shared" si="38"/>
        <v>5.8244904028924651</v>
      </c>
      <c r="Q291" s="37">
        <f t="shared" si="39"/>
        <v>5.8244904028924651</v>
      </c>
      <c r="R291" s="59">
        <f t="shared" si="40"/>
        <v>5.7431370239153754</v>
      </c>
      <c r="S291" s="60">
        <f t="shared" si="36"/>
        <v>5.7718499812014059</v>
      </c>
      <c r="T291" s="61"/>
      <c r="U291" s="55"/>
      <c r="V291" s="62"/>
      <c r="W291" s="62"/>
      <c r="X291" s="62"/>
    </row>
    <row r="292" spans="1:24" ht="15" customHeight="1" x14ac:dyDescent="0.25">
      <c r="A292" s="34" t="str">
        <f t="shared" si="34"/>
        <v>DDR5-8400-160</v>
      </c>
      <c r="B292" s="53" t="s">
        <v>28</v>
      </c>
      <c r="C292" s="57">
        <f t="shared" si="33"/>
        <v>8400</v>
      </c>
      <c r="D292" s="37">
        <v>1.05</v>
      </c>
      <c r="E292" s="55">
        <f t="shared" si="35"/>
        <v>160</v>
      </c>
      <c r="F292" s="55">
        <v>64</v>
      </c>
      <c r="G292" s="55">
        <v>32</v>
      </c>
      <c r="H292" s="55">
        <v>32</v>
      </c>
      <c r="I292" s="56">
        <v>32</v>
      </c>
      <c r="J292" s="57">
        <v>0</v>
      </c>
      <c r="K292" s="58" t="e">
        <f>IF(F292&lt;&gt;0,VLOOKUP(B292&amp;"-"&amp;C292&amp;"-"&amp;F292,RAMs!$A:$H,6,FALSE),"")</f>
        <v>#N/A</v>
      </c>
      <c r="L292" s="58" t="e">
        <f>IF(G292&lt;&gt;0,VLOOKUP(B292&amp;"-"&amp;C292&amp;"-"&amp;G292,RAMs!$A:$H,6,FALSE),"")</f>
        <v>#N/A</v>
      </c>
      <c r="M292" s="58" t="e">
        <f>IF(H292&lt;&gt;0,VLOOKUP(B292&amp;"-"&amp;C292&amp;"-"&amp;H292,RAMs!$A:$H,6,FALSE),"")</f>
        <v>#N/A</v>
      </c>
      <c r="N292" s="58" t="e">
        <f>IF(I292&lt;&gt;0,VLOOKUP(B292&amp;"-"&amp;C292&amp;"-"&amp;I292,RAMs!$A:$H,6,FALSE),"")</f>
        <v>#N/A</v>
      </c>
      <c r="O292" s="24">
        <f t="shared" si="37"/>
        <v>6.0513927157088325</v>
      </c>
      <c r="P292" s="37">
        <f t="shared" si="38"/>
        <v>6.4720637712954652</v>
      </c>
      <c r="Q292" s="37">
        <f t="shared" si="39"/>
        <v>6.4720637712954652</v>
      </c>
      <c r="R292" s="59">
        <f t="shared" si="40"/>
        <v>6.3318400860999207</v>
      </c>
      <c r="S292" s="60">
        <f t="shared" si="36"/>
        <v>6.381330798521879</v>
      </c>
      <c r="T292" s="61"/>
      <c r="U292" s="55"/>
      <c r="V292" s="62"/>
      <c r="W292" s="62"/>
      <c r="X292" s="62"/>
    </row>
    <row r="293" spans="1:24" ht="15" customHeight="1" x14ac:dyDescent="0.25">
      <c r="A293" s="34" t="str">
        <f t="shared" si="34"/>
        <v>DDR5-8400-192</v>
      </c>
      <c r="B293" s="53" t="s">
        <v>28</v>
      </c>
      <c r="C293" s="57">
        <f t="shared" si="33"/>
        <v>8400</v>
      </c>
      <c r="D293" s="37">
        <v>1.05</v>
      </c>
      <c r="E293" s="55">
        <f t="shared" si="35"/>
        <v>192</v>
      </c>
      <c r="F293" s="55">
        <v>64</v>
      </c>
      <c r="G293" s="55">
        <v>64</v>
      </c>
      <c r="H293" s="55">
        <v>64</v>
      </c>
      <c r="I293" s="56"/>
      <c r="J293" s="57">
        <v>0</v>
      </c>
      <c r="K293" s="58" t="e">
        <f>IF(F293&lt;&gt;0,VLOOKUP(B293&amp;"-"&amp;C293&amp;"-"&amp;F293,RAMs!$A:$H,6,FALSE),"")</f>
        <v>#N/A</v>
      </c>
      <c r="L293" s="58" t="e">
        <f>IF(G293&lt;&gt;0,VLOOKUP(B293&amp;"-"&amp;C293&amp;"-"&amp;G293,RAMs!$A:$H,6,FALSE),"")</f>
        <v>#N/A</v>
      </c>
      <c r="M293" s="58" t="e">
        <f>IF(H293&lt;&gt;0,VLOOKUP(B293&amp;"-"&amp;C293&amp;"-"&amp;H293,RAMs!$A:$H,6,FALSE),"")</f>
        <v>#N/A</v>
      </c>
      <c r="N293" s="58" t="str">
        <f>IF(I293&lt;&gt;0,VLOOKUP(B293&amp;"-"&amp;C293&amp;"-"&amp;I293,RAMs!$A:$H,6,FALSE),"")</f>
        <v/>
      </c>
      <c r="O293" s="24">
        <f t="shared" si="37"/>
        <v>6.3782762244351954</v>
      </c>
      <c r="P293" s="37">
        <f t="shared" si="38"/>
        <v>6.9985536463277223</v>
      </c>
      <c r="Q293" s="37">
        <f t="shared" si="39"/>
        <v>6.9985536463277223</v>
      </c>
      <c r="R293" s="59">
        <f t="shared" si="40"/>
        <v>6.7917945056968794</v>
      </c>
      <c r="S293" s="60">
        <f t="shared" si="36"/>
        <v>6.8647683200371779</v>
      </c>
      <c r="T293" s="61"/>
      <c r="U293" s="55"/>
      <c r="V293" s="62"/>
      <c r="W293" s="62"/>
      <c r="X293" s="62"/>
    </row>
    <row r="294" spans="1:24" ht="15" customHeight="1" x14ac:dyDescent="0.25">
      <c r="A294" s="34" t="str">
        <f t="shared" si="34"/>
        <v>DDR5-8400-256</v>
      </c>
      <c r="B294" s="53" t="s">
        <v>28</v>
      </c>
      <c r="C294" s="57">
        <f t="shared" ref="C294:C307" si="41">C281+400</f>
        <v>8400</v>
      </c>
      <c r="D294" s="37">
        <v>1.05</v>
      </c>
      <c r="E294" s="55">
        <f t="shared" si="35"/>
        <v>256</v>
      </c>
      <c r="F294" s="55">
        <v>64</v>
      </c>
      <c r="G294" s="55">
        <v>64</v>
      </c>
      <c r="H294" s="55">
        <v>64</v>
      </c>
      <c r="I294" s="56">
        <v>64</v>
      </c>
      <c r="J294" s="57">
        <v>0</v>
      </c>
      <c r="K294" s="58" t="e">
        <f>IF(F294&lt;&gt;0,VLOOKUP(B294&amp;"-"&amp;C294&amp;"-"&amp;F294,RAMs!$A:$H,6,FALSE),"")</f>
        <v>#N/A</v>
      </c>
      <c r="L294" s="58" t="e">
        <f>IF(G294&lt;&gt;0,VLOOKUP(B294&amp;"-"&amp;C294&amp;"-"&amp;G294,RAMs!$A:$H,6,FALSE),"")</f>
        <v>#N/A</v>
      </c>
      <c r="M294" s="58" t="e">
        <f>IF(H294&lt;&gt;0,VLOOKUP(B294&amp;"-"&amp;C294&amp;"-"&amp;H294,RAMs!$A:$H,6,FALSE),"")</f>
        <v>#N/A</v>
      </c>
      <c r="N294" s="58" t="e">
        <f>IF(I294&lt;&gt;0,VLOOKUP(B294&amp;"-"&amp;C294&amp;"-"&amp;I294,RAMs!$A:$H,6,FALSE),"")</f>
        <v>#N/A</v>
      </c>
      <c r="O294" s="24">
        <f t="shared" si="37"/>
        <v>7.3201518630075029</v>
      </c>
      <c r="P294" s="37">
        <f t="shared" si="38"/>
        <v>8.2166075988311373</v>
      </c>
      <c r="Q294" s="37">
        <f t="shared" si="39"/>
        <v>8.2166075988311373</v>
      </c>
      <c r="R294" s="59">
        <f t="shared" si="40"/>
        <v>7.9177890202232586</v>
      </c>
      <c r="S294" s="60">
        <f t="shared" si="36"/>
        <v>8.0232544009083924</v>
      </c>
      <c r="T294" s="61"/>
      <c r="U294" s="55"/>
      <c r="V294" s="62"/>
      <c r="W294" s="62"/>
      <c r="X294" s="62"/>
    </row>
    <row r="295" spans="1:24" ht="15" customHeight="1" x14ac:dyDescent="0.25">
      <c r="A295" s="34" t="str">
        <f t="shared" si="34"/>
        <v>DDR5-8800-8</v>
      </c>
      <c r="B295" s="53" t="s">
        <v>28</v>
      </c>
      <c r="C295" s="57">
        <f t="shared" si="41"/>
        <v>8800</v>
      </c>
      <c r="D295" s="37">
        <v>1.05</v>
      </c>
      <c r="E295" s="55">
        <f t="shared" si="35"/>
        <v>8</v>
      </c>
      <c r="F295" s="55">
        <v>8</v>
      </c>
      <c r="G295" s="55"/>
      <c r="H295" s="55"/>
      <c r="I295" s="56"/>
      <c r="J295" s="57">
        <v>0</v>
      </c>
      <c r="K295" s="58" t="e">
        <f>IF(F295&lt;&gt;0,VLOOKUP(B295&amp;"-"&amp;C295&amp;"-"&amp;F295,RAMs!$A:$H,6,FALSE),"")</f>
        <v>#N/A</v>
      </c>
      <c r="L295" s="58" t="str">
        <f>IF(G295&lt;&gt;0,VLOOKUP(B295&amp;"-"&amp;C295&amp;"-"&amp;G295,RAMs!$A:$H,6,FALSE),"")</f>
        <v/>
      </c>
      <c r="M295" s="58" t="str">
        <f>IF(H295&lt;&gt;0,VLOOKUP(B295&amp;"-"&amp;C295&amp;"-"&amp;H295,RAMs!$A:$H,6,FALSE),"")</f>
        <v/>
      </c>
      <c r="N295" s="58" t="str">
        <f>IF(I295&lt;&gt;0,VLOOKUP(B295&amp;"-"&amp;C295&amp;"-"&amp;I295,RAMs!$A:$H,6,FALSE),"")</f>
        <v/>
      </c>
      <c r="O295" s="24">
        <f t="shared" si="37"/>
        <v>2.9451757581997913</v>
      </c>
      <c r="P295" s="37">
        <f t="shared" si="38"/>
        <v>2.364698030739854</v>
      </c>
      <c r="Q295" s="37">
        <f t="shared" si="39"/>
        <v>2.364698030739854</v>
      </c>
      <c r="R295" s="59">
        <f t="shared" si="40"/>
        <v>2.5581906065598332</v>
      </c>
      <c r="S295" s="60">
        <f t="shared" si="36"/>
        <v>2.4898991092116054</v>
      </c>
      <c r="T295" s="61"/>
      <c r="U295" s="55"/>
      <c r="V295" s="62"/>
      <c r="W295" s="62"/>
      <c r="X295" s="62"/>
    </row>
    <row r="296" spans="1:24" ht="15" customHeight="1" x14ac:dyDescent="0.25">
      <c r="A296" s="34" t="str">
        <f t="shared" si="34"/>
        <v>DDR5-8800-16</v>
      </c>
      <c r="B296" s="53" t="s">
        <v>28</v>
      </c>
      <c r="C296" s="57">
        <f t="shared" si="41"/>
        <v>8800</v>
      </c>
      <c r="D296" s="37">
        <v>1.05</v>
      </c>
      <c r="E296" s="55">
        <f t="shared" si="35"/>
        <v>16</v>
      </c>
      <c r="F296" s="55">
        <v>8</v>
      </c>
      <c r="G296" s="55">
        <v>8</v>
      </c>
      <c r="H296" s="55"/>
      <c r="I296" s="56"/>
      <c r="J296" s="57">
        <v>0</v>
      </c>
      <c r="K296" s="58" t="e">
        <f>IF(F296&lt;&gt;0,VLOOKUP(B296&amp;"-"&amp;C296&amp;"-"&amp;F296,RAMs!$A:$H,6,FALSE),"")</f>
        <v>#N/A</v>
      </c>
      <c r="L296" s="58" t="e">
        <f>IF(G296&lt;&gt;0,VLOOKUP(B296&amp;"-"&amp;C296&amp;"-"&amp;G296,RAMs!$A:$H,6,FALSE),"")</f>
        <v>#N/A</v>
      </c>
      <c r="M296" s="58" t="str">
        <f>IF(H296&lt;&gt;0,VLOOKUP(B296&amp;"-"&amp;C296&amp;"-"&amp;H296,RAMs!$A:$H,6,FALSE),"")</f>
        <v/>
      </c>
      <c r="N296" s="58" t="str">
        <f>IF(I296&lt;&gt;0,VLOOKUP(B296&amp;"-"&amp;C296&amp;"-"&amp;I296,RAMs!$A:$H,6,FALSE),"")</f>
        <v/>
      </c>
      <c r="O296" s="24">
        <f t="shared" si="37"/>
        <v>3.3161765209133414</v>
      </c>
      <c r="P296" s="37">
        <f t="shared" si="38"/>
        <v>2.794589858671706</v>
      </c>
      <c r="Q296" s="37">
        <f t="shared" si="39"/>
        <v>2.794589858671706</v>
      </c>
      <c r="R296" s="59">
        <f t="shared" si="40"/>
        <v>2.9684520794189178</v>
      </c>
      <c r="S296" s="60">
        <f t="shared" si="36"/>
        <v>2.9070889426846076</v>
      </c>
      <c r="T296" s="61"/>
      <c r="U296" s="55"/>
      <c r="V296" s="62"/>
      <c r="W296" s="62"/>
      <c r="X296" s="62"/>
    </row>
    <row r="297" spans="1:24" ht="18.75" customHeight="1" x14ac:dyDescent="0.25">
      <c r="A297" s="34" t="str">
        <f t="shared" si="34"/>
        <v>DDR5-8800-24</v>
      </c>
      <c r="B297" s="53" t="s">
        <v>28</v>
      </c>
      <c r="C297" s="57">
        <f t="shared" si="41"/>
        <v>8800</v>
      </c>
      <c r="D297" s="37">
        <v>1.05</v>
      </c>
      <c r="E297" s="55">
        <f t="shared" si="35"/>
        <v>24</v>
      </c>
      <c r="F297" s="55">
        <v>16</v>
      </c>
      <c r="G297" s="55">
        <v>8</v>
      </c>
      <c r="H297" s="55"/>
      <c r="I297" s="56"/>
      <c r="J297" s="57">
        <v>0</v>
      </c>
      <c r="K297" s="58" t="e">
        <f>IF(F297&lt;&gt;0,VLOOKUP(B297&amp;"-"&amp;C297&amp;"-"&amp;F297,RAMs!$A:$H,6,FALSE),"")</f>
        <v>#N/A</v>
      </c>
      <c r="L297" s="58" t="e">
        <f>IF(G297&lt;&gt;0,VLOOKUP(B297&amp;"-"&amp;C297&amp;"-"&amp;G297,RAMs!$A:$H,6,FALSE),"")</f>
        <v>#N/A</v>
      </c>
      <c r="M297" s="58" t="str">
        <f>IF(H297&lt;&gt;0,VLOOKUP(B297&amp;"-"&amp;C297&amp;"-"&amp;H297,RAMs!$A:$H,6,FALSE),"")</f>
        <v/>
      </c>
      <c r="N297" s="58" t="str">
        <f>IF(I297&lt;&gt;0,VLOOKUP(B297&amp;"-"&amp;C297&amp;"-"&amp;I297,RAMs!$A:$H,6,FALSE),"")</f>
        <v/>
      </c>
      <c r="O297" s="24">
        <f t="shared" si="37"/>
        <v>3.5294423158181902</v>
      </c>
      <c r="P297" s="37">
        <f t="shared" si="38"/>
        <v>3.0878303266658733</v>
      </c>
      <c r="Q297" s="37">
        <f t="shared" si="39"/>
        <v>3.0878303266658733</v>
      </c>
      <c r="R297" s="59">
        <f t="shared" si="40"/>
        <v>3.235034323049979</v>
      </c>
      <c r="S297" s="60">
        <f t="shared" si="36"/>
        <v>3.1830799713850007</v>
      </c>
      <c r="T297" s="61"/>
      <c r="U297" s="55"/>
      <c r="V297" s="62"/>
      <c r="W297" s="62"/>
      <c r="X297" s="62"/>
    </row>
    <row r="298" spans="1:24" ht="18.75" customHeight="1" x14ac:dyDescent="0.25">
      <c r="A298" s="34" t="str">
        <f t="shared" si="34"/>
        <v>DDR5-8800-32</v>
      </c>
      <c r="B298" s="53" t="s">
        <v>28</v>
      </c>
      <c r="C298" s="57">
        <f t="shared" si="41"/>
        <v>8800</v>
      </c>
      <c r="D298" s="37">
        <v>1.05</v>
      </c>
      <c r="E298" s="55">
        <f t="shared" si="35"/>
        <v>32</v>
      </c>
      <c r="F298" s="55">
        <v>8</v>
      </c>
      <c r="G298" s="55">
        <v>8</v>
      </c>
      <c r="H298" s="55">
        <v>8</v>
      </c>
      <c r="I298" s="56">
        <v>8</v>
      </c>
      <c r="J298" s="57">
        <v>0</v>
      </c>
      <c r="K298" s="58" t="e">
        <f>IF(F298&lt;&gt;0,VLOOKUP(B298&amp;"-"&amp;C298&amp;"-"&amp;F298,RAMs!$A:$H,6,FALSE),"")</f>
        <v>#N/A</v>
      </c>
      <c r="L298" s="58" t="e">
        <f>IF(G298&lt;&gt;0,VLOOKUP(B298&amp;"-"&amp;C298&amp;"-"&amp;G298,RAMs!$A:$H,6,FALSE),"")</f>
        <v>#N/A</v>
      </c>
      <c r="M298" s="58" t="e">
        <f>IF(H298&lt;&gt;0,VLOOKUP(B298&amp;"-"&amp;C298&amp;"-"&amp;H298,RAMs!$A:$H,6,FALSE),"")</f>
        <v>#N/A</v>
      </c>
      <c r="N298" s="58" t="e">
        <f>IF(I298&lt;&gt;0,VLOOKUP(B298&amp;"-"&amp;C298&amp;"-"&amp;I298,RAMs!$A:$H,6,FALSE),"")</f>
        <v>#N/A</v>
      </c>
      <c r="O298" s="24">
        <f t="shared" si="37"/>
        <v>3.9643786237037908</v>
      </c>
      <c r="P298" s="37">
        <f t="shared" si="38"/>
        <v>3.5253993084100168</v>
      </c>
      <c r="Q298" s="37">
        <f t="shared" si="39"/>
        <v>3.5253993084100168</v>
      </c>
      <c r="R298" s="59">
        <f t="shared" si="40"/>
        <v>3.671725746841275</v>
      </c>
      <c r="S298" s="60">
        <f t="shared" si="36"/>
        <v>3.6200811215125954</v>
      </c>
      <c r="T298" s="61"/>
      <c r="U298" s="55"/>
      <c r="V298" s="62"/>
      <c r="W298" s="62"/>
      <c r="X298" s="62"/>
    </row>
    <row r="299" spans="1:24" ht="18.75" customHeight="1" x14ac:dyDescent="0.25">
      <c r="A299" s="34" t="str">
        <f t="shared" si="34"/>
        <v>DDR5-8800-40</v>
      </c>
      <c r="B299" s="53" t="s">
        <v>28</v>
      </c>
      <c r="C299" s="57">
        <f t="shared" si="41"/>
        <v>8800</v>
      </c>
      <c r="D299" s="37">
        <v>1.05</v>
      </c>
      <c r="E299" s="55">
        <f t="shared" si="35"/>
        <v>40</v>
      </c>
      <c r="F299" s="55">
        <v>16</v>
      </c>
      <c r="G299" s="55">
        <v>8</v>
      </c>
      <c r="H299" s="55">
        <v>8</v>
      </c>
      <c r="I299" s="56">
        <v>8</v>
      </c>
      <c r="J299" s="57">
        <v>0</v>
      </c>
      <c r="K299" s="58" t="e">
        <f>IF(F299&lt;&gt;0,VLOOKUP(B299&amp;"-"&amp;C299&amp;"-"&amp;F299,RAMs!$A:$H,6,FALSE),"")</f>
        <v>#N/A</v>
      </c>
      <c r="L299" s="58" t="e">
        <f>IF(G299&lt;&gt;0,VLOOKUP(B299&amp;"-"&amp;C299&amp;"-"&amp;G299,RAMs!$A:$H,6,FALSE),"")</f>
        <v>#N/A</v>
      </c>
      <c r="M299" s="58" t="e">
        <f>IF(H299&lt;&gt;0,VLOOKUP(B299&amp;"-"&amp;C299&amp;"-"&amp;H299,RAMs!$A:$H,6,FALSE),"")</f>
        <v>#N/A</v>
      </c>
      <c r="N299" s="58" t="e">
        <f>IF(I299&lt;&gt;0,VLOOKUP(B299&amp;"-"&amp;C299&amp;"-"&amp;I299,RAMs!$A:$H,6,FALSE),"")</f>
        <v>#N/A</v>
      </c>
      <c r="O299" s="24">
        <f t="shared" si="37"/>
        <v>4.1428400205254947</v>
      </c>
      <c r="P299" s="37">
        <f t="shared" si="38"/>
        <v>3.7707837290398594</v>
      </c>
      <c r="Q299" s="37">
        <f t="shared" si="39"/>
        <v>3.7707837290398594</v>
      </c>
      <c r="R299" s="59">
        <f t="shared" si="40"/>
        <v>3.8948024928684046</v>
      </c>
      <c r="S299" s="60">
        <f t="shared" si="36"/>
        <v>3.8510311644583299</v>
      </c>
      <c r="T299" s="61"/>
      <c r="U299" s="55"/>
      <c r="V299" s="62"/>
      <c r="W299" s="62"/>
      <c r="X299" s="62"/>
    </row>
    <row r="300" spans="1:24" ht="18.75" customHeight="1" x14ac:dyDescent="0.25">
      <c r="A300" s="34" t="str">
        <f t="shared" si="34"/>
        <v>DDR5-8800-48</v>
      </c>
      <c r="B300" s="53" t="s">
        <v>28</v>
      </c>
      <c r="C300" s="57">
        <f t="shared" si="41"/>
        <v>8800</v>
      </c>
      <c r="D300" s="37">
        <v>1.05</v>
      </c>
      <c r="E300" s="55">
        <f t="shared" si="35"/>
        <v>48</v>
      </c>
      <c r="F300" s="55">
        <v>16</v>
      </c>
      <c r="G300" s="55">
        <v>16</v>
      </c>
      <c r="H300" s="55">
        <v>16</v>
      </c>
      <c r="I300" s="56"/>
      <c r="J300" s="57">
        <v>0</v>
      </c>
      <c r="K300" s="58" t="e">
        <f>IF(F300&lt;&gt;0,VLOOKUP(B300&amp;"-"&amp;C300&amp;"-"&amp;F300,RAMs!$A:$H,6,FALSE),"")</f>
        <v>#N/A</v>
      </c>
      <c r="L300" s="58" t="e">
        <f>IF(G300&lt;&gt;0,VLOOKUP(B300&amp;"-"&amp;C300&amp;"-"&amp;G300,RAMs!$A:$H,6,FALSE),"")</f>
        <v>#N/A</v>
      </c>
      <c r="M300" s="58" t="e">
        <f>IF(H300&lt;&gt;0,VLOOKUP(B300&amp;"-"&amp;C300&amp;"-"&amp;H300,RAMs!$A:$H,6,FALSE),"")</f>
        <v>#N/A</v>
      </c>
      <c r="N300" s="58" t="str">
        <f>IF(I300&lt;&gt;0,VLOOKUP(B300&amp;"-"&amp;C300&amp;"-"&amp;I300,RAMs!$A:$H,6,FALSE),"")</f>
        <v/>
      </c>
      <c r="O300" s="24">
        <f t="shared" si="37"/>
        <v>4.1896310840197906</v>
      </c>
      <c r="P300" s="37">
        <f t="shared" si="38"/>
        <v>3.9153556621437957</v>
      </c>
      <c r="Q300" s="37">
        <f t="shared" si="39"/>
        <v>3.9153556621437957</v>
      </c>
      <c r="R300" s="59">
        <f t="shared" si="40"/>
        <v>4.0067808027691276</v>
      </c>
      <c r="S300" s="60">
        <f t="shared" si="36"/>
        <v>3.9745131060778336</v>
      </c>
      <c r="T300" s="61"/>
      <c r="U300" s="55"/>
      <c r="V300" s="62"/>
      <c r="W300" s="62"/>
      <c r="X300" s="62"/>
    </row>
    <row r="301" spans="1:24" ht="18.75" customHeight="1" x14ac:dyDescent="0.25">
      <c r="A301" s="34" t="str">
        <f t="shared" si="34"/>
        <v>DDR5-8800-64</v>
      </c>
      <c r="B301" s="53" t="s">
        <v>28</v>
      </c>
      <c r="C301" s="57">
        <f t="shared" si="41"/>
        <v>8800</v>
      </c>
      <c r="D301" s="37">
        <v>1.05</v>
      </c>
      <c r="E301" s="55">
        <f t="shared" si="35"/>
        <v>64</v>
      </c>
      <c r="F301" s="55">
        <v>16</v>
      </c>
      <c r="G301" s="55">
        <v>16</v>
      </c>
      <c r="H301" s="55">
        <v>16</v>
      </c>
      <c r="I301" s="56">
        <v>16</v>
      </c>
      <c r="J301" s="57">
        <v>0</v>
      </c>
      <c r="K301" s="58" t="e">
        <f>IF(F301&lt;&gt;0,VLOOKUP(B301&amp;"-"&amp;C301&amp;"-"&amp;F301,RAMs!$A:$H,6,FALSE),"")</f>
        <v>#N/A</v>
      </c>
      <c r="L301" s="58" t="e">
        <f>IF(G301&lt;&gt;0,VLOOKUP(B301&amp;"-"&amp;C301&amp;"-"&amp;G301,RAMs!$A:$H,6,FALSE),"")</f>
        <v>#N/A</v>
      </c>
      <c r="M301" s="58" t="e">
        <f>IF(H301&lt;&gt;0,VLOOKUP(B301&amp;"-"&amp;C301&amp;"-"&amp;H301,RAMs!$A:$H,6,FALSE),"")</f>
        <v>#N/A</v>
      </c>
      <c r="N301" s="58" t="e">
        <f>IF(I301&lt;&gt;0,VLOOKUP(B301&amp;"-"&amp;C301&amp;"-"&amp;I301,RAMs!$A:$H,6,FALSE),"")</f>
        <v>#N/A</v>
      </c>
      <c r="O301" s="24">
        <f t="shared" si="37"/>
        <v>4.6236098351435437</v>
      </c>
      <c r="P301" s="37">
        <f t="shared" si="38"/>
        <v>4.4318422241396771</v>
      </c>
      <c r="Q301" s="37">
        <f t="shared" si="39"/>
        <v>4.4318422241396771</v>
      </c>
      <c r="R301" s="59">
        <f t="shared" si="40"/>
        <v>4.4957647611409666</v>
      </c>
      <c r="S301" s="60">
        <f t="shared" si="36"/>
        <v>4.4732038657287472</v>
      </c>
      <c r="T301" s="61"/>
      <c r="U301" s="55"/>
      <c r="V301" s="62"/>
      <c r="W301" s="62"/>
      <c r="X301" s="62"/>
    </row>
    <row r="302" spans="1:24" ht="18.75" customHeight="1" x14ac:dyDescent="0.25">
      <c r="A302" s="34" t="str">
        <f t="shared" si="34"/>
        <v>DDR5-8800-80</v>
      </c>
      <c r="B302" s="53" t="s">
        <v>28</v>
      </c>
      <c r="C302" s="57">
        <f t="shared" si="41"/>
        <v>8800</v>
      </c>
      <c r="D302" s="37">
        <v>1.05</v>
      </c>
      <c r="E302" s="55">
        <f t="shared" si="35"/>
        <v>80</v>
      </c>
      <c r="F302" s="55">
        <v>32</v>
      </c>
      <c r="G302" s="55">
        <v>16</v>
      </c>
      <c r="H302" s="55">
        <v>16</v>
      </c>
      <c r="I302" s="56">
        <v>16</v>
      </c>
      <c r="J302" s="57">
        <v>0</v>
      </c>
      <c r="K302" s="58" t="e">
        <f>IF(F302&lt;&gt;0,VLOOKUP(B302&amp;"-"&amp;C302&amp;"-"&amp;F302,RAMs!$A:$H,6,FALSE),"")</f>
        <v>#N/A</v>
      </c>
      <c r="L302" s="58" t="e">
        <f>IF(G302&lt;&gt;0,VLOOKUP(B302&amp;"-"&amp;C302&amp;"-"&amp;G302,RAMs!$A:$H,6,FALSE),"")</f>
        <v>#N/A</v>
      </c>
      <c r="M302" s="58" t="e">
        <f>IF(H302&lt;&gt;0,VLOOKUP(B302&amp;"-"&amp;C302&amp;"-"&amp;H302,RAMs!$A:$H,6,FALSE),"")</f>
        <v>#N/A</v>
      </c>
      <c r="N302" s="58" t="e">
        <f>IF(I302&lt;&gt;0,VLOOKUP(B302&amp;"-"&amp;C302&amp;"-"&amp;I302,RAMs!$A:$H,6,FALSE),"")</f>
        <v>#N/A</v>
      </c>
      <c r="O302" s="24">
        <f t="shared" si="37"/>
        <v>4.9135212295945649</v>
      </c>
      <c r="P302" s="37">
        <f t="shared" si="38"/>
        <v>4.8304703915098308</v>
      </c>
      <c r="Q302" s="37">
        <f t="shared" si="39"/>
        <v>4.8304703915098308</v>
      </c>
      <c r="R302" s="59">
        <f t="shared" si="40"/>
        <v>4.8581540042047422</v>
      </c>
      <c r="S302" s="60">
        <f t="shared" si="36"/>
        <v>4.8483833173712441</v>
      </c>
      <c r="T302" s="61"/>
      <c r="U302" s="55"/>
      <c r="V302" s="62"/>
      <c r="W302" s="62"/>
      <c r="X302" s="62"/>
    </row>
    <row r="303" spans="1:24" ht="18.75" customHeight="1" x14ac:dyDescent="0.25">
      <c r="A303" s="34" t="str">
        <f t="shared" si="34"/>
        <v>DDR5-8800-96</v>
      </c>
      <c r="B303" s="53" t="s">
        <v>28</v>
      </c>
      <c r="C303" s="57">
        <f t="shared" si="41"/>
        <v>8800</v>
      </c>
      <c r="D303" s="37">
        <v>1.05</v>
      </c>
      <c r="E303" s="55">
        <f t="shared" si="35"/>
        <v>96</v>
      </c>
      <c r="F303" s="55">
        <v>32</v>
      </c>
      <c r="G303" s="55">
        <v>32</v>
      </c>
      <c r="H303" s="55">
        <v>32</v>
      </c>
      <c r="I303" s="56"/>
      <c r="J303" s="57">
        <v>0</v>
      </c>
      <c r="K303" s="58" t="e">
        <f>IF(F303&lt;&gt;0,VLOOKUP(B303&amp;"-"&amp;C303&amp;"-"&amp;F303,RAMs!$A:$H,6,FALSE),"")</f>
        <v>#N/A</v>
      </c>
      <c r="L303" s="58" t="e">
        <f>IF(G303&lt;&gt;0,VLOOKUP(B303&amp;"-"&amp;C303&amp;"-"&amp;G303,RAMs!$A:$H,6,FALSE),"")</f>
        <v>#N/A</v>
      </c>
      <c r="M303" s="58" t="e">
        <f>IF(H303&lt;&gt;0,VLOOKUP(B303&amp;"-"&amp;C303&amp;"-"&amp;H303,RAMs!$A:$H,6,FALSE),"")</f>
        <v>#N/A</v>
      </c>
      <c r="N303" s="58" t="str">
        <f>IF(I303&lt;&gt;0,VLOOKUP(B303&amp;"-"&amp;C303&amp;"-"&amp;I303,RAMs!$A:$H,6,FALSE),"")</f>
        <v/>
      </c>
      <c r="O303" s="24">
        <f t="shared" si="37"/>
        <v>5.0652227964634182</v>
      </c>
      <c r="P303" s="37">
        <f t="shared" si="38"/>
        <v>5.1192942667537835</v>
      </c>
      <c r="Q303" s="37">
        <f t="shared" si="39"/>
        <v>5.1192942667537835</v>
      </c>
      <c r="R303" s="59">
        <f t="shared" si="40"/>
        <v>5.1012704433236618</v>
      </c>
      <c r="S303" s="60">
        <f t="shared" si="36"/>
        <v>5.1076317927695873</v>
      </c>
      <c r="T303" s="61"/>
      <c r="U303" s="55"/>
      <c r="V303" s="62"/>
      <c r="W303" s="62"/>
      <c r="X303" s="62"/>
    </row>
    <row r="304" spans="1:24" ht="18.75" customHeight="1" x14ac:dyDescent="0.25">
      <c r="A304" s="34" t="str">
        <f t="shared" si="34"/>
        <v>DDR5-8800-128</v>
      </c>
      <c r="B304" s="53" t="s">
        <v>28</v>
      </c>
      <c r="C304" s="57">
        <f t="shared" si="41"/>
        <v>8800</v>
      </c>
      <c r="D304" s="37">
        <v>1.05</v>
      </c>
      <c r="E304" s="55">
        <f t="shared" si="35"/>
        <v>128</v>
      </c>
      <c r="F304" s="55">
        <v>32</v>
      </c>
      <c r="G304" s="55">
        <v>32</v>
      </c>
      <c r="H304" s="55">
        <v>32</v>
      </c>
      <c r="I304" s="56">
        <v>32</v>
      </c>
      <c r="J304" s="57">
        <v>0</v>
      </c>
      <c r="K304" s="58" t="e">
        <f>IF(F304&lt;&gt;0,VLOOKUP(B304&amp;"-"&amp;C304&amp;"-"&amp;F304,RAMs!$A:$H,6,FALSE),"")</f>
        <v>#N/A</v>
      </c>
      <c r="L304" s="58" t="e">
        <f>IF(G304&lt;&gt;0,VLOOKUP(B304&amp;"-"&amp;C304&amp;"-"&amp;G304,RAMs!$A:$H,6,FALSE),"")</f>
        <v>#N/A</v>
      </c>
      <c r="M304" s="58" t="e">
        <f>IF(H304&lt;&gt;0,VLOOKUP(B304&amp;"-"&amp;C304&amp;"-"&amp;H304,RAMs!$A:$H,6,FALSE),"")</f>
        <v>#N/A</v>
      </c>
      <c r="N304" s="58" t="e">
        <f>IF(I304&lt;&gt;0,VLOOKUP(B304&amp;"-"&amp;C304&amp;"-"&amp;I304,RAMs!$A:$H,6,FALSE),"")</f>
        <v>#N/A</v>
      </c>
      <c r="O304" s="24">
        <f t="shared" si="37"/>
        <v>5.6945340976330723</v>
      </c>
      <c r="P304" s="37">
        <f t="shared" si="38"/>
        <v>5.9043630850627791</v>
      </c>
      <c r="Q304" s="37">
        <f t="shared" si="39"/>
        <v>5.9043630850627791</v>
      </c>
      <c r="R304" s="59">
        <f t="shared" si="40"/>
        <v>5.8344200892528768</v>
      </c>
      <c r="S304" s="60">
        <f t="shared" si="36"/>
        <v>5.8591058524799013</v>
      </c>
      <c r="T304" s="61"/>
      <c r="U304" s="55"/>
      <c r="V304" s="62"/>
      <c r="W304" s="62"/>
      <c r="X304" s="62"/>
    </row>
    <row r="305" spans="1:24" ht="18.75" customHeight="1" x14ac:dyDescent="0.25">
      <c r="A305" s="34" t="str">
        <f t="shared" si="34"/>
        <v>DDR5-8800-160</v>
      </c>
      <c r="B305" s="53" t="s">
        <v>28</v>
      </c>
      <c r="C305" s="57">
        <f t="shared" si="41"/>
        <v>8800</v>
      </c>
      <c r="D305" s="37">
        <v>1.05</v>
      </c>
      <c r="E305" s="55">
        <f t="shared" si="35"/>
        <v>160</v>
      </c>
      <c r="F305" s="55">
        <v>64</v>
      </c>
      <c r="G305" s="55">
        <v>32</v>
      </c>
      <c r="H305" s="55">
        <v>32</v>
      </c>
      <c r="I305" s="56">
        <v>32</v>
      </c>
      <c r="J305" s="57">
        <v>0</v>
      </c>
      <c r="K305" s="58" t="e">
        <f>IF(F305&lt;&gt;0,VLOOKUP(B305&amp;"-"&amp;C305&amp;"-"&amp;F305,RAMs!$A:$H,6,FALSE),"")</f>
        <v>#N/A</v>
      </c>
      <c r="L305" s="58" t="e">
        <f>IF(G305&lt;&gt;0,VLOOKUP(B305&amp;"-"&amp;C305&amp;"-"&amp;G305,RAMs!$A:$H,6,FALSE),"")</f>
        <v>#N/A</v>
      </c>
      <c r="M305" s="58" t="e">
        <f>IF(H305&lt;&gt;0,VLOOKUP(B305&amp;"-"&amp;C305&amp;"-"&amp;H305,RAMs!$A:$H,6,FALSE),"")</f>
        <v>#N/A</v>
      </c>
      <c r="N305" s="58" t="e">
        <f>IF(I305&lt;&gt;0,VLOOKUP(B305&amp;"-"&amp;C305&amp;"-"&amp;I305,RAMs!$A:$H,6,FALSE),"")</f>
        <v>#N/A</v>
      </c>
      <c r="O305" s="24">
        <f t="shared" si="37"/>
        <v>6.1654965473807088</v>
      </c>
      <c r="P305" s="37">
        <f t="shared" si="38"/>
        <v>6.5519364534657791</v>
      </c>
      <c r="Q305" s="37">
        <f t="shared" si="39"/>
        <v>6.5519364534657791</v>
      </c>
      <c r="R305" s="59">
        <f t="shared" si="40"/>
        <v>6.423123151437423</v>
      </c>
      <c r="S305" s="60">
        <f t="shared" si="36"/>
        <v>6.4685866698003718</v>
      </c>
      <c r="T305" s="61"/>
      <c r="U305" s="55"/>
      <c r="V305" s="62"/>
      <c r="W305" s="62"/>
      <c r="X305" s="62"/>
    </row>
    <row r="306" spans="1:24" ht="18.75" customHeight="1" x14ac:dyDescent="0.25">
      <c r="A306" s="34" t="str">
        <f t="shared" si="34"/>
        <v>DDR5-8800-192</v>
      </c>
      <c r="B306" s="53" t="s">
        <v>28</v>
      </c>
      <c r="C306" s="57">
        <f t="shared" si="41"/>
        <v>8800</v>
      </c>
      <c r="D306" s="37">
        <v>1.05</v>
      </c>
      <c r="E306" s="55">
        <f t="shared" si="35"/>
        <v>192</v>
      </c>
      <c r="F306" s="55">
        <v>64</v>
      </c>
      <c r="G306" s="55">
        <v>64</v>
      </c>
      <c r="H306" s="55">
        <v>64</v>
      </c>
      <c r="I306" s="56"/>
      <c r="J306" s="57">
        <v>0</v>
      </c>
      <c r="K306" s="58" t="e">
        <f>IF(F306&lt;&gt;0,VLOOKUP(B306&amp;"-"&amp;C306&amp;"-"&amp;F306,RAMs!$A:$H,6,FALSE),"")</f>
        <v>#N/A</v>
      </c>
      <c r="L306" s="58" t="e">
        <f>IF(G306&lt;&gt;0,VLOOKUP(B306&amp;"-"&amp;C306&amp;"-"&amp;G306,RAMs!$A:$H,6,FALSE),"")</f>
        <v>#N/A</v>
      </c>
      <c r="M306" s="58" t="e">
        <f>IF(H306&lt;&gt;0,VLOOKUP(B306&amp;"-"&amp;C306&amp;"-"&amp;H306,RAMs!$A:$H,6,FALSE),"")</f>
        <v>#N/A</v>
      </c>
      <c r="N306" s="58" t="str">
        <f>IF(I306&lt;&gt;0,VLOOKUP(B306&amp;"-"&amp;C306&amp;"-"&amp;I306,RAMs!$A:$H,6,FALSE),"")</f>
        <v/>
      </c>
      <c r="O306" s="24">
        <f t="shared" si="37"/>
        <v>6.4876257297874105</v>
      </c>
      <c r="P306" s="37">
        <f t="shared" si="38"/>
        <v>7.0750983000742735</v>
      </c>
      <c r="Q306" s="37">
        <f t="shared" si="39"/>
        <v>7.0750983000742735</v>
      </c>
      <c r="R306" s="59">
        <f t="shared" si="40"/>
        <v>6.8792741099786525</v>
      </c>
      <c r="S306" s="60">
        <f t="shared" si="36"/>
        <v>6.9483885300124015</v>
      </c>
      <c r="T306" s="61"/>
      <c r="U306" s="55"/>
      <c r="V306" s="62"/>
      <c r="W306" s="62"/>
      <c r="X306" s="62"/>
    </row>
    <row r="307" spans="1:24" ht="18.75" customHeight="1" x14ac:dyDescent="0.25">
      <c r="A307" s="34" t="str">
        <f t="shared" si="34"/>
        <v>DDR5-8800-256</v>
      </c>
      <c r="B307" s="53" t="s">
        <v>28</v>
      </c>
      <c r="C307" s="57">
        <f t="shared" si="41"/>
        <v>8800</v>
      </c>
      <c r="D307" s="37">
        <v>1.05</v>
      </c>
      <c r="E307" s="55">
        <f t="shared" si="35"/>
        <v>256</v>
      </c>
      <c r="F307" s="55">
        <v>64</v>
      </c>
      <c r="G307" s="55">
        <v>64</v>
      </c>
      <c r="H307" s="55">
        <v>64</v>
      </c>
      <c r="I307" s="56">
        <v>64</v>
      </c>
      <c r="J307" s="57">
        <v>0</v>
      </c>
      <c r="K307" s="58" t="e">
        <f>IF(F307&lt;&gt;0,VLOOKUP(B307&amp;"-"&amp;C307&amp;"-"&amp;F307,RAMs!$A:$H,6,FALSE),"")</f>
        <v>#N/A</v>
      </c>
      <c r="L307" s="58" t="e">
        <f>IF(G307&lt;&gt;0,VLOOKUP(B307&amp;"-"&amp;C307&amp;"-"&amp;G307,RAMs!$A:$H,6,FALSE),"")</f>
        <v>#N/A</v>
      </c>
      <c r="M307" s="58" t="e">
        <f>IF(H307&lt;&gt;0,VLOOKUP(B307&amp;"-"&amp;C307&amp;"-"&amp;H307,RAMs!$A:$H,6,FALSE),"")</f>
        <v>#N/A</v>
      </c>
      <c r="N307" s="58" t="e">
        <f>IF(I307&lt;&gt;0,VLOOKUP(B307&amp;"-"&amp;C307&amp;"-"&amp;I307,RAMs!$A:$H,6,FALSE),"")</f>
        <v>#N/A</v>
      </c>
      <c r="O307" s="24">
        <f t="shared" si="37"/>
        <v>7.4342556946793792</v>
      </c>
      <c r="P307" s="37">
        <f t="shared" si="38"/>
        <v>8.2964802810014504</v>
      </c>
      <c r="Q307" s="37">
        <f t="shared" si="39"/>
        <v>8.2964802810014504</v>
      </c>
      <c r="R307" s="59">
        <f t="shared" si="40"/>
        <v>8.00907208556076</v>
      </c>
      <c r="S307" s="60">
        <f t="shared" si="36"/>
        <v>8.110510272186886</v>
      </c>
      <c r="T307" s="61"/>
      <c r="U307" s="55"/>
      <c r="V307" s="62"/>
      <c r="W307" s="62"/>
      <c r="X307" s="62"/>
    </row>
    <row r="308" spans="1:24" ht="18.75" customHeight="1" x14ac:dyDescent="0.25">
      <c r="A308" s="34"/>
      <c r="B308" s="36"/>
      <c r="C308" s="57"/>
      <c r="D308" s="36"/>
      <c r="E308" s="55"/>
      <c r="F308" s="55"/>
      <c r="G308" s="55"/>
      <c r="H308" s="55"/>
      <c r="I308" s="56"/>
      <c r="J308" s="57"/>
      <c r="K308" s="55"/>
      <c r="L308" s="55"/>
      <c r="M308" s="55"/>
      <c r="N308" s="66"/>
      <c r="O308" s="24"/>
      <c r="P308" s="37"/>
      <c r="Q308" s="37"/>
      <c r="R308" s="59"/>
      <c r="S308" s="60"/>
      <c r="T308" s="61"/>
      <c r="U308" s="55"/>
      <c r="V308" s="62"/>
      <c r="W308" s="62"/>
      <c r="X308" s="62"/>
    </row>
    <row r="309" spans="1:24" ht="18.75" customHeight="1" x14ac:dyDescent="0.25">
      <c r="A309" s="34"/>
      <c r="B309" s="36"/>
      <c r="C309" s="57"/>
      <c r="D309" s="36"/>
      <c r="E309" s="55"/>
      <c r="F309" s="55"/>
      <c r="G309" s="55"/>
      <c r="H309" s="55"/>
      <c r="I309" s="56"/>
      <c r="J309" s="57"/>
      <c r="K309" s="55"/>
      <c r="L309" s="55"/>
      <c r="M309" s="55"/>
      <c r="N309" s="66"/>
      <c r="O309" s="24"/>
      <c r="P309" s="37"/>
      <c r="Q309" s="37"/>
      <c r="R309" s="59"/>
      <c r="S309" s="60"/>
      <c r="T309" s="61"/>
      <c r="U309" s="55"/>
      <c r="V309" s="62"/>
      <c r="W309" s="62"/>
      <c r="X309" s="62"/>
    </row>
    <row r="310" spans="1:24" ht="18.75" customHeight="1" x14ac:dyDescent="0.25">
      <c r="A310" s="34"/>
      <c r="B310" s="36"/>
      <c r="C310" s="57"/>
      <c r="D310" s="36"/>
      <c r="E310" s="36"/>
      <c r="F310" s="36"/>
      <c r="G310" s="36"/>
      <c r="H310" s="36"/>
      <c r="I310" s="67"/>
      <c r="J310" s="57"/>
      <c r="K310" s="55"/>
      <c r="L310" s="55"/>
      <c r="M310" s="55"/>
      <c r="N310" s="66"/>
      <c r="O310" s="24"/>
      <c r="P310" s="37"/>
      <c r="Q310" s="37"/>
      <c r="R310" s="59"/>
      <c r="S310" s="60"/>
      <c r="T310" s="61"/>
      <c r="U310" s="55"/>
      <c r="V310" s="62"/>
      <c r="W310" s="62"/>
      <c r="X310" s="62"/>
    </row>
    <row r="311" spans="1:24" ht="18.75" customHeight="1" x14ac:dyDescent="0.25">
      <c r="A311" s="34"/>
      <c r="B311" s="36"/>
      <c r="C311" s="57"/>
      <c r="D311" s="36"/>
      <c r="E311" s="36"/>
      <c r="F311" s="36"/>
      <c r="G311" s="36"/>
      <c r="H311" s="36"/>
      <c r="I311" s="67"/>
      <c r="J311" s="57"/>
      <c r="K311" s="55"/>
      <c r="L311" s="55"/>
      <c r="M311" s="55"/>
      <c r="N311" s="66"/>
      <c r="O311" s="24"/>
      <c r="P311" s="37"/>
      <c r="Q311" s="37"/>
      <c r="R311" s="59"/>
      <c r="S311" s="60"/>
      <c r="T311" s="61"/>
      <c r="U311" s="55"/>
      <c r="V311" s="62"/>
      <c r="W311" s="62"/>
      <c r="X311" s="62"/>
    </row>
    <row r="312" spans="1:24" ht="18.75" customHeight="1" x14ac:dyDescent="0.25">
      <c r="A312" s="34"/>
      <c r="B312" s="36"/>
      <c r="C312" s="57"/>
      <c r="D312" s="36"/>
      <c r="E312" s="36"/>
      <c r="F312" s="36"/>
      <c r="G312" s="36"/>
      <c r="H312" s="36"/>
      <c r="I312" s="67"/>
      <c r="J312" s="57"/>
      <c r="K312" s="55"/>
      <c r="L312" s="55"/>
      <c r="M312" s="55"/>
      <c r="N312" s="66"/>
      <c r="O312" s="24"/>
      <c r="P312" s="37"/>
      <c r="Q312" s="37"/>
      <c r="R312" s="59"/>
      <c r="S312" s="60"/>
      <c r="T312" s="61"/>
      <c r="U312" s="55"/>
      <c r="V312" s="62"/>
      <c r="W312" s="62"/>
      <c r="X312" s="62"/>
    </row>
    <row r="313" spans="1:24" ht="18.75" customHeight="1" x14ac:dyDescent="0.25">
      <c r="A313" s="34"/>
      <c r="B313" s="36"/>
      <c r="C313" s="57"/>
      <c r="D313" s="36"/>
      <c r="E313" s="36"/>
      <c r="F313" s="36"/>
      <c r="G313" s="36"/>
      <c r="H313" s="36"/>
      <c r="I313" s="67"/>
      <c r="J313" s="57"/>
      <c r="K313" s="55"/>
      <c r="L313" s="55"/>
      <c r="M313" s="55"/>
      <c r="N313" s="68"/>
      <c r="O313" s="24"/>
      <c r="P313" s="37"/>
      <c r="Q313" s="37"/>
      <c r="R313" s="59"/>
      <c r="S313" s="60"/>
      <c r="T313" s="61"/>
      <c r="U313" s="55"/>
      <c r="V313" s="62"/>
      <c r="W313" s="62"/>
      <c r="X313" s="62"/>
    </row>
    <row r="314" spans="1:24" ht="18.75" customHeight="1" x14ac:dyDescent="0.25">
      <c r="A314" s="34"/>
      <c r="B314" s="36"/>
      <c r="C314" s="57"/>
      <c r="D314" s="36"/>
      <c r="E314" s="36"/>
      <c r="F314" s="36"/>
      <c r="G314" s="36"/>
      <c r="H314" s="36"/>
      <c r="I314" s="67"/>
      <c r="J314" s="57"/>
      <c r="K314" s="55"/>
      <c r="L314" s="55"/>
      <c r="M314" s="55"/>
      <c r="N314" s="68"/>
      <c r="O314" s="24"/>
      <c r="P314" s="37"/>
      <c r="Q314" s="37"/>
      <c r="R314" s="59"/>
      <c r="S314" s="60"/>
      <c r="T314" s="61"/>
      <c r="U314" s="55"/>
      <c r="V314" s="62"/>
      <c r="W314" s="62"/>
      <c r="X314" s="62"/>
    </row>
    <row r="315" spans="1:24" ht="18.75" customHeight="1" x14ac:dyDescent="0.25">
      <c r="A315" s="34"/>
      <c r="B315" s="36"/>
      <c r="C315" s="57"/>
      <c r="D315" s="36"/>
      <c r="E315" s="36"/>
      <c r="F315" s="36"/>
      <c r="G315" s="36"/>
      <c r="H315" s="36"/>
      <c r="I315" s="67"/>
      <c r="J315" s="57"/>
      <c r="K315" s="55"/>
      <c r="L315" s="55"/>
      <c r="M315" s="55"/>
      <c r="N315" s="66"/>
      <c r="O315" s="24"/>
      <c r="P315" s="37"/>
      <c r="Q315" s="37"/>
      <c r="R315" s="59"/>
      <c r="S315" s="60"/>
      <c r="T315" s="61"/>
      <c r="U315" s="55"/>
      <c r="V315" s="62"/>
      <c r="W315" s="62"/>
      <c r="X315" s="62"/>
    </row>
    <row r="316" spans="1:24" ht="18.75" customHeight="1" x14ac:dyDescent="0.25">
      <c r="A316" s="34"/>
      <c r="B316" s="36"/>
      <c r="C316" s="57"/>
      <c r="D316" s="36"/>
      <c r="E316" s="36"/>
      <c r="F316" s="36"/>
      <c r="G316" s="36"/>
      <c r="H316" s="36"/>
      <c r="I316" s="67"/>
      <c r="J316" s="57"/>
      <c r="K316" s="55"/>
      <c r="L316" s="55"/>
      <c r="M316" s="55"/>
      <c r="N316" s="66"/>
      <c r="O316" s="24"/>
      <c r="P316" s="37"/>
      <c r="Q316" s="37"/>
      <c r="R316" s="59"/>
      <c r="S316" s="60"/>
      <c r="T316" s="61"/>
      <c r="U316" s="55"/>
      <c r="V316" s="62"/>
      <c r="W316" s="62"/>
      <c r="X316" s="62"/>
    </row>
    <row r="317" spans="1:24" ht="18.75" customHeight="1" x14ac:dyDescent="0.25">
      <c r="A317" s="34"/>
      <c r="B317" s="36"/>
      <c r="C317" s="57"/>
      <c r="D317" s="36"/>
      <c r="E317" s="36"/>
      <c r="F317" s="36"/>
      <c r="G317" s="36"/>
      <c r="H317" s="36"/>
      <c r="I317" s="67"/>
      <c r="J317" s="57"/>
      <c r="K317" s="55"/>
      <c r="L317" s="55"/>
      <c r="M317" s="55"/>
      <c r="N317" s="66"/>
      <c r="O317" s="24"/>
      <c r="P317" s="37"/>
      <c r="Q317" s="37"/>
      <c r="R317" s="59"/>
      <c r="S317" s="60"/>
      <c r="T317" s="61"/>
      <c r="U317" s="55"/>
      <c r="V317" s="62"/>
      <c r="W317" s="62"/>
      <c r="X317" s="62"/>
    </row>
    <row r="318" spans="1:24" ht="18.75" customHeight="1" x14ac:dyDescent="0.25">
      <c r="A318" s="34"/>
      <c r="B318" s="36"/>
      <c r="C318" s="57"/>
      <c r="D318" s="36"/>
      <c r="E318" s="36"/>
      <c r="F318" s="36"/>
      <c r="G318" s="36"/>
      <c r="H318" s="36"/>
      <c r="I318" s="67"/>
      <c r="J318" s="57"/>
      <c r="K318" s="55"/>
      <c r="L318" s="55"/>
      <c r="M318" s="55"/>
      <c r="N318" s="66"/>
      <c r="O318" s="24"/>
      <c r="P318" s="37"/>
      <c r="Q318" s="37"/>
      <c r="R318" s="59"/>
      <c r="S318" s="60"/>
      <c r="T318" s="61"/>
      <c r="U318" s="55"/>
      <c r="V318" s="62"/>
      <c r="W318" s="62"/>
      <c r="X318" s="62"/>
    </row>
    <row r="319" spans="1:24" ht="18.75" customHeight="1" x14ac:dyDescent="0.25">
      <c r="A319" s="34"/>
      <c r="B319" s="36"/>
      <c r="C319" s="57"/>
      <c r="D319" s="36"/>
      <c r="E319" s="36"/>
      <c r="F319" s="36"/>
      <c r="G319" s="36"/>
      <c r="H319" s="36"/>
      <c r="I319" s="67"/>
      <c r="J319" s="57"/>
      <c r="K319" s="55"/>
      <c r="L319" s="55"/>
      <c r="M319" s="55"/>
      <c r="N319" s="68"/>
      <c r="O319" s="24"/>
      <c r="P319" s="37"/>
      <c r="Q319" s="37"/>
      <c r="R319" s="59"/>
      <c r="S319" s="60"/>
      <c r="T319" s="61"/>
      <c r="U319" s="55"/>
      <c r="V319" s="62"/>
      <c r="W319" s="62"/>
      <c r="X319" s="62"/>
    </row>
    <row r="320" spans="1:24" ht="18.75" customHeight="1" x14ac:dyDescent="0.25">
      <c r="A320" s="34"/>
      <c r="B320" s="36"/>
      <c r="C320" s="57"/>
      <c r="D320" s="36"/>
      <c r="E320" s="36"/>
      <c r="F320" s="36"/>
      <c r="G320" s="36"/>
      <c r="H320" s="36"/>
      <c r="I320" s="67"/>
      <c r="J320" s="57"/>
      <c r="K320" s="55"/>
      <c r="L320" s="55"/>
      <c r="M320" s="55"/>
      <c r="N320" s="68"/>
      <c r="O320" s="24"/>
      <c r="P320" s="37"/>
      <c r="Q320" s="37"/>
      <c r="R320" s="59"/>
      <c r="S320" s="60"/>
      <c r="T320" s="61"/>
      <c r="U320" s="55"/>
      <c r="V320" s="62"/>
      <c r="W320" s="62"/>
      <c r="X320" s="62"/>
    </row>
    <row r="321" spans="1:24" ht="18.75" customHeight="1" x14ac:dyDescent="0.25">
      <c r="A321" s="34"/>
      <c r="B321" s="36"/>
      <c r="C321" s="57"/>
      <c r="D321" s="36"/>
      <c r="E321" s="36"/>
      <c r="F321" s="36"/>
      <c r="G321" s="36"/>
      <c r="H321" s="36"/>
      <c r="I321" s="67"/>
      <c r="J321" s="57"/>
      <c r="K321" s="55"/>
      <c r="L321" s="55"/>
      <c r="M321" s="55"/>
      <c r="N321" s="68"/>
      <c r="O321" s="24"/>
      <c r="P321" s="37"/>
      <c r="Q321" s="37"/>
      <c r="R321" s="59"/>
      <c r="S321" s="60"/>
      <c r="T321" s="61"/>
      <c r="U321" s="55"/>
      <c r="V321" s="62"/>
      <c r="W321" s="62"/>
      <c r="X321" s="62"/>
    </row>
    <row r="322" spans="1:24" ht="18.75" customHeight="1" x14ac:dyDescent="0.25">
      <c r="A322" s="34"/>
      <c r="B322" s="36"/>
      <c r="C322" s="57"/>
      <c r="D322" s="36"/>
      <c r="E322" s="36"/>
      <c r="F322" s="36"/>
      <c r="G322" s="36"/>
      <c r="H322" s="36"/>
      <c r="I322" s="67"/>
      <c r="J322" s="57"/>
      <c r="K322" s="55"/>
      <c r="L322" s="55"/>
      <c r="M322" s="55"/>
      <c r="N322" s="66"/>
      <c r="O322" s="24"/>
      <c r="P322" s="37"/>
      <c r="Q322" s="37"/>
      <c r="R322" s="59"/>
      <c r="S322" s="60"/>
      <c r="T322" s="61"/>
      <c r="U322" s="55"/>
      <c r="V322" s="62"/>
      <c r="W322" s="62"/>
      <c r="X322" s="62"/>
    </row>
    <row r="323" spans="1:24" ht="18.75" customHeight="1" x14ac:dyDescent="0.25">
      <c r="A323" s="34"/>
      <c r="B323" s="36"/>
      <c r="C323" s="57"/>
      <c r="D323" s="36"/>
      <c r="E323" s="36"/>
      <c r="F323" s="36"/>
      <c r="G323" s="36"/>
      <c r="H323" s="36"/>
      <c r="I323" s="67"/>
      <c r="J323" s="57"/>
      <c r="K323" s="55"/>
      <c r="L323" s="55"/>
      <c r="M323" s="55"/>
      <c r="N323" s="66"/>
      <c r="O323" s="24"/>
      <c r="P323" s="37"/>
      <c r="Q323" s="37"/>
      <c r="R323" s="59"/>
      <c r="S323" s="60"/>
      <c r="T323" s="61"/>
      <c r="U323" s="55"/>
      <c r="V323" s="62"/>
      <c r="W323" s="62"/>
      <c r="X323" s="62"/>
    </row>
    <row r="324" spans="1:24" ht="18.75" customHeight="1" x14ac:dyDescent="0.25">
      <c r="A324" s="34"/>
      <c r="B324" s="36"/>
      <c r="C324" s="57"/>
      <c r="D324" s="36"/>
      <c r="E324" s="36"/>
      <c r="F324" s="36"/>
      <c r="G324" s="36"/>
      <c r="H324" s="36"/>
      <c r="I324" s="67"/>
      <c r="J324" s="57"/>
      <c r="K324" s="55"/>
      <c r="L324" s="55"/>
      <c r="M324" s="55"/>
      <c r="N324" s="66"/>
      <c r="O324" s="24"/>
      <c r="P324" s="37"/>
      <c r="Q324" s="37"/>
      <c r="R324" s="59"/>
      <c r="S324" s="60"/>
      <c r="T324" s="61"/>
      <c r="U324" s="55"/>
      <c r="V324" s="62"/>
      <c r="W324" s="62"/>
      <c r="X324" s="62"/>
    </row>
    <row r="325" spans="1:24" ht="18.75" customHeight="1" x14ac:dyDescent="0.25">
      <c r="A325" s="34"/>
      <c r="B325" s="36"/>
      <c r="C325" s="57"/>
      <c r="D325" s="36"/>
      <c r="E325" s="36"/>
      <c r="F325" s="36"/>
      <c r="G325" s="36"/>
      <c r="H325" s="36"/>
      <c r="I325" s="67"/>
      <c r="J325" s="57"/>
      <c r="K325" s="55"/>
      <c r="L325" s="55"/>
      <c r="M325" s="55"/>
      <c r="N325" s="66"/>
      <c r="O325" s="24"/>
      <c r="P325" s="37"/>
      <c r="Q325" s="37"/>
      <c r="R325" s="59"/>
      <c r="S325" s="60"/>
      <c r="T325" s="61"/>
      <c r="U325" s="55"/>
      <c r="V325" s="62"/>
      <c r="W325" s="62"/>
      <c r="X325" s="62"/>
    </row>
    <row r="326" spans="1:24" ht="18.75" customHeight="1" x14ac:dyDescent="0.25">
      <c r="A326" s="34"/>
      <c r="B326" s="36"/>
      <c r="C326" s="57"/>
      <c r="D326" s="36"/>
      <c r="E326" s="36"/>
      <c r="F326" s="36"/>
      <c r="G326" s="36"/>
      <c r="H326" s="36"/>
      <c r="I326" s="67"/>
      <c r="J326" s="57"/>
      <c r="K326" s="55"/>
      <c r="L326" s="55"/>
      <c r="M326" s="55"/>
      <c r="N326" s="66"/>
      <c r="O326" s="24"/>
      <c r="P326" s="37"/>
      <c r="Q326" s="37"/>
      <c r="R326" s="59"/>
      <c r="S326" s="60"/>
      <c r="T326" s="61"/>
      <c r="U326" s="55"/>
      <c r="V326" s="62"/>
      <c r="W326" s="62"/>
      <c r="X326" s="62"/>
    </row>
    <row r="327" spans="1:24" ht="18.75" customHeight="1" x14ac:dyDescent="0.25">
      <c r="A327" s="34"/>
      <c r="B327" s="36"/>
      <c r="C327" s="57"/>
      <c r="D327" s="36"/>
      <c r="E327" s="36"/>
      <c r="F327" s="36"/>
      <c r="G327" s="36"/>
      <c r="H327" s="36"/>
      <c r="I327" s="67"/>
      <c r="J327" s="57"/>
      <c r="K327" s="55"/>
      <c r="L327" s="55"/>
      <c r="M327" s="55"/>
      <c r="N327" s="66"/>
      <c r="O327" s="24"/>
      <c r="P327" s="37"/>
      <c r="Q327" s="37"/>
      <c r="R327" s="59"/>
      <c r="S327" s="60"/>
      <c r="T327" s="61"/>
      <c r="U327" s="55"/>
      <c r="V327" s="62"/>
      <c r="W327" s="62"/>
      <c r="X327" s="62"/>
    </row>
    <row r="328" spans="1:24" ht="18.75" customHeight="1" x14ac:dyDescent="0.25">
      <c r="A328" s="34"/>
      <c r="B328" s="36"/>
      <c r="C328" s="57"/>
      <c r="D328" s="36"/>
      <c r="E328" s="36"/>
      <c r="F328" s="36"/>
      <c r="G328" s="36"/>
      <c r="H328" s="36"/>
      <c r="I328" s="67"/>
      <c r="J328" s="57"/>
      <c r="K328" s="55"/>
      <c r="L328" s="55"/>
      <c r="M328" s="55"/>
      <c r="N328" s="66"/>
      <c r="O328" s="24"/>
      <c r="P328" s="37"/>
      <c r="Q328" s="37"/>
      <c r="R328" s="59"/>
      <c r="S328" s="60"/>
      <c r="T328" s="61"/>
      <c r="U328" s="55"/>
      <c r="V328" s="62"/>
      <c r="W328" s="62"/>
      <c r="X328" s="62"/>
    </row>
    <row r="329" spans="1:24" ht="18.75" customHeight="1" x14ac:dyDescent="0.25">
      <c r="A329" s="34"/>
      <c r="B329" s="36"/>
      <c r="C329" s="57"/>
      <c r="D329" s="36"/>
      <c r="E329" s="36"/>
      <c r="F329" s="36"/>
      <c r="G329" s="36"/>
      <c r="H329" s="36"/>
      <c r="I329" s="67"/>
      <c r="J329" s="57"/>
      <c r="K329" s="55"/>
      <c r="L329" s="55"/>
      <c r="M329" s="55"/>
      <c r="N329" s="66"/>
      <c r="O329" s="24"/>
      <c r="P329" s="37"/>
      <c r="Q329" s="37"/>
      <c r="R329" s="59"/>
      <c r="S329" s="60"/>
      <c r="T329" s="61"/>
      <c r="U329" s="55"/>
      <c r="V329" s="62"/>
      <c r="W329" s="62"/>
      <c r="X329" s="62"/>
    </row>
    <row r="330" spans="1:24" ht="18.75" customHeight="1" x14ac:dyDescent="0.25">
      <c r="A330" s="34"/>
      <c r="B330" s="36"/>
      <c r="C330" s="57"/>
      <c r="D330" s="36"/>
      <c r="E330" s="36"/>
      <c r="F330" s="36"/>
      <c r="G330" s="36"/>
      <c r="H330" s="36"/>
      <c r="I330" s="67"/>
      <c r="J330" s="57"/>
      <c r="K330" s="55"/>
      <c r="L330" s="55"/>
      <c r="M330" s="55"/>
      <c r="N330" s="68"/>
      <c r="O330" s="24"/>
      <c r="P330" s="37"/>
      <c r="Q330" s="37"/>
      <c r="R330" s="59"/>
      <c r="S330" s="60"/>
      <c r="T330" s="61"/>
      <c r="U330" s="55"/>
      <c r="V330" s="62"/>
      <c r="W330" s="62"/>
      <c r="X330" s="62"/>
    </row>
    <row r="331" spans="1:24" ht="18.75" customHeight="1" x14ac:dyDescent="0.25">
      <c r="A331" s="34"/>
      <c r="B331" s="36"/>
      <c r="C331" s="57"/>
      <c r="D331" s="36"/>
      <c r="E331" s="36"/>
      <c r="F331" s="36"/>
      <c r="G331" s="36"/>
      <c r="H331" s="36"/>
      <c r="I331" s="67"/>
      <c r="J331" s="57"/>
      <c r="K331" s="55"/>
      <c r="L331" s="55"/>
      <c r="M331" s="55"/>
      <c r="N331" s="68"/>
      <c r="O331" s="24"/>
      <c r="P331" s="37"/>
      <c r="Q331" s="37"/>
      <c r="R331" s="59"/>
      <c r="S331" s="60"/>
      <c r="T331" s="61"/>
      <c r="U331" s="55"/>
      <c r="V331" s="62"/>
      <c r="W331" s="62"/>
      <c r="X331" s="62"/>
    </row>
    <row r="332" spans="1:24" ht="18.75" customHeight="1" x14ac:dyDescent="0.25">
      <c r="A332" s="34"/>
      <c r="B332" s="36"/>
      <c r="C332" s="57"/>
      <c r="D332" s="36"/>
      <c r="E332" s="36"/>
      <c r="F332" s="36"/>
      <c r="G332" s="36"/>
      <c r="H332" s="36"/>
      <c r="I332" s="67"/>
      <c r="J332" s="57"/>
      <c r="K332" s="55"/>
      <c r="L332" s="55"/>
      <c r="M332" s="55"/>
      <c r="N332" s="68"/>
      <c r="O332" s="24"/>
      <c r="P332" s="37"/>
      <c r="Q332" s="37"/>
      <c r="R332" s="59"/>
      <c r="S332" s="60"/>
      <c r="T332" s="61"/>
      <c r="U332" s="55"/>
      <c r="V332" s="62"/>
      <c r="W332" s="62"/>
      <c r="X332" s="62"/>
    </row>
    <row r="333" spans="1:24" ht="18.75" customHeight="1" x14ac:dyDescent="0.25">
      <c r="A333" s="34"/>
      <c r="B333" s="36"/>
      <c r="C333" s="57"/>
      <c r="D333" s="36"/>
      <c r="E333" s="36"/>
      <c r="F333" s="36"/>
      <c r="G333" s="36"/>
      <c r="H333" s="36"/>
      <c r="I333" s="67"/>
      <c r="J333" s="57"/>
      <c r="K333" s="55"/>
      <c r="L333" s="55"/>
      <c r="M333" s="55"/>
      <c r="N333" s="68"/>
      <c r="O333" s="24"/>
      <c r="P333" s="37"/>
      <c r="Q333" s="37"/>
      <c r="R333" s="59"/>
      <c r="S333" s="60"/>
      <c r="T333" s="61"/>
      <c r="U333" s="55"/>
      <c r="V333" s="62"/>
      <c r="W333" s="62"/>
      <c r="X333" s="62"/>
    </row>
    <row r="334" spans="1:24" ht="18.75" customHeight="1" x14ac:dyDescent="0.25">
      <c r="A334" s="34"/>
      <c r="B334" s="36"/>
      <c r="C334" s="57"/>
      <c r="D334" s="36"/>
      <c r="E334" s="36"/>
      <c r="F334" s="36"/>
      <c r="G334" s="36"/>
      <c r="H334" s="36"/>
      <c r="I334" s="67"/>
      <c r="J334" s="57"/>
      <c r="K334" s="55"/>
      <c r="L334" s="55"/>
      <c r="M334" s="55"/>
      <c r="N334" s="68"/>
      <c r="O334" s="24"/>
      <c r="P334" s="37"/>
      <c r="Q334" s="37"/>
      <c r="R334" s="59"/>
      <c r="S334" s="60"/>
      <c r="T334" s="61"/>
      <c r="U334" s="55"/>
      <c r="V334" s="62"/>
      <c r="W334" s="62"/>
      <c r="X334" s="62"/>
    </row>
    <row r="335" spans="1:24" ht="18.75" customHeight="1" x14ac:dyDescent="0.25">
      <c r="A335" s="34"/>
      <c r="B335" s="36"/>
      <c r="C335" s="57"/>
      <c r="D335" s="36"/>
      <c r="E335" s="36"/>
      <c r="F335" s="36"/>
      <c r="G335" s="36"/>
      <c r="H335" s="36"/>
      <c r="I335" s="67"/>
      <c r="J335" s="57"/>
      <c r="K335" s="55"/>
      <c r="L335" s="55"/>
      <c r="M335" s="55"/>
      <c r="N335" s="66"/>
      <c r="O335" s="24"/>
      <c r="P335" s="37"/>
      <c r="Q335" s="37"/>
      <c r="R335" s="59"/>
      <c r="S335" s="60"/>
      <c r="T335" s="61"/>
      <c r="U335" s="55"/>
      <c r="V335" s="62"/>
      <c r="W335" s="62"/>
      <c r="X335" s="62"/>
    </row>
    <row r="336" spans="1:24" ht="18.75" customHeight="1" x14ac:dyDescent="0.25">
      <c r="A336" s="34"/>
      <c r="B336" s="36"/>
      <c r="C336" s="57"/>
      <c r="D336" s="36"/>
      <c r="E336" s="36"/>
      <c r="F336" s="36"/>
      <c r="G336" s="36"/>
      <c r="H336" s="36"/>
      <c r="I336" s="67"/>
      <c r="J336" s="57"/>
      <c r="K336" s="55"/>
      <c r="L336" s="55"/>
      <c r="M336" s="55"/>
      <c r="N336" s="66"/>
      <c r="O336" s="24"/>
      <c r="P336" s="37"/>
      <c r="Q336" s="37"/>
      <c r="R336" s="59"/>
      <c r="S336" s="60"/>
      <c r="T336" s="61"/>
      <c r="U336" s="55"/>
      <c r="V336" s="62"/>
      <c r="W336" s="62"/>
      <c r="X336" s="62"/>
    </row>
    <row r="337" spans="1:24" ht="18.75" customHeight="1" x14ac:dyDescent="0.25">
      <c r="A337" s="34"/>
      <c r="B337" s="36"/>
      <c r="C337" s="57"/>
      <c r="D337" s="36"/>
      <c r="E337" s="36"/>
      <c r="F337" s="36"/>
      <c r="G337" s="36"/>
      <c r="H337" s="36"/>
      <c r="I337" s="67"/>
      <c r="J337" s="57"/>
      <c r="K337" s="55"/>
      <c r="L337" s="55"/>
      <c r="M337" s="55"/>
      <c r="N337" s="66"/>
      <c r="O337" s="24"/>
      <c r="P337" s="37"/>
      <c r="Q337" s="37"/>
      <c r="R337" s="59"/>
      <c r="S337" s="60"/>
      <c r="T337" s="61"/>
      <c r="U337" s="55"/>
      <c r="V337" s="62"/>
      <c r="W337" s="62"/>
      <c r="X337" s="62"/>
    </row>
    <row r="338" spans="1:24" ht="18.75" customHeight="1" x14ac:dyDescent="0.25">
      <c r="A338" s="34"/>
      <c r="B338" s="36"/>
      <c r="C338" s="57"/>
      <c r="D338" s="36"/>
      <c r="E338" s="36"/>
      <c r="F338" s="36"/>
      <c r="G338" s="36"/>
      <c r="H338" s="36"/>
      <c r="I338" s="67"/>
      <c r="J338" s="57"/>
      <c r="K338" s="55"/>
      <c r="L338" s="55"/>
      <c r="M338" s="55"/>
      <c r="N338" s="66"/>
      <c r="O338" s="24"/>
      <c r="P338" s="37"/>
      <c r="Q338" s="37"/>
      <c r="R338" s="59"/>
      <c r="S338" s="60"/>
      <c r="T338" s="61"/>
      <c r="U338" s="55"/>
      <c r="V338" s="62"/>
      <c r="W338" s="62"/>
      <c r="X338" s="62"/>
    </row>
    <row r="339" spans="1:24" ht="18.75" customHeight="1" x14ac:dyDescent="0.25">
      <c r="A339" s="34"/>
      <c r="B339" s="36"/>
      <c r="C339" s="57"/>
      <c r="D339" s="36"/>
      <c r="E339" s="36"/>
      <c r="F339" s="36"/>
      <c r="G339" s="36"/>
      <c r="H339" s="36"/>
      <c r="I339" s="67"/>
      <c r="J339" s="57"/>
      <c r="K339" s="55"/>
      <c r="L339" s="55"/>
      <c r="M339" s="55"/>
      <c r="N339" s="66"/>
      <c r="O339" s="24"/>
      <c r="P339" s="37"/>
      <c r="Q339" s="37"/>
      <c r="R339" s="59"/>
      <c r="S339" s="60"/>
      <c r="T339" s="61"/>
      <c r="U339" s="55"/>
      <c r="V339" s="62"/>
      <c r="W339" s="62"/>
      <c r="X339" s="62"/>
    </row>
    <row r="340" spans="1:24" ht="18.75" customHeight="1" x14ac:dyDescent="0.25">
      <c r="A340" s="34"/>
      <c r="B340" s="36"/>
      <c r="C340" s="57"/>
      <c r="D340" s="36"/>
      <c r="E340" s="36"/>
      <c r="F340" s="36"/>
      <c r="G340" s="36"/>
      <c r="H340" s="36"/>
      <c r="I340" s="67"/>
      <c r="J340" s="57"/>
      <c r="K340" s="55"/>
      <c r="L340" s="55"/>
      <c r="M340" s="55"/>
      <c r="N340" s="66"/>
      <c r="O340" s="24"/>
      <c r="P340" s="37"/>
      <c r="Q340" s="37"/>
      <c r="R340" s="59"/>
      <c r="S340" s="60"/>
      <c r="T340" s="61"/>
      <c r="U340" s="55"/>
      <c r="V340" s="62"/>
      <c r="W340" s="62"/>
      <c r="X340" s="62"/>
    </row>
    <row r="341" spans="1:24" ht="18.75" customHeight="1" x14ac:dyDescent="0.25">
      <c r="A341" s="34"/>
      <c r="B341" s="36"/>
      <c r="C341" s="57"/>
      <c r="D341" s="36"/>
      <c r="E341" s="36"/>
      <c r="F341" s="36"/>
      <c r="G341" s="36"/>
      <c r="H341" s="36"/>
      <c r="I341" s="67"/>
      <c r="J341" s="57"/>
      <c r="K341" s="55"/>
      <c r="L341" s="55"/>
      <c r="M341" s="55"/>
      <c r="N341" s="66"/>
      <c r="O341" s="24"/>
      <c r="P341" s="37"/>
      <c r="Q341" s="37"/>
      <c r="R341" s="59"/>
      <c r="S341" s="60"/>
      <c r="T341" s="61"/>
      <c r="U341" s="55"/>
      <c r="V341" s="62"/>
      <c r="W341" s="62"/>
      <c r="X341" s="62"/>
    </row>
    <row r="342" spans="1:24" ht="18.75" customHeight="1" x14ac:dyDescent="0.25">
      <c r="A342" s="34"/>
      <c r="B342" s="36"/>
      <c r="C342" s="57"/>
      <c r="D342" s="36"/>
      <c r="E342" s="36"/>
      <c r="F342" s="36"/>
      <c r="G342" s="36"/>
      <c r="H342" s="36"/>
      <c r="I342" s="67"/>
      <c r="J342" s="57"/>
      <c r="K342" s="55"/>
      <c r="L342" s="55"/>
      <c r="M342" s="55"/>
      <c r="N342" s="66"/>
      <c r="O342" s="24"/>
      <c r="P342" s="37"/>
      <c r="Q342" s="37"/>
      <c r="R342" s="59"/>
      <c r="S342" s="60"/>
      <c r="T342" s="61"/>
      <c r="U342" s="55"/>
      <c r="V342" s="62"/>
      <c r="W342" s="62"/>
      <c r="X342" s="62"/>
    </row>
    <row r="343" spans="1:24" ht="18.75" customHeight="1" x14ac:dyDescent="0.25">
      <c r="A343" s="34"/>
      <c r="B343" s="36"/>
      <c r="C343" s="57"/>
      <c r="D343" s="36"/>
      <c r="E343" s="36"/>
      <c r="F343" s="36"/>
      <c r="G343" s="36"/>
      <c r="H343" s="36"/>
      <c r="I343" s="67"/>
      <c r="J343" s="57"/>
      <c r="K343" s="55"/>
      <c r="L343" s="55"/>
      <c r="M343" s="55"/>
      <c r="N343" s="66"/>
      <c r="O343" s="24"/>
      <c r="P343" s="37"/>
      <c r="Q343" s="37"/>
      <c r="R343" s="59"/>
      <c r="S343" s="60"/>
      <c r="T343" s="61"/>
      <c r="U343" s="55"/>
      <c r="V343" s="62"/>
      <c r="W343" s="62"/>
      <c r="X343" s="62"/>
    </row>
    <row r="344" spans="1:24" ht="18.75" customHeight="1" x14ac:dyDescent="0.25">
      <c r="A344" s="34"/>
      <c r="B344" s="36"/>
      <c r="C344" s="57"/>
      <c r="D344" s="36"/>
      <c r="E344" s="36"/>
      <c r="F344" s="36"/>
      <c r="G344" s="36"/>
      <c r="H344" s="36"/>
      <c r="I344" s="67"/>
      <c r="J344" s="57"/>
      <c r="K344" s="55"/>
      <c r="L344" s="55"/>
      <c r="M344" s="55"/>
      <c r="N344" s="68"/>
      <c r="O344" s="24"/>
      <c r="P344" s="37"/>
      <c r="Q344" s="37"/>
      <c r="R344" s="59"/>
      <c r="S344" s="60"/>
      <c r="T344" s="61"/>
      <c r="U344" s="55"/>
      <c r="V344" s="62"/>
      <c r="W344" s="62"/>
      <c r="X344" s="62"/>
    </row>
    <row r="345" spans="1:24" ht="18.75" customHeight="1" x14ac:dyDescent="0.25">
      <c r="A345" s="34"/>
      <c r="B345" s="36"/>
      <c r="C345" s="57"/>
      <c r="D345" s="36"/>
      <c r="E345" s="36"/>
      <c r="F345" s="36"/>
      <c r="G345" s="36"/>
      <c r="H345" s="36"/>
      <c r="I345" s="67"/>
      <c r="J345" s="57"/>
      <c r="K345" s="55"/>
      <c r="L345" s="55"/>
      <c r="M345" s="55"/>
      <c r="N345" s="68"/>
      <c r="O345" s="24"/>
      <c r="P345" s="37"/>
      <c r="Q345" s="37"/>
      <c r="R345" s="59"/>
      <c r="S345" s="60"/>
      <c r="T345" s="61"/>
      <c r="U345" s="55"/>
      <c r="V345" s="62"/>
      <c r="W345" s="62"/>
      <c r="X345" s="62"/>
    </row>
    <row r="346" spans="1:24" ht="18.75" customHeight="1" x14ac:dyDescent="0.25">
      <c r="A346" s="34"/>
      <c r="B346" s="36"/>
      <c r="C346" s="57"/>
      <c r="D346" s="36"/>
      <c r="E346" s="36"/>
      <c r="F346" s="36"/>
      <c r="G346" s="36"/>
      <c r="H346" s="36"/>
      <c r="I346" s="67"/>
      <c r="J346" s="57"/>
      <c r="K346" s="55"/>
      <c r="L346" s="55"/>
      <c r="M346" s="55"/>
      <c r="N346" s="68"/>
      <c r="O346" s="24"/>
      <c r="P346" s="37"/>
      <c r="Q346" s="37"/>
      <c r="R346" s="59"/>
      <c r="S346" s="60"/>
      <c r="T346" s="61"/>
      <c r="U346" s="55"/>
      <c r="V346" s="62"/>
      <c r="W346" s="62"/>
      <c r="X346" s="62"/>
    </row>
    <row r="347" spans="1:24" ht="18.75" customHeight="1" x14ac:dyDescent="0.25">
      <c r="A347" s="34"/>
      <c r="B347" s="36"/>
      <c r="C347" s="57"/>
      <c r="D347" s="36"/>
      <c r="E347" s="36"/>
      <c r="F347" s="36"/>
      <c r="G347" s="36"/>
      <c r="H347" s="36"/>
      <c r="I347" s="67"/>
      <c r="J347" s="57"/>
      <c r="K347" s="55"/>
      <c r="L347" s="55"/>
      <c r="M347" s="55"/>
      <c r="N347" s="66"/>
      <c r="O347" s="24"/>
      <c r="P347" s="37"/>
      <c r="Q347" s="37"/>
      <c r="R347" s="59"/>
      <c r="S347" s="60"/>
      <c r="T347" s="61"/>
      <c r="U347" s="55"/>
      <c r="V347" s="62"/>
      <c r="W347" s="62"/>
      <c r="X347" s="62"/>
    </row>
    <row r="348" spans="1:24" ht="18.75" customHeight="1" x14ac:dyDescent="0.25">
      <c r="A348" s="34"/>
      <c r="B348" s="36"/>
      <c r="C348" s="57"/>
      <c r="D348" s="36"/>
      <c r="E348" s="36"/>
      <c r="F348" s="36"/>
      <c r="G348" s="36"/>
      <c r="H348" s="36"/>
      <c r="I348" s="67"/>
      <c r="J348" s="57"/>
      <c r="K348" s="55"/>
      <c r="L348" s="55"/>
      <c r="M348" s="55"/>
      <c r="N348" s="66"/>
      <c r="O348" s="24"/>
      <c r="P348" s="37"/>
      <c r="Q348" s="37"/>
      <c r="R348" s="59"/>
      <c r="S348" s="60"/>
      <c r="T348" s="61"/>
      <c r="U348" s="55"/>
      <c r="V348" s="62"/>
      <c r="W348" s="62"/>
      <c r="X348" s="62"/>
    </row>
    <row r="349" spans="1:24" ht="18.75" customHeight="1" x14ac:dyDescent="0.25">
      <c r="A349" s="34"/>
      <c r="B349" s="36"/>
      <c r="C349" s="57"/>
      <c r="D349" s="36"/>
      <c r="E349" s="36"/>
      <c r="F349" s="36"/>
      <c r="G349" s="36"/>
      <c r="H349" s="36"/>
      <c r="I349" s="67"/>
      <c r="J349" s="57"/>
      <c r="K349" s="55"/>
      <c r="L349" s="55"/>
      <c r="M349" s="55"/>
      <c r="N349" s="66"/>
      <c r="O349" s="24"/>
      <c r="P349" s="37"/>
      <c r="Q349" s="37"/>
      <c r="R349" s="59"/>
      <c r="S349" s="60"/>
      <c r="T349" s="61"/>
      <c r="U349" s="55"/>
      <c r="V349" s="62"/>
      <c r="W349" s="62"/>
      <c r="X349" s="62"/>
    </row>
    <row r="350" spans="1:24" ht="18.75" customHeight="1" x14ac:dyDescent="0.25">
      <c r="A350" s="34"/>
      <c r="B350" s="36"/>
      <c r="C350" s="57"/>
      <c r="D350" s="36"/>
      <c r="E350" s="36"/>
      <c r="F350" s="36"/>
      <c r="G350" s="36"/>
      <c r="H350" s="36"/>
      <c r="I350" s="67"/>
      <c r="J350" s="57"/>
      <c r="K350" s="55"/>
      <c r="L350" s="55"/>
      <c r="M350" s="55"/>
      <c r="N350" s="66"/>
      <c r="O350" s="24"/>
      <c r="P350" s="37"/>
      <c r="Q350" s="37"/>
      <c r="R350" s="59"/>
      <c r="S350" s="60"/>
      <c r="T350" s="61"/>
      <c r="U350" s="55"/>
      <c r="V350" s="62"/>
      <c r="W350" s="62"/>
      <c r="X350" s="62"/>
    </row>
    <row r="351" spans="1:24" ht="18.75" customHeight="1" x14ac:dyDescent="0.25">
      <c r="A351" s="34"/>
      <c r="B351" s="36"/>
      <c r="C351" s="57"/>
      <c r="D351" s="36"/>
      <c r="E351" s="36"/>
      <c r="F351" s="36"/>
      <c r="G351" s="36"/>
      <c r="H351" s="36"/>
      <c r="I351" s="67"/>
      <c r="J351" s="57"/>
      <c r="K351" s="55"/>
      <c r="L351" s="55"/>
      <c r="M351" s="55"/>
      <c r="N351" s="66"/>
      <c r="O351" s="24"/>
      <c r="P351" s="37"/>
      <c r="Q351" s="37"/>
      <c r="R351" s="59"/>
      <c r="S351" s="60"/>
      <c r="T351" s="61"/>
      <c r="U351" s="55"/>
      <c r="V351" s="62"/>
      <c r="W351" s="62"/>
      <c r="X351" s="62"/>
    </row>
    <row r="352" spans="1:24" ht="18.75" customHeight="1" x14ac:dyDescent="0.25">
      <c r="A352" s="34"/>
      <c r="B352" s="36"/>
      <c r="C352" s="57"/>
      <c r="D352" s="36"/>
      <c r="E352" s="36"/>
      <c r="F352" s="36"/>
      <c r="G352" s="36"/>
      <c r="H352" s="36"/>
      <c r="I352" s="67"/>
      <c r="J352" s="57"/>
      <c r="K352" s="55"/>
      <c r="L352" s="55"/>
      <c r="M352" s="55"/>
      <c r="N352" s="66"/>
      <c r="O352" s="24"/>
      <c r="P352" s="37"/>
      <c r="Q352" s="37"/>
      <c r="R352" s="59"/>
      <c r="S352" s="60"/>
      <c r="T352" s="61"/>
      <c r="U352" s="55"/>
      <c r="V352" s="62"/>
      <c r="W352" s="62"/>
      <c r="X352" s="62"/>
    </row>
    <row r="353" spans="1:24" ht="18.75" customHeight="1" x14ac:dyDescent="0.25">
      <c r="A353" s="34"/>
      <c r="B353" s="36"/>
      <c r="C353" s="57"/>
      <c r="D353" s="36"/>
      <c r="E353" s="36"/>
      <c r="F353" s="36"/>
      <c r="G353" s="36"/>
      <c r="H353" s="36"/>
      <c r="I353" s="67"/>
      <c r="J353" s="57"/>
      <c r="K353" s="55"/>
      <c r="L353" s="55"/>
      <c r="M353" s="55"/>
      <c r="N353" s="66"/>
      <c r="O353" s="24"/>
      <c r="P353" s="37"/>
      <c r="Q353" s="37"/>
      <c r="R353" s="59"/>
      <c r="S353" s="60"/>
      <c r="T353" s="61"/>
      <c r="U353" s="55"/>
      <c r="V353" s="62"/>
      <c r="W353" s="62"/>
      <c r="X353" s="62"/>
    </row>
    <row r="354" spans="1:24" ht="18.75" customHeight="1" x14ac:dyDescent="0.25">
      <c r="A354" s="34"/>
      <c r="B354" s="36"/>
      <c r="C354" s="57"/>
      <c r="D354" s="36"/>
      <c r="E354" s="36"/>
      <c r="F354" s="36"/>
      <c r="G354" s="36"/>
      <c r="H354" s="36"/>
      <c r="I354" s="67"/>
      <c r="J354" s="57"/>
      <c r="K354" s="55"/>
      <c r="L354" s="55"/>
      <c r="M354" s="55"/>
      <c r="N354" s="66"/>
      <c r="O354" s="24"/>
      <c r="P354" s="37"/>
      <c r="Q354" s="37"/>
      <c r="R354" s="59"/>
      <c r="S354" s="60"/>
      <c r="T354" s="61"/>
      <c r="U354" s="55"/>
      <c r="V354" s="62"/>
      <c r="W354" s="62"/>
      <c r="X354" s="62"/>
    </row>
    <row r="355" spans="1:24" ht="18.75" customHeight="1" x14ac:dyDescent="0.25">
      <c r="A355" s="34"/>
      <c r="B355" s="36"/>
      <c r="C355" s="57"/>
      <c r="D355" s="36"/>
      <c r="E355" s="36"/>
      <c r="F355" s="36"/>
      <c r="G355" s="36"/>
      <c r="H355" s="36"/>
      <c r="I355" s="67"/>
      <c r="J355" s="57"/>
      <c r="K355" s="55"/>
      <c r="L355" s="55"/>
      <c r="M355" s="55"/>
      <c r="N355" s="68"/>
      <c r="O355" s="24"/>
      <c r="P355" s="37"/>
      <c r="Q355" s="37"/>
      <c r="R355" s="59"/>
      <c r="S355" s="60"/>
      <c r="T355" s="61"/>
      <c r="U355" s="55"/>
      <c r="V355" s="62"/>
      <c r="W355" s="62"/>
      <c r="X355" s="62"/>
    </row>
    <row r="356" spans="1:24" ht="18.75" customHeight="1" x14ac:dyDescent="0.25">
      <c r="A356" s="34"/>
      <c r="B356" s="36"/>
      <c r="C356" s="57"/>
      <c r="D356" s="36"/>
      <c r="E356" s="36"/>
      <c r="F356" s="36"/>
      <c r="G356" s="36"/>
      <c r="H356" s="36"/>
      <c r="I356" s="67"/>
      <c r="J356" s="57"/>
      <c r="K356" s="55"/>
      <c r="L356" s="55"/>
      <c r="M356" s="55"/>
      <c r="N356" s="68"/>
      <c r="O356" s="24"/>
      <c r="P356" s="37"/>
      <c r="Q356" s="37"/>
      <c r="R356" s="59"/>
      <c r="S356" s="60"/>
      <c r="T356" s="61"/>
      <c r="U356" s="55"/>
      <c r="V356" s="62"/>
      <c r="W356" s="62"/>
      <c r="X356" s="62"/>
    </row>
    <row r="357" spans="1:24" ht="18.75" customHeight="1" x14ac:dyDescent="0.25">
      <c r="A357" s="34"/>
      <c r="B357" s="36"/>
      <c r="C357" s="57"/>
      <c r="D357" s="36"/>
      <c r="E357" s="36"/>
      <c r="F357" s="36"/>
      <c r="G357" s="36"/>
      <c r="H357" s="36"/>
      <c r="I357" s="67"/>
      <c r="J357" s="57"/>
      <c r="K357" s="55"/>
      <c r="L357" s="55"/>
      <c r="M357" s="55"/>
      <c r="N357" s="68"/>
      <c r="O357" s="24"/>
      <c r="P357" s="37"/>
      <c r="Q357" s="37"/>
      <c r="R357" s="59"/>
      <c r="S357" s="60"/>
      <c r="T357" s="61"/>
      <c r="U357" s="55"/>
      <c r="V357" s="62"/>
      <c r="W357" s="62"/>
      <c r="X357" s="62"/>
    </row>
    <row r="358" spans="1:24" ht="18.75" customHeight="1" x14ac:dyDescent="0.25">
      <c r="A358" s="34"/>
      <c r="B358" s="36"/>
      <c r="C358" s="57"/>
      <c r="D358" s="36"/>
      <c r="E358" s="36"/>
      <c r="F358" s="36"/>
      <c r="G358" s="36"/>
      <c r="H358" s="36"/>
      <c r="I358" s="67"/>
      <c r="J358" s="57"/>
      <c r="K358" s="55"/>
      <c r="L358" s="55"/>
      <c r="M358" s="55"/>
      <c r="N358" s="66"/>
      <c r="O358" s="24"/>
      <c r="P358" s="37"/>
      <c r="Q358" s="37"/>
      <c r="R358" s="59"/>
      <c r="S358" s="60"/>
      <c r="T358" s="61"/>
      <c r="U358" s="55"/>
      <c r="V358" s="62"/>
      <c r="W358" s="62"/>
      <c r="X358" s="62"/>
    </row>
    <row r="359" spans="1:24" ht="18.75" customHeight="1" x14ac:dyDescent="0.25">
      <c r="A359" s="34"/>
      <c r="B359" s="36"/>
      <c r="C359" s="57"/>
      <c r="D359" s="36"/>
      <c r="E359" s="36"/>
      <c r="F359" s="36"/>
      <c r="G359" s="36"/>
      <c r="H359" s="36"/>
      <c r="I359" s="67"/>
      <c r="J359" s="57"/>
      <c r="K359" s="55"/>
      <c r="L359" s="55"/>
      <c r="M359" s="55"/>
      <c r="N359" s="66"/>
      <c r="O359" s="24"/>
      <c r="P359" s="37"/>
      <c r="Q359" s="37"/>
      <c r="R359" s="59"/>
      <c r="S359" s="60"/>
      <c r="T359" s="61"/>
      <c r="U359" s="55"/>
      <c r="V359" s="62"/>
      <c r="W359" s="62"/>
      <c r="X359" s="62"/>
    </row>
    <row r="360" spans="1:24" ht="18.75" customHeight="1" x14ac:dyDescent="0.25">
      <c r="A360" s="34"/>
      <c r="B360" s="36"/>
      <c r="C360" s="57"/>
      <c r="D360" s="36"/>
      <c r="E360" s="36"/>
      <c r="F360" s="36"/>
      <c r="G360" s="36"/>
      <c r="H360" s="36"/>
      <c r="I360" s="67"/>
      <c r="J360" s="57"/>
      <c r="K360" s="55"/>
      <c r="L360" s="55"/>
      <c r="M360" s="55"/>
      <c r="N360" s="68"/>
      <c r="O360" s="24"/>
      <c r="P360" s="37"/>
      <c r="Q360" s="37"/>
      <c r="R360" s="59"/>
      <c r="S360" s="60"/>
      <c r="T360" s="61"/>
      <c r="U360" s="55"/>
      <c r="V360" s="62"/>
      <c r="W360" s="62"/>
      <c r="X360" s="62"/>
    </row>
    <row r="361" spans="1:24" ht="18.75" customHeight="1" x14ac:dyDescent="0.25">
      <c r="A361" s="34"/>
      <c r="B361" s="36"/>
      <c r="C361" s="57"/>
      <c r="D361" s="36"/>
      <c r="E361" s="36"/>
      <c r="F361" s="36"/>
      <c r="G361" s="36"/>
      <c r="H361" s="36"/>
      <c r="I361" s="67"/>
      <c r="J361" s="57"/>
      <c r="K361" s="55"/>
      <c r="L361" s="55"/>
      <c r="M361" s="55"/>
      <c r="N361" s="68"/>
      <c r="O361" s="24"/>
      <c r="P361" s="37"/>
      <c r="Q361" s="37"/>
      <c r="R361" s="59"/>
      <c r="S361" s="60"/>
      <c r="T361" s="61"/>
      <c r="U361" s="55"/>
      <c r="V361" s="62"/>
      <c r="W361" s="62"/>
      <c r="X361" s="62"/>
    </row>
    <row r="362" spans="1:24" ht="18.75" customHeight="1" x14ac:dyDescent="0.25">
      <c r="A362" s="34"/>
      <c r="B362" s="36"/>
      <c r="C362" s="57"/>
      <c r="D362" s="36"/>
      <c r="E362" s="36"/>
      <c r="F362" s="36"/>
      <c r="G362" s="36"/>
      <c r="H362" s="36"/>
      <c r="I362" s="67"/>
      <c r="J362" s="57"/>
      <c r="K362" s="55"/>
      <c r="L362" s="55"/>
      <c r="M362" s="55"/>
      <c r="N362" s="66"/>
      <c r="O362" s="24"/>
      <c r="P362" s="37"/>
      <c r="Q362" s="37"/>
      <c r="R362" s="59"/>
      <c r="S362" s="60"/>
      <c r="T362" s="61"/>
      <c r="U362" s="55"/>
      <c r="V362" s="62"/>
      <c r="W362" s="62"/>
      <c r="X362" s="62"/>
    </row>
    <row r="363" spans="1:24" ht="18.75" customHeight="1" x14ac:dyDescent="0.25">
      <c r="A363" s="34"/>
      <c r="B363" s="36"/>
      <c r="C363" s="57"/>
      <c r="D363" s="36"/>
      <c r="E363" s="36"/>
      <c r="F363" s="36"/>
      <c r="G363" s="36"/>
      <c r="H363" s="36"/>
      <c r="I363" s="67"/>
      <c r="J363" s="57"/>
      <c r="K363" s="55"/>
      <c r="L363" s="55"/>
      <c r="M363" s="55"/>
      <c r="N363" s="66"/>
      <c r="O363" s="24"/>
      <c r="P363" s="37"/>
      <c r="Q363" s="37"/>
      <c r="R363" s="59"/>
      <c r="S363" s="60"/>
      <c r="T363" s="61"/>
      <c r="U363" s="55"/>
      <c r="V363" s="62"/>
      <c r="W363" s="62"/>
      <c r="X363" s="62"/>
    </row>
    <row r="364" spans="1:24" ht="18.75" customHeight="1" x14ac:dyDescent="0.25">
      <c r="A364" s="34"/>
      <c r="B364" s="36"/>
      <c r="C364" s="57"/>
      <c r="D364" s="36"/>
      <c r="E364" s="36"/>
      <c r="F364" s="36"/>
      <c r="G364" s="36"/>
      <c r="H364" s="36"/>
      <c r="I364" s="67"/>
      <c r="J364" s="57"/>
      <c r="K364" s="55"/>
      <c r="L364" s="55"/>
      <c r="M364" s="55"/>
      <c r="N364" s="66"/>
      <c r="O364" s="24"/>
      <c r="P364" s="37"/>
      <c r="Q364" s="37"/>
      <c r="R364" s="59"/>
      <c r="S364" s="60"/>
      <c r="T364" s="61"/>
      <c r="U364" s="55"/>
      <c r="V364" s="62"/>
      <c r="W364" s="62"/>
      <c r="X364" s="62"/>
    </row>
    <row r="365" spans="1:24" ht="18.75" customHeight="1" x14ac:dyDescent="0.25">
      <c r="A365" s="34"/>
      <c r="B365" s="36"/>
      <c r="C365" s="57"/>
      <c r="D365" s="36"/>
      <c r="E365" s="36"/>
      <c r="F365" s="36"/>
      <c r="G365" s="36"/>
      <c r="H365" s="36"/>
      <c r="I365" s="67"/>
      <c r="J365" s="57"/>
      <c r="K365" s="55"/>
      <c r="L365" s="55"/>
      <c r="M365" s="55"/>
      <c r="N365" s="66"/>
      <c r="O365" s="24"/>
      <c r="P365" s="37"/>
      <c r="Q365" s="37"/>
      <c r="R365" s="59"/>
      <c r="S365" s="60"/>
      <c r="T365" s="61"/>
      <c r="U365" s="55"/>
      <c r="V365" s="62"/>
      <c r="W365" s="62"/>
      <c r="X365" s="62"/>
    </row>
    <row r="366" spans="1:24" ht="18.75" customHeight="1" x14ac:dyDescent="0.25">
      <c r="A366" s="34"/>
      <c r="B366" s="36"/>
      <c r="C366" s="57"/>
      <c r="D366" s="36"/>
      <c r="E366" s="36"/>
      <c r="F366" s="36"/>
      <c r="G366" s="36"/>
      <c r="H366" s="36"/>
      <c r="I366" s="67"/>
      <c r="J366" s="57"/>
      <c r="K366" s="55"/>
      <c r="L366" s="55"/>
      <c r="M366" s="55"/>
      <c r="N366" s="68"/>
      <c r="O366" s="24"/>
      <c r="P366" s="37"/>
      <c r="Q366" s="37"/>
      <c r="R366" s="59"/>
      <c r="S366" s="60"/>
      <c r="T366" s="61"/>
      <c r="U366" s="55"/>
      <c r="V366" s="62"/>
      <c r="W366" s="62"/>
      <c r="X366" s="62"/>
    </row>
    <row r="367" spans="1:24" ht="18.75" customHeight="1" x14ac:dyDescent="0.25">
      <c r="A367" s="34"/>
      <c r="B367" s="36"/>
      <c r="C367" s="57"/>
      <c r="D367" s="36"/>
      <c r="E367" s="36"/>
      <c r="F367" s="36"/>
      <c r="G367" s="36"/>
      <c r="H367" s="36"/>
      <c r="I367" s="67"/>
      <c r="J367" s="57"/>
      <c r="K367" s="55"/>
      <c r="L367" s="55"/>
      <c r="M367" s="55"/>
      <c r="N367" s="68"/>
      <c r="O367" s="24"/>
      <c r="P367" s="37"/>
      <c r="Q367" s="37"/>
      <c r="R367" s="59"/>
      <c r="S367" s="60"/>
      <c r="T367" s="61"/>
      <c r="U367" s="55"/>
      <c r="V367" s="62"/>
      <c r="W367" s="62"/>
      <c r="X367" s="62"/>
    </row>
    <row r="368" spans="1:24" ht="18.75" customHeight="1" x14ac:dyDescent="0.25">
      <c r="A368" s="34"/>
      <c r="B368" s="36"/>
      <c r="C368" s="57"/>
      <c r="D368" s="36"/>
      <c r="E368" s="36"/>
      <c r="F368" s="36"/>
      <c r="G368" s="36"/>
      <c r="H368" s="36"/>
      <c r="I368" s="67"/>
      <c r="J368" s="57"/>
      <c r="K368" s="55"/>
      <c r="L368" s="55"/>
      <c r="M368" s="55"/>
      <c r="N368" s="68"/>
      <c r="O368" s="24"/>
      <c r="P368" s="37"/>
      <c r="Q368" s="37"/>
      <c r="R368" s="59"/>
      <c r="S368" s="60"/>
      <c r="T368" s="61"/>
      <c r="U368" s="55"/>
      <c r="V368" s="62"/>
      <c r="W368" s="62"/>
      <c r="X368" s="62"/>
    </row>
    <row r="369" spans="1:24" ht="18.75" customHeight="1" x14ac:dyDescent="0.25">
      <c r="A369" s="34"/>
      <c r="B369" s="36"/>
      <c r="C369" s="57"/>
      <c r="D369" s="36"/>
      <c r="E369" s="36"/>
      <c r="F369" s="36"/>
      <c r="G369" s="36"/>
      <c r="H369" s="36"/>
      <c r="I369" s="67"/>
      <c r="J369" s="57"/>
      <c r="K369" s="55"/>
      <c r="L369" s="55"/>
      <c r="M369" s="55"/>
      <c r="N369" s="68"/>
      <c r="O369" s="24"/>
      <c r="P369" s="37"/>
      <c r="Q369" s="37"/>
      <c r="R369" s="59"/>
      <c r="S369" s="60"/>
      <c r="T369" s="61"/>
      <c r="U369" s="55"/>
      <c r="V369" s="62"/>
      <c r="W369" s="62"/>
      <c r="X369" s="62"/>
    </row>
    <row r="370" spans="1:24" ht="18.75" customHeight="1" x14ac:dyDescent="0.25">
      <c r="A370" s="34"/>
      <c r="B370" s="36"/>
      <c r="C370" s="57"/>
      <c r="D370" s="36"/>
      <c r="E370" s="36"/>
      <c r="F370" s="36"/>
      <c r="G370" s="36"/>
      <c r="H370" s="36"/>
      <c r="I370" s="67"/>
      <c r="J370" s="57"/>
      <c r="K370" s="55"/>
      <c r="L370" s="55"/>
      <c r="M370" s="55"/>
      <c r="N370" s="66"/>
      <c r="O370" s="24"/>
      <c r="P370" s="37"/>
      <c r="Q370" s="37"/>
      <c r="R370" s="59"/>
      <c r="S370" s="60"/>
      <c r="T370" s="61"/>
      <c r="U370" s="55"/>
      <c r="V370" s="62"/>
      <c r="W370" s="62"/>
      <c r="X370" s="62"/>
    </row>
    <row r="371" spans="1:24" ht="18.75" customHeight="1" x14ac:dyDescent="0.25">
      <c r="A371" s="34"/>
      <c r="B371" s="36"/>
      <c r="C371" s="57"/>
      <c r="D371" s="36"/>
      <c r="E371" s="36"/>
      <c r="F371" s="36"/>
      <c r="G371" s="36"/>
      <c r="H371" s="36"/>
      <c r="I371" s="67"/>
      <c r="J371" s="57"/>
      <c r="K371" s="55"/>
      <c r="L371" s="55"/>
      <c r="M371" s="55"/>
      <c r="N371" s="66"/>
      <c r="O371" s="24"/>
      <c r="P371" s="37"/>
      <c r="Q371" s="37"/>
      <c r="R371" s="59"/>
      <c r="S371" s="60"/>
      <c r="T371" s="61"/>
      <c r="U371" s="55"/>
      <c r="V371" s="62"/>
      <c r="W371" s="62"/>
      <c r="X371" s="62"/>
    </row>
    <row r="372" spans="1:24" ht="18.75" customHeight="1" x14ac:dyDescent="0.25">
      <c r="A372" s="34"/>
      <c r="B372" s="36"/>
      <c r="C372" s="57"/>
      <c r="D372" s="36"/>
      <c r="E372" s="36"/>
      <c r="F372" s="36"/>
      <c r="G372" s="36"/>
      <c r="H372" s="36"/>
      <c r="I372" s="67"/>
      <c r="J372" s="57"/>
      <c r="K372" s="55"/>
      <c r="L372" s="55"/>
      <c r="M372" s="55"/>
      <c r="N372" s="68"/>
      <c r="O372" s="24"/>
      <c r="P372" s="37"/>
      <c r="Q372" s="37"/>
      <c r="R372" s="59"/>
      <c r="S372" s="60"/>
      <c r="T372" s="61"/>
      <c r="U372" s="55"/>
      <c r="V372" s="62"/>
      <c r="W372" s="62"/>
      <c r="X372" s="62"/>
    </row>
    <row r="373" spans="1:24" ht="18.75" customHeight="1" x14ac:dyDescent="0.25">
      <c r="A373" s="34"/>
      <c r="B373" s="36"/>
      <c r="C373" s="57"/>
      <c r="D373" s="36"/>
      <c r="E373" s="36"/>
      <c r="F373" s="36"/>
      <c r="G373" s="36"/>
      <c r="H373" s="36"/>
      <c r="I373" s="67"/>
      <c r="J373" s="57"/>
      <c r="K373" s="55"/>
      <c r="L373" s="55"/>
      <c r="M373" s="55"/>
      <c r="N373" s="66"/>
      <c r="O373" s="24"/>
      <c r="P373" s="37"/>
      <c r="Q373" s="37"/>
      <c r="R373" s="59"/>
      <c r="S373" s="60"/>
      <c r="T373" s="61"/>
      <c r="U373" s="55"/>
      <c r="V373" s="62"/>
      <c r="W373" s="62"/>
      <c r="X373" s="62"/>
    </row>
    <row r="374" spans="1:24" ht="18.75" customHeight="1" x14ac:dyDescent="0.25">
      <c r="A374" s="34"/>
      <c r="B374" s="36"/>
      <c r="C374" s="57"/>
      <c r="D374" s="36"/>
      <c r="E374" s="36"/>
      <c r="F374" s="36"/>
      <c r="G374" s="36"/>
      <c r="H374" s="36"/>
      <c r="I374" s="67"/>
      <c r="J374" s="57"/>
      <c r="K374" s="55"/>
      <c r="L374" s="55"/>
      <c r="M374" s="55"/>
      <c r="N374" s="66"/>
      <c r="O374" s="24"/>
      <c r="P374" s="37"/>
      <c r="Q374" s="37"/>
      <c r="R374" s="59"/>
      <c r="S374" s="60"/>
      <c r="T374" s="61"/>
      <c r="U374" s="55"/>
      <c r="V374" s="62"/>
      <c r="W374" s="62"/>
      <c r="X374" s="62"/>
    </row>
    <row r="375" spans="1:24" ht="18.75" customHeight="1" x14ac:dyDescent="0.25">
      <c r="A375" s="34"/>
      <c r="B375" s="36"/>
      <c r="C375" s="57"/>
      <c r="D375" s="36"/>
      <c r="E375" s="36"/>
      <c r="F375" s="36"/>
      <c r="G375" s="36"/>
      <c r="H375" s="36"/>
      <c r="I375" s="67"/>
      <c r="J375" s="57"/>
      <c r="K375" s="55"/>
      <c r="L375" s="55"/>
      <c r="M375" s="55"/>
      <c r="N375" s="66"/>
      <c r="O375" s="24"/>
      <c r="P375" s="37"/>
      <c r="Q375" s="37"/>
      <c r="R375" s="59"/>
      <c r="S375" s="60"/>
      <c r="T375" s="61"/>
      <c r="U375" s="55"/>
      <c r="V375" s="62"/>
      <c r="W375" s="62"/>
      <c r="X375" s="62"/>
    </row>
    <row r="376" spans="1:24" ht="18.75" customHeight="1" x14ac:dyDescent="0.25">
      <c r="A376" s="34"/>
      <c r="B376" s="36"/>
      <c r="D376" s="36"/>
      <c r="E376" s="55"/>
      <c r="F376" s="55"/>
      <c r="G376" s="55"/>
      <c r="H376" s="55"/>
      <c r="I376" s="56"/>
      <c r="J376" s="69"/>
      <c r="N376" s="66"/>
      <c r="P376" s="37"/>
      <c r="Q376" s="37"/>
      <c r="R376" s="59"/>
      <c r="S376" s="60"/>
      <c r="T376" s="61"/>
      <c r="U376" s="55"/>
    </row>
  </sheetData>
  <mergeCells count="1"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GPUs</vt:lpstr>
      <vt:lpstr>CPUs</vt:lpstr>
      <vt:lpstr>RAMs</vt:lpstr>
      <vt:lpstr>MBs</vt:lpstr>
      <vt:lpstr>RAM Configurations</vt:lpstr>
      <vt:lpstr>CPUs!_FilterDatabase</vt:lpstr>
      <vt:lpstr>GPUs!_FilterDatabase</vt:lpstr>
      <vt:lpstr>MBs!_FilterDatabase</vt:lpstr>
      <vt:lpstr>'RAM Configurations'!_FilterDatabase</vt:lpstr>
      <vt:lpstr>RAMs!_FilterDatabase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Jovan Mitić</cp:lastModifiedBy>
  <dcterms:created xsi:type="dcterms:W3CDTF">2025-02-27T01:58:18Z</dcterms:created>
  <dcterms:modified xsi:type="dcterms:W3CDTF">2025-02-27T20:22:46Z</dcterms:modified>
</cp:coreProperties>
</file>