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D30E682F-06C1-4B56-8EB8-B3F24B8A682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00115.SH三大报表" sheetId="1" r:id="rId1"/>
    <sheet name="财务指标分析" sheetId="2" r:id="rId2"/>
    <sheet name="Sheet1" sheetId="4" r:id="rId3"/>
    <sheet name="杜邦分析模型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3" l="1"/>
  <c r="R3" i="3"/>
  <c r="S3" i="3"/>
  <c r="T3" i="3"/>
  <c r="U3" i="3"/>
  <c r="P3" i="3"/>
  <c r="B1" i="3"/>
  <c r="B23" i="3" l="1" a="1"/>
  <c r="B23" i="3" s="1"/>
  <c r="E8" i="2"/>
  <c r="B3" i="3" s="1"/>
  <c r="P31" i="2"/>
  <c r="O31" i="2"/>
  <c r="N31" i="2"/>
  <c r="M31" i="2"/>
  <c r="L31" i="2"/>
  <c r="P30" i="2"/>
  <c r="O30" i="2"/>
  <c r="N30" i="2"/>
  <c r="M30" i="2"/>
  <c r="L30" i="2"/>
  <c r="P29" i="2"/>
  <c r="O29" i="2"/>
  <c r="N29" i="2"/>
  <c r="M29" i="2"/>
  <c r="L29" i="2"/>
  <c r="P28" i="2"/>
  <c r="O28" i="2"/>
  <c r="N28" i="2"/>
  <c r="M28" i="2"/>
  <c r="L28" i="2"/>
  <c r="P27" i="2"/>
  <c r="O27" i="2"/>
  <c r="N27" i="2"/>
  <c r="M27" i="2"/>
  <c r="L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2" i="2"/>
  <c r="I22" i="2"/>
  <c r="H22" i="2"/>
  <c r="G22" i="2"/>
  <c r="F22" i="2"/>
  <c r="E22" i="2"/>
  <c r="B2" i="3" s="1"/>
  <c r="J21" i="2"/>
  <c r="I21" i="2"/>
  <c r="H21" i="2"/>
  <c r="G21" i="2"/>
  <c r="F21" i="2"/>
  <c r="E21" i="2"/>
  <c r="J20" i="2"/>
  <c r="I20" i="2"/>
  <c r="H20" i="2"/>
  <c r="G20" i="2"/>
  <c r="F20" i="2"/>
  <c r="E20" i="2"/>
  <c r="J19" i="2"/>
  <c r="I19" i="2"/>
  <c r="H19" i="2"/>
  <c r="G19" i="2"/>
  <c r="F19" i="2"/>
  <c r="E19" i="2"/>
  <c r="B4" i="3" s="1"/>
  <c r="J18" i="2"/>
  <c r="I18" i="2"/>
  <c r="H18" i="2"/>
  <c r="G18" i="2"/>
  <c r="F18" i="2"/>
  <c r="E18" i="2"/>
  <c r="J17" i="2"/>
  <c r="I17" i="2"/>
  <c r="H17" i="2"/>
  <c r="G17" i="2"/>
  <c r="F17" i="2"/>
  <c r="E17" i="2"/>
  <c r="B5" i="3" s="1"/>
  <c r="J16" i="2"/>
  <c r="I16" i="2"/>
  <c r="H16" i="2"/>
  <c r="G16" i="2"/>
  <c r="F16" i="2"/>
  <c r="E16" i="2"/>
  <c r="I15" i="2"/>
  <c r="H15" i="2"/>
  <c r="G15" i="2"/>
  <c r="J14" i="2"/>
  <c r="J15" i="2" s="1"/>
  <c r="I14" i="2"/>
  <c r="H14" i="2"/>
  <c r="G14" i="2"/>
  <c r="F14" i="2"/>
  <c r="F15" i="2" s="1"/>
  <c r="E14" i="2"/>
  <c r="E15" i="2" s="1"/>
  <c r="J13" i="2"/>
  <c r="I13" i="2"/>
  <c r="H13" i="2"/>
  <c r="G13" i="2"/>
  <c r="F13" i="2"/>
  <c r="E13" i="2"/>
  <c r="J12" i="2"/>
  <c r="I12" i="2"/>
  <c r="H12" i="2"/>
  <c r="J11" i="2"/>
  <c r="I11" i="2"/>
  <c r="H11" i="2"/>
  <c r="G11" i="2"/>
  <c r="G12" i="2" s="1"/>
  <c r="F11" i="2"/>
  <c r="F12" i="2" s="1"/>
  <c r="E11" i="2"/>
  <c r="E12" i="2" s="1"/>
  <c r="J10" i="2"/>
  <c r="I10" i="2"/>
  <c r="H10" i="2"/>
  <c r="G10" i="2"/>
  <c r="F10" i="2"/>
  <c r="J9" i="2"/>
  <c r="I9" i="2"/>
  <c r="H9" i="2"/>
  <c r="G9" i="2"/>
  <c r="F9" i="2"/>
  <c r="E9" i="2"/>
  <c r="J8" i="2"/>
  <c r="I8" i="2"/>
  <c r="H8" i="2"/>
  <c r="G8" i="2"/>
  <c r="F8" i="2"/>
  <c r="J7" i="2"/>
  <c r="I7" i="2"/>
  <c r="H7" i="2"/>
  <c r="G7" i="2"/>
  <c r="F7" i="2"/>
  <c r="E7" i="2"/>
  <c r="J6" i="2"/>
  <c r="I6" i="2"/>
  <c r="H6" i="2"/>
  <c r="G6" i="2"/>
  <c r="F6" i="2"/>
  <c r="E6" i="2"/>
  <c r="J5" i="2"/>
  <c r="I5" i="2"/>
  <c r="H5" i="2"/>
  <c r="G5" i="2"/>
  <c r="F5" i="2"/>
  <c r="E5" i="2"/>
  <c r="J4" i="2"/>
  <c r="I4" i="2"/>
  <c r="H4" i="2"/>
  <c r="G4" i="2"/>
  <c r="F4" i="2"/>
  <c r="E4" i="2"/>
  <c r="J3" i="2"/>
  <c r="I3" i="2"/>
  <c r="H3" i="2"/>
  <c r="G3" i="2"/>
  <c r="F3" i="2"/>
  <c r="E3" i="2"/>
  <c r="C1" i="3" l="1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<sst xmlns="http://schemas.openxmlformats.org/spreadsheetml/2006/main" count="632" uniqueCount="399">
  <si>
    <t>资产负债表</t>
  </si>
  <si>
    <t>现金流量表</t>
  </si>
  <si>
    <t>利润表</t>
  </si>
  <si>
    <t>2017-12-31</t>
  </si>
  <si>
    <t>2018-12-31</t>
  </si>
  <si>
    <t>2019-12-31</t>
  </si>
  <si>
    <t>2020-12-31</t>
  </si>
  <si>
    <t>2021-12-31</t>
  </si>
  <si>
    <t>2022-09-30</t>
  </si>
  <si>
    <t>中国东航[600115.SH] - 现金流量表 (单位 : 万元 , CNY  )</t>
  </si>
  <si>
    <t>中国东航[600115.SH] - 利润表 (单位 : 万元 , CNY  )</t>
  </si>
  <si>
    <t>报告期</t>
  </si>
  <si>
    <t>年报</t>
  </si>
  <si>
    <t>三季报</t>
  </si>
  <si>
    <t>报表类型</t>
  </si>
  <si>
    <t>合并报表</t>
  </si>
  <si>
    <t>流动资产：</t>
  </si>
  <si>
    <t>经营活动产生的现金流量：</t>
  </si>
  <si>
    <t xml:space="preserve">    营业总收入</t>
  </si>
  <si>
    <t xml:space="preserve">    货币资金</t>
  </si>
  <si>
    <t xml:space="preserve">    销售商品、提供劳务收到的现金</t>
  </si>
  <si>
    <t xml:space="preserve">    营业收入</t>
  </si>
  <si>
    <t xml:space="preserve">    交易性金融资产</t>
  </si>
  <si>
    <t xml:space="preserve">    收到的税费返还</t>
  </si>
  <si>
    <t xml:space="preserve">        其他类金融业务收入</t>
  </si>
  <si>
    <t xml:space="preserve">    衍生金融资产</t>
  </si>
  <si>
    <t xml:space="preserve">    收到其他与经营活动有关的现金</t>
  </si>
  <si>
    <t>营业总成本</t>
  </si>
  <si>
    <t xml:space="preserve">        应收票据及应收账款</t>
  </si>
  <si>
    <t xml:space="preserve">        经营活动现金流入(金融类)</t>
  </si>
  <si>
    <t xml:space="preserve">        营业成本</t>
  </si>
  <si>
    <t xml:space="preserve">                    应收票据</t>
  </si>
  <si>
    <t xml:space="preserve">    经营活动现金流入差额(特殊报表科目)</t>
  </si>
  <si>
    <t xml:space="preserve">    税金及附加</t>
  </si>
  <si>
    <t xml:space="preserve">                    应收账款</t>
  </si>
  <si>
    <t xml:space="preserve">    经营活动现金流入差额(合计平衡项目)</t>
  </si>
  <si>
    <t xml:space="preserve">    销售费用</t>
  </si>
  <si>
    <t xml:space="preserve">    应收款项融资</t>
  </si>
  <si>
    <t xml:space="preserve">    经营活动现金流入小计</t>
  </si>
  <si>
    <t xml:space="preserve">    管理费用</t>
  </si>
  <si>
    <t xml:space="preserve">    预付款项</t>
  </si>
  <si>
    <t xml:space="preserve">    购买商品、接受劳务支付的现金</t>
  </si>
  <si>
    <t xml:space="preserve">    研发费用</t>
  </si>
  <si>
    <t xml:space="preserve">        其他应收款(合计)</t>
  </si>
  <si>
    <t xml:space="preserve">    支付给职工以及为职工支付的现金</t>
  </si>
  <si>
    <t xml:space="preserve">    财务费用</t>
  </si>
  <si>
    <t xml:space="preserve">                    应收股利</t>
  </si>
  <si>
    <t xml:space="preserve">    支付的各项税费</t>
  </si>
  <si>
    <t xml:space="preserve">        其中：利息费用</t>
  </si>
  <si>
    <t xml:space="preserve">                    应收利息</t>
  </si>
  <si>
    <t xml:space="preserve">    支付其他与经营活动有关的现金</t>
  </si>
  <si>
    <t xml:space="preserve">                    减：利息收入</t>
  </si>
  <si>
    <t xml:space="preserve">                    其他应收款</t>
  </si>
  <si>
    <t xml:space="preserve">        经营活动现金流出(金融类)</t>
  </si>
  <si>
    <t xml:space="preserve">        其他业务成本(金融类)</t>
  </si>
  <si>
    <t xml:space="preserve">    买入返售金融资产</t>
  </si>
  <si>
    <t xml:space="preserve">    经营活动现金流出差额(特殊报表科目)</t>
  </si>
  <si>
    <t xml:space="preserve">    加：其他收益</t>
  </si>
  <si>
    <t xml:space="preserve">    存货</t>
  </si>
  <si>
    <t xml:space="preserve">    经营活动现金流出差额(合计平衡项目)</t>
  </si>
  <si>
    <t xml:space="preserve">    投资净收益</t>
  </si>
  <si>
    <t xml:space="preserve">    其中：消耗性生物资产</t>
  </si>
  <si>
    <t xml:space="preserve">    经营活动现金流出小计</t>
  </si>
  <si>
    <t xml:space="preserve">        其中：对联营企业和合营企业的投资收益</t>
  </si>
  <si>
    <t xml:space="preserve">    合同资产</t>
  </si>
  <si>
    <t xml:space="preserve">    经营活动产生的现金流量净额差额(合计平衡项目)</t>
  </si>
  <si>
    <t xml:space="preserve">                    以摊余成本计量的金融资产终止确认收益</t>
  </si>
  <si>
    <t xml:space="preserve">    划分为持有待售的资产</t>
  </si>
  <si>
    <t xml:space="preserve">    经营活动产生的现金流量净额</t>
  </si>
  <si>
    <t xml:space="preserve">    净敞口套期收益</t>
  </si>
  <si>
    <t xml:space="preserve">    一年内到期的非流动资产</t>
  </si>
  <si>
    <t>投资活动产生的现金流量：</t>
  </si>
  <si>
    <t xml:space="preserve">    公允价值变动净收益</t>
  </si>
  <si>
    <t xml:space="preserve">    待摊费用</t>
  </si>
  <si>
    <t xml:space="preserve">    收回投资收到的现金</t>
  </si>
  <si>
    <t xml:space="preserve">    资产减值损失</t>
  </si>
  <si>
    <t xml:space="preserve">    其他流动资产</t>
  </si>
  <si>
    <t xml:space="preserve">    取得投资收益收到的现金</t>
  </si>
  <si>
    <t xml:space="preserve">    信用减值损失</t>
  </si>
  <si>
    <t xml:space="preserve">        其他金融类流动资产</t>
  </si>
  <si>
    <t xml:space="preserve">    处置固定资产、无形资产和其他长期资产收回的现金净额</t>
  </si>
  <si>
    <t xml:space="preserve">    资产处置收益</t>
  </si>
  <si>
    <t xml:space="preserve">    流动资产差额(特殊报表科目)</t>
  </si>
  <si>
    <t xml:space="preserve">    处置子公司及其他营业单位收到的现金净额</t>
  </si>
  <si>
    <t xml:space="preserve">    汇兑净收益</t>
  </si>
  <si>
    <t xml:space="preserve">    流动资产差额(合计平衡项目)</t>
  </si>
  <si>
    <t xml:space="preserve">    收到其他与投资活动有关的现金</t>
  </si>
  <si>
    <t xml:space="preserve">    加：营业利润差额(特殊报表科目)</t>
  </si>
  <si>
    <t xml:space="preserve">    流动资产合计</t>
  </si>
  <si>
    <t xml:space="preserve">    投资活动现金流入差额(特殊报表科目)</t>
  </si>
  <si>
    <t xml:space="preserve">            营业利润差额(合计平衡项目)</t>
  </si>
  <si>
    <t>非流动资产：</t>
  </si>
  <si>
    <t xml:space="preserve">    投资活动现金流入差额(合计平衡项目)</t>
  </si>
  <si>
    <t>营业利润</t>
  </si>
  <si>
    <t xml:space="preserve">    发放贷款及垫款</t>
  </si>
  <si>
    <t xml:space="preserve">    投资活动现金流入小计</t>
  </si>
  <si>
    <t xml:space="preserve">    加：营业外收入</t>
  </si>
  <si>
    <t xml:space="preserve">    以公允价值且其变动计入其他综合收益的金融资产</t>
  </si>
  <si>
    <t xml:space="preserve">    购建固定资产、无形资产和其他长期资产支付的现金</t>
  </si>
  <si>
    <t xml:space="preserve">    减：营业外支出</t>
  </si>
  <si>
    <t xml:space="preserve">    以摊余成本计量的金融资产</t>
  </si>
  <si>
    <t xml:space="preserve">    投资支付的现金</t>
  </si>
  <si>
    <t xml:space="preserve">            其中：非流动资产处置净损失</t>
  </si>
  <si>
    <t xml:space="preserve">    债权投资</t>
  </si>
  <si>
    <t xml:space="preserve">    取得子公司及其他营业单位支付的现金净额</t>
  </si>
  <si>
    <t xml:space="preserve">    加：利润总额差额(特殊报表科目)</t>
  </si>
  <si>
    <t xml:space="preserve">    其他债权投资</t>
  </si>
  <si>
    <t xml:space="preserve">    支付其他与投资活动有关的现金</t>
  </si>
  <si>
    <t xml:space="preserve">            利润总额差额(合计平衡项目)</t>
  </si>
  <si>
    <t xml:space="preserve">    可供出售金融资产</t>
  </si>
  <si>
    <t xml:space="preserve">    投资活动现金流出差额(特殊报表科目)</t>
  </si>
  <si>
    <t>利润总额</t>
  </si>
  <si>
    <t xml:space="preserve">    其他权益工具投资</t>
  </si>
  <si>
    <t xml:space="preserve">    投资活动现金流出差额(合计平衡项目)</t>
  </si>
  <si>
    <t xml:space="preserve">    减：所得税</t>
  </si>
  <si>
    <t xml:space="preserve">    持有至到期投资</t>
  </si>
  <si>
    <t xml:space="preserve">    投资活动现金流出小计</t>
  </si>
  <si>
    <t xml:space="preserve">    加：未确认的投资损失</t>
  </si>
  <si>
    <t xml:space="preserve">    其他非流动金融资产</t>
  </si>
  <si>
    <t xml:space="preserve">    投资活动产生的现金流量净额差额(合计平衡项目)</t>
  </si>
  <si>
    <t xml:space="preserve">    加：净利润差额(特殊报表科目)</t>
  </si>
  <si>
    <t xml:space="preserve">    长期应收款</t>
  </si>
  <si>
    <t xml:space="preserve">    投资活动产生的现金流量净额</t>
  </si>
  <si>
    <t xml:space="preserve">            净利润差额(合计平衡项目)</t>
  </si>
  <si>
    <t xml:space="preserve">    长期股权投资</t>
  </si>
  <si>
    <t>筹资活动产生的现金流量：</t>
  </si>
  <si>
    <t>净利润</t>
  </si>
  <si>
    <t xml:space="preserve">    投资性房地产</t>
  </si>
  <si>
    <t xml:space="preserve">    吸收投资收到的现金</t>
  </si>
  <si>
    <t xml:space="preserve">    持续经营净利润</t>
  </si>
  <si>
    <t xml:space="preserve">        固定资产(合计)</t>
  </si>
  <si>
    <t xml:space="preserve">    其中：子公司吸收少数股东投资收到的现金</t>
  </si>
  <si>
    <t xml:space="preserve">    终止经营净利润</t>
  </si>
  <si>
    <t xml:space="preserve">                    固定资产</t>
  </si>
  <si>
    <t xml:space="preserve">    取得借款收到的现金</t>
  </si>
  <si>
    <t xml:space="preserve">    减：少数股东损益</t>
  </si>
  <si>
    <t xml:space="preserve">                    固定资产清理</t>
  </si>
  <si>
    <t xml:space="preserve">    收到其他与筹资活动有关的现金</t>
  </si>
  <si>
    <t xml:space="preserve">    归属于母公司所有者的净利润</t>
  </si>
  <si>
    <t xml:space="preserve">        在建工程(合计)</t>
  </si>
  <si>
    <t xml:space="preserve">    发行债券收到的现金</t>
  </si>
  <si>
    <t xml:space="preserve">    加：其他综合收益</t>
  </si>
  <si>
    <t xml:space="preserve">                    在建工程</t>
  </si>
  <si>
    <t xml:space="preserve">    筹资活动现金流入差额(特殊报表科目)</t>
  </si>
  <si>
    <t>综合收益总额</t>
  </si>
  <si>
    <t xml:space="preserve">                    工程物资</t>
  </si>
  <si>
    <t xml:space="preserve">    筹资活动现金流入差额(合计平衡项目)</t>
  </si>
  <si>
    <t xml:space="preserve">    减：归属于少数股东的综合收益总额</t>
  </si>
  <si>
    <t xml:space="preserve">    生产性生物资产</t>
  </si>
  <si>
    <t xml:space="preserve">    筹资活动现金流入小计</t>
  </si>
  <si>
    <t xml:space="preserve">    归属于母公司普通股东综合收益总额</t>
  </si>
  <si>
    <t xml:space="preserve">    油气资产</t>
  </si>
  <si>
    <t xml:space="preserve">    偿还债务支付的现金</t>
  </si>
  <si>
    <t>每股收益：</t>
  </si>
  <si>
    <t xml:space="preserve">    使用权资产</t>
  </si>
  <si>
    <t xml:space="preserve">    分配股利、利润或偿付利息支付的现金</t>
  </si>
  <si>
    <t xml:space="preserve">    基本每股收益</t>
  </si>
  <si>
    <t xml:space="preserve">    无形资产</t>
  </si>
  <si>
    <t xml:space="preserve">    其中：子公司支付给少数股东的股利、利润</t>
  </si>
  <si>
    <t xml:space="preserve">    稀释每股收益</t>
  </si>
  <si>
    <t xml:space="preserve">    开发支出</t>
  </si>
  <si>
    <t xml:space="preserve">    支付其他与筹资活动有关的现金</t>
  </si>
  <si>
    <t>显示币种</t>
  </si>
  <si>
    <t>CNY</t>
  </si>
  <si>
    <t xml:space="preserve">    商誉</t>
  </si>
  <si>
    <t xml:space="preserve">    筹资活动现金流出差额(特殊报表科目)</t>
  </si>
  <si>
    <t>原始币种</t>
  </si>
  <si>
    <t xml:space="preserve">    长期待摊费用</t>
  </si>
  <si>
    <t xml:space="preserve">    筹资活动现金流出差额(合计平衡项目)</t>
  </si>
  <si>
    <t>转换汇率</t>
  </si>
  <si>
    <t xml:space="preserve">    递延所得税资产</t>
  </si>
  <si>
    <t xml:space="preserve">    筹资活动现金流出小计</t>
  </si>
  <si>
    <t>利率类型</t>
  </si>
  <si>
    <t>期末汇率</t>
  </si>
  <si>
    <t xml:space="preserve">    其他非流动资产</t>
  </si>
  <si>
    <t xml:space="preserve">    筹资活动产生的现金流量净额差额(合计平衡项目)</t>
  </si>
  <si>
    <t>税率</t>
  </si>
  <si>
    <t xml:space="preserve">    非流动资产差额(特殊报表科目)</t>
  </si>
  <si>
    <t xml:space="preserve">    筹资活动产生的现金流量净额</t>
  </si>
  <si>
    <t>税率说明</t>
  </si>
  <si>
    <t xml:space="preserve">    非流动资产差额(合计平衡项目)</t>
  </si>
  <si>
    <t>汇率变动对现金的影响</t>
  </si>
  <si>
    <t>审计意见(境内)</t>
  </si>
  <si>
    <t>标准无保留意见</t>
  </si>
  <si>
    <t xml:space="preserve">    非流动资产合计</t>
  </si>
  <si>
    <t xml:space="preserve">    直接法-现金及现金等价物净增加额差额(特殊报表科目)</t>
  </si>
  <si>
    <t>审计意见(境外)</t>
  </si>
  <si>
    <t>资产差额(特殊报表科目)</t>
  </si>
  <si>
    <t xml:space="preserve">    直接法-现金及现金等价物净增加额差额(合计平衡项目)</t>
  </si>
  <si>
    <t>调整原因</t>
  </si>
  <si>
    <t>资产差额(合计平衡项目)</t>
  </si>
  <si>
    <t>现金及现金等价物净增加额</t>
  </si>
  <si>
    <t>调整说明</t>
  </si>
  <si>
    <t>资产总计</t>
  </si>
  <si>
    <t xml:space="preserve">    期初现金及现金等价物余额</t>
  </si>
  <si>
    <t>公告日期</t>
  </si>
  <si>
    <t>2018-03-30</t>
  </si>
  <si>
    <t>2019-03-30</t>
  </si>
  <si>
    <t>2020-04-01</t>
  </si>
  <si>
    <t>2021-03-31</t>
  </si>
  <si>
    <t>2022-03-31</t>
  </si>
  <si>
    <t>2022-10-31</t>
  </si>
  <si>
    <t>流动负债：</t>
  </si>
  <si>
    <t xml:space="preserve">    期末现金及现金等价物余额</t>
  </si>
  <si>
    <t>数据来源</t>
  </si>
  <si>
    <t>公司公告值</t>
  </si>
  <si>
    <t xml:space="preserve">    短期借款</t>
  </si>
  <si>
    <t>补充资料：</t>
  </si>
  <si>
    <t xml:space="preserve">    交易性金融负债</t>
  </si>
  <si>
    <t xml:space="preserve">    净利润</t>
  </si>
  <si>
    <t xml:space="preserve">    衍生金融负债</t>
  </si>
  <si>
    <t xml:space="preserve">    加：资产减值准备</t>
  </si>
  <si>
    <t>数据来源：Wind</t>
  </si>
  <si>
    <t xml:space="preserve">        应付票据及应付账款</t>
  </si>
  <si>
    <t xml:space="preserve">            信用减值损失</t>
  </si>
  <si>
    <t xml:space="preserve">                    应付票据</t>
  </si>
  <si>
    <t xml:space="preserve">            固定资产折旧、油气资产折耗、生产性生物资产折旧</t>
  </si>
  <si>
    <t xml:space="preserve">                    应付账款</t>
  </si>
  <si>
    <t xml:space="preserve">            无形资产摊销</t>
  </si>
  <si>
    <t xml:space="preserve">    预收款项</t>
  </si>
  <si>
    <t xml:space="preserve">            使用权资产折旧</t>
  </si>
  <si>
    <t xml:space="preserve">    合同负债</t>
  </si>
  <si>
    <t xml:space="preserve">            长期待摊费用摊销</t>
  </si>
  <si>
    <t xml:space="preserve">    应付手续费及佣金</t>
  </si>
  <si>
    <t xml:space="preserve">            待摊费用减少</t>
  </si>
  <si>
    <t xml:space="preserve">    应付职工薪酬</t>
  </si>
  <si>
    <t xml:space="preserve">            预提费用增加</t>
  </si>
  <si>
    <t xml:space="preserve">    应交税费</t>
  </si>
  <si>
    <t xml:space="preserve">            处置固定资产、无形资产和其他长期资产的损失</t>
  </si>
  <si>
    <t xml:space="preserve">        其他应付款(合计)</t>
  </si>
  <si>
    <t xml:space="preserve">            固定资产报废损失</t>
  </si>
  <si>
    <t xml:space="preserve">                    应付利息</t>
  </si>
  <si>
    <t xml:space="preserve">            公允价值变动损失</t>
  </si>
  <si>
    <t xml:space="preserve">                    应付股利</t>
  </si>
  <si>
    <t xml:space="preserve">            财务费用</t>
  </si>
  <si>
    <t xml:space="preserve">                    其他应付款</t>
  </si>
  <si>
    <t xml:space="preserve">            投资损失</t>
  </si>
  <si>
    <t xml:space="preserve">    划分为持有待售的负债</t>
  </si>
  <si>
    <t xml:space="preserve">            递延所得税资产减少</t>
  </si>
  <si>
    <t xml:space="preserve">    一年内到期的非流动负债</t>
  </si>
  <si>
    <t xml:space="preserve">            递延所得税负债增加</t>
  </si>
  <si>
    <t xml:space="preserve">    预提费用</t>
  </si>
  <si>
    <t xml:space="preserve">            存货的减少</t>
  </si>
  <si>
    <t xml:space="preserve">    递延收益-流动负债</t>
  </si>
  <si>
    <t xml:space="preserve">            经营性应收项目的减少</t>
  </si>
  <si>
    <t xml:space="preserve">    应付短期债券</t>
  </si>
  <si>
    <t xml:space="preserve">            经营性应付项目的增加</t>
  </si>
  <si>
    <t xml:space="preserve">    其他流动负债</t>
  </si>
  <si>
    <t xml:space="preserve">            未确认的投资损失</t>
  </si>
  <si>
    <t xml:space="preserve">        其他金融类流动负债</t>
  </si>
  <si>
    <t xml:space="preserve">            其他</t>
  </si>
  <si>
    <t xml:space="preserve">    流动负债差额(特殊报表科目)</t>
  </si>
  <si>
    <t xml:space="preserve">            间接法-经营活动现金流量净额差额(特殊报表科目)</t>
  </si>
  <si>
    <t xml:space="preserve">    流动负债差额(合计平衡项目)</t>
  </si>
  <si>
    <t xml:space="preserve">            间接法-经营活动现金流量净额差额(合计平衡项目)</t>
  </si>
  <si>
    <t xml:space="preserve">    流动负债合计</t>
  </si>
  <si>
    <t xml:space="preserve">    间接法-经营活动产生的现金流量净额</t>
  </si>
  <si>
    <t>非流动负债：</t>
  </si>
  <si>
    <t xml:space="preserve">    债务转为资本</t>
  </si>
  <si>
    <t xml:space="preserve">    长期借款</t>
  </si>
  <si>
    <t xml:space="preserve">    一年内到期的可转换公司债券</t>
  </si>
  <si>
    <t xml:space="preserve">    应付债券</t>
  </si>
  <si>
    <t xml:space="preserve">    融资租入固定资产</t>
  </si>
  <si>
    <t xml:space="preserve">    租赁负债</t>
  </si>
  <si>
    <t xml:space="preserve">    现金的期末余额</t>
  </si>
  <si>
    <t xml:space="preserve">        长期应付款(合计)</t>
  </si>
  <si>
    <t xml:space="preserve">    减：现金的期初余额</t>
  </si>
  <si>
    <t xml:space="preserve">                    长期应付款</t>
  </si>
  <si>
    <t xml:space="preserve">    加：现金等价物的期末余额</t>
  </si>
  <si>
    <t xml:space="preserve">                    专项应付款</t>
  </si>
  <si>
    <t xml:space="preserve">    减：现金等价物的期初余额</t>
  </si>
  <si>
    <t xml:space="preserve">    长期应付职工薪酬</t>
  </si>
  <si>
    <t xml:space="preserve">    加：间接法-现金净增加额差额(特殊报表科目)</t>
  </si>
  <si>
    <t xml:space="preserve">    预计负债</t>
  </si>
  <si>
    <t xml:space="preserve">            间接法-现金净增加额差额(合计平衡项目)</t>
  </si>
  <si>
    <t xml:space="preserve">    递延所得税负债</t>
  </si>
  <si>
    <t xml:space="preserve">    间接法-现金及现金等价物净增加额</t>
  </si>
  <si>
    <t xml:space="preserve">    递延收益-非流动负债</t>
  </si>
  <si>
    <t xml:space="preserve">    其他非流动负债</t>
  </si>
  <si>
    <t xml:space="preserve">    非流动负债差额(特殊报表科目)</t>
  </si>
  <si>
    <t xml:space="preserve">    非流动负债差额(合计平衡项目)</t>
  </si>
  <si>
    <t xml:space="preserve">    非流动负债合计</t>
  </si>
  <si>
    <t xml:space="preserve">    负债差额(特殊报表科目)</t>
  </si>
  <si>
    <t xml:space="preserve">    负债差额(合计平衡项目)</t>
  </si>
  <si>
    <t xml:space="preserve">    负债合计</t>
  </si>
  <si>
    <t>所有者权益(或股东权益)：</t>
  </si>
  <si>
    <t xml:space="preserve">    实收资本(或股本)</t>
  </si>
  <si>
    <t xml:space="preserve">    其它权益工具</t>
  </si>
  <si>
    <t xml:space="preserve">        其中：优先股</t>
  </si>
  <si>
    <t xml:space="preserve">                    永续债</t>
  </si>
  <si>
    <t xml:space="preserve">    资本公积金</t>
  </si>
  <si>
    <t xml:space="preserve">    减：库存股</t>
  </si>
  <si>
    <t xml:space="preserve">    其它综合收益</t>
  </si>
  <si>
    <t xml:space="preserve">    专项储备</t>
  </si>
  <si>
    <t xml:space="preserve">    盈余公积金</t>
  </si>
  <si>
    <t xml:space="preserve">    一般风险准备</t>
  </si>
  <si>
    <t xml:space="preserve">    未分配利润</t>
  </si>
  <si>
    <t xml:space="preserve">    外币报表折算差额</t>
  </si>
  <si>
    <t xml:space="preserve">    未确认的投资损失</t>
  </si>
  <si>
    <t xml:space="preserve">    股东权益差额(特殊报表科目)</t>
  </si>
  <si>
    <t xml:space="preserve">    股权权益差额(合计平衡项目)</t>
  </si>
  <si>
    <t xml:space="preserve">    归属于母公司所有者权益合计</t>
  </si>
  <si>
    <t xml:space="preserve">    少数股东权益</t>
  </si>
  <si>
    <t xml:space="preserve">    所有者权益合计</t>
  </si>
  <si>
    <t>负债及股东权益差额(特殊报表项目)</t>
  </si>
  <si>
    <t>负债及股东权益差额(合计平衡项目)</t>
  </si>
  <si>
    <t>负债和所有者权益总计</t>
  </si>
  <si>
    <t>财务指标</t>
  </si>
  <si>
    <t>指标类型</t>
  </si>
  <si>
    <t>子类别</t>
  </si>
  <si>
    <t>名称</t>
  </si>
  <si>
    <t>增长百分比1</t>
  </si>
  <si>
    <t>增长百分比2</t>
  </si>
  <si>
    <t>增长百分比3</t>
  </si>
  <si>
    <t>增长百分比4</t>
  </si>
  <si>
    <t>增长百分比5</t>
  </si>
  <si>
    <t>偿债能力</t>
  </si>
  <si>
    <t>短期偿债能力</t>
  </si>
  <si>
    <t>流动比率</t>
  </si>
  <si>
    <t>流动资产/流动负债</t>
  </si>
  <si>
    <t>速动比率</t>
  </si>
  <si>
    <t>（流动资产-存货）/流动负债</t>
  </si>
  <si>
    <t>现金比率</t>
  </si>
  <si>
    <t>（货币资金+交易性金融资产）/负债</t>
  </si>
  <si>
    <t>现金流量比率</t>
  </si>
  <si>
    <t>经营活动现金流量/负债</t>
  </si>
  <si>
    <t>长期偿债能力</t>
  </si>
  <si>
    <t>资产负债比率</t>
  </si>
  <si>
    <t>负债总额/资产总额</t>
  </si>
  <si>
    <t>股东权益比率</t>
  </si>
  <si>
    <t>股东权益/资产总额</t>
  </si>
  <si>
    <t>负债与股东权益比率</t>
  </si>
  <si>
    <t>负债/股东权益</t>
  </si>
  <si>
    <t>利息保障倍数</t>
  </si>
  <si>
    <t>（净利润+利息费用+所得税费用）/利息费用</t>
  </si>
  <si>
    <t>无利息费用</t>
  </si>
  <si>
    <t>资产管理能力</t>
  </si>
  <si>
    <t>应收账款周转率</t>
  </si>
  <si>
    <t>销售收入/平均应收款</t>
  </si>
  <si>
    <t>应收账款周转天数</t>
  </si>
  <si>
    <t>365/应收账款周转率</t>
  </si>
  <si>
    <t>净营运资本周转次数</t>
  </si>
  <si>
    <t>销售收入/净营运资本</t>
  </si>
  <si>
    <t>存货周转率</t>
  </si>
  <si>
    <t>销售成本/平均存货</t>
  </si>
  <si>
    <t>存货周转天数</t>
  </si>
  <si>
    <t>365/存货周转率</t>
  </si>
  <si>
    <t>流动资产周转率</t>
  </si>
  <si>
    <t>销售收入/平均流动资产</t>
  </si>
  <si>
    <t>总资产周转率</t>
  </si>
  <si>
    <t>销售收入/平均总资产</t>
  </si>
  <si>
    <t>盈利能力</t>
  </si>
  <si>
    <t>销售毛利率</t>
  </si>
  <si>
    <t>毛利/销售收入</t>
  </si>
  <si>
    <t>销售净利率</t>
  </si>
  <si>
    <t>净利润/销售收入</t>
  </si>
  <si>
    <t>资产净利率</t>
  </si>
  <si>
    <t>净利润/总资产</t>
  </si>
  <si>
    <t>权益净利率</t>
  </si>
  <si>
    <t>净利润/所有者权益</t>
  </si>
  <si>
    <t>总资产收益率</t>
  </si>
  <si>
    <t>净利润/平均总资产</t>
  </si>
  <si>
    <t>盈利现金比率</t>
  </si>
  <si>
    <t>经营现金净流量/净利润</t>
  </si>
  <si>
    <t>成本费用利润率</t>
  </si>
  <si>
    <t>利润总额/成本费用总额</t>
  </si>
  <si>
    <t>现金流量分析</t>
  </si>
  <si>
    <t>经营活动现金流量净额比流动负债</t>
  </si>
  <si>
    <t>经营活动现金流量/流动负债</t>
  </si>
  <si>
    <t>经营活动现金流量净额比长期负债</t>
  </si>
  <si>
    <t>经营活动现金流量/长期负债</t>
  </si>
  <si>
    <t>发展能力</t>
  </si>
  <si>
    <t>股东权益增长率</t>
  </si>
  <si>
    <t>股东权益增加额/初始额</t>
  </si>
  <si>
    <t>净利润增长率</t>
  </si>
  <si>
    <t>净利润增长额/上期净利润</t>
  </si>
  <si>
    <t>营业收入增长率</t>
  </si>
  <si>
    <t>营业收入增加额/上期营业收入</t>
  </si>
  <si>
    <t>营业成本增长率</t>
  </si>
  <si>
    <t>营业成本增长额/上期营业成本</t>
  </si>
  <si>
    <t>营业利润增长率</t>
  </si>
  <si>
    <t>利润增长额/上期营业利润</t>
  </si>
  <si>
    <t>股东权益报酬率</t>
  </si>
  <si>
    <t>总资产报酬率</t>
  </si>
  <si>
    <t>权益乘数</t>
  </si>
  <si>
    <t>成本总额</t>
    <phoneticPr fontId="10" type="noConversion"/>
  </si>
  <si>
    <t>其他利润</t>
    <phoneticPr fontId="10" type="noConversion"/>
  </si>
  <si>
    <t>所得税</t>
    <phoneticPr fontId="10" type="noConversion"/>
  </si>
  <si>
    <t>资产负债率</t>
    <phoneticPr fontId="10" type="noConversion"/>
  </si>
  <si>
    <t>负债总额</t>
    <phoneticPr fontId="10" type="noConversion"/>
  </si>
  <si>
    <t>资产总额</t>
    <phoneticPr fontId="10" type="noConversion"/>
  </si>
  <si>
    <t>流动负债</t>
    <phoneticPr fontId="10" type="noConversion"/>
  </si>
  <si>
    <t>长期负债</t>
    <phoneticPr fontId="10" type="noConversion"/>
  </si>
  <si>
    <t>流动资产</t>
    <phoneticPr fontId="10" type="noConversion"/>
  </si>
  <si>
    <t>非流动资产</t>
    <phoneticPr fontId="10" type="noConversion"/>
  </si>
  <si>
    <t>销售净额-成本总额+其他利润-所得税</t>
    <phoneticPr fontId="10" type="noConversion"/>
  </si>
  <si>
    <t>销售收入/平均资产总额</t>
    <phoneticPr fontId="10" type="noConversion"/>
  </si>
  <si>
    <t>1/(1-资产负债率)</t>
    <phoneticPr fontId="10" type="noConversion"/>
  </si>
  <si>
    <t>中国东航[600115.SH] - 资产负债表 (单位 : 万元 , CNY 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</si>
</sst>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0"/>
    <numFmt numFmtId="177" formatCode="###,##0.00"/>
    <numFmt numFmtId="178" formatCode="0.0000_ 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6"/>
      <color theme="9" tint="-0.249977111117893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6"/>
      <color theme="7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D9F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11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11" xfId="0" applyFill="1" applyBorder="1">
      <alignment vertical="center"/>
    </xf>
    <xf numFmtId="10" fontId="0" fillId="3" borderId="2" xfId="1" applyNumberFormat="1" applyFont="1" applyFill="1" applyBorder="1">
      <alignment vertical="center"/>
    </xf>
    <xf numFmtId="0" fontId="6" fillId="4" borderId="0" xfId="0" applyFont="1" applyFill="1" applyAlignment="1"/>
    <xf numFmtId="0" fontId="6" fillId="5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177" fontId="6" fillId="4" borderId="0" xfId="0" applyNumberFormat="1" applyFont="1" applyFill="1" applyAlignment="1"/>
    <xf numFmtId="0" fontId="6" fillId="6" borderId="0" xfId="0" applyFont="1" applyFill="1" applyAlignment="1"/>
    <xf numFmtId="0" fontId="7" fillId="6" borderId="0" xfId="0" applyFont="1" applyFill="1" applyAlignment="1"/>
    <xf numFmtId="177" fontId="6" fillId="6" borderId="0" xfId="0" applyNumberFormat="1" applyFont="1" applyFill="1" applyAlignment="1"/>
    <xf numFmtId="177" fontId="6" fillId="5" borderId="0" xfId="0" applyNumberFormat="1" applyFont="1" applyFill="1" applyAlignment="1"/>
    <xf numFmtId="176" fontId="6" fillId="6" borderId="0" xfId="0" applyNumberFormat="1" applyFont="1" applyFill="1" applyAlignment="1"/>
    <xf numFmtId="0" fontId="6" fillId="0" borderId="0" xfId="0" applyFont="1" applyAlignment="1"/>
    <xf numFmtId="176" fontId="6" fillId="5" borderId="0" xfId="0" applyNumberFormat="1" applyFont="1" applyFill="1" applyAlignment="1"/>
    <xf numFmtId="176" fontId="6" fillId="4" borderId="0" xfId="0" applyNumberFormat="1" applyFont="1" applyFill="1" applyAlignment="1"/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3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colors>
    <mruColors>
      <color rgb="FFBF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流动比率变化图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Sheet1!$C$1:$H$1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Sheet1!$C$2:$H$2</c:f>
              <c:numCache>
                <c:formatCode>General</c:formatCode>
                <c:ptCount val="6"/>
                <c:pt idx="0">
                  <c:v>0.22773731714908185</c:v>
                </c:pt>
                <c:pt idx="1">
                  <c:v>0.21806435718098574</c:v>
                </c:pt>
                <c:pt idx="2">
                  <c:v>0.25194288120669195</c:v>
                </c:pt>
                <c:pt idx="3">
                  <c:v>0.22541279256171851</c:v>
                </c:pt>
                <c:pt idx="4">
                  <c:v>0.32494673481505632</c:v>
                </c:pt>
                <c:pt idx="5">
                  <c:v>0.31485575529138882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A-48B3-A06A-CF8EE18B9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804528"/>
        <c:axId val="1207803280"/>
      </c:lineChart>
      <c:catAx>
        <c:axId val="12078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803280"/>
        <c:crosses val="autoZero"/>
        <c:auto val="1"/>
        <c:lblAlgn val="ctr"/>
        <c:lblOffset val="100"/>
        <c:noMultiLvlLbl val="0"/>
      </c:catAx>
      <c:valAx>
        <c:axId val="12078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8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盈利能力变化趋势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销售毛利率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Sheet1!$C$17:$H$17</c:f>
              <c:numCache>
                <c:formatCode>General</c:formatCode>
                <c:ptCount val="6"/>
                <c:pt idx="0">
                  <c:v>7.1234061796482534E-2</c:v>
                </c:pt>
                <c:pt idx="1">
                  <c:v>2.5737405377186114E-2</c:v>
                </c:pt>
                <c:pt idx="2">
                  <c:v>2.86612609630978E-2</c:v>
                </c:pt>
                <c:pt idx="3">
                  <c:v>-0.28651580006480326</c:v>
                </c:pt>
                <c:pt idx="4">
                  <c:v>-0.26499024237639102</c:v>
                </c:pt>
                <c:pt idx="5">
                  <c:v>-0.83799163179916314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B-4DB3-B75E-88823B16BAC7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销售净利率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Sheet1!$C$18:$H$18</c:f>
              <c:numCache>
                <c:formatCode>General</c:formatCode>
                <c:ptCount val="6"/>
                <c:pt idx="0">
                  <c:v>6.7046135999449474E-2</c:v>
                </c:pt>
                <c:pt idx="1">
                  <c:v>2.5589489254328721E-2</c:v>
                </c:pt>
                <c:pt idx="2">
                  <c:v>2.8818467648518947E-2</c:v>
                </c:pt>
                <c:pt idx="3">
                  <c:v>-0.21408959907228978</c:v>
                </c:pt>
                <c:pt idx="4">
                  <c:v>-0.19789354507128279</c:v>
                </c:pt>
                <c:pt idx="5">
                  <c:v>-0.83497907949790795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B-4DB3-B75E-88823B16BAC7}"/>
            </c:ext>
          </c:extLst>
        </c:ser>
        <c:ser>
          <c:idx val="2"/>
          <c:order val="2"/>
          <c:tx>
            <c:strRef>
              <c:f>Sheet1!$B$19</c:f>
              <c:strCache>
                <c:ptCount val="1"/>
                <c:pt idx="0">
                  <c:v>资产净利率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Sheet1!$C$19:$H$19</c:f>
              <c:numCache>
                <c:formatCode>General</c:formatCode>
                <c:ptCount val="6"/>
                <c:pt idx="0">
                  <c:v>2.9982766503710477E-2</c:v>
                </c:pt>
                <c:pt idx="1">
                  <c:v>1.2421599476273942E-2</c:v>
                </c:pt>
                <c:pt idx="2">
                  <c:v>1.2310204427856476E-2</c:v>
                </c:pt>
                <c:pt idx="3">
                  <c:v>-4.4453414917424439E-2</c:v>
                </c:pt>
                <c:pt idx="4">
                  <c:v>-4.635872523975041E-2</c:v>
                </c:pt>
                <c:pt idx="5">
                  <c:v>-0.10390322636630278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0B-4DB3-B75E-88823B16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30544"/>
        <c:axId val="942325968"/>
      </c:lineChart>
      <c:catAx>
        <c:axId val="94233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325968"/>
        <c:crosses val="autoZero"/>
        <c:auto val="1"/>
        <c:lblAlgn val="ctr"/>
        <c:lblOffset val="100"/>
        <c:noMultiLvlLbl val="0"/>
      </c:catAx>
      <c:valAx>
        <c:axId val="9423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3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偿债能力变化图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现金流量比率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Sheet1!$C$34:$H$34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Sheet1!$C$35:$H$35</c:f>
              <c:numCache>
                <c:formatCode>General</c:formatCode>
                <c:ptCount val="6"/>
                <c:pt idx="0">
                  <c:v>0.24366013071895426</c:v>
                </c:pt>
                <c:pt idx="1">
                  <c:v>0.30574451485744791</c:v>
                </c:pt>
                <c:pt idx="2">
                  <c:v>0.36971529931217539</c:v>
                </c:pt>
                <c:pt idx="3">
                  <c:v>1.213329592818211E-2</c:v>
                </c:pt>
                <c:pt idx="4">
                  <c:v>6.6270039934335376E-2</c:v>
                </c:pt>
                <c:pt idx="5">
                  <c:v>-2.3557552913888082E-3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8-41E9-AB8A-F74C7844E919}"/>
            </c:ext>
          </c:extLst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资产负债比率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Sheet1!$C$34:$H$34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Sheet1!$C$36:$H$36</c:f>
              <c:numCache>
                <c:formatCode>General</c:formatCode>
                <c:ptCount val="6"/>
                <c:pt idx="0">
                  <c:v>0.75152991242570255</c:v>
                </c:pt>
                <c:pt idx="1">
                  <c:v>0.74932105674402893</c:v>
                </c:pt>
                <c:pt idx="2">
                  <c:v>0.75119108208216701</c:v>
                </c:pt>
                <c:pt idx="3">
                  <c:v>0.79847596385371522</c:v>
                </c:pt>
                <c:pt idx="4">
                  <c:v>0.80837416418889685</c:v>
                </c:pt>
                <c:pt idx="5">
                  <c:v>0.91293149829049447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8-41E9-AB8A-F74C7844E919}"/>
            </c:ext>
          </c:extLst>
        </c:ser>
        <c:ser>
          <c:idx val="2"/>
          <c:order val="2"/>
          <c:tx>
            <c:strRef>
              <c:f>Sheet1!$B$37</c:f>
              <c:strCache>
                <c:ptCount val="1"/>
                <c:pt idx="0">
                  <c:v>股东权益比率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Sheet1!$C$34:$H$34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Sheet1!$C$37:$H$37</c:f>
              <c:numCache>
                <c:formatCode>General</c:formatCode>
                <c:ptCount val="6"/>
                <c:pt idx="0">
                  <c:v>0.24847008757429748</c:v>
                </c:pt>
                <c:pt idx="1">
                  <c:v>0.25067894325597112</c:v>
                </c:pt>
                <c:pt idx="2">
                  <c:v>0.24880891791783299</c:v>
                </c:pt>
                <c:pt idx="3">
                  <c:v>0.20152403614628481</c:v>
                </c:pt>
                <c:pt idx="4">
                  <c:v>0.19162583581110321</c:v>
                </c:pt>
                <c:pt idx="5">
                  <c:v>8.7068501709505544E-2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8-41E9-AB8A-F74C7844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1347440"/>
        <c:axId val="921347024"/>
        <c:axId val="0"/>
      </c:bar3DChart>
      <c:catAx>
        <c:axId val="9213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1347024"/>
        <c:crosses val="autoZero"/>
        <c:auto val="1"/>
        <c:lblAlgn val="ctr"/>
        <c:lblOffset val="100"/>
        <c:noMultiLvlLbl val="0"/>
      </c:catAx>
      <c:valAx>
        <c:axId val="9213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134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资产管理能力分析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295028338848949"/>
          <c:y val="0.20044296788482835"/>
          <c:w val="0.80383715622503715"/>
          <c:h val="0.61198716439514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应收账款周转天数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Sheet1!$C$40:$H$40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Sheet1!$C$41:$H$41</c:f>
              <c:numCache>
                <c:formatCode>General</c:formatCode>
                <c:ptCount val="6"/>
                <c:pt idx="0">
                  <c:v>7.6214351018963633</c:v>
                </c:pt>
                <c:pt idx="1">
                  <c:v>5.6466544853389022</c:v>
                </c:pt>
                <c:pt idx="2">
                  <c:v>4.7550264769154396</c:v>
                </c:pt>
                <c:pt idx="3">
                  <c:v>8.8419396647282511</c:v>
                </c:pt>
                <c:pt idx="4">
                  <c:v>5.7038896420218395</c:v>
                </c:pt>
                <c:pt idx="5">
                  <c:v>11.387796373779638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1-4B60-9931-74407D6E9ECC}"/>
            </c:ext>
          </c:extLst>
        </c:ser>
        <c:ser>
          <c:idx val="1"/>
          <c:order val="1"/>
          <c:tx>
            <c:strRef>
              <c:f>Sheet1!$B$42</c:f>
              <c:strCache>
                <c:ptCount val="1"/>
                <c:pt idx="0">
                  <c:v>净营运资本周转次数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Sheet1!$C$40:$H$40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Sheet1!$C$42:$H$42</c:f>
              <c:numCache>
                <c:formatCode>General</c:formatCode>
                <c:ptCount val="6"/>
                <c:pt idx="0">
                  <c:v>-1.6398149342274955</c:v>
                </c:pt>
                <c:pt idx="1">
                  <c:v>-2.0117628524917293</c:v>
                </c:pt>
                <c:pt idx="2">
                  <c:v>-2.061753667690208</c:v>
                </c:pt>
                <c:pt idx="3">
                  <c:v>-0.75849178631483638</c:v>
                </c:pt>
                <c:pt idx="4">
                  <c:v>-1.1577413290560701</c:v>
                </c:pt>
                <c:pt idx="5">
                  <c:v>-0.4740934698087757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1-4B60-9931-74407D6E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899360"/>
        <c:axId val="914418240"/>
      </c:barChart>
      <c:lineChart>
        <c:grouping val="standard"/>
        <c:varyColors val="0"/>
        <c:ser>
          <c:idx val="2"/>
          <c:order val="2"/>
          <c:tx>
            <c:strRef>
              <c:f>Sheet1!$B$43</c:f>
              <c:strCache>
                <c:ptCount val="1"/>
                <c:pt idx="0">
                  <c:v>存货周转天数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Sheet1!$C$40:$H$40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Sheet1!$C$43:$H$43</c:f>
              <c:numCache>
                <c:formatCode>General</c:formatCode>
                <c:ptCount val="6"/>
                <c:pt idx="0">
                  <c:v>8.8334164036107889</c:v>
                </c:pt>
                <c:pt idx="1">
                  <c:v>7.3690030954915198</c:v>
                </c:pt>
                <c:pt idx="2">
                  <c:v>7.4174673507462687</c:v>
                </c:pt>
                <c:pt idx="3">
                  <c:v>11.498559383076987</c:v>
                </c:pt>
                <c:pt idx="4">
                  <c:v>8.7851538586474422</c:v>
                </c:pt>
                <c:pt idx="5">
                  <c:v>11.556497425883189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31-4B60-9931-74407D6E9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899360"/>
        <c:axId val="914418240"/>
      </c:lineChart>
      <c:catAx>
        <c:axId val="58089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4418240"/>
        <c:crosses val="autoZero"/>
        <c:auto val="1"/>
        <c:lblAlgn val="ctr"/>
        <c:lblOffset val="100"/>
        <c:noMultiLvlLbl val="0"/>
      </c:catAx>
      <c:valAx>
        <c:axId val="9144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089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现金流量变化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经营活动现金流量净额比流动负债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Sheet1!$C$46:$H$46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Sheet1!$C$47:$H$47</c:f>
              <c:numCache>
                <c:formatCode>General</c:formatCode>
                <c:ptCount val="6"/>
                <c:pt idx="0">
                  <c:v>0.24366013071895426</c:v>
                </c:pt>
                <c:pt idx="1">
                  <c:v>0.30574451485744791</c:v>
                </c:pt>
                <c:pt idx="2">
                  <c:v>0.36971529931217539</c:v>
                </c:pt>
                <c:pt idx="3">
                  <c:v>1.213329592818211E-2</c:v>
                </c:pt>
                <c:pt idx="4">
                  <c:v>6.6270039934335376E-2</c:v>
                </c:pt>
                <c:pt idx="5">
                  <c:v>-2.3557552913888082E-3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2-4CB9-A0A6-7020E40ECF0A}"/>
            </c:ext>
          </c:extLst>
        </c:ser>
        <c:ser>
          <c:idx val="1"/>
          <c:order val="1"/>
          <c:tx>
            <c:strRef>
              <c:f>Sheet1!$B$48</c:f>
              <c:strCache>
                <c:ptCount val="1"/>
                <c:pt idx="0">
                  <c:v>经营活动现金流量净额比长期负债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Sheet1!$C$46:$H$46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Sheet1!$C$48:$H$48</c:f>
              <c:numCache>
                <c:formatCode>General</c:formatCode>
                <c:ptCount val="6"/>
                <c:pt idx="0">
                  <c:v>0.21597642930446584</c:v>
                </c:pt>
                <c:pt idx="1">
                  <c:v>0.21406393744250229</c:v>
                </c:pt>
                <c:pt idx="2">
                  <c:v>0.2159253517767708</c:v>
                </c:pt>
                <c:pt idx="3">
                  <c:v>9.6349691299089813E-3</c:v>
                </c:pt>
                <c:pt idx="4">
                  <c:v>3.9053977097298742E-2</c:v>
                </c:pt>
                <c:pt idx="5">
                  <c:v>-1.7033208204765367E-3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2-4CB9-A0A6-7020E40EC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329296"/>
        <c:axId val="942330128"/>
      </c:lineChart>
      <c:catAx>
        <c:axId val="94232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330128"/>
        <c:crosses val="autoZero"/>
        <c:auto val="1"/>
        <c:lblAlgn val="ctr"/>
        <c:lblOffset val="100"/>
        <c:noMultiLvlLbl val="0"/>
      </c:catAx>
      <c:valAx>
        <c:axId val="9423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32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发展能力变化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Sheet1!$B$53</c:f>
              <c:strCache>
                <c:ptCount val="1"/>
                <c:pt idx="0">
                  <c:v>净利润增长率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Sheet1!$C$51:$H$51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Sheet1!$C$53:$H$53</c:f>
              <c:numCache>
                <c:formatCode>General</c:formatCode>
                <c:ptCount val="6"/>
                <c:pt idx="1">
                  <c:v>-0.56876832844574776</c:v>
                </c:pt>
                <c:pt idx="2">
                  <c:v>0.18429105746344782</c:v>
                </c:pt>
                <c:pt idx="3">
                  <c:v>-4.6043640539764574</c:v>
                </c:pt>
                <c:pt idx="4">
                  <c:v>5.8148797196112795E-2</c:v>
                </c:pt>
                <c:pt idx="5">
                  <c:v>1.2533875338753389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3-49DB-B935-63048D6B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7661152"/>
        <c:axId val="897661568"/>
      </c:barChart>
      <c:lineChart>
        <c:grouping val="standar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股东权益增长率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Sheet1!$C$51:$H$51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Sheet1!$C$52:$H$52</c:f>
              <c:numCache>
                <c:formatCode>General</c:formatCode>
                <c:ptCount val="6"/>
                <c:pt idx="1">
                  <c:v>5.0143317173289924E-2</c:v>
                </c:pt>
                <c:pt idx="2">
                  <c:v>0.18609313923709395</c:v>
                </c:pt>
                <c:pt idx="3">
                  <c:v>-0.19155645837180563</c:v>
                </c:pt>
                <c:pt idx="4">
                  <c:v>-3.5177115546809107E-2</c:v>
                </c:pt>
                <c:pt idx="5">
                  <c:v>-0.54317974867965757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3-49DB-B935-63048D6B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661152"/>
        <c:axId val="897661568"/>
      </c:lineChart>
      <c:catAx>
        <c:axId val="8976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661568"/>
        <c:crosses val="autoZero"/>
        <c:auto val="1"/>
        <c:lblAlgn val="ctr"/>
        <c:lblOffset val="100"/>
        <c:noMultiLvlLbl val="0"/>
      </c:catAx>
      <c:valAx>
        <c:axId val="8976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66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09012935883014"/>
          <c:y val="0.17127799736495389"/>
          <c:w val="0.75324275871766033"/>
          <c:h val="0.71014492753623193"/>
        </c:manualLayout>
      </c:layout>
      <c:lineChart>
        <c:grouping val="standard"/>
        <c:varyColors val="0"/>
        <c:ser>
          <c:idx val="0"/>
          <c:order val="0"/>
          <c:tx>
            <c:strRef>
              <c:f>杜邦分析模型!$O$18</c:f>
              <c:strCache>
                <c:ptCount val="1"/>
                <c:pt idx="0">
                  <c:v>股东权益报酬率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杜邦分析模型!$P$18:$U$18</c:f>
              <c:numCache>
                <c:formatCode>General</c:formatCode>
                <c:ptCount val="6"/>
                <c:pt idx="0">
                  <c:v>0.12066952121448034</c:v>
                </c:pt>
                <c:pt idx="1">
                  <c:v>4.9551826391696994E-2</c:v>
                </c:pt>
                <c:pt idx="2">
                  <c:v>4.9476540193474153E-2</c:v>
                </c:pt>
                <c:pt idx="3">
                  <c:v>-0.22058616811920156</c:v>
                </c:pt>
                <c:pt idx="4">
                  <c:v>-0.24192314696776543</c:v>
                </c:pt>
                <c:pt idx="5">
                  <c:v>-1.1933503428480305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0-4BBA-9422-A41A0167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365712"/>
        <c:axId val="92736612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杜邦分析模型!$O$19</c15:sqref>
                        </c15:formulaRef>
                      </c:ext>
                    </c:extLst>
                    <c:strCache>
                      <c:ptCount val="1"/>
                      <c:pt idx="0">
                        <c:v>总资产报酬率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杜邦分析模型!$P$17:$U$17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杜邦分析模型!$P$19:$U$19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2.9982766503710477E-2</c:v>
                      </c:pt>
                      <c:pt idx="1">
                        <c:v>1.9719731152404319E-2</c:v>
                      </c:pt>
                      <c:pt idx="2">
                        <c:v>7.7756303654096812E-3</c:v>
                      </c:pt>
                      <c:pt idx="3">
                        <c:v>8.2119111614089683E-3</c:v>
                      </c:pt>
                      <c:pt idx="4">
                        <c:v>-2.9491498348532472E-2</c:v>
                      </c:pt>
                      <c:pt idx="5">
                        <c:v>-3.0850299178695549E-2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E0-4BBA-9422-A41A0167771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杜邦分析模型!$O$20</c15:sqref>
                        </c15:formulaRef>
                      </c:ext>
                    </c:extLst>
                    <c:strCache>
                      <c:ptCount val="1"/>
                      <c:pt idx="0">
                        <c:v>权益乘数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杜邦分析模型!$P$17:$U$17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杜邦分析模型!$P$20:$U$20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4.0246293216320463</c:v>
                      </c:pt>
                      <c:pt idx="1">
                        <c:v>3.9891663296940285</c:v>
                      </c:pt>
                      <c:pt idx="2">
                        <c:v>4.0191485432617871</c:v>
                      </c:pt>
                      <c:pt idx="3">
                        <c:v>4.9621872364351987</c:v>
                      </c:pt>
                      <c:pt idx="4">
                        <c:v>5.218503004917137</c:v>
                      </c:pt>
                      <c:pt idx="5">
                        <c:v>11.485209695423377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3E0-4BBA-9422-A41A0167771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杜邦分析模型!$O$21</c15:sqref>
                        </c15:formulaRef>
                      </c:ext>
                    </c:extLst>
                    <c:strCache>
                      <c:ptCount val="1"/>
                      <c:pt idx="0">
                        <c:v>销售净利率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杜邦分析模型!$P$17:$U$17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杜邦分析模型!$P$21:$U$21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6.7046135999449474E-2</c:v>
                      </c:pt>
                      <c:pt idx="1">
                        <c:v>2.5589489254328721E-2</c:v>
                      </c:pt>
                      <c:pt idx="2">
                        <c:v>2.8818467648518947E-2</c:v>
                      </c:pt>
                      <c:pt idx="3">
                        <c:v>-0.21408959907228978</c:v>
                      </c:pt>
                      <c:pt idx="4">
                        <c:v>-0.19789354507128279</c:v>
                      </c:pt>
                      <c:pt idx="5">
                        <c:v>-0.83497907949790795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3E0-4BBA-9422-A41A0167771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杜邦分析模型!$O$22</c15:sqref>
                        </c15:formulaRef>
                      </c:ext>
                    </c:extLst>
                    <c:strCache>
                      <c:ptCount val="1"/>
                      <c:pt idx="0">
                        <c:v>总资产周转率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杜邦分析模型!$P$17:$U$17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杜邦分析模型!$P$22:$U$22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7.1234061796482534E-2</c:v>
                      </c:pt>
                      <c:pt idx="1">
                        <c:v>2.5737405377186114E-2</c:v>
                      </c:pt>
                      <c:pt idx="2">
                        <c:v>2.86612609630978E-2</c:v>
                      </c:pt>
                      <c:pt idx="3">
                        <c:v>-0.28651580006480326</c:v>
                      </c:pt>
                      <c:pt idx="4">
                        <c:v>-0.26499024237639102</c:v>
                      </c:pt>
                      <c:pt idx="5">
                        <c:v>-0.83799163179916314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3E0-4BBA-9422-A41A0167771B}"/>
                  </c:ext>
                </c:extLst>
              </c15:ser>
            </c15:filteredLineSeries>
          </c:ext>
        </c:extLst>
      </c:lineChart>
      <c:catAx>
        <c:axId val="9273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366128"/>
        <c:crosses val="autoZero"/>
        <c:auto val="1"/>
        <c:lblAlgn val="ctr"/>
        <c:lblOffset val="100"/>
        <c:noMultiLvlLbl val="0"/>
      </c:catAx>
      <c:valAx>
        <c:axId val="9273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36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杜邦分析模型!$O$19</c:f>
              <c:strCache>
                <c:ptCount val="1"/>
                <c:pt idx="0">
                  <c:v>总资产报酬率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杜邦分析模型!$P$19:$U$19</c:f>
              <c:numCache>
                <c:formatCode>General</c:formatCode>
                <c:ptCount val="6"/>
                <c:pt idx="0">
                  <c:v>2.9982766503710477E-2</c:v>
                </c:pt>
                <c:pt idx="1">
                  <c:v>1.9719731152404319E-2</c:v>
                </c:pt>
                <c:pt idx="2">
                  <c:v>7.7756303654096812E-3</c:v>
                </c:pt>
                <c:pt idx="3">
                  <c:v>8.2119111614089683E-3</c:v>
                </c:pt>
                <c:pt idx="4">
                  <c:v>-2.9491498348532472E-2</c:v>
                </c:pt>
                <c:pt idx="5">
                  <c:v>-3.0850299178695549E-2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0-4E17-8653-8C2C5D3D1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705728"/>
        <c:axId val="1421711552"/>
      </c:lineChart>
      <c:catAx>
        <c:axId val="14217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711552"/>
        <c:crosses val="autoZero"/>
        <c:auto val="1"/>
        <c:lblAlgn val="ctr"/>
        <c:lblOffset val="100"/>
        <c:noMultiLvlLbl val="0"/>
      </c:catAx>
      <c:valAx>
        <c:axId val="14217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7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杜邦分析模型!$O$20</c:f>
              <c:strCache>
                <c:ptCount val="1"/>
                <c:pt idx="0">
                  <c:v>权益乘数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杜邦分析模型!$P$20:$U$20</c:f>
              <c:numCache>
                <c:formatCode>General</c:formatCode>
                <c:ptCount val="6"/>
                <c:pt idx="0">
                  <c:v>4.0246293216320463</c:v>
                </c:pt>
                <c:pt idx="1">
                  <c:v>3.9891663296940285</c:v>
                </c:pt>
                <c:pt idx="2">
                  <c:v>4.0191485432617871</c:v>
                </c:pt>
                <c:pt idx="3">
                  <c:v>4.9621872364351987</c:v>
                </c:pt>
                <c:pt idx="4">
                  <c:v>5.218503004917137</c:v>
                </c:pt>
                <c:pt idx="5">
                  <c:v>11.485209695423377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9-4055-B1B2-31CC751E7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352176"/>
        <c:axId val="753352592"/>
      </c:lineChart>
      <c:catAx>
        <c:axId val="7533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352592"/>
        <c:crosses val="autoZero"/>
        <c:auto val="1"/>
        <c:lblAlgn val="ctr"/>
        <c:lblOffset val="100"/>
        <c:noMultiLvlLbl val="0"/>
      </c:catAx>
      <c:valAx>
        <c:axId val="7533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35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杜邦分析模型!$O$21</c:f>
              <c:strCache>
                <c:ptCount val="1"/>
                <c:pt idx="0">
                  <c:v>销售净利率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杜邦分析模型!$P$21:$U$21</c:f>
              <c:numCache>
                <c:formatCode>General</c:formatCode>
                <c:ptCount val="6"/>
                <c:pt idx="0">
                  <c:v>6.7046135999449474E-2</c:v>
                </c:pt>
                <c:pt idx="1">
                  <c:v>2.5589489254328721E-2</c:v>
                </c:pt>
                <c:pt idx="2">
                  <c:v>2.8818467648518947E-2</c:v>
                </c:pt>
                <c:pt idx="3">
                  <c:v>-0.21408959907228978</c:v>
                </c:pt>
                <c:pt idx="4">
                  <c:v>-0.19789354507128279</c:v>
                </c:pt>
                <c:pt idx="5">
                  <c:v>-0.83497907949790795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0-4145-B506-829DD18B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827648"/>
        <c:axId val="751829728"/>
      </c:lineChart>
      <c:catAx>
        <c:axId val="7518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829728"/>
        <c:crosses val="autoZero"/>
        <c:auto val="1"/>
        <c:lblAlgn val="ctr"/>
        <c:lblOffset val="100"/>
        <c:noMultiLvlLbl val="0"/>
      </c:catAx>
      <c:valAx>
        <c:axId val="7518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8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58613734376451"/>
          <c:y val="5.0715786565460483E-2"/>
          <c:w val="0.78566895376020118"/>
          <c:h val="0.79686057248384123"/>
        </c:manualLayout>
      </c:layout>
      <c:lineChart>
        <c:grouping val="standard"/>
        <c:varyColors val="0"/>
        <c:ser>
          <c:idx val="0"/>
          <c:order val="0"/>
          <c:tx>
            <c:strRef>
              <c:f>杜邦分析模型!$O$22</c:f>
              <c:strCache>
                <c:ptCount val="1"/>
                <c:pt idx="0">
                  <c:v>总资产周转率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杜邦分析模型!$P$22:$U$22</c:f>
              <c:numCache>
                <c:formatCode>General</c:formatCode>
                <c:ptCount val="6"/>
                <c:pt idx="0">
                  <c:v>7.1234061796482534E-2</c:v>
                </c:pt>
                <c:pt idx="1">
                  <c:v>2.5737405377186114E-2</c:v>
                </c:pt>
                <c:pt idx="2">
                  <c:v>2.86612609630978E-2</c:v>
                </c:pt>
                <c:pt idx="3">
                  <c:v>-0.28651580006480326</c:v>
                </c:pt>
                <c:pt idx="4">
                  <c:v>-0.26499024237639102</c:v>
                </c:pt>
                <c:pt idx="5">
                  <c:v>-0.83799163179916314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2-4167-A020-6B52B957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889072"/>
        <c:axId val="989895312"/>
      </c:lineChart>
      <c:catAx>
        <c:axId val="98988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895312"/>
        <c:crosses val="autoZero"/>
        <c:auto val="1"/>
        <c:lblAlgn val="ctr"/>
        <c:lblOffset val="100"/>
        <c:noMultiLvlLbl val="0"/>
      </c:catAx>
      <c:valAx>
        <c:axId val="9898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88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杜邦分析模型!$O$23</c:f>
              <c:strCache>
                <c:ptCount val="1"/>
                <c:pt idx="0">
                  <c:v>资产负债率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杜邦分析模型!$P$17:$U$17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杜邦分析模型!$P$23:$U$23</c:f>
              <c:numCache>
                <c:formatCode>General</c:formatCode>
                <c:ptCount val="6"/>
                <c:pt idx="0">
                  <c:v>0.75152991242570255</c:v>
                </c:pt>
                <c:pt idx="1">
                  <c:v>0.74932105674402893</c:v>
                </c:pt>
                <c:pt idx="2">
                  <c:v>0.75119108208216701</c:v>
                </c:pt>
                <c:pt idx="3">
                  <c:v>0.79847596385371522</c:v>
                </c:pt>
                <c:pt idx="4">
                  <c:v>0.80837416418889685</c:v>
                </c:pt>
                <c:pt idx="5">
                  <c:v>0.91293149829049447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B-4440-B10D-204D76237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298352"/>
        <c:axId val="758298768"/>
      </c:lineChart>
      <c:catAx>
        <c:axId val="75829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298768"/>
        <c:crosses val="autoZero"/>
        <c:auto val="1"/>
        <c:lblAlgn val="ctr"/>
        <c:lblOffset val="100"/>
        <c:noMultiLvlLbl val="0"/>
      </c:catAx>
      <c:valAx>
        <c:axId val="7582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82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max="30000" page="10"/>
</file>

<file path=xl/ctrlProps/ctrlProp2.xml><?xml version="1.0" encoding="utf-8"?>
<formControlPr xmlns="http://schemas.microsoft.com/office/spreadsheetml/2009/9/main" objectType="Drop" dropStyle="combo" dx="26" fmlaLink="$D$24" fmlaRange="$D$25:$D$30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487680</xdr:colOff>
      <xdr:row>1</xdr:row>
      <xdr:rowOff>60960</xdr:rowOff>
    </xdr:from>
    <xdr:to>
      <xdr:col>15</xdr:col>
      <xdr:colOff>266700</xdr:colOff>
      <xdr:row>12</xdr:row>
      <xdr:rowOff>148590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B71FD9-6DDA-3269-2550-222B84119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365760</xdr:colOff>
      <xdr:row>8</xdr:row>
      <xdr:rowOff>60960</xdr:rowOff>
    </xdr:from>
    <xdr:to>
      <xdr:col>13</xdr:col>
      <xdr:colOff>388620</xdr:colOff>
      <xdr:row>21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1F4EA5F-12AE-FC3D-A663-310408BD3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815340</xdr:colOff>
      <xdr:row>8</xdr:row>
      <xdr:rowOff>7620</xdr:rowOff>
    </xdr:from>
    <xdr:to>
      <xdr:col>6</xdr:col>
      <xdr:colOff>373380</xdr:colOff>
      <xdr:row>21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A46F4E7-B154-E542-A95F-70C249403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800100</xdr:colOff>
      <xdr:row>21</xdr:row>
      <xdr:rowOff>114300</xdr:rowOff>
    </xdr:from>
    <xdr:to>
      <xdr:col>6</xdr:col>
      <xdr:colOff>449580</xdr:colOff>
      <xdr:row>34</xdr:row>
      <xdr:rowOff>99060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78A8BB8-3CB5-1595-4500-4FCEA6240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373380</xdr:colOff>
      <xdr:row>21</xdr:row>
      <xdr:rowOff>99060</xdr:rowOff>
    </xdr:from>
    <xdr:to>
      <xdr:col>13</xdr:col>
      <xdr:colOff>403860</xdr:colOff>
      <xdr:row>34</xdr:row>
      <xdr:rowOff>99060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25EC951-F48C-C2B5-D438-D5ADD4DA2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457200</xdr:colOff>
      <xdr:row>38</xdr:row>
      <xdr:rowOff>121920</xdr:rowOff>
    </xdr:from>
    <xdr:to>
      <xdr:col>10</xdr:col>
      <xdr:colOff>472440</xdr:colOff>
      <xdr:row>51</xdr:row>
      <xdr:rowOff>80010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34949AF-DC52-E241-7A6F-4B1A08D37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845820</xdr:colOff>
      <xdr:row>0</xdr:row>
      <xdr:rowOff>0</xdr:rowOff>
    </xdr:from>
    <xdr:to>
      <xdr:col>15</xdr:col>
      <xdr:colOff>129540</xdr:colOff>
      <xdr:row>26</xdr:row>
      <xdr:rowOff>91440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D6771DD-197A-3755-3F00-BB143E08899B}"/>
            </a:ext>
          </a:extLst>
        </xdr:cNvPr>
        <xdr:cNvSpPr txBox="1"/>
      </xdr:nvSpPr>
      <xdr:spPr>
        <a:xfrm>
          <a:off x="2125980" y="0"/>
          <a:ext cx="8366760" cy="484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449579</xdr:colOff>
      <xdr:row>0</xdr:row>
      <xdr:rowOff>53340</xdr:rowOff>
    </xdr:from>
    <xdr:to>
      <xdr:col>13</xdr:col>
      <xdr:colOff>92905</xdr:colOff>
      <xdr:row>22</xdr:row>
      <xdr:rowOff>4641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2EC169C6-1314-86B3-CAFA-7F5D3AA33E61}"/>
            </a:ext>
          </a:extLst>
        </xdr:cNvPr>
        <xdr:cNvGrpSpPr/>
      </xdr:nvGrpSpPr>
      <xdr:grpSpPr>
        <a:xfrm>
          <a:off x="2613659" y="53340"/>
          <a:ext cx="6623246" cy="3974661"/>
          <a:chOff x="1832748" y="-150537"/>
          <a:chExt cx="5769135" cy="2857091"/>
        </a:xfrm>
      </xdr:grpSpPr>
      <xdr:grpSp>
        <xdr:nvGrpSpPr>
          <xdr:cNvPr id="18" name="组合 17">
            <a:extLst>
              <a:ext uri="{FF2B5EF4-FFF2-40B4-BE49-F238E27FC236}">
                <a16:creationId xmlns:a16="http://schemas.microsoft.com/office/drawing/2014/main" id="{3E97E809-407D-E50B-98B2-1DD0828C727A}"/>
              </a:ext>
            </a:extLst>
          </xdr:cNvPr>
          <xdr:cNvGrpSpPr/>
        </xdr:nvGrpSpPr>
        <xdr:grpSpPr>
          <a:xfrm>
            <a:off x="4678439" y="-150537"/>
            <a:ext cx="1325880" cy="528407"/>
            <a:chOff x="4678439" y="-150537"/>
            <a:chExt cx="1325880" cy="528407"/>
          </a:xfrm>
        </xdr:grpSpPr>
        <xdr:sp macro="" textlink="$A$1">
          <xdr:nvSpPr>
            <xdr:cNvPr id="5" name="文本框 4">
              <a:extLst>
                <a:ext uri="{FF2B5EF4-FFF2-40B4-BE49-F238E27FC236}">
                  <a16:creationId xmlns:a16="http://schemas.microsoft.com/office/drawing/2014/main" id="{524BE5CB-ABDA-5AEA-BEAF-196EB53EC543}"/>
                </a:ext>
              </a:extLst>
            </xdr:cNvPr>
            <xdr:cNvSpPr txBox="1"/>
          </xdr:nvSpPr>
          <xdr:spPr>
            <a:xfrm>
              <a:off x="4678439" y="-150537"/>
              <a:ext cx="1325880" cy="3733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FC299D8-7662-49EA-BC95-D1895B3BE79C}" type="TxLink">
                <a:rPr lang="zh-CN" altLang="en-US" sz="1100" b="1" i="0" u="none" strike="noStrike">
                  <a:solidFill>
                    <a:srgbClr val="000000"/>
                  </a:solidFill>
                  <a:latin typeface="宋体"/>
                  <a:ea typeface="宋体"/>
                </a:rPr>
                <a:pPr/>
                <a:t>股东权益报酬率</a:t>
              </a:fld>
              <a:endParaRPr lang="zh-CN" altLang="en-US" sz="1100" b="1"/>
            </a:p>
          </xdr:txBody>
        </xdr:sp>
        <xdr:sp macro="" textlink="$B$1">
          <xdr:nvSpPr>
            <xdr:cNvPr id="6" name="文本框 5">
              <a:extLst>
                <a:ext uri="{FF2B5EF4-FFF2-40B4-BE49-F238E27FC236}">
                  <a16:creationId xmlns:a16="http://schemas.microsoft.com/office/drawing/2014/main" id="{C4E51BFC-10FE-6258-8F63-22CC42DCC38A}"/>
                </a:ext>
              </a:extLst>
            </xdr:cNvPr>
            <xdr:cNvSpPr txBox="1"/>
          </xdr:nvSpPr>
          <xdr:spPr>
            <a:xfrm>
              <a:off x="4832563" y="149270"/>
              <a:ext cx="93726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83E9560-492D-41D1-9142-845384C264E8}" type="TxLink">
                <a:rPr lang="en-US" altLang="en-US" sz="1100" b="0" i="0" u="none" strike="noStrike">
                  <a:solidFill>
                    <a:srgbClr val="000000"/>
                  </a:solidFill>
                  <a:latin typeface="宋体"/>
                  <a:ea typeface="宋体"/>
                </a:rPr>
                <a:pPr/>
                <a:t>0.1207 </a:t>
              </a:fld>
              <a:endParaRPr lang="zh-CN" altLang="en-US" sz="1100"/>
            </a:p>
          </xdr:txBody>
        </xdr:sp>
      </xdr:grpSp>
      <xdr:sp macro="" textlink="$A$2">
        <xdr:nvSpPr>
          <xdr:cNvPr id="7" name="文本框 6">
            <a:extLst>
              <a:ext uri="{FF2B5EF4-FFF2-40B4-BE49-F238E27FC236}">
                <a16:creationId xmlns:a16="http://schemas.microsoft.com/office/drawing/2014/main" id="{A867D8D4-D50F-C198-28AD-84738DC77877}"/>
              </a:ext>
            </a:extLst>
          </xdr:cNvPr>
          <xdr:cNvSpPr txBox="1"/>
        </xdr:nvSpPr>
        <xdr:spPr>
          <a:xfrm>
            <a:off x="3361626" y="570755"/>
            <a:ext cx="1135380" cy="335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2030C02-64EE-42F5-91E5-1351722F3ACA}" type="TxLink">
              <a:rPr lang="zh-CN" altLang="en-US" sz="1100" b="1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总资产报酬率</a:t>
            </a:fld>
            <a:endParaRPr lang="zh-CN" altLang="en-US" sz="1100" b="1"/>
          </a:p>
        </xdr:txBody>
      </xdr:sp>
      <xdr:sp macro="" textlink="$B$2">
        <xdr:nvSpPr>
          <xdr:cNvPr id="8" name="文本框 7">
            <a:extLst>
              <a:ext uri="{FF2B5EF4-FFF2-40B4-BE49-F238E27FC236}">
                <a16:creationId xmlns:a16="http://schemas.microsoft.com/office/drawing/2014/main" id="{D6D8034A-75C8-4A8D-7F99-D1D132186B72}"/>
              </a:ext>
            </a:extLst>
          </xdr:cNvPr>
          <xdr:cNvSpPr txBox="1"/>
        </xdr:nvSpPr>
        <xdr:spPr>
          <a:xfrm>
            <a:off x="3848100" y="1082040"/>
            <a:ext cx="594360" cy="274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6C3FDC4-AED3-42B0-AA3B-5A478EEF41EA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0.0300 </a:t>
            </a:fld>
            <a:endParaRPr lang="zh-CN" altLang="en-US" sz="1100"/>
          </a:p>
        </xdr:txBody>
      </xdr:sp>
      <xdr:sp macro="" textlink="$A$3">
        <xdr:nvSpPr>
          <xdr:cNvPr id="9" name="文本框 8">
            <a:extLst>
              <a:ext uri="{FF2B5EF4-FFF2-40B4-BE49-F238E27FC236}">
                <a16:creationId xmlns:a16="http://schemas.microsoft.com/office/drawing/2014/main" id="{C321868A-383D-5BE6-F4FC-5FE3A0391C25}"/>
              </a:ext>
            </a:extLst>
          </xdr:cNvPr>
          <xdr:cNvSpPr txBox="1"/>
        </xdr:nvSpPr>
        <xdr:spPr>
          <a:xfrm>
            <a:off x="6725583" y="597192"/>
            <a:ext cx="876300" cy="312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8119B63-52D9-4F07-8565-D2A34FD0C307}" type="TxLink">
              <a:rPr lang="zh-CN" altLang="en-US" sz="1100" b="1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权益乘数</a:t>
            </a:fld>
            <a:endParaRPr lang="zh-CN" altLang="en-US" sz="1100" b="1"/>
          </a:p>
        </xdr:txBody>
      </xdr:sp>
      <xdr:sp macro="" textlink="$B$3">
        <xdr:nvSpPr>
          <xdr:cNvPr id="10" name="文本框 9">
            <a:extLst>
              <a:ext uri="{FF2B5EF4-FFF2-40B4-BE49-F238E27FC236}">
                <a16:creationId xmlns:a16="http://schemas.microsoft.com/office/drawing/2014/main" id="{330577FA-2125-2FAF-3ED1-285F2CE510EE}"/>
              </a:ext>
            </a:extLst>
          </xdr:cNvPr>
          <xdr:cNvSpPr txBox="1"/>
        </xdr:nvSpPr>
        <xdr:spPr>
          <a:xfrm>
            <a:off x="6490811" y="1061322"/>
            <a:ext cx="716280" cy="2362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CD0FDD1F-7A92-4EB7-BE96-A66F47871F57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4.0246 </a:t>
            </a:fld>
            <a:endParaRPr lang="zh-CN" altLang="en-US" sz="1100"/>
          </a:p>
        </xdr:txBody>
      </xdr:sp>
      <xdr:sp macro="" textlink="$A$4">
        <xdr:nvSpPr>
          <xdr:cNvPr id="11" name="文本框 10">
            <a:extLst>
              <a:ext uri="{FF2B5EF4-FFF2-40B4-BE49-F238E27FC236}">
                <a16:creationId xmlns:a16="http://schemas.microsoft.com/office/drawing/2014/main" id="{DE3FC16A-ABE4-E5B8-514C-8D866A720472}"/>
              </a:ext>
            </a:extLst>
          </xdr:cNvPr>
          <xdr:cNvSpPr txBox="1"/>
        </xdr:nvSpPr>
        <xdr:spPr>
          <a:xfrm>
            <a:off x="3108960" y="1424940"/>
            <a:ext cx="960120" cy="335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076595BB-1243-4B7C-BEB6-F186063CF6BE}" type="TxLink">
              <a:rPr lang="zh-CN" altLang="en-US" sz="1100" b="1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销售净利率</a:t>
            </a:fld>
            <a:endParaRPr lang="zh-CN" altLang="en-US" sz="1100" b="1"/>
          </a:p>
        </xdr:txBody>
      </xdr:sp>
      <xdr:sp macro="" textlink="$A$5">
        <xdr:nvSpPr>
          <xdr:cNvPr id="12" name="文本框 11">
            <a:extLst>
              <a:ext uri="{FF2B5EF4-FFF2-40B4-BE49-F238E27FC236}">
                <a16:creationId xmlns:a16="http://schemas.microsoft.com/office/drawing/2014/main" id="{E94D664A-C124-9077-BD5A-FE2206FC0A7D}"/>
              </a:ext>
            </a:extLst>
          </xdr:cNvPr>
          <xdr:cNvSpPr txBox="1"/>
        </xdr:nvSpPr>
        <xdr:spPr>
          <a:xfrm>
            <a:off x="4297680" y="1417320"/>
            <a:ext cx="1097280" cy="335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0659038-18E8-4958-8C38-10ED7BD7D6B1}" type="TxLink">
              <a:rPr lang="zh-CN" altLang="en-US" sz="1100" b="1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总资产周转率</a:t>
            </a:fld>
            <a:endParaRPr lang="zh-CN" altLang="en-US" sz="1100" b="1"/>
          </a:p>
        </xdr:txBody>
      </xdr:sp>
      <xdr:sp macro="" textlink="$B$4">
        <xdr:nvSpPr>
          <xdr:cNvPr id="13" name="文本框 12">
            <a:extLst>
              <a:ext uri="{FF2B5EF4-FFF2-40B4-BE49-F238E27FC236}">
                <a16:creationId xmlns:a16="http://schemas.microsoft.com/office/drawing/2014/main" id="{3896A0F0-971C-BA7B-64AE-5E0D0AC91C4E}"/>
              </a:ext>
            </a:extLst>
          </xdr:cNvPr>
          <xdr:cNvSpPr txBox="1"/>
        </xdr:nvSpPr>
        <xdr:spPr>
          <a:xfrm>
            <a:off x="3223260" y="1676400"/>
            <a:ext cx="655320" cy="2209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E04F9C0-D43D-4496-98C8-3C392715B7AC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0.0670 </a:t>
            </a:fld>
            <a:endParaRPr lang="zh-CN" altLang="en-US" sz="1100"/>
          </a:p>
        </xdr:txBody>
      </xdr:sp>
      <xdr:sp macro="" textlink="$B$5">
        <xdr:nvSpPr>
          <xdr:cNvPr id="14" name="文本框 13">
            <a:extLst>
              <a:ext uri="{FF2B5EF4-FFF2-40B4-BE49-F238E27FC236}">
                <a16:creationId xmlns:a16="http://schemas.microsoft.com/office/drawing/2014/main" id="{4C95EA4F-08C9-E671-2C5B-C83F9D45A9A1}"/>
              </a:ext>
            </a:extLst>
          </xdr:cNvPr>
          <xdr:cNvSpPr txBox="1"/>
        </xdr:nvSpPr>
        <xdr:spPr>
          <a:xfrm>
            <a:off x="4541520" y="1661160"/>
            <a:ext cx="61722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5364E2B-8FC5-48E9-B3D4-B8FFA674D34F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0.4472 </a:t>
            </a:fld>
            <a:endParaRPr lang="zh-CN" altLang="en-US" sz="1100"/>
          </a:p>
        </xdr:txBody>
      </xdr:sp>
      <xdr:sp macro="" textlink="$A$6">
        <xdr:nvSpPr>
          <xdr:cNvPr id="15" name="文本框 14">
            <a:extLst>
              <a:ext uri="{FF2B5EF4-FFF2-40B4-BE49-F238E27FC236}">
                <a16:creationId xmlns:a16="http://schemas.microsoft.com/office/drawing/2014/main" id="{4A63986B-59F9-B626-EB5F-9046F51F4CC8}"/>
              </a:ext>
            </a:extLst>
          </xdr:cNvPr>
          <xdr:cNvSpPr txBox="1"/>
        </xdr:nvSpPr>
        <xdr:spPr>
          <a:xfrm>
            <a:off x="1832748" y="2436519"/>
            <a:ext cx="249174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D38FFBD-6E82-4D40-99A7-1A28E86DEAAA}" type="TxLink">
              <a:rPr lang="zh-CN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销售净额-成本总额+其他利润-所得税</a:t>
            </a:fld>
            <a:endParaRPr lang="zh-CN" altLang="en-US" sz="1100"/>
          </a:p>
        </xdr:txBody>
      </xdr:sp>
      <xdr:sp macro="" textlink="$A$19">
        <xdr:nvSpPr>
          <xdr:cNvPr id="16" name="文本框 15">
            <a:extLst>
              <a:ext uri="{FF2B5EF4-FFF2-40B4-BE49-F238E27FC236}">
                <a16:creationId xmlns:a16="http://schemas.microsoft.com/office/drawing/2014/main" id="{34C77C7A-932C-D15F-BE59-003726574302}"/>
              </a:ext>
            </a:extLst>
          </xdr:cNvPr>
          <xdr:cNvSpPr txBox="1"/>
        </xdr:nvSpPr>
        <xdr:spPr>
          <a:xfrm>
            <a:off x="4519661" y="2447474"/>
            <a:ext cx="179070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C439815-A705-47D8-925B-2D27369232A9}" type="TxLink">
              <a:rPr lang="zh-CN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销售收入/平均资产总额</a:t>
            </a:fld>
            <a:endParaRPr lang="zh-CN" altLang="en-US" sz="1100"/>
          </a:p>
        </xdr:txBody>
      </xdr:sp>
      <xdr:sp macro="" textlink="$A$21">
        <xdr:nvSpPr>
          <xdr:cNvPr id="17" name="文本框 16">
            <a:extLst>
              <a:ext uri="{FF2B5EF4-FFF2-40B4-BE49-F238E27FC236}">
                <a16:creationId xmlns:a16="http://schemas.microsoft.com/office/drawing/2014/main" id="{5AA247CA-A177-1E97-24A9-BBCF8BE593B2}"/>
              </a:ext>
            </a:extLst>
          </xdr:cNvPr>
          <xdr:cNvSpPr txBox="1"/>
        </xdr:nvSpPr>
        <xdr:spPr>
          <a:xfrm>
            <a:off x="5928360" y="1424940"/>
            <a:ext cx="1386840" cy="2743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A5843D9-B010-40F7-8AB2-5C6A39424B3F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1/(1-资产负债率)</a:t>
            </a:fld>
            <a:endParaRPr lang="zh-CN" altLang="en-US" sz="1100"/>
          </a:p>
        </xdr:txBody>
      </xdr:sp>
    </xdr:grpSp>
    <xdr:clientData/>
  </xdr:twoCellAnchor>
  <xdr:twoCellAnchor>
    <xdr:from>
      <xdr:col>6</xdr:col>
      <xdr:colOff>143821</xdr:colOff>
      <xdr:row>4</xdr:row>
      <xdr:rowOff>56917</xdr:rowOff>
    </xdr:from>
    <xdr:to>
      <xdr:col>8</xdr:col>
      <xdr:colOff>499602</xdr:colOff>
      <xdr:row>5</xdr:row>
      <xdr:rowOff>142370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D7DEB43-3B95-D4D1-4814-3DAEB6ED684B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5020621" y="788437"/>
          <a:ext cx="1574981" cy="268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499602</xdr:colOff>
      <xdr:row>4</xdr:row>
      <xdr:rowOff>56917</xdr:rowOff>
    </xdr:from>
    <xdr:to>
      <xdr:col>12</xdr:col>
      <xdr:colOff>199488</xdr:colOff>
      <xdr:row>5</xdr:row>
      <xdr:rowOff>179148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FC7599A6-B61F-1FCD-8142-293E11DF54F2}"/>
            </a:ext>
          </a:extLst>
        </xdr:cNvPr>
        <xdr:cNvCxnSpPr>
          <a:stCxn id="6" idx="2"/>
          <a:endCxn id="9" idx="0"/>
        </xdr:cNvCxnSpPr>
      </xdr:nvCxnSpPr>
      <xdr:spPr>
        <a:xfrm>
          <a:off x="6595602" y="788437"/>
          <a:ext cx="2138286" cy="305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362744</xdr:colOff>
      <xdr:row>11</xdr:row>
      <xdr:rowOff>137990</xdr:rowOff>
    </xdr:from>
    <xdr:to>
      <xdr:col>6</xdr:col>
      <xdr:colOff>391758</xdr:colOff>
      <xdr:row>12</xdr:row>
      <xdr:rowOff>50515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51D3B711-45BC-4BAB-64F1-82114941A241}"/>
            </a:ext>
          </a:extLst>
        </xdr:cNvPr>
        <xdr:cNvCxnSpPr>
          <a:stCxn id="8" idx="2"/>
          <a:endCxn id="11" idx="0"/>
        </xdr:cNvCxnSpPr>
      </xdr:nvCxnSpPr>
      <xdr:spPr>
        <a:xfrm flipH="1">
          <a:off x="4629944" y="2149670"/>
          <a:ext cx="638614" cy="95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391758</xdr:colOff>
      <xdr:row>11</xdr:row>
      <xdr:rowOff>137990</xdr:rowOff>
    </xdr:from>
    <xdr:to>
      <xdr:col>7</xdr:col>
      <xdr:colOff>586986</xdr:colOff>
      <xdr:row>12</xdr:row>
      <xdr:rowOff>39915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A99261D2-DB0B-2FE0-9ED1-565FF43B47EA}"/>
            </a:ext>
          </a:extLst>
        </xdr:cNvPr>
        <xdr:cNvCxnSpPr>
          <a:stCxn id="8" idx="2"/>
          <a:endCxn id="12" idx="0"/>
        </xdr:cNvCxnSpPr>
      </xdr:nvCxnSpPr>
      <xdr:spPr>
        <a:xfrm>
          <a:off x="5268558" y="2149670"/>
          <a:ext cx="804828" cy="84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186900</xdr:colOff>
      <xdr:row>11</xdr:row>
      <xdr:rowOff>56165</xdr:rowOff>
    </xdr:from>
    <xdr:to>
      <xdr:col>11</xdr:col>
      <xdr:colOff>447703</xdr:colOff>
      <xdr:row>12</xdr:row>
      <xdr:rowOff>50515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20FEAFF9-42D3-DA93-660B-945170A70670}"/>
            </a:ext>
          </a:extLst>
        </xdr:cNvPr>
        <xdr:cNvCxnSpPr>
          <a:stCxn id="10" idx="2"/>
          <a:endCxn id="17" idx="0"/>
        </xdr:cNvCxnSpPr>
      </xdr:nvCxnSpPr>
      <xdr:spPr>
        <a:xfrm flipH="1">
          <a:off x="8111700" y="2067845"/>
          <a:ext cx="260803" cy="177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386378</xdr:colOff>
      <xdr:row>15</xdr:row>
      <xdr:rowOff>159113</xdr:rowOff>
    </xdr:from>
    <xdr:to>
      <xdr:col>5</xdr:col>
      <xdr:colOff>319004</xdr:colOff>
      <xdr:row>19</xdr:row>
      <xdr:rowOff>177620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95237A-46BA-00A6-D29B-45ED72A93E12}"/>
            </a:ext>
          </a:extLst>
        </xdr:cNvPr>
        <xdr:cNvCxnSpPr>
          <a:stCxn id="13" idx="2"/>
          <a:endCxn id="15" idx="0"/>
        </xdr:cNvCxnSpPr>
      </xdr:nvCxnSpPr>
      <xdr:spPr>
        <a:xfrm flipH="1">
          <a:off x="4043978" y="2902313"/>
          <a:ext cx="542226" cy="750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591359</xdr:colOff>
      <xdr:row>16</xdr:row>
      <xdr:rowOff>18635</xdr:rowOff>
    </xdr:from>
    <xdr:to>
      <xdr:col>9</xdr:col>
      <xdr:colOff>20670</xdr:colOff>
      <xdr:row>20</xdr:row>
      <xdr:rowOff>9980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1B23C3A8-E506-8BA0-3587-B24824BC26D4}"/>
            </a:ext>
          </a:extLst>
        </xdr:cNvPr>
        <xdr:cNvCxnSpPr>
          <a:stCxn id="14" idx="2"/>
          <a:endCxn id="16" idx="0"/>
        </xdr:cNvCxnSpPr>
      </xdr:nvCxnSpPr>
      <xdr:spPr>
        <a:xfrm>
          <a:off x="6077759" y="2944715"/>
          <a:ext cx="648511" cy="722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83820</xdr:colOff>
          <xdr:row>14</xdr:row>
          <xdr:rowOff>137160</xdr:rowOff>
        </xdr:from>
        <xdr:to>
          <xdr:col>1</xdr:col>
          <xdr:colOff>251460</xdr:colOff>
          <xdr:row>15</xdr:row>
          <xdr:rowOff>91440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12</xdr:row>
          <xdr:rowOff>99060</xdr:rowOff>
        </xdr:from>
        <xdr:to>
          <xdr:col>1</xdr:col>
          <xdr:colOff>396240</xdr:colOff>
          <xdr:row>14</xdr:row>
          <xdr:rowOff>76200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373380</xdr:colOff>
      <xdr:row>1</xdr:row>
      <xdr:rowOff>91440</xdr:rowOff>
    </xdr:from>
    <xdr:to>
      <xdr:col>9</xdr:col>
      <xdr:colOff>495300</xdr:colOff>
      <xdr:row>5</xdr:row>
      <xdr:rowOff>118110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E29F9F-E0AB-7A96-AB73-537DC03AB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7</xdr:row>
      <xdr:rowOff>30480</xdr:rowOff>
    </xdr:from>
    <xdr:to>
      <xdr:col>7</xdr:col>
      <xdr:colOff>243840</xdr:colOff>
      <xdr:row>11</xdr:row>
      <xdr:rowOff>148590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BC6B1F-E01E-7FFA-A3CF-630D565BD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510540</xdr:colOff>
      <xdr:row>7</xdr:row>
      <xdr:rowOff>30480</xdr:rowOff>
    </xdr:from>
    <xdr:to>
      <xdr:col>13</xdr:col>
      <xdr:colOff>297180</xdr:colOff>
      <xdr:row>11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9D6F35C-654A-333A-3AA0-4A33B53D4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167640</xdr:colOff>
      <xdr:row>13</xdr:row>
      <xdr:rowOff>121920</xdr:rowOff>
    </xdr:from>
    <xdr:to>
      <xdr:col>6</xdr:col>
      <xdr:colOff>464820</xdr:colOff>
      <xdr:row>17</xdr:row>
      <xdr:rowOff>175260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ABE15D00-8625-9DA3-59E3-78A7A1AFA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</xdr:colOff>
      <xdr:row>13</xdr:row>
      <xdr:rowOff>137160</xdr:rowOff>
    </xdr:from>
    <xdr:to>
      <xdr:col>9</xdr:col>
      <xdr:colOff>60960</xdr:colOff>
      <xdr:row>17</xdr:row>
      <xdr:rowOff>125730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5C605447-BEB1-A784-1F42-D546B5E05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419100</xdr:colOff>
      <xdr:row>13</xdr:row>
      <xdr:rowOff>83820</xdr:rowOff>
    </xdr:from>
    <xdr:to>
      <xdr:col>13</xdr:col>
      <xdr:colOff>236220</xdr:colOff>
      <xdr:row>18</xdr:row>
      <xdr:rowOff>11430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F06679FF-86E9-88E1-B5B4-F4DFABD44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zoomScale="55" zoomScaleNormal="55" workbookViewId="0">
      <selection activeCell="A3" sqref="A3"/>
    </sheetView>
  </sheetViews>
  <sheetFormatPr defaultColWidth="8.88671875" defaultRowHeight="14.4" x14ac:dyDescent="0.25"/>
  <cols>
    <col min="1" max="1" width="36.109375" customWidth="1"/>
    <col min="2" max="2" width="14.109375" customWidth="1"/>
    <col min="3" max="3" width="14.33203125" customWidth="1"/>
    <col min="4" max="4" width="14.6640625" customWidth="1"/>
    <col min="5" max="5" width="14.5546875" customWidth="1"/>
    <col min="6" max="6" width="13.6640625" customWidth="1"/>
    <col min="7" max="7" width="14.33203125" customWidth="1"/>
    <col min="8" max="8" width="55.33203125" customWidth="1"/>
    <col min="9" max="9" width="14.109375" customWidth="1"/>
    <col min="10" max="10" width="16.5546875" customWidth="1"/>
    <col min="11" max="11" width="17.77734375" customWidth="1"/>
    <col min="12" max="12" width="15.109375" customWidth="1"/>
    <col min="13" max="13" width="14.5546875" customWidth="1"/>
    <col min="14" max="14" width="13.88671875" customWidth="1"/>
    <col min="15" max="15" width="28.88671875" customWidth="1"/>
    <col min="16" max="16" width="13.77734375" customWidth="1"/>
    <col min="17" max="17" width="13.88671875" customWidth="1"/>
    <col min="18" max="18" width="15.5546875" customWidth="1"/>
    <col min="19" max="19" width="16" customWidth="1"/>
    <col min="20" max="20" width="15.5546875" customWidth="1"/>
    <col min="21" max="21" width="14.109375" customWidth="1"/>
  </cols>
  <sheetData>
    <row r="1" spans="1:22" ht="20.399999999999999" x14ac:dyDescent="0.25">
      <c r="A1" s="32" t="s">
        <v>0</v>
      </c>
      <c r="B1" s="33"/>
      <c r="C1" s="33"/>
      <c r="D1" s="33"/>
      <c r="E1" s="33"/>
      <c r="F1" s="33"/>
      <c r="G1" s="33"/>
      <c r="H1" s="34" t="s">
        <v>1</v>
      </c>
      <c r="I1" s="34"/>
      <c r="J1" s="34"/>
      <c r="K1" s="34"/>
      <c r="L1" s="34"/>
      <c r="M1" s="34"/>
      <c r="N1" s="34"/>
      <c r="O1" s="35" t="s">
        <v>2</v>
      </c>
      <c r="P1" s="35"/>
      <c r="Q1" s="35"/>
      <c r="R1" s="35"/>
      <c r="S1" s="35"/>
      <c r="T1" s="35"/>
    </row>
    <row r="2" spans="1:22" x14ac:dyDescent="0.25">
      <c r="A2" s="17" t="s">
        <v>398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8" t="s">
        <v>3</v>
      </c>
      <c r="J2" s="18" t="s">
        <v>4</v>
      </c>
      <c r="K2" s="18" t="s">
        <v>5</v>
      </c>
      <c r="L2" s="18" t="s">
        <v>6</v>
      </c>
      <c r="M2" s="18" t="s">
        <v>7</v>
      </c>
      <c r="N2" s="18" t="s">
        <v>8</v>
      </c>
      <c r="O2" s="22" t="s">
        <v>10</v>
      </c>
      <c r="P2" s="22" t="s">
        <v>3</v>
      </c>
      <c r="Q2" s="22" t="s">
        <v>4</v>
      </c>
      <c r="R2" s="22" t="s">
        <v>5</v>
      </c>
      <c r="S2" s="22" t="s">
        <v>6</v>
      </c>
      <c r="T2" s="22" t="s">
        <v>7</v>
      </c>
      <c r="U2" s="22" t="s">
        <v>8</v>
      </c>
      <c r="V2" s="22"/>
    </row>
    <row r="3" spans="1:22" x14ac:dyDescent="0.25">
      <c r="A3" s="17" t="s">
        <v>11</v>
      </c>
      <c r="B3" s="17" t="s">
        <v>12</v>
      </c>
      <c r="C3" s="17" t="s">
        <v>12</v>
      </c>
      <c r="D3" s="17" t="s">
        <v>12</v>
      </c>
      <c r="E3" s="17" t="s">
        <v>12</v>
      </c>
      <c r="F3" s="17" t="s">
        <v>12</v>
      </c>
      <c r="G3" s="17" t="s">
        <v>13</v>
      </c>
      <c r="H3" s="18" t="s">
        <v>11</v>
      </c>
      <c r="I3" s="18" t="s">
        <v>12</v>
      </c>
      <c r="J3" s="18" t="s">
        <v>12</v>
      </c>
      <c r="K3" s="18" t="s">
        <v>12</v>
      </c>
      <c r="L3" s="18" t="s">
        <v>12</v>
      </c>
      <c r="M3" s="18" t="s">
        <v>12</v>
      </c>
      <c r="N3" s="18" t="s">
        <v>13</v>
      </c>
      <c r="O3" s="22" t="s">
        <v>11</v>
      </c>
      <c r="P3" s="22" t="s">
        <v>12</v>
      </c>
      <c r="Q3" s="22" t="s">
        <v>12</v>
      </c>
      <c r="R3" s="22" t="s">
        <v>12</v>
      </c>
      <c r="S3" s="22" t="s">
        <v>12</v>
      </c>
      <c r="T3" s="22" t="s">
        <v>12</v>
      </c>
      <c r="U3" s="22" t="s">
        <v>13</v>
      </c>
      <c r="V3" s="22"/>
    </row>
    <row r="4" spans="1:22" x14ac:dyDescent="0.25">
      <c r="A4" s="17" t="s">
        <v>14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8" t="s">
        <v>14</v>
      </c>
      <c r="I4" s="18" t="s">
        <v>15</v>
      </c>
      <c r="J4" s="18" t="s">
        <v>15</v>
      </c>
      <c r="K4" s="18" t="s">
        <v>15</v>
      </c>
      <c r="L4" s="18" t="s">
        <v>15</v>
      </c>
      <c r="M4" s="18" t="s">
        <v>15</v>
      </c>
      <c r="N4" s="18" t="s">
        <v>15</v>
      </c>
      <c r="O4" s="22" t="s">
        <v>14</v>
      </c>
      <c r="P4" s="22" t="s">
        <v>15</v>
      </c>
      <c r="Q4" s="22" t="s">
        <v>15</v>
      </c>
      <c r="R4" s="22" t="s">
        <v>15</v>
      </c>
      <c r="S4" s="22" t="s">
        <v>15</v>
      </c>
      <c r="T4" s="22" t="s">
        <v>15</v>
      </c>
      <c r="U4" s="22" t="s">
        <v>15</v>
      </c>
      <c r="V4" s="22"/>
    </row>
    <row r="5" spans="1:22" x14ac:dyDescent="0.25">
      <c r="A5" s="19" t="s">
        <v>16</v>
      </c>
      <c r="B5" s="17"/>
      <c r="C5" s="17"/>
      <c r="D5" s="17"/>
      <c r="E5" s="17"/>
      <c r="F5" s="17"/>
      <c r="G5" s="17"/>
      <c r="H5" s="20" t="s">
        <v>17</v>
      </c>
      <c r="I5" s="18"/>
      <c r="J5" s="18"/>
      <c r="K5" s="18"/>
      <c r="L5" s="18"/>
      <c r="M5" s="18"/>
      <c r="N5" s="18"/>
      <c r="O5" s="23" t="s">
        <v>18</v>
      </c>
      <c r="P5" s="24">
        <v>10172100</v>
      </c>
      <c r="Q5" s="24">
        <v>11493000</v>
      </c>
      <c r="R5" s="24">
        <v>12086000</v>
      </c>
      <c r="S5" s="24">
        <v>5863900</v>
      </c>
      <c r="T5" s="24">
        <v>6712700</v>
      </c>
      <c r="U5" s="24">
        <v>3585000</v>
      </c>
      <c r="V5" s="22"/>
    </row>
    <row r="6" spans="1:22" x14ac:dyDescent="0.25">
      <c r="A6" s="17" t="s">
        <v>19</v>
      </c>
      <c r="B6" s="21">
        <v>465600</v>
      </c>
      <c r="C6" s="21">
        <v>66200</v>
      </c>
      <c r="D6" s="21">
        <v>135600</v>
      </c>
      <c r="E6" s="21">
        <v>766300</v>
      </c>
      <c r="F6" s="21">
        <v>1296200</v>
      </c>
      <c r="G6" s="21">
        <v>2357500</v>
      </c>
      <c r="H6" s="18" t="s">
        <v>20</v>
      </c>
      <c r="I6" s="25">
        <v>10833100</v>
      </c>
      <c r="J6" s="25">
        <v>12561500</v>
      </c>
      <c r="K6" s="25">
        <v>12929200</v>
      </c>
      <c r="L6" s="25">
        <v>5650100</v>
      </c>
      <c r="M6" s="25">
        <v>7235900</v>
      </c>
      <c r="N6" s="25">
        <v>3725800</v>
      </c>
      <c r="O6" s="22" t="s">
        <v>21</v>
      </c>
      <c r="P6" s="24">
        <v>10172100</v>
      </c>
      <c r="Q6" s="24">
        <v>11493000</v>
      </c>
      <c r="R6" s="24">
        <v>12086000</v>
      </c>
      <c r="S6" s="24">
        <v>5863900</v>
      </c>
      <c r="T6" s="24">
        <v>6712700</v>
      </c>
      <c r="U6" s="24">
        <v>3585000</v>
      </c>
      <c r="V6" s="22"/>
    </row>
    <row r="7" spans="1:22" x14ac:dyDescent="0.25">
      <c r="A7" s="17" t="s">
        <v>22</v>
      </c>
      <c r="B7" s="17"/>
      <c r="C7" s="21">
        <v>9600</v>
      </c>
      <c r="D7" s="21">
        <v>12100</v>
      </c>
      <c r="E7" s="21">
        <v>9500</v>
      </c>
      <c r="F7" s="21">
        <v>8400</v>
      </c>
      <c r="G7" s="21">
        <v>6900</v>
      </c>
      <c r="H7" s="18" t="s">
        <v>23</v>
      </c>
      <c r="I7" s="25">
        <v>310300</v>
      </c>
      <c r="J7" s="25">
        <v>7800</v>
      </c>
      <c r="K7" s="25">
        <v>10900</v>
      </c>
      <c r="L7" s="25">
        <v>9900</v>
      </c>
      <c r="M7" s="25">
        <v>1200</v>
      </c>
      <c r="N7" s="25">
        <v>569900</v>
      </c>
      <c r="O7" s="22" t="s">
        <v>24</v>
      </c>
      <c r="P7" s="22"/>
      <c r="Q7" s="22"/>
      <c r="R7" s="22"/>
      <c r="S7" s="22"/>
      <c r="T7" s="22"/>
      <c r="U7" s="22"/>
      <c r="V7" s="22"/>
    </row>
    <row r="8" spans="1:22" x14ac:dyDescent="0.25">
      <c r="A8" s="17" t="s">
        <v>25</v>
      </c>
      <c r="B8" s="17"/>
      <c r="C8" s="17"/>
      <c r="D8" s="17"/>
      <c r="E8" s="17"/>
      <c r="F8" s="17"/>
      <c r="G8" s="17"/>
      <c r="H8" s="18" t="s">
        <v>26</v>
      </c>
      <c r="I8" s="25">
        <v>1088800</v>
      </c>
      <c r="J8" s="25">
        <v>1464700</v>
      </c>
      <c r="K8" s="25">
        <v>1752500</v>
      </c>
      <c r="L8" s="25">
        <v>1105400</v>
      </c>
      <c r="M8" s="25">
        <v>1083800</v>
      </c>
      <c r="N8" s="25">
        <v>443300</v>
      </c>
      <c r="O8" s="23" t="s">
        <v>27</v>
      </c>
      <c r="P8" s="24">
        <v>10119600</v>
      </c>
      <c r="Q8" s="24">
        <v>11842000</v>
      </c>
      <c r="R8" s="24">
        <v>12413100</v>
      </c>
      <c r="S8" s="24">
        <v>8049800</v>
      </c>
      <c r="T8" s="24">
        <v>9047900</v>
      </c>
      <c r="U8" s="24">
        <v>6821800</v>
      </c>
      <c r="V8" s="22"/>
    </row>
    <row r="9" spans="1:22" x14ac:dyDescent="0.25">
      <c r="A9" s="17" t="s">
        <v>28</v>
      </c>
      <c r="B9" s="21">
        <v>212400</v>
      </c>
      <c r="C9" s="21">
        <v>143600</v>
      </c>
      <c r="D9" s="21">
        <v>171700</v>
      </c>
      <c r="E9" s="21">
        <v>112400</v>
      </c>
      <c r="F9" s="21">
        <v>97400</v>
      </c>
      <c r="G9" s="21">
        <v>126300</v>
      </c>
      <c r="H9" s="18" t="s">
        <v>29</v>
      </c>
      <c r="I9" s="18"/>
      <c r="J9" s="18"/>
      <c r="K9" s="18"/>
      <c r="L9" s="18"/>
      <c r="M9" s="18"/>
      <c r="N9" s="18"/>
      <c r="O9" s="22" t="s">
        <v>30</v>
      </c>
      <c r="P9" s="24">
        <v>9028500</v>
      </c>
      <c r="Q9" s="24">
        <v>10240700</v>
      </c>
      <c r="R9" s="24">
        <v>10720000</v>
      </c>
      <c r="S9" s="24">
        <v>7080300</v>
      </c>
      <c r="T9" s="24">
        <v>8004100</v>
      </c>
      <c r="U9" s="24">
        <v>5633000</v>
      </c>
      <c r="V9" s="22"/>
    </row>
    <row r="10" spans="1:22" x14ac:dyDescent="0.25">
      <c r="A10" s="17" t="s">
        <v>31</v>
      </c>
      <c r="B10" s="17"/>
      <c r="C10" s="21">
        <v>400</v>
      </c>
      <c r="D10" s="17"/>
      <c r="E10" s="17"/>
      <c r="F10" s="17"/>
      <c r="G10" s="17"/>
      <c r="H10" s="18" t="s">
        <v>32</v>
      </c>
      <c r="I10" s="18"/>
      <c r="J10" s="18"/>
      <c r="K10" s="18"/>
      <c r="L10" s="18"/>
      <c r="M10" s="18"/>
      <c r="N10" s="18"/>
      <c r="O10" s="22" t="s">
        <v>33</v>
      </c>
      <c r="P10" s="24">
        <v>26300</v>
      </c>
      <c r="Q10" s="24">
        <v>34700</v>
      </c>
      <c r="R10" s="24">
        <v>30700</v>
      </c>
      <c r="S10" s="24">
        <v>22100</v>
      </c>
      <c r="T10" s="24">
        <v>29800</v>
      </c>
      <c r="U10" s="24">
        <v>13100</v>
      </c>
      <c r="V10" s="22"/>
    </row>
    <row r="11" spans="1:22" x14ac:dyDescent="0.25">
      <c r="A11" s="17" t="s">
        <v>34</v>
      </c>
      <c r="B11" s="21">
        <v>212400</v>
      </c>
      <c r="C11" s="21">
        <v>143200</v>
      </c>
      <c r="D11" s="21">
        <v>171700</v>
      </c>
      <c r="E11" s="21">
        <v>112400</v>
      </c>
      <c r="F11" s="21">
        <v>97400</v>
      </c>
      <c r="G11" s="21">
        <v>126300</v>
      </c>
      <c r="H11" s="18" t="s">
        <v>35</v>
      </c>
      <c r="I11" s="18"/>
      <c r="J11" s="18"/>
      <c r="K11" s="18"/>
      <c r="L11" s="18"/>
      <c r="M11" s="18"/>
      <c r="N11" s="18"/>
      <c r="O11" s="22" t="s">
        <v>36</v>
      </c>
      <c r="P11" s="24">
        <v>575300</v>
      </c>
      <c r="Q11" s="24">
        <v>605800</v>
      </c>
      <c r="R11" s="24">
        <v>634800</v>
      </c>
      <c r="S11" s="24">
        <v>321500</v>
      </c>
      <c r="T11" s="24">
        <v>258000</v>
      </c>
      <c r="U11" s="24">
        <v>166500</v>
      </c>
      <c r="V11" s="22"/>
    </row>
    <row r="12" spans="1:22" x14ac:dyDescent="0.25">
      <c r="A12" s="17" t="s">
        <v>37</v>
      </c>
      <c r="B12" s="17"/>
      <c r="C12" s="17"/>
      <c r="D12" s="17"/>
      <c r="E12" s="17"/>
      <c r="F12" s="17"/>
      <c r="G12" s="17"/>
      <c r="H12" s="20" t="s">
        <v>38</v>
      </c>
      <c r="I12" s="25">
        <v>12232200</v>
      </c>
      <c r="J12" s="25">
        <v>14034000</v>
      </c>
      <c r="K12" s="25">
        <v>14692600</v>
      </c>
      <c r="L12" s="25">
        <v>6765400</v>
      </c>
      <c r="M12" s="25">
        <v>8320900</v>
      </c>
      <c r="N12" s="25">
        <v>4739000</v>
      </c>
      <c r="O12" s="22" t="s">
        <v>39</v>
      </c>
      <c r="P12" s="24">
        <v>314300</v>
      </c>
      <c r="Q12" s="24">
        <v>322000</v>
      </c>
      <c r="R12" s="24">
        <v>378400</v>
      </c>
      <c r="S12" s="24">
        <v>346600</v>
      </c>
      <c r="T12" s="24">
        <v>336500</v>
      </c>
      <c r="U12" s="24">
        <v>257700</v>
      </c>
      <c r="V12" s="22"/>
    </row>
    <row r="13" spans="1:22" x14ac:dyDescent="0.25">
      <c r="A13" s="17" t="s">
        <v>40</v>
      </c>
      <c r="B13" s="21">
        <v>58000</v>
      </c>
      <c r="C13" s="21">
        <v>76500</v>
      </c>
      <c r="D13" s="21">
        <v>17500</v>
      </c>
      <c r="E13" s="21">
        <v>12300</v>
      </c>
      <c r="F13" s="21">
        <v>16000</v>
      </c>
      <c r="G13" s="21">
        <v>27100</v>
      </c>
      <c r="H13" s="18" t="s">
        <v>41</v>
      </c>
      <c r="I13" s="25">
        <v>6846200</v>
      </c>
      <c r="J13" s="25">
        <v>8214300</v>
      </c>
      <c r="K13" s="25">
        <v>7992200</v>
      </c>
      <c r="L13" s="25">
        <v>4005700</v>
      </c>
      <c r="M13" s="25">
        <v>4689800</v>
      </c>
      <c r="N13" s="25">
        <v>2793100</v>
      </c>
      <c r="O13" s="22" t="s">
        <v>42</v>
      </c>
      <c r="P13" s="22"/>
      <c r="Q13" s="24">
        <v>13500</v>
      </c>
      <c r="R13" s="24">
        <v>16000</v>
      </c>
      <c r="S13" s="24">
        <v>17600</v>
      </c>
      <c r="T13" s="24">
        <v>31500</v>
      </c>
      <c r="U13" s="24">
        <v>20600</v>
      </c>
      <c r="V13" s="22"/>
    </row>
    <row r="14" spans="1:22" x14ac:dyDescent="0.25">
      <c r="A14" s="17" t="s">
        <v>43</v>
      </c>
      <c r="B14" s="21">
        <v>485700</v>
      </c>
      <c r="C14" s="21">
        <v>520300</v>
      </c>
      <c r="D14" s="21">
        <v>588300</v>
      </c>
      <c r="E14" s="21">
        <v>247600</v>
      </c>
      <c r="F14" s="21">
        <v>239700</v>
      </c>
      <c r="G14" s="21">
        <v>198400</v>
      </c>
      <c r="H14" s="18" t="s">
        <v>44</v>
      </c>
      <c r="I14" s="25">
        <v>2144200</v>
      </c>
      <c r="J14" s="25">
        <v>2264900</v>
      </c>
      <c r="K14" s="25">
        <v>2476300</v>
      </c>
      <c r="L14" s="25">
        <v>2042200</v>
      </c>
      <c r="M14" s="25">
        <v>2289400</v>
      </c>
      <c r="N14" s="25">
        <v>1557000</v>
      </c>
      <c r="O14" s="22" t="s">
        <v>45</v>
      </c>
      <c r="P14" s="24">
        <v>126100</v>
      </c>
      <c r="Q14" s="24">
        <v>590800</v>
      </c>
      <c r="R14" s="24">
        <v>633200</v>
      </c>
      <c r="S14" s="24">
        <v>261700</v>
      </c>
      <c r="T14" s="24">
        <v>388000</v>
      </c>
      <c r="U14" s="24">
        <v>730900</v>
      </c>
      <c r="V14" s="22"/>
    </row>
    <row r="15" spans="1:22" x14ac:dyDescent="0.25">
      <c r="A15" s="17" t="s">
        <v>46</v>
      </c>
      <c r="B15" s="21">
        <v>18300</v>
      </c>
      <c r="C15" s="21">
        <v>9400</v>
      </c>
      <c r="D15" s="21">
        <v>2900</v>
      </c>
      <c r="E15" s="21">
        <v>7100</v>
      </c>
      <c r="F15" s="17"/>
      <c r="G15" s="17"/>
      <c r="H15" s="18" t="s">
        <v>47</v>
      </c>
      <c r="I15" s="25">
        <v>315600</v>
      </c>
      <c r="J15" s="25">
        <v>573300</v>
      </c>
      <c r="K15" s="25">
        <v>483700</v>
      </c>
      <c r="L15" s="25">
        <v>30900</v>
      </c>
      <c r="M15" s="25">
        <v>223200</v>
      </c>
      <c r="N15" s="25">
        <v>70700</v>
      </c>
      <c r="O15" s="22" t="s">
        <v>48</v>
      </c>
      <c r="P15" s="22"/>
      <c r="Q15" s="24">
        <v>372700</v>
      </c>
      <c r="R15" s="24">
        <v>516900</v>
      </c>
      <c r="S15" s="24">
        <v>521400</v>
      </c>
      <c r="T15" s="24">
        <v>581200</v>
      </c>
      <c r="U15" s="24">
        <v>460100</v>
      </c>
      <c r="V15" s="22"/>
    </row>
    <row r="16" spans="1:22" x14ac:dyDescent="0.25">
      <c r="A16" s="17" t="s">
        <v>49</v>
      </c>
      <c r="B16" s="17"/>
      <c r="C16" s="17"/>
      <c r="D16" s="17"/>
      <c r="E16" s="17"/>
      <c r="F16" s="17"/>
      <c r="G16" s="17"/>
      <c r="H16" s="18" t="s">
        <v>50</v>
      </c>
      <c r="I16" s="25">
        <v>969000</v>
      </c>
      <c r="J16" s="25">
        <v>747700</v>
      </c>
      <c r="K16" s="25">
        <v>843200</v>
      </c>
      <c r="L16" s="25">
        <v>565500</v>
      </c>
      <c r="M16" s="25">
        <v>549300</v>
      </c>
      <c r="N16" s="25">
        <v>344200</v>
      </c>
      <c r="O16" s="22" t="s">
        <v>51</v>
      </c>
      <c r="P16" s="22"/>
      <c r="Q16" s="24">
        <v>11000</v>
      </c>
      <c r="R16" s="24">
        <v>9600</v>
      </c>
      <c r="S16" s="24">
        <v>16600</v>
      </c>
      <c r="T16" s="24">
        <v>33900</v>
      </c>
      <c r="U16" s="24">
        <v>36600</v>
      </c>
      <c r="V16" s="22"/>
    </row>
    <row r="17" spans="1:22" x14ac:dyDescent="0.25">
      <c r="A17" s="17" t="s">
        <v>52</v>
      </c>
      <c r="B17" s="21">
        <v>467400</v>
      </c>
      <c r="C17" s="21">
        <v>510900</v>
      </c>
      <c r="D17" s="21">
        <v>585400</v>
      </c>
      <c r="E17" s="21">
        <v>240500</v>
      </c>
      <c r="F17" s="17"/>
      <c r="G17" s="17"/>
      <c r="H17" s="18" t="s">
        <v>53</v>
      </c>
      <c r="I17" s="18"/>
      <c r="J17" s="18"/>
      <c r="K17" s="18"/>
      <c r="L17" s="18"/>
      <c r="M17" s="18"/>
      <c r="N17" s="18"/>
      <c r="O17" s="22" t="s">
        <v>54</v>
      </c>
      <c r="P17" s="22"/>
      <c r="Q17" s="22"/>
      <c r="R17" s="22"/>
      <c r="S17" s="22"/>
      <c r="T17" s="22"/>
      <c r="U17" s="22"/>
      <c r="V17" s="22"/>
    </row>
    <row r="18" spans="1:22" x14ac:dyDescent="0.25">
      <c r="A18" s="17" t="s">
        <v>55</v>
      </c>
      <c r="B18" s="17"/>
      <c r="C18" s="17"/>
      <c r="D18" s="17"/>
      <c r="E18" s="17"/>
      <c r="F18" s="17"/>
      <c r="G18" s="17"/>
      <c r="H18" s="18" t="s">
        <v>56</v>
      </c>
      <c r="I18" s="18"/>
      <c r="J18" s="18"/>
      <c r="K18" s="18"/>
      <c r="L18" s="18"/>
      <c r="M18" s="18"/>
      <c r="N18" s="18"/>
      <c r="O18" s="22" t="s">
        <v>57</v>
      </c>
      <c r="P18" s="24">
        <v>494100</v>
      </c>
      <c r="Q18" s="24">
        <v>543000</v>
      </c>
      <c r="R18" s="24">
        <v>632400</v>
      </c>
      <c r="S18" s="24">
        <v>534800</v>
      </c>
      <c r="T18" s="24">
        <v>488200</v>
      </c>
      <c r="U18" s="24">
        <v>233200</v>
      </c>
      <c r="V18" s="22"/>
    </row>
    <row r="19" spans="1:22" x14ac:dyDescent="0.25">
      <c r="A19" s="17" t="s">
        <v>58</v>
      </c>
      <c r="B19" s="21">
        <v>218500</v>
      </c>
      <c r="C19" s="21">
        <v>195000</v>
      </c>
      <c r="D19" s="21">
        <v>240700</v>
      </c>
      <c r="E19" s="21">
        <v>205400</v>
      </c>
      <c r="F19" s="21">
        <v>179900</v>
      </c>
      <c r="G19" s="21">
        <v>176800</v>
      </c>
      <c r="H19" s="18" t="s">
        <v>59</v>
      </c>
      <c r="I19" s="18"/>
      <c r="J19" s="18"/>
      <c r="K19" s="18"/>
      <c r="L19" s="18"/>
      <c r="M19" s="18"/>
      <c r="N19" s="18"/>
      <c r="O19" s="22" t="s">
        <v>60</v>
      </c>
      <c r="P19" s="24">
        <v>205400</v>
      </c>
      <c r="Q19" s="24">
        <v>23800</v>
      </c>
      <c r="R19" s="24">
        <v>36800</v>
      </c>
      <c r="S19" s="24">
        <v>-7700</v>
      </c>
      <c r="T19" s="24">
        <v>900</v>
      </c>
      <c r="U19" s="24">
        <v>300</v>
      </c>
      <c r="V19" s="22"/>
    </row>
    <row r="20" spans="1:22" x14ac:dyDescent="0.25">
      <c r="A20" s="17" t="s">
        <v>61</v>
      </c>
      <c r="B20" s="17"/>
      <c r="C20" s="17"/>
      <c r="D20" s="17"/>
      <c r="E20" s="17"/>
      <c r="F20" s="17"/>
      <c r="G20" s="17"/>
      <c r="H20" s="20" t="s">
        <v>62</v>
      </c>
      <c r="I20" s="25">
        <v>10275000</v>
      </c>
      <c r="J20" s="25">
        <v>11800200</v>
      </c>
      <c r="K20" s="25">
        <v>11795400</v>
      </c>
      <c r="L20" s="25">
        <v>6644300</v>
      </c>
      <c r="M20" s="25">
        <v>7751700</v>
      </c>
      <c r="N20" s="25">
        <v>4765000</v>
      </c>
      <c r="O20" s="22" t="s">
        <v>63</v>
      </c>
      <c r="P20" s="24">
        <v>25100</v>
      </c>
      <c r="Q20" s="24">
        <v>20400</v>
      </c>
      <c r="R20" s="24">
        <v>28200</v>
      </c>
      <c r="S20" s="24">
        <v>-9500</v>
      </c>
      <c r="T20" s="24">
        <v>-14100</v>
      </c>
      <c r="U20" s="24">
        <v>-300</v>
      </c>
      <c r="V20" s="22"/>
    </row>
    <row r="21" spans="1:22" x14ac:dyDescent="0.25">
      <c r="A21" s="17" t="s">
        <v>64</v>
      </c>
      <c r="B21" s="17"/>
      <c r="C21" s="17"/>
      <c r="D21" s="17"/>
      <c r="E21" s="17"/>
      <c r="F21" s="17"/>
      <c r="G21" s="17"/>
      <c r="H21" s="18" t="s">
        <v>65</v>
      </c>
      <c r="I21" s="18"/>
      <c r="J21" s="18"/>
      <c r="K21" s="18"/>
      <c r="L21" s="18"/>
      <c r="M21" s="18"/>
      <c r="N21" s="18"/>
      <c r="O21" s="22" t="s">
        <v>66</v>
      </c>
      <c r="P21" s="22"/>
      <c r="Q21" s="22"/>
      <c r="R21" s="22"/>
      <c r="S21" s="22"/>
      <c r="T21" s="22"/>
      <c r="U21" s="22"/>
      <c r="V21" s="22"/>
    </row>
    <row r="22" spans="1:22" x14ac:dyDescent="0.25">
      <c r="A22" s="17" t="s">
        <v>67</v>
      </c>
      <c r="B22" s="21">
        <v>1400</v>
      </c>
      <c r="C22" s="21">
        <v>1100</v>
      </c>
      <c r="D22" s="21">
        <v>600</v>
      </c>
      <c r="E22" s="21">
        <v>200</v>
      </c>
      <c r="F22" s="21">
        <v>200</v>
      </c>
      <c r="G22" s="21">
        <v>200</v>
      </c>
      <c r="H22" s="20" t="s">
        <v>68</v>
      </c>
      <c r="I22" s="25">
        <v>1957200</v>
      </c>
      <c r="J22" s="25">
        <v>2233800</v>
      </c>
      <c r="K22" s="25">
        <v>2897200</v>
      </c>
      <c r="L22" s="25">
        <v>121100</v>
      </c>
      <c r="M22" s="25">
        <v>569200</v>
      </c>
      <c r="N22" s="25">
        <v>-26000</v>
      </c>
      <c r="O22" s="22" t="s">
        <v>69</v>
      </c>
      <c r="P22" s="22"/>
      <c r="Q22" s="22"/>
      <c r="R22" s="22"/>
      <c r="S22" s="22"/>
      <c r="T22" s="22"/>
      <c r="U22" s="22"/>
      <c r="V22" s="22"/>
    </row>
    <row r="23" spans="1:22" x14ac:dyDescent="0.25">
      <c r="A23" s="17" t="s">
        <v>70</v>
      </c>
      <c r="B23" s="21">
        <v>7600</v>
      </c>
      <c r="C23" s="21">
        <v>1800</v>
      </c>
      <c r="D23" s="21">
        <v>2900</v>
      </c>
      <c r="E23" s="21">
        <v>1100</v>
      </c>
      <c r="F23" s="21">
        <v>30400</v>
      </c>
      <c r="G23" s="21">
        <v>24300</v>
      </c>
      <c r="H23" s="20" t="s">
        <v>71</v>
      </c>
      <c r="I23" s="18"/>
      <c r="J23" s="18"/>
      <c r="K23" s="18"/>
      <c r="L23" s="18"/>
      <c r="M23" s="18"/>
      <c r="N23" s="18"/>
      <c r="O23" s="22" t="s">
        <v>72</v>
      </c>
      <c r="P23" s="24">
        <v>-31100</v>
      </c>
      <c r="Q23" s="24">
        <v>28400</v>
      </c>
      <c r="R23" s="24">
        <v>2500</v>
      </c>
      <c r="S23" s="24">
        <v>-2600</v>
      </c>
      <c r="T23" s="24">
        <v>-1100</v>
      </c>
      <c r="U23" s="24">
        <v>-1500</v>
      </c>
      <c r="V23" s="22"/>
    </row>
    <row r="24" spans="1:22" x14ac:dyDescent="0.25">
      <c r="A24" s="17" t="s">
        <v>73</v>
      </c>
      <c r="B24" s="17"/>
      <c r="C24" s="17"/>
      <c r="D24" s="17"/>
      <c r="E24" s="17"/>
      <c r="F24" s="17"/>
      <c r="G24" s="17"/>
      <c r="H24" s="18" t="s">
        <v>74</v>
      </c>
      <c r="I24" s="25">
        <v>1700</v>
      </c>
      <c r="J24" s="18"/>
      <c r="K24" s="25">
        <v>500</v>
      </c>
      <c r="L24" s="18"/>
      <c r="M24" s="25">
        <v>28800</v>
      </c>
      <c r="N24" s="18"/>
      <c r="O24" s="22" t="s">
        <v>75</v>
      </c>
      <c r="P24" s="24">
        <v>49100</v>
      </c>
      <c r="Q24" s="24">
        <v>31800</v>
      </c>
      <c r="R24" s="24">
        <v>-400</v>
      </c>
      <c r="S24" s="24">
        <v>-18400</v>
      </c>
      <c r="T24" s="24">
        <v>-2200</v>
      </c>
      <c r="U24" s="24">
        <v>-500</v>
      </c>
      <c r="V24" s="22"/>
    </row>
    <row r="25" spans="1:22" x14ac:dyDescent="0.25">
      <c r="A25" s="17" t="s">
        <v>76</v>
      </c>
      <c r="B25" s="21">
        <v>380100</v>
      </c>
      <c r="C25" s="21">
        <v>579000</v>
      </c>
      <c r="D25" s="21">
        <v>800600</v>
      </c>
      <c r="E25" s="21">
        <v>858800</v>
      </c>
      <c r="F25" s="21">
        <v>922800</v>
      </c>
      <c r="G25" s="21">
        <v>543100</v>
      </c>
      <c r="H25" s="18" t="s">
        <v>77</v>
      </c>
      <c r="I25" s="25">
        <v>9700</v>
      </c>
      <c r="J25" s="25">
        <v>25200</v>
      </c>
      <c r="K25" s="25">
        <v>24100</v>
      </c>
      <c r="L25" s="25">
        <v>10000</v>
      </c>
      <c r="M25" s="25">
        <v>10400</v>
      </c>
      <c r="N25" s="25">
        <v>1100</v>
      </c>
      <c r="O25" s="22" t="s">
        <v>78</v>
      </c>
      <c r="P25" s="22"/>
      <c r="Q25" s="24">
        <v>2700</v>
      </c>
      <c r="R25" s="24">
        <v>-1600</v>
      </c>
      <c r="S25" s="24">
        <v>-3200</v>
      </c>
      <c r="T25" s="24">
        <v>-2800</v>
      </c>
      <c r="U25" s="24">
        <v>-100</v>
      </c>
      <c r="V25" s="22"/>
    </row>
    <row r="26" spans="1:22" x14ac:dyDescent="0.25">
      <c r="A26" s="17" t="s">
        <v>79</v>
      </c>
      <c r="B26" s="17"/>
      <c r="C26" s="17"/>
      <c r="D26" s="17"/>
      <c r="E26" s="17"/>
      <c r="F26" s="17"/>
      <c r="G26" s="17"/>
      <c r="H26" s="18" t="s">
        <v>80</v>
      </c>
      <c r="I26" s="25">
        <v>104700</v>
      </c>
      <c r="J26" s="25">
        <v>565200</v>
      </c>
      <c r="K26" s="25">
        <v>16000</v>
      </c>
      <c r="L26" s="25">
        <v>89900</v>
      </c>
      <c r="M26" s="25">
        <v>385400</v>
      </c>
      <c r="N26" s="25">
        <v>13900</v>
      </c>
      <c r="O26" s="22" t="s">
        <v>81</v>
      </c>
      <c r="P26" s="24">
        <v>3700</v>
      </c>
      <c r="Q26" s="24">
        <v>49600</v>
      </c>
      <c r="R26" s="24">
        <v>3800</v>
      </c>
      <c r="S26" s="24">
        <v>2900</v>
      </c>
      <c r="T26" s="24">
        <v>73400</v>
      </c>
      <c r="U26" s="24">
        <v>1200</v>
      </c>
      <c r="V26" s="22"/>
    </row>
    <row r="27" spans="1:22" x14ac:dyDescent="0.25">
      <c r="A27" s="17" t="s">
        <v>82</v>
      </c>
      <c r="B27" s="17"/>
      <c r="C27" s="21">
        <v>100</v>
      </c>
      <c r="D27" s="21">
        <v>4300</v>
      </c>
      <c r="E27" s="21">
        <v>36200</v>
      </c>
      <c r="F27" s="17"/>
      <c r="G27" s="21">
        <v>14400</v>
      </c>
      <c r="H27" s="18" t="s">
        <v>83</v>
      </c>
      <c r="I27" s="25">
        <v>189700</v>
      </c>
      <c r="J27" s="25">
        <v>-1100</v>
      </c>
      <c r="K27" s="25">
        <v>-9000</v>
      </c>
      <c r="L27" s="18"/>
      <c r="M27" s="25">
        <v>11700</v>
      </c>
      <c r="N27" s="18"/>
      <c r="O27" s="22" t="s">
        <v>84</v>
      </c>
      <c r="P27" s="22"/>
      <c r="Q27" s="22"/>
      <c r="R27" s="22"/>
      <c r="S27" s="22"/>
      <c r="T27" s="22"/>
      <c r="U27" s="22"/>
      <c r="V27" s="22"/>
    </row>
    <row r="28" spans="1:22" x14ac:dyDescent="0.25">
      <c r="A28" s="17" t="s">
        <v>85</v>
      </c>
      <c r="B28" s="17"/>
      <c r="C28" s="17"/>
      <c r="D28" s="17"/>
      <c r="E28" s="17"/>
      <c r="F28" s="17"/>
      <c r="G28" s="17"/>
      <c r="H28" s="18" t="s">
        <v>86</v>
      </c>
      <c r="I28" s="25">
        <v>38300</v>
      </c>
      <c r="J28" s="25">
        <v>755700</v>
      </c>
      <c r="K28" s="25">
        <v>248500</v>
      </c>
      <c r="L28" s="25">
        <v>300</v>
      </c>
      <c r="M28" s="25">
        <v>873900</v>
      </c>
      <c r="N28" s="25">
        <v>138200</v>
      </c>
      <c r="O28" s="22" t="s">
        <v>87</v>
      </c>
      <c r="P28" s="22"/>
      <c r="Q28" s="22"/>
      <c r="R28" s="22"/>
      <c r="S28" s="22"/>
      <c r="T28" s="22"/>
      <c r="U28" s="22"/>
      <c r="V28" s="22"/>
    </row>
    <row r="29" spans="1:22" x14ac:dyDescent="0.25">
      <c r="A29" s="19" t="s">
        <v>88</v>
      </c>
      <c r="B29" s="21">
        <v>1829300</v>
      </c>
      <c r="C29" s="21">
        <v>1593200</v>
      </c>
      <c r="D29" s="21">
        <v>1974300</v>
      </c>
      <c r="E29" s="21">
        <v>2249800</v>
      </c>
      <c r="F29" s="21">
        <v>2791000</v>
      </c>
      <c r="G29" s="21">
        <v>3475000</v>
      </c>
      <c r="H29" s="18" t="s">
        <v>89</v>
      </c>
      <c r="I29" s="18"/>
      <c r="J29" s="18"/>
      <c r="K29" s="18"/>
      <c r="L29" s="18"/>
      <c r="M29" s="18"/>
      <c r="N29" s="18"/>
      <c r="O29" s="22" t="s">
        <v>90</v>
      </c>
      <c r="P29" s="22"/>
      <c r="Q29" s="22"/>
      <c r="R29" s="22"/>
      <c r="S29" s="22"/>
      <c r="T29" s="22"/>
      <c r="U29" s="22"/>
      <c r="V29" s="22"/>
    </row>
    <row r="30" spans="1:22" x14ac:dyDescent="0.25">
      <c r="A30" s="19" t="s">
        <v>91</v>
      </c>
      <c r="B30" s="17"/>
      <c r="C30" s="17"/>
      <c r="D30" s="17"/>
      <c r="E30" s="17"/>
      <c r="F30" s="17"/>
      <c r="G30" s="17"/>
      <c r="H30" s="18" t="s">
        <v>92</v>
      </c>
      <c r="I30" s="18"/>
      <c r="J30" s="18"/>
      <c r="K30" s="18"/>
      <c r="L30" s="18"/>
      <c r="M30" s="18"/>
      <c r="N30" s="18"/>
      <c r="O30" s="23" t="s">
        <v>93</v>
      </c>
      <c r="P30" s="24">
        <v>724600</v>
      </c>
      <c r="Q30" s="24">
        <v>295800</v>
      </c>
      <c r="R30" s="24">
        <v>346400</v>
      </c>
      <c r="S30" s="24">
        <v>-1680100</v>
      </c>
      <c r="T30" s="24">
        <v>-1778800</v>
      </c>
      <c r="U30" s="24">
        <v>-3004200</v>
      </c>
      <c r="V30" s="22"/>
    </row>
    <row r="31" spans="1:22" x14ac:dyDescent="0.25">
      <c r="A31" s="17" t="s">
        <v>94</v>
      </c>
      <c r="B31" s="17"/>
      <c r="C31" s="17"/>
      <c r="D31" s="17"/>
      <c r="E31" s="17"/>
      <c r="F31" s="17"/>
      <c r="G31" s="17"/>
      <c r="H31" s="20" t="s">
        <v>95</v>
      </c>
      <c r="I31" s="25">
        <v>344100</v>
      </c>
      <c r="J31" s="25">
        <v>1345000</v>
      </c>
      <c r="K31" s="25">
        <v>280100</v>
      </c>
      <c r="L31" s="25">
        <v>100200</v>
      </c>
      <c r="M31" s="25">
        <v>1310200</v>
      </c>
      <c r="N31" s="25">
        <v>153200</v>
      </c>
      <c r="O31" s="22" t="s">
        <v>96</v>
      </c>
      <c r="P31" s="24">
        <v>141900</v>
      </c>
      <c r="Q31" s="24">
        <v>97700</v>
      </c>
      <c r="R31" s="24">
        <v>87600</v>
      </c>
      <c r="S31" s="24">
        <v>36500</v>
      </c>
      <c r="T31" s="24">
        <v>30300</v>
      </c>
      <c r="U31" s="24">
        <v>11400</v>
      </c>
      <c r="V31" s="22"/>
    </row>
    <row r="32" spans="1:22" x14ac:dyDescent="0.25">
      <c r="A32" s="17" t="s">
        <v>97</v>
      </c>
      <c r="B32" s="17"/>
      <c r="C32" s="17"/>
      <c r="D32" s="17"/>
      <c r="E32" s="17"/>
      <c r="F32" s="17"/>
      <c r="G32" s="17"/>
      <c r="H32" s="18" t="s">
        <v>98</v>
      </c>
      <c r="I32" s="25">
        <v>2468900</v>
      </c>
      <c r="J32" s="25">
        <v>2619400</v>
      </c>
      <c r="K32" s="25">
        <v>759000</v>
      </c>
      <c r="L32" s="25">
        <v>724700</v>
      </c>
      <c r="M32" s="25">
        <v>1080700</v>
      </c>
      <c r="N32" s="25">
        <v>571700</v>
      </c>
      <c r="O32" s="22" t="s">
        <v>99</v>
      </c>
      <c r="P32" s="24">
        <v>4500</v>
      </c>
      <c r="Q32" s="24">
        <v>6800</v>
      </c>
      <c r="R32" s="24">
        <v>3800</v>
      </c>
      <c r="S32" s="24">
        <v>4500</v>
      </c>
      <c r="T32" s="24">
        <v>2800</v>
      </c>
      <c r="U32" s="24">
        <v>1300</v>
      </c>
      <c r="V32" s="22"/>
    </row>
    <row r="33" spans="1:22" x14ac:dyDescent="0.25">
      <c r="A33" s="17" t="s">
        <v>100</v>
      </c>
      <c r="B33" s="17"/>
      <c r="C33" s="17"/>
      <c r="D33" s="17"/>
      <c r="E33" s="17"/>
      <c r="F33" s="17"/>
      <c r="G33" s="17"/>
      <c r="H33" s="18" t="s">
        <v>101</v>
      </c>
      <c r="I33" s="25">
        <v>6400</v>
      </c>
      <c r="J33" s="25">
        <v>1600</v>
      </c>
      <c r="K33" s="25">
        <v>11000</v>
      </c>
      <c r="L33" s="18"/>
      <c r="M33" s="25">
        <v>14000</v>
      </c>
      <c r="N33" s="18"/>
      <c r="O33" s="22" t="s">
        <v>102</v>
      </c>
      <c r="P33" s="22"/>
      <c r="Q33" s="22"/>
      <c r="R33" s="22"/>
      <c r="S33" s="22"/>
      <c r="T33" s="22"/>
      <c r="U33" s="22"/>
      <c r="V33" s="22"/>
    </row>
    <row r="34" spans="1:22" x14ac:dyDescent="0.25">
      <c r="A34" s="17" t="s">
        <v>103</v>
      </c>
      <c r="B34" s="17"/>
      <c r="C34" s="17"/>
      <c r="D34" s="17"/>
      <c r="E34" s="17"/>
      <c r="F34" s="17"/>
      <c r="G34" s="17"/>
      <c r="H34" s="18" t="s">
        <v>104</v>
      </c>
      <c r="I34" s="18"/>
      <c r="J34" s="18"/>
      <c r="K34" s="18"/>
      <c r="L34" s="18"/>
      <c r="M34" s="18"/>
      <c r="N34" s="18"/>
      <c r="O34" s="22" t="s">
        <v>105</v>
      </c>
      <c r="P34" s="22"/>
      <c r="Q34" s="22"/>
      <c r="R34" s="22"/>
      <c r="S34" s="22"/>
      <c r="T34" s="22"/>
      <c r="U34" s="22"/>
      <c r="V34" s="22"/>
    </row>
    <row r="35" spans="1:22" x14ac:dyDescent="0.25">
      <c r="A35" s="17" t="s">
        <v>106</v>
      </c>
      <c r="B35" s="17"/>
      <c r="C35" s="17"/>
      <c r="D35" s="17"/>
      <c r="E35" s="17"/>
      <c r="F35" s="17"/>
      <c r="G35" s="17"/>
      <c r="H35" s="18" t="s">
        <v>107</v>
      </c>
      <c r="I35" s="18"/>
      <c r="J35" s="25">
        <v>2000</v>
      </c>
      <c r="K35" s="18"/>
      <c r="L35" s="25">
        <v>3800</v>
      </c>
      <c r="M35" s="18"/>
      <c r="N35" s="18"/>
      <c r="O35" s="22" t="s">
        <v>108</v>
      </c>
      <c r="P35" s="22"/>
      <c r="Q35" s="22"/>
      <c r="R35" s="22"/>
      <c r="S35" s="22"/>
      <c r="T35" s="22"/>
      <c r="U35" s="22"/>
      <c r="V35" s="22"/>
    </row>
    <row r="36" spans="1:22" x14ac:dyDescent="0.25">
      <c r="A36" s="17" t="s">
        <v>109</v>
      </c>
      <c r="B36" s="21">
        <v>80000</v>
      </c>
      <c r="C36" s="17"/>
      <c r="D36" s="17"/>
      <c r="E36" s="17"/>
      <c r="F36" s="17"/>
      <c r="G36" s="17"/>
      <c r="H36" s="18" t="s">
        <v>110</v>
      </c>
      <c r="I36" s="18"/>
      <c r="J36" s="18"/>
      <c r="K36" s="18"/>
      <c r="L36" s="18"/>
      <c r="M36" s="18"/>
      <c r="N36" s="18"/>
      <c r="O36" s="23" t="s">
        <v>111</v>
      </c>
      <c r="P36" s="24">
        <v>862000</v>
      </c>
      <c r="Q36" s="24">
        <v>386700</v>
      </c>
      <c r="R36" s="24">
        <v>430200</v>
      </c>
      <c r="S36" s="24">
        <v>-1648100</v>
      </c>
      <c r="T36" s="24">
        <v>-1751300</v>
      </c>
      <c r="U36" s="24">
        <v>-2994100</v>
      </c>
      <c r="V36" s="22"/>
    </row>
    <row r="37" spans="1:22" x14ac:dyDescent="0.25">
      <c r="A37" s="17" t="s">
        <v>112</v>
      </c>
      <c r="B37" s="17"/>
      <c r="C37" s="21">
        <v>124700</v>
      </c>
      <c r="D37" s="21">
        <v>127400</v>
      </c>
      <c r="E37" s="21">
        <v>99500</v>
      </c>
      <c r="F37" s="21">
        <v>45700</v>
      </c>
      <c r="G37" s="21">
        <v>33200</v>
      </c>
      <c r="H37" s="18" t="s">
        <v>113</v>
      </c>
      <c r="I37" s="18"/>
      <c r="J37" s="18"/>
      <c r="K37" s="18"/>
      <c r="L37" s="18"/>
      <c r="M37" s="18"/>
      <c r="N37" s="18"/>
      <c r="O37" s="22" t="s">
        <v>114</v>
      </c>
      <c r="P37" s="24">
        <v>180000</v>
      </c>
      <c r="Q37" s="24">
        <v>92600</v>
      </c>
      <c r="R37" s="24">
        <v>81900</v>
      </c>
      <c r="S37" s="24">
        <v>-392700</v>
      </c>
      <c r="T37" s="24">
        <v>-422900</v>
      </c>
      <c r="U37" s="24">
        <v>-700</v>
      </c>
      <c r="V37" s="22"/>
    </row>
    <row r="38" spans="1:22" x14ac:dyDescent="0.25">
      <c r="A38" s="17" t="s">
        <v>115</v>
      </c>
      <c r="B38" s="17"/>
      <c r="C38" s="17"/>
      <c r="D38" s="17"/>
      <c r="E38" s="17"/>
      <c r="F38" s="17"/>
      <c r="G38" s="17"/>
      <c r="H38" s="20" t="s">
        <v>116</v>
      </c>
      <c r="I38" s="25">
        <v>2475300</v>
      </c>
      <c r="J38" s="25">
        <v>2623000</v>
      </c>
      <c r="K38" s="25">
        <v>770000</v>
      </c>
      <c r="L38" s="25">
        <v>728500</v>
      </c>
      <c r="M38" s="25">
        <v>1094700</v>
      </c>
      <c r="N38" s="25">
        <v>571700</v>
      </c>
      <c r="O38" s="22" t="s">
        <v>117</v>
      </c>
      <c r="P38" s="22"/>
      <c r="Q38" s="22"/>
      <c r="R38" s="22"/>
      <c r="S38" s="22"/>
      <c r="T38" s="22"/>
      <c r="U38" s="22"/>
      <c r="V38" s="22"/>
    </row>
    <row r="39" spans="1:22" x14ac:dyDescent="0.25">
      <c r="A39" s="17" t="s">
        <v>118</v>
      </c>
      <c r="B39" s="17"/>
      <c r="C39" s="17"/>
      <c r="D39" s="17"/>
      <c r="E39" s="17"/>
      <c r="F39" s="17"/>
      <c r="G39" s="17"/>
      <c r="H39" s="18" t="s">
        <v>119</v>
      </c>
      <c r="I39" s="18"/>
      <c r="J39" s="18"/>
      <c r="K39" s="18"/>
      <c r="L39" s="18"/>
      <c r="M39" s="18"/>
      <c r="N39" s="18"/>
      <c r="O39" s="22" t="s">
        <v>120</v>
      </c>
      <c r="P39" s="22"/>
      <c r="Q39" s="22"/>
      <c r="R39" s="22"/>
      <c r="S39" s="22"/>
      <c r="T39" s="22"/>
      <c r="U39" s="22"/>
      <c r="V39" s="22"/>
    </row>
    <row r="40" spans="1:22" x14ac:dyDescent="0.25">
      <c r="A40" s="17" t="s">
        <v>121</v>
      </c>
      <c r="B40" s="17"/>
      <c r="C40" s="17"/>
      <c r="D40" s="17"/>
      <c r="E40" s="17"/>
      <c r="F40" s="17"/>
      <c r="G40" s="17"/>
      <c r="H40" s="20" t="s">
        <v>122</v>
      </c>
      <c r="I40" s="25">
        <v>-2131200</v>
      </c>
      <c r="J40" s="25">
        <v>-1278000</v>
      </c>
      <c r="K40" s="25">
        <v>-489900</v>
      </c>
      <c r="L40" s="25">
        <v>-628300</v>
      </c>
      <c r="M40" s="25">
        <v>215500</v>
      </c>
      <c r="N40" s="25">
        <v>-418500</v>
      </c>
      <c r="O40" s="22" t="s">
        <v>123</v>
      </c>
      <c r="P40" s="22"/>
      <c r="Q40" s="22"/>
      <c r="R40" s="22"/>
      <c r="S40" s="22"/>
      <c r="T40" s="22"/>
      <c r="U40" s="22"/>
      <c r="V40" s="22"/>
    </row>
    <row r="41" spans="1:22" x14ac:dyDescent="0.25">
      <c r="A41" s="17" t="s">
        <v>124</v>
      </c>
      <c r="B41" s="21">
        <v>221100</v>
      </c>
      <c r="C41" s="21">
        <v>227300</v>
      </c>
      <c r="D41" s="21">
        <v>260400</v>
      </c>
      <c r="E41" s="21">
        <v>238700</v>
      </c>
      <c r="F41" s="21">
        <v>226100</v>
      </c>
      <c r="G41" s="21">
        <v>225400</v>
      </c>
      <c r="H41" s="20" t="s">
        <v>125</v>
      </c>
      <c r="I41" s="18"/>
      <c r="J41" s="18"/>
      <c r="K41" s="18"/>
      <c r="L41" s="18"/>
      <c r="M41" s="18"/>
      <c r="N41" s="18"/>
      <c r="O41" s="23" t="s">
        <v>126</v>
      </c>
      <c r="P41" s="24">
        <v>682000</v>
      </c>
      <c r="Q41" s="24">
        <v>294100</v>
      </c>
      <c r="R41" s="24">
        <v>348300</v>
      </c>
      <c r="S41" s="24">
        <v>-1255400</v>
      </c>
      <c r="T41" s="24">
        <v>-1328400</v>
      </c>
      <c r="U41" s="24">
        <v>-2993400</v>
      </c>
      <c r="V41" s="22"/>
    </row>
    <row r="42" spans="1:22" x14ac:dyDescent="0.25">
      <c r="A42" s="17" t="s">
        <v>127</v>
      </c>
      <c r="B42" s="21">
        <v>30200</v>
      </c>
      <c r="C42" s="21">
        <v>72400</v>
      </c>
      <c r="D42" s="21">
        <v>65300</v>
      </c>
      <c r="E42" s="21">
        <v>16600</v>
      </c>
      <c r="F42" s="21">
        <v>11800</v>
      </c>
      <c r="G42" s="21">
        <v>11200</v>
      </c>
      <c r="H42" s="18" t="s">
        <v>128</v>
      </c>
      <c r="I42" s="18"/>
      <c r="J42" s="18"/>
      <c r="K42" s="25">
        <v>944200</v>
      </c>
      <c r="L42" s="18"/>
      <c r="M42" s="25">
        <v>1110300</v>
      </c>
      <c r="N42" s="18"/>
      <c r="O42" s="22" t="s">
        <v>129</v>
      </c>
      <c r="P42" s="24">
        <v>682000</v>
      </c>
      <c r="Q42" s="24">
        <v>294100</v>
      </c>
      <c r="R42" s="24">
        <v>348300</v>
      </c>
      <c r="S42" s="24">
        <v>-1255400</v>
      </c>
      <c r="T42" s="24">
        <v>-1328400</v>
      </c>
      <c r="U42" s="24">
        <v>-2993400</v>
      </c>
      <c r="V42" s="22"/>
    </row>
    <row r="43" spans="1:22" x14ac:dyDescent="0.25">
      <c r="A43" s="17" t="s">
        <v>130</v>
      </c>
      <c r="B43" s="21">
        <v>16313000</v>
      </c>
      <c r="C43" s="21">
        <v>17567500</v>
      </c>
      <c r="D43" s="21">
        <v>9557300</v>
      </c>
      <c r="E43" s="21">
        <v>9768100</v>
      </c>
      <c r="F43" s="21">
        <v>8995400</v>
      </c>
      <c r="G43" s="21">
        <v>8583200</v>
      </c>
      <c r="H43" s="18" t="s">
        <v>131</v>
      </c>
      <c r="I43" s="18"/>
      <c r="J43" s="18"/>
      <c r="K43" s="18"/>
      <c r="L43" s="18"/>
      <c r="M43" s="25">
        <v>28300</v>
      </c>
      <c r="N43" s="18"/>
      <c r="O43" s="22" t="s">
        <v>132</v>
      </c>
      <c r="P43" s="22"/>
      <c r="Q43" s="22"/>
      <c r="R43" s="22"/>
      <c r="S43" s="22"/>
      <c r="T43" s="22"/>
      <c r="U43" s="22"/>
      <c r="V43" s="22"/>
    </row>
    <row r="44" spans="1:22" x14ac:dyDescent="0.25">
      <c r="A44" s="17" t="s">
        <v>133</v>
      </c>
      <c r="B44" s="21">
        <v>16313000</v>
      </c>
      <c r="C44" s="21">
        <v>17567500</v>
      </c>
      <c r="D44" s="21">
        <v>9557300</v>
      </c>
      <c r="E44" s="21">
        <v>9768100</v>
      </c>
      <c r="F44" s="21">
        <v>8995400</v>
      </c>
      <c r="G44" s="21">
        <v>8583200</v>
      </c>
      <c r="H44" s="18" t="s">
        <v>134</v>
      </c>
      <c r="I44" s="25">
        <v>7739900</v>
      </c>
      <c r="J44" s="25">
        <v>7177500</v>
      </c>
      <c r="K44" s="25">
        <v>5404100</v>
      </c>
      <c r="L44" s="25">
        <v>11890400</v>
      </c>
      <c r="M44" s="25">
        <v>11523300</v>
      </c>
      <c r="N44" s="25">
        <v>11010200</v>
      </c>
      <c r="O44" s="22" t="s">
        <v>135</v>
      </c>
      <c r="P44" s="24">
        <v>46800</v>
      </c>
      <c r="Q44" s="24">
        <v>23200</v>
      </c>
      <c r="R44" s="24">
        <v>28800</v>
      </c>
      <c r="S44" s="24">
        <v>-71900</v>
      </c>
      <c r="T44" s="24">
        <v>-107000</v>
      </c>
      <c r="U44" s="24">
        <v>-181800</v>
      </c>
      <c r="V44" s="22"/>
    </row>
    <row r="45" spans="1:22" x14ac:dyDescent="0.25">
      <c r="A45" s="17" t="s">
        <v>136</v>
      </c>
      <c r="B45" s="17"/>
      <c r="C45" s="17"/>
      <c r="D45" s="17"/>
      <c r="E45" s="17"/>
      <c r="F45" s="17"/>
      <c r="G45" s="17"/>
      <c r="H45" s="18" t="s">
        <v>137</v>
      </c>
      <c r="I45" s="18"/>
      <c r="J45" s="25">
        <v>600</v>
      </c>
      <c r="K45" s="25">
        <v>8200</v>
      </c>
      <c r="L45" s="25">
        <v>1600</v>
      </c>
      <c r="M45" s="25">
        <v>68600</v>
      </c>
      <c r="N45" s="18"/>
      <c r="O45" s="22" t="s">
        <v>138</v>
      </c>
      <c r="P45" s="24">
        <v>635200</v>
      </c>
      <c r="Q45" s="24">
        <v>270900</v>
      </c>
      <c r="R45" s="24">
        <v>319500</v>
      </c>
      <c r="S45" s="24">
        <v>-1183500</v>
      </c>
      <c r="T45" s="24">
        <v>-1221400</v>
      </c>
      <c r="U45" s="24">
        <v>-2811600</v>
      </c>
      <c r="V45" s="22"/>
    </row>
    <row r="46" spans="1:22" x14ac:dyDescent="0.25">
      <c r="A46" s="17" t="s">
        <v>139</v>
      </c>
      <c r="B46" s="21">
        <v>2878000</v>
      </c>
      <c r="C46" s="21">
        <v>2655400</v>
      </c>
      <c r="D46" s="21">
        <v>2013000</v>
      </c>
      <c r="E46" s="21">
        <v>2068500</v>
      </c>
      <c r="F46" s="21">
        <v>1547200</v>
      </c>
      <c r="G46" s="21">
        <v>1742600</v>
      </c>
      <c r="H46" s="18" t="s">
        <v>140</v>
      </c>
      <c r="I46" s="18"/>
      <c r="J46" s="18"/>
      <c r="K46" s="18"/>
      <c r="L46" s="18"/>
      <c r="M46" s="25">
        <v>1138600</v>
      </c>
      <c r="N46" s="18"/>
      <c r="O46" s="22" t="s">
        <v>141</v>
      </c>
      <c r="P46" s="24">
        <v>28400</v>
      </c>
      <c r="Q46" s="24">
        <v>-34300</v>
      </c>
      <c r="R46" s="24">
        <v>-4700</v>
      </c>
      <c r="S46" s="24">
        <v>-11000</v>
      </c>
      <c r="T46" s="24">
        <v>-56600</v>
      </c>
      <c r="U46" s="24">
        <v>10800</v>
      </c>
      <c r="V46" s="22"/>
    </row>
    <row r="47" spans="1:22" x14ac:dyDescent="0.25">
      <c r="A47" s="17" t="s">
        <v>142</v>
      </c>
      <c r="B47" s="21">
        <v>2878000</v>
      </c>
      <c r="C47" s="21">
        <v>2655400</v>
      </c>
      <c r="D47" s="21">
        <v>2013000</v>
      </c>
      <c r="E47" s="21">
        <v>2068500</v>
      </c>
      <c r="F47" s="21">
        <v>1547200</v>
      </c>
      <c r="G47" s="21">
        <v>1742600</v>
      </c>
      <c r="H47" s="18" t="s">
        <v>143</v>
      </c>
      <c r="I47" s="18"/>
      <c r="J47" s="18"/>
      <c r="K47" s="18"/>
      <c r="L47" s="18"/>
      <c r="M47" s="18"/>
      <c r="N47" s="18"/>
      <c r="O47" s="23" t="s">
        <v>144</v>
      </c>
      <c r="P47" s="24">
        <v>710400</v>
      </c>
      <c r="Q47" s="24">
        <v>259800</v>
      </c>
      <c r="R47" s="24">
        <v>343600</v>
      </c>
      <c r="S47" s="24">
        <v>-1266400</v>
      </c>
      <c r="T47" s="24">
        <v>-1385000</v>
      </c>
      <c r="U47" s="24">
        <v>-2982600</v>
      </c>
      <c r="V47" s="22"/>
    </row>
    <row r="48" spans="1:22" x14ac:dyDescent="0.25">
      <c r="A48" s="17" t="s">
        <v>145</v>
      </c>
      <c r="B48" s="17"/>
      <c r="C48" s="17"/>
      <c r="D48" s="17"/>
      <c r="E48" s="17"/>
      <c r="F48" s="17"/>
      <c r="G48" s="17"/>
      <c r="H48" s="18" t="s">
        <v>146</v>
      </c>
      <c r="I48" s="18"/>
      <c r="J48" s="18"/>
      <c r="K48" s="18"/>
      <c r="L48" s="18"/>
      <c r="M48" s="18"/>
      <c r="N48" s="18"/>
      <c r="O48" s="22" t="s">
        <v>147</v>
      </c>
      <c r="P48" s="24">
        <v>47500</v>
      </c>
      <c r="Q48" s="24">
        <v>22900</v>
      </c>
      <c r="R48" s="24">
        <v>29200</v>
      </c>
      <c r="S48" s="24">
        <v>-72500</v>
      </c>
      <c r="T48" s="24">
        <v>-108500</v>
      </c>
      <c r="U48" s="24">
        <v>-182300</v>
      </c>
      <c r="V48" s="22"/>
    </row>
    <row r="49" spans="1:22" x14ac:dyDescent="0.25">
      <c r="A49" s="17" t="s">
        <v>148</v>
      </c>
      <c r="B49" s="17"/>
      <c r="C49" s="17"/>
      <c r="D49" s="17"/>
      <c r="E49" s="17"/>
      <c r="F49" s="17"/>
      <c r="G49" s="17"/>
      <c r="H49" s="20" t="s">
        <v>149</v>
      </c>
      <c r="I49" s="25">
        <v>7739900</v>
      </c>
      <c r="J49" s="25">
        <v>7178100</v>
      </c>
      <c r="K49" s="25">
        <v>6356500</v>
      </c>
      <c r="L49" s="25">
        <v>11892000</v>
      </c>
      <c r="M49" s="25">
        <v>13840800</v>
      </c>
      <c r="N49" s="25">
        <v>11010200</v>
      </c>
      <c r="O49" s="22" t="s">
        <v>150</v>
      </c>
      <c r="P49" s="24">
        <v>662900</v>
      </c>
      <c r="Q49" s="24">
        <v>236900</v>
      </c>
      <c r="R49" s="24">
        <v>314400</v>
      </c>
      <c r="S49" s="24">
        <v>-1193900</v>
      </c>
      <c r="T49" s="24">
        <v>-1276500</v>
      </c>
      <c r="U49" s="24">
        <v>-2800300</v>
      </c>
      <c r="V49" s="22"/>
    </row>
    <row r="50" spans="1:22" x14ac:dyDescent="0.25">
      <c r="A50" s="17" t="s">
        <v>151</v>
      </c>
      <c r="B50" s="17"/>
      <c r="C50" s="17"/>
      <c r="D50" s="17"/>
      <c r="E50" s="17"/>
      <c r="F50" s="17"/>
      <c r="G50" s="17"/>
      <c r="H50" s="18" t="s">
        <v>152</v>
      </c>
      <c r="I50" s="25">
        <v>5762900</v>
      </c>
      <c r="J50" s="25">
        <v>7015800</v>
      </c>
      <c r="K50" s="25">
        <v>5746800</v>
      </c>
      <c r="L50" s="25">
        <v>8273100</v>
      </c>
      <c r="M50" s="25">
        <v>11884200</v>
      </c>
      <c r="N50" s="25">
        <v>7763400</v>
      </c>
      <c r="O50" s="23" t="s">
        <v>153</v>
      </c>
      <c r="P50" s="22"/>
      <c r="Q50" s="22"/>
      <c r="R50" s="22"/>
      <c r="S50" s="22"/>
      <c r="T50" s="22"/>
      <c r="U50" s="22"/>
      <c r="V50" s="22"/>
    </row>
    <row r="51" spans="1:22" x14ac:dyDescent="0.25">
      <c r="A51" s="17" t="s">
        <v>154</v>
      </c>
      <c r="B51" s="17"/>
      <c r="C51" s="17"/>
      <c r="D51" s="21">
        <v>12736100</v>
      </c>
      <c r="E51" s="21">
        <v>11684200</v>
      </c>
      <c r="F51" s="21">
        <v>12466300</v>
      </c>
      <c r="G51" s="21">
        <v>12183500</v>
      </c>
      <c r="H51" s="18" t="s">
        <v>155</v>
      </c>
      <c r="I51" s="25">
        <v>447500</v>
      </c>
      <c r="J51" s="25">
        <v>515400</v>
      </c>
      <c r="K51" s="25">
        <v>557700</v>
      </c>
      <c r="L51" s="25">
        <v>630400</v>
      </c>
      <c r="M51" s="25">
        <v>524400</v>
      </c>
      <c r="N51" s="25">
        <v>412400</v>
      </c>
      <c r="O51" s="22" t="s">
        <v>156</v>
      </c>
      <c r="P51" s="24">
        <v>0.44</v>
      </c>
      <c r="Q51" s="24">
        <v>0.19</v>
      </c>
      <c r="R51" s="24">
        <v>0.21</v>
      </c>
      <c r="S51" s="24">
        <v>-0.72260000000000002</v>
      </c>
      <c r="T51" s="24">
        <v>-0.72719999999999996</v>
      </c>
      <c r="U51" s="24">
        <v>-1.4897</v>
      </c>
      <c r="V51" s="22"/>
    </row>
    <row r="52" spans="1:22" x14ac:dyDescent="0.25">
      <c r="A52" s="17" t="s">
        <v>157</v>
      </c>
      <c r="B52" s="21">
        <v>204300</v>
      </c>
      <c r="C52" s="21">
        <v>172600</v>
      </c>
      <c r="D52" s="21">
        <v>177100</v>
      </c>
      <c r="E52" s="21">
        <v>181600</v>
      </c>
      <c r="F52" s="21">
        <v>265500</v>
      </c>
      <c r="G52" s="21">
        <v>259100</v>
      </c>
      <c r="H52" s="18" t="s">
        <v>158</v>
      </c>
      <c r="I52" s="25">
        <v>6000</v>
      </c>
      <c r="J52" s="25">
        <v>5700</v>
      </c>
      <c r="K52" s="25">
        <v>8300</v>
      </c>
      <c r="L52" s="25">
        <v>300</v>
      </c>
      <c r="M52" s="18"/>
      <c r="N52" s="18"/>
      <c r="O52" s="22" t="s">
        <v>159</v>
      </c>
      <c r="P52" s="24">
        <v>0.44</v>
      </c>
      <c r="Q52" s="24">
        <v>0.19</v>
      </c>
      <c r="R52" s="24">
        <v>0.21</v>
      </c>
      <c r="S52" s="24">
        <v>-0.72260000000000002</v>
      </c>
      <c r="T52" s="24">
        <v>-0.72719999999999996</v>
      </c>
      <c r="U52" s="24">
        <v>-1.4897</v>
      </c>
      <c r="V52" s="22"/>
    </row>
    <row r="53" spans="1:22" x14ac:dyDescent="0.25">
      <c r="A53" s="17" t="s">
        <v>160</v>
      </c>
      <c r="B53" s="17"/>
      <c r="C53" s="17"/>
      <c r="D53" s="17"/>
      <c r="E53" s="17"/>
      <c r="F53" s="17"/>
      <c r="G53" s="17"/>
      <c r="H53" s="18" t="s">
        <v>161</v>
      </c>
      <c r="I53" s="25">
        <v>1058700</v>
      </c>
      <c r="J53" s="25">
        <v>1002700</v>
      </c>
      <c r="K53" s="25">
        <v>2389500</v>
      </c>
      <c r="L53" s="25">
        <v>1845900</v>
      </c>
      <c r="M53" s="25">
        <v>1684800</v>
      </c>
      <c r="N53" s="25">
        <v>1329900</v>
      </c>
      <c r="O53" s="22" t="s">
        <v>162</v>
      </c>
      <c r="P53" s="22" t="s">
        <v>163</v>
      </c>
      <c r="Q53" s="22" t="s">
        <v>163</v>
      </c>
      <c r="R53" s="22" t="s">
        <v>163</v>
      </c>
      <c r="S53" s="22" t="s">
        <v>163</v>
      </c>
      <c r="T53" s="22" t="s">
        <v>163</v>
      </c>
      <c r="U53" s="22" t="s">
        <v>163</v>
      </c>
      <c r="V53" s="22"/>
    </row>
    <row r="54" spans="1:22" x14ac:dyDescent="0.25">
      <c r="A54" s="17" t="s">
        <v>164</v>
      </c>
      <c r="B54" s="21">
        <v>902800</v>
      </c>
      <c r="C54" s="21">
        <v>902800</v>
      </c>
      <c r="D54" s="21">
        <v>902800</v>
      </c>
      <c r="E54" s="21">
        <v>902800</v>
      </c>
      <c r="F54" s="21">
        <v>902800</v>
      </c>
      <c r="G54" s="21">
        <v>902800</v>
      </c>
      <c r="H54" s="18" t="s">
        <v>165</v>
      </c>
      <c r="I54" s="18"/>
      <c r="J54" s="18"/>
      <c r="K54" s="18"/>
      <c r="L54" s="18"/>
      <c r="M54" s="18"/>
      <c r="N54" s="18"/>
      <c r="O54" s="22" t="s">
        <v>166</v>
      </c>
      <c r="P54" s="22" t="s">
        <v>163</v>
      </c>
      <c r="Q54" s="22" t="s">
        <v>163</v>
      </c>
      <c r="R54" s="22" t="s">
        <v>163</v>
      </c>
      <c r="S54" s="22" t="s">
        <v>163</v>
      </c>
      <c r="T54" s="22" t="s">
        <v>163</v>
      </c>
      <c r="U54" s="22" t="s">
        <v>163</v>
      </c>
      <c r="V54" s="22"/>
    </row>
    <row r="55" spans="1:22" x14ac:dyDescent="0.25">
      <c r="A55" s="17" t="s">
        <v>167</v>
      </c>
      <c r="B55" s="21">
        <v>154300</v>
      </c>
      <c r="C55" s="21">
        <v>183200</v>
      </c>
      <c r="D55" s="21">
        <v>218000</v>
      </c>
      <c r="E55" s="21">
        <v>241200</v>
      </c>
      <c r="F55" s="21">
        <v>245200</v>
      </c>
      <c r="G55" s="21">
        <v>222200</v>
      </c>
      <c r="H55" s="18" t="s">
        <v>168</v>
      </c>
      <c r="I55" s="18"/>
      <c r="J55" s="18"/>
      <c r="K55" s="18"/>
      <c r="L55" s="18"/>
      <c r="M55" s="18"/>
      <c r="N55" s="18"/>
      <c r="O55" s="22" t="s">
        <v>169</v>
      </c>
      <c r="P55" s="26">
        <v>1</v>
      </c>
      <c r="Q55" s="26">
        <v>1</v>
      </c>
      <c r="R55" s="26">
        <v>1</v>
      </c>
      <c r="S55" s="26">
        <v>1</v>
      </c>
      <c r="T55" s="26">
        <v>1</v>
      </c>
      <c r="U55" s="26">
        <v>1</v>
      </c>
      <c r="V55" s="22"/>
    </row>
    <row r="56" spans="1:22" x14ac:dyDescent="0.25">
      <c r="A56" s="17" t="s">
        <v>170</v>
      </c>
      <c r="B56" s="21">
        <v>12200</v>
      </c>
      <c r="C56" s="21">
        <v>20700</v>
      </c>
      <c r="D56" s="21">
        <v>85300</v>
      </c>
      <c r="E56" s="21">
        <v>501100</v>
      </c>
      <c r="F56" s="21">
        <v>958000</v>
      </c>
      <c r="G56" s="21">
        <v>960100</v>
      </c>
      <c r="H56" s="20" t="s">
        <v>171</v>
      </c>
      <c r="I56" s="25">
        <v>7269100</v>
      </c>
      <c r="J56" s="25">
        <v>8533900</v>
      </c>
      <c r="K56" s="25">
        <v>8694000</v>
      </c>
      <c r="L56" s="25">
        <v>10749400</v>
      </c>
      <c r="M56" s="25">
        <v>14093400</v>
      </c>
      <c r="N56" s="25">
        <v>9505700</v>
      </c>
      <c r="O56" s="22" t="s">
        <v>172</v>
      </c>
      <c r="P56" s="22" t="s">
        <v>173</v>
      </c>
      <c r="Q56" s="22" t="s">
        <v>173</v>
      </c>
      <c r="R56" s="22" t="s">
        <v>173</v>
      </c>
      <c r="S56" s="22" t="s">
        <v>173</v>
      </c>
      <c r="T56" s="22" t="s">
        <v>173</v>
      </c>
      <c r="U56" s="22" t="s">
        <v>173</v>
      </c>
      <c r="V56" s="22"/>
    </row>
    <row r="57" spans="1:22" x14ac:dyDescent="0.25">
      <c r="A57" s="17" t="s">
        <v>174</v>
      </c>
      <c r="B57" s="21">
        <v>106100</v>
      </c>
      <c r="C57" s="21">
        <v>134500</v>
      </c>
      <c r="D57" s="21">
        <v>173900</v>
      </c>
      <c r="E57" s="21">
        <v>285000</v>
      </c>
      <c r="F57" s="21">
        <v>199800</v>
      </c>
      <c r="G57" s="21">
        <v>206400</v>
      </c>
      <c r="H57" s="18" t="s">
        <v>175</v>
      </c>
      <c r="I57" s="18"/>
      <c r="J57" s="18"/>
      <c r="K57" s="18"/>
      <c r="L57" s="18"/>
      <c r="M57" s="18"/>
      <c r="N57" s="18"/>
      <c r="O57" s="22" t="s">
        <v>176</v>
      </c>
      <c r="P57" s="24">
        <v>25</v>
      </c>
      <c r="Q57" s="24">
        <v>25</v>
      </c>
      <c r="R57" s="24">
        <v>25</v>
      </c>
      <c r="S57" s="24">
        <v>25</v>
      </c>
      <c r="T57" s="24">
        <v>25</v>
      </c>
      <c r="U57" s="22"/>
      <c r="V57" s="22"/>
    </row>
    <row r="58" spans="1:22" x14ac:dyDescent="0.25">
      <c r="A58" s="17" t="s">
        <v>177</v>
      </c>
      <c r="B58" s="21">
        <v>15100</v>
      </c>
      <c r="C58" s="21">
        <v>22200</v>
      </c>
      <c r="D58" s="21">
        <v>2700</v>
      </c>
      <c r="E58" s="21">
        <v>3700</v>
      </c>
      <c r="F58" s="17"/>
      <c r="G58" s="21">
        <v>4800</v>
      </c>
      <c r="H58" s="20" t="s">
        <v>178</v>
      </c>
      <c r="I58" s="25">
        <v>470800</v>
      </c>
      <c r="J58" s="25">
        <v>-1355800</v>
      </c>
      <c r="K58" s="25">
        <v>-2337500</v>
      </c>
      <c r="L58" s="25">
        <v>1142600</v>
      </c>
      <c r="M58" s="25">
        <v>-252600</v>
      </c>
      <c r="N58" s="25">
        <v>1504500</v>
      </c>
      <c r="O58" s="22" t="s">
        <v>179</v>
      </c>
      <c r="P58" s="22"/>
      <c r="Q58" s="22"/>
      <c r="R58" s="22"/>
      <c r="S58" s="22"/>
      <c r="T58" s="22"/>
      <c r="U58" s="22"/>
      <c r="V58" s="22"/>
    </row>
    <row r="59" spans="1:22" x14ac:dyDescent="0.25">
      <c r="A59" s="17" t="s">
        <v>180</v>
      </c>
      <c r="B59" s="17"/>
      <c r="C59" s="17"/>
      <c r="D59" s="17"/>
      <c r="E59" s="17"/>
      <c r="F59" s="17"/>
      <c r="G59" s="17"/>
      <c r="H59" s="20" t="s">
        <v>181</v>
      </c>
      <c r="I59" s="25">
        <v>-4700</v>
      </c>
      <c r="J59" s="25">
        <v>3000</v>
      </c>
      <c r="K59" s="25">
        <v>600</v>
      </c>
      <c r="L59" s="25">
        <v>-5300</v>
      </c>
      <c r="M59" s="25">
        <v>-2200</v>
      </c>
      <c r="N59" s="25">
        <v>1100</v>
      </c>
      <c r="O59" s="22" t="s">
        <v>182</v>
      </c>
      <c r="P59" s="22" t="s">
        <v>183</v>
      </c>
      <c r="Q59" s="22" t="s">
        <v>183</v>
      </c>
      <c r="R59" s="22" t="s">
        <v>183</v>
      </c>
      <c r="S59" s="22" t="s">
        <v>183</v>
      </c>
      <c r="T59" s="22" t="s">
        <v>183</v>
      </c>
      <c r="U59" s="22"/>
      <c r="V59" s="22"/>
    </row>
    <row r="60" spans="1:22" x14ac:dyDescent="0.25">
      <c r="A60" s="19" t="s">
        <v>184</v>
      </c>
      <c r="B60" s="21">
        <v>20917100</v>
      </c>
      <c r="C60" s="21">
        <v>22083300</v>
      </c>
      <c r="D60" s="21">
        <v>26319300</v>
      </c>
      <c r="E60" s="21">
        <v>25991000</v>
      </c>
      <c r="F60" s="21">
        <v>25863800</v>
      </c>
      <c r="G60" s="21">
        <v>25334500</v>
      </c>
      <c r="H60" s="18" t="s">
        <v>185</v>
      </c>
      <c r="I60" s="18"/>
      <c r="J60" s="18"/>
      <c r="K60" s="18"/>
      <c r="L60" s="18"/>
      <c r="M60" s="18"/>
      <c r="N60" s="18"/>
      <c r="O60" s="22" t="s">
        <v>186</v>
      </c>
      <c r="P60" s="22" t="s">
        <v>183</v>
      </c>
      <c r="Q60" s="22" t="s">
        <v>183</v>
      </c>
      <c r="R60" s="22" t="s">
        <v>183</v>
      </c>
      <c r="S60" s="22" t="s">
        <v>183</v>
      </c>
      <c r="T60" s="22" t="s">
        <v>183</v>
      </c>
      <c r="U60" s="22"/>
      <c r="V60" s="22"/>
    </row>
    <row r="61" spans="1:22" x14ac:dyDescent="0.25">
      <c r="A61" s="17" t="s">
        <v>187</v>
      </c>
      <c r="B61" s="17"/>
      <c r="C61" s="17"/>
      <c r="D61" s="17"/>
      <c r="E61" s="17"/>
      <c r="F61" s="17"/>
      <c r="G61" s="17"/>
      <c r="H61" s="18" t="s">
        <v>188</v>
      </c>
      <c r="I61" s="18"/>
      <c r="J61" s="18"/>
      <c r="K61" s="18"/>
      <c r="L61" s="18"/>
      <c r="M61" s="18"/>
      <c r="N61" s="18"/>
      <c r="O61" s="22" t="s">
        <v>189</v>
      </c>
      <c r="P61" s="22"/>
      <c r="Q61" s="22"/>
      <c r="R61" s="22"/>
      <c r="S61" s="22"/>
      <c r="T61" s="22"/>
      <c r="U61" s="22"/>
      <c r="V61" s="22"/>
    </row>
    <row r="62" spans="1:22" x14ac:dyDescent="0.25">
      <c r="A62" s="17" t="s">
        <v>190</v>
      </c>
      <c r="B62" s="17"/>
      <c r="C62" s="17"/>
      <c r="D62" s="17"/>
      <c r="E62" s="17"/>
      <c r="F62" s="17"/>
      <c r="G62" s="17"/>
      <c r="H62" s="20" t="s">
        <v>191</v>
      </c>
      <c r="I62" s="25">
        <v>292100</v>
      </c>
      <c r="J62" s="25">
        <v>-397000</v>
      </c>
      <c r="K62" s="25">
        <v>70400</v>
      </c>
      <c r="L62" s="25">
        <v>630100</v>
      </c>
      <c r="M62" s="25">
        <v>529900</v>
      </c>
      <c r="N62" s="25">
        <v>1061100</v>
      </c>
      <c r="O62" s="22" t="s">
        <v>192</v>
      </c>
      <c r="P62" s="22"/>
      <c r="Q62" s="22"/>
      <c r="R62" s="22"/>
      <c r="S62" s="22"/>
      <c r="T62" s="22"/>
      <c r="U62" s="22"/>
      <c r="V62" s="22"/>
    </row>
    <row r="63" spans="1:22" x14ac:dyDescent="0.25">
      <c r="A63" s="19" t="s">
        <v>193</v>
      </c>
      <c r="B63" s="21">
        <v>22746400</v>
      </c>
      <c r="C63" s="21">
        <v>23676500</v>
      </c>
      <c r="D63" s="21">
        <v>28293600</v>
      </c>
      <c r="E63" s="21">
        <v>28240800</v>
      </c>
      <c r="F63" s="21">
        <v>28654800</v>
      </c>
      <c r="G63" s="21">
        <v>28809500</v>
      </c>
      <c r="H63" s="18" t="s">
        <v>194</v>
      </c>
      <c r="I63" s="25">
        <v>169500</v>
      </c>
      <c r="J63" s="25">
        <v>461600</v>
      </c>
      <c r="K63" s="25">
        <v>64600</v>
      </c>
      <c r="L63" s="25">
        <v>135000</v>
      </c>
      <c r="M63" s="25">
        <v>765100</v>
      </c>
      <c r="N63" s="25">
        <v>1295000</v>
      </c>
      <c r="O63" s="22" t="s">
        <v>195</v>
      </c>
      <c r="P63" s="22" t="s">
        <v>196</v>
      </c>
      <c r="Q63" s="22" t="s">
        <v>197</v>
      </c>
      <c r="R63" s="22" t="s">
        <v>198</v>
      </c>
      <c r="S63" s="22" t="s">
        <v>199</v>
      </c>
      <c r="T63" s="22" t="s">
        <v>200</v>
      </c>
      <c r="U63" s="22" t="s">
        <v>201</v>
      </c>
      <c r="V63" s="22"/>
    </row>
    <row r="64" spans="1:22" x14ac:dyDescent="0.25">
      <c r="A64" s="19" t="s">
        <v>202</v>
      </c>
      <c r="B64" s="17"/>
      <c r="C64" s="17"/>
      <c r="D64" s="17"/>
      <c r="E64" s="17"/>
      <c r="F64" s="17"/>
      <c r="G64" s="17"/>
      <c r="H64" s="18" t="s">
        <v>203</v>
      </c>
      <c r="I64" s="25">
        <v>461600</v>
      </c>
      <c r="J64" s="25">
        <v>64600</v>
      </c>
      <c r="K64" s="25">
        <v>135000</v>
      </c>
      <c r="L64" s="25">
        <v>765100</v>
      </c>
      <c r="M64" s="25">
        <v>1295000</v>
      </c>
      <c r="N64" s="25">
        <v>2356100</v>
      </c>
      <c r="O64" s="22" t="s">
        <v>204</v>
      </c>
      <c r="P64" s="22" t="s">
        <v>205</v>
      </c>
      <c r="Q64" s="22" t="s">
        <v>205</v>
      </c>
      <c r="R64" s="22" t="s">
        <v>205</v>
      </c>
      <c r="S64" s="22" t="s">
        <v>205</v>
      </c>
      <c r="T64" s="22" t="s">
        <v>205</v>
      </c>
      <c r="U64" s="22" t="s">
        <v>205</v>
      </c>
      <c r="V64" s="22"/>
    </row>
    <row r="65" spans="1:22" x14ac:dyDescent="0.25">
      <c r="A65" s="17" t="s">
        <v>206</v>
      </c>
      <c r="B65" s="21">
        <v>2495900</v>
      </c>
      <c r="C65" s="21">
        <v>812000</v>
      </c>
      <c r="D65" s="21">
        <v>220000</v>
      </c>
      <c r="E65" s="21">
        <v>2196600</v>
      </c>
      <c r="F65" s="21">
        <v>3761400</v>
      </c>
      <c r="G65" s="21">
        <v>4983500</v>
      </c>
      <c r="H65" s="20" t="s">
        <v>207</v>
      </c>
      <c r="I65" s="18"/>
      <c r="J65" s="18"/>
      <c r="K65" s="18"/>
      <c r="L65" s="18"/>
      <c r="M65" s="18"/>
      <c r="N65" s="18"/>
      <c r="O65" s="22"/>
      <c r="P65" s="22"/>
      <c r="Q65" s="22"/>
      <c r="R65" s="22"/>
      <c r="S65" s="22"/>
      <c r="T65" s="22"/>
      <c r="U65" s="22"/>
      <c r="V65" s="22"/>
    </row>
    <row r="66" spans="1:22" x14ac:dyDescent="0.25">
      <c r="A66" s="17" t="s">
        <v>208</v>
      </c>
      <c r="B66" s="17"/>
      <c r="C66" s="17"/>
      <c r="D66" s="17"/>
      <c r="E66" s="17"/>
      <c r="F66" s="17"/>
      <c r="G66" s="17"/>
      <c r="H66" s="18" t="s">
        <v>209</v>
      </c>
      <c r="I66" s="25">
        <v>682000</v>
      </c>
      <c r="J66" s="25">
        <v>294100</v>
      </c>
      <c r="K66" s="25">
        <v>348300</v>
      </c>
      <c r="L66" s="25">
        <v>-1255400</v>
      </c>
      <c r="M66" s="25">
        <v>-1328400</v>
      </c>
      <c r="N66" s="18"/>
      <c r="O66" s="22"/>
      <c r="P66" s="22"/>
      <c r="Q66" s="22"/>
      <c r="R66" s="22"/>
      <c r="S66" s="22"/>
      <c r="T66" s="22"/>
      <c r="U66" s="22"/>
      <c r="V66" s="22"/>
    </row>
    <row r="67" spans="1:22" x14ac:dyDescent="0.25">
      <c r="A67" s="17" t="s">
        <v>210</v>
      </c>
      <c r="B67" s="17"/>
      <c r="C67" s="17"/>
      <c r="D67" s="17"/>
      <c r="E67" s="17"/>
      <c r="F67" s="17"/>
      <c r="G67" s="17"/>
      <c r="H67" s="18" t="s">
        <v>211</v>
      </c>
      <c r="I67" s="25">
        <v>49100</v>
      </c>
      <c r="J67" s="25">
        <v>31800</v>
      </c>
      <c r="K67" s="25">
        <v>400</v>
      </c>
      <c r="L67" s="25">
        <v>18400</v>
      </c>
      <c r="M67" s="25">
        <v>2200</v>
      </c>
      <c r="N67" s="18"/>
      <c r="O67" s="22" t="s">
        <v>212</v>
      </c>
      <c r="P67" s="22"/>
      <c r="Q67" s="22"/>
      <c r="R67" s="22"/>
      <c r="S67" s="22"/>
      <c r="T67" s="22"/>
      <c r="U67" s="22"/>
      <c r="V67" s="22"/>
    </row>
    <row r="68" spans="1:22" x14ac:dyDescent="0.25">
      <c r="A68" s="17" t="s">
        <v>213</v>
      </c>
      <c r="B68" s="21">
        <v>1220900</v>
      </c>
      <c r="C68" s="21">
        <v>1216600</v>
      </c>
      <c r="D68" s="21">
        <v>1287900</v>
      </c>
      <c r="E68" s="21">
        <v>1289100</v>
      </c>
      <c r="F68" s="21">
        <v>1206900</v>
      </c>
      <c r="G68" s="21">
        <v>1604900</v>
      </c>
      <c r="H68" s="18" t="s">
        <v>214</v>
      </c>
      <c r="I68" s="18"/>
      <c r="J68" s="25">
        <v>2700</v>
      </c>
      <c r="K68" s="25">
        <v>1600</v>
      </c>
      <c r="L68" s="25">
        <v>3200</v>
      </c>
      <c r="M68" s="25">
        <v>2800</v>
      </c>
      <c r="N68" s="18"/>
      <c r="O68" s="22"/>
      <c r="P68" s="22"/>
      <c r="Q68" s="22"/>
      <c r="R68" s="22"/>
      <c r="S68" s="22"/>
      <c r="T68" s="22"/>
      <c r="U68" s="22"/>
      <c r="V68" s="22"/>
    </row>
    <row r="69" spans="1:22" x14ac:dyDescent="0.25">
      <c r="A69" s="17" t="s">
        <v>215</v>
      </c>
      <c r="B69" s="21">
        <v>117300</v>
      </c>
      <c r="C69" s="21">
        <v>400</v>
      </c>
      <c r="D69" s="17"/>
      <c r="E69" s="21">
        <v>61000</v>
      </c>
      <c r="F69" s="21">
        <v>74800</v>
      </c>
      <c r="G69" s="21">
        <v>309500</v>
      </c>
      <c r="H69" s="18" t="s">
        <v>216</v>
      </c>
      <c r="I69" s="25">
        <v>1336900</v>
      </c>
      <c r="J69" s="25">
        <v>1460500</v>
      </c>
      <c r="K69" s="25">
        <v>910000</v>
      </c>
      <c r="L69" s="25">
        <v>907200</v>
      </c>
      <c r="M69" s="25">
        <v>950000</v>
      </c>
      <c r="N69" s="18"/>
      <c r="O69" s="27"/>
    </row>
    <row r="70" spans="1:22" x14ac:dyDescent="0.25">
      <c r="A70" s="17" t="s">
        <v>217</v>
      </c>
      <c r="B70" s="21">
        <v>1103600</v>
      </c>
      <c r="C70" s="21">
        <v>1216200</v>
      </c>
      <c r="D70" s="21">
        <v>1287900</v>
      </c>
      <c r="E70" s="21">
        <v>1228100</v>
      </c>
      <c r="F70" s="21">
        <v>1132100</v>
      </c>
      <c r="G70" s="21">
        <v>1295400</v>
      </c>
      <c r="H70" s="18" t="s">
        <v>218</v>
      </c>
      <c r="I70" s="25">
        <v>18800</v>
      </c>
      <c r="J70" s="25">
        <v>20300</v>
      </c>
      <c r="K70" s="25">
        <v>18100</v>
      </c>
      <c r="L70" s="25">
        <v>27700</v>
      </c>
      <c r="M70" s="25">
        <v>46900</v>
      </c>
      <c r="N70" s="18"/>
      <c r="O70" s="27"/>
    </row>
    <row r="71" spans="1:22" x14ac:dyDescent="0.25">
      <c r="A71" s="17" t="s">
        <v>219</v>
      </c>
      <c r="B71" s="21">
        <v>134200</v>
      </c>
      <c r="C71" s="21">
        <v>600</v>
      </c>
      <c r="D71" s="21">
        <v>1800</v>
      </c>
      <c r="E71" s="21">
        <v>2000</v>
      </c>
      <c r="F71" s="21">
        <v>1300</v>
      </c>
      <c r="G71" s="21">
        <v>9800</v>
      </c>
      <c r="H71" s="18" t="s">
        <v>220</v>
      </c>
      <c r="I71" s="18"/>
      <c r="J71" s="18"/>
      <c r="K71" s="25">
        <v>1226000</v>
      </c>
      <c r="L71" s="25">
        <v>1232900</v>
      </c>
      <c r="M71" s="25">
        <v>1213000</v>
      </c>
      <c r="N71" s="18"/>
      <c r="O71" s="27"/>
    </row>
    <row r="72" spans="1:22" x14ac:dyDescent="0.25">
      <c r="A72" s="17" t="s">
        <v>221</v>
      </c>
      <c r="B72" s="17"/>
      <c r="C72" s="21">
        <v>881100</v>
      </c>
      <c r="D72" s="21">
        <v>1017800</v>
      </c>
      <c r="E72" s="21">
        <v>367100</v>
      </c>
      <c r="F72" s="21">
        <v>328700</v>
      </c>
      <c r="G72" s="21">
        <v>306600</v>
      </c>
      <c r="H72" s="18" t="s">
        <v>222</v>
      </c>
      <c r="I72" s="25">
        <v>40200</v>
      </c>
      <c r="J72" s="25">
        <v>46800</v>
      </c>
      <c r="K72" s="25">
        <v>53600</v>
      </c>
      <c r="L72" s="25">
        <v>57000</v>
      </c>
      <c r="M72" s="25">
        <v>61900</v>
      </c>
      <c r="N72" s="18"/>
      <c r="O72" s="27"/>
    </row>
    <row r="73" spans="1:22" x14ac:dyDescent="0.25">
      <c r="A73" s="17" t="s">
        <v>223</v>
      </c>
      <c r="B73" s="17"/>
      <c r="C73" s="17"/>
      <c r="D73" s="17"/>
      <c r="E73" s="17"/>
      <c r="F73" s="17"/>
      <c r="G73" s="17"/>
      <c r="H73" s="18" t="s">
        <v>224</v>
      </c>
      <c r="I73" s="18"/>
      <c r="J73" s="18"/>
      <c r="K73" s="18"/>
      <c r="L73" s="18"/>
      <c r="M73" s="18"/>
      <c r="N73" s="18"/>
      <c r="O73" s="27"/>
    </row>
    <row r="74" spans="1:22" x14ac:dyDescent="0.25">
      <c r="A74" s="17" t="s">
        <v>225</v>
      </c>
      <c r="B74" s="21">
        <v>303400</v>
      </c>
      <c r="C74" s="21">
        <v>285400</v>
      </c>
      <c r="D74" s="21">
        <v>279400</v>
      </c>
      <c r="E74" s="21">
        <v>380600</v>
      </c>
      <c r="F74" s="21">
        <v>275700</v>
      </c>
      <c r="G74" s="21">
        <v>229100</v>
      </c>
      <c r="H74" s="18" t="s">
        <v>226</v>
      </c>
      <c r="I74" s="18"/>
      <c r="J74" s="18"/>
      <c r="K74" s="18"/>
      <c r="L74" s="18"/>
      <c r="M74" s="18"/>
      <c r="N74" s="18"/>
      <c r="O74" s="27"/>
    </row>
    <row r="75" spans="1:22" x14ac:dyDescent="0.25">
      <c r="A75" s="17" t="s">
        <v>227</v>
      </c>
      <c r="B75" s="21">
        <v>207600</v>
      </c>
      <c r="C75" s="21">
        <v>206500</v>
      </c>
      <c r="D75" s="21">
        <v>233400</v>
      </c>
      <c r="E75" s="21">
        <v>140100</v>
      </c>
      <c r="F75" s="21">
        <v>179400</v>
      </c>
      <c r="G75" s="21">
        <v>121700</v>
      </c>
      <c r="H75" s="18" t="s">
        <v>228</v>
      </c>
      <c r="I75" s="25">
        <v>-1800</v>
      </c>
      <c r="J75" s="25">
        <v>-45100</v>
      </c>
      <c r="K75" s="25">
        <v>-2200</v>
      </c>
      <c r="L75" s="25">
        <v>-1700</v>
      </c>
      <c r="M75" s="25">
        <v>-71900</v>
      </c>
      <c r="N75" s="18"/>
      <c r="O75" s="27"/>
    </row>
    <row r="76" spans="1:22" x14ac:dyDescent="0.25">
      <c r="A76" s="17" t="s">
        <v>229</v>
      </c>
      <c r="B76" s="21">
        <v>393900</v>
      </c>
      <c r="C76" s="21">
        <v>758100</v>
      </c>
      <c r="D76" s="21">
        <v>793200</v>
      </c>
      <c r="E76" s="21">
        <v>611900</v>
      </c>
      <c r="F76" s="21">
        <v>387000</v>
      </c>
      <c r="G76" s="21">
        <v>322600</v>
      </c>
      <c r="H76" s="18" t="s">
        <v>230</v>
      </c>
      <c r="I76" s="18"/>
      <c r="J76" s="18"/>
      <c r="K76" s="18"/>
      <c r="L76" s="25">
        <v>2600</v>
      </c>
      <c r="M76" s="18"/>
      <c r="N76" s="18"/>
      <c r="O76" s="27"/>
    </row>
    <row r="77" spans="1:22" x14ac:dyDescent="0.25">
      <c r="A77" s="17" t="s">
        <v>231</v>
      </c>
      <c r="B77" s="21">
        <v>108400</v>
      </c>
      <c r="C77" s="21">
        <v>118900</v>
      </c>
      <c r="D77" s="21">
        <v>124900</v>
      </c>
      <c r="E77" s="21">
        <v>116100</v>
      </c>
      <c r="F77" s="17"/>
      <c r="G77" s="17"/>
      <c r="H77" s="18" t="s">
        <v>232</v>
      </c>
      <c r="I77" s="25">
        <v>31100</v>
      </c>
      <c r="J77" s="25">
        <v>-28400</v>
      </c>
      <c r="K77" s="25">
        <v>-2500</v>
      </c>
      <c r="L77" s="18"/>
      <c r="M77" s="25">
        <v>1100</v>
      </c>
      <c r="N77" s="18"/>
      <c r="O77" s="27"/>
    </row>
    <row r="78" spans="1:22" x14ac:dyDescent="0.25">
      <c r="A78" s="17" t="s">
        <v>233</v>
      </c>
      <c r="B78" s="17"/>
      <c r="C78" s="17"/>
      <c r="D78" s="17"/>
      <c r="E78" s="17"/>
      <c r="F78" s="17"/>
      <c r="G78" s="17"/>
      <c r="H78" s="18" t="s">
        <v>234</v>
      </c>
      <c r="I78" s="25">
        <v>69500</v>
      </c>
      <c r="J78" s="25">
        <v>560000</v>
      </c>
      <c r="K78" s="25">
        <v>605900</v>
      </c>
      <c r="L78" s="25">
        <v>246700</v>
      </c>
      <c r="M78" s="25">
        <v>440200</v>
      </c>
      <c r="N78" s="18"/>
      <c r="O78" s="27"/>
    </row>
    <row r="79" spans="1:22" x14ac:dyDescent="0.25">
      <c r="A79" s="17" t="s">
        <v>235</v>
      </c>
      <c r="B79" s="21">
        <v>285500</v>
      </c>
      <c r="C79" s="21">
        <v>639200</v>
      </c>
      <c r="D79" s="21">
        <v>668300</v>
      </c>
      <c r="E79" s="17"/>
      <c r="F79" s="17"/>
      <c r="G79" s="17"/>
      <c r="H79" s="18" t="s">
        <v>236</v>
      </c>
      <c r="I79" s="25">
        <v>-205400</v>
      </c>
      <c r="J79" s="25">
        <v>-23800</v>
      </c>
      <c r="K79" s="25">
        <v>-36800</v>
      </c>
      <c r="L79" s="25">
        <v>7700</v>
      </c>
      <c r="M79" s="25">
        <v>-900</v>
      </c>
      <c r="N79" s="18"/>
      <c r="O79" s="27"/>
    </row>
    <row r="80" spans="1:22" x14ac:dyDescent="0.25">
      <c r="A80" s="17" t="s">
        <v>237</v>
      </c>
      <c r="B80" s="21">
        <v>800</v>
      </c>
      <c r="C80" s="17"/>
      <c r="D80" s="17"/>
      <c r="E80" s="17"/>
      <c r="F80" s="17"/>
      <c r="G80" s="17"/>
      <c r="H80" s="18" t="s">
        <v>238</v>
      </c>
      <c r="I80" s="25">
        <v>-13300</v>
      </c>
      <c r="J80" s="25">
        <v>-11000</v>
      </c>
      <c r="K80" s="25">
        <v>-14600</v>
      </c>
      <c r="L80" s="25">
        <v>-370300</v>
      </c>
      <c r="M80" s="25">
        <v>-435900</v>
      </c>
      <c r="N80" s="18"/>
      <c r="O80" s="27"/>
    </row>
    <row r="81" spans="1:15" x14ac:dyDescent="0.25">
      <c r="A81" s="17" t="s">
        <v>239</v>
      </c>
      <c r="B81" s="21">
        <v>1539100</v>
      </c>
      <c r="C81" s="21">
        <v>1655100</v>
      </c>
      <c r="D81" s="21">
        <v>2110100</v>
      </c>
      <c r="E81" s="21">
        <v>2318100</v>
      </c>
      <c r="F81" s="21">
        <v>2427000</v>
      </c>
      <c r="G81" s="21">
        <v>2851800</v>
      </c>
      <c r="H81" s="18" t="s">
        <v>240</v>
      </c>
      <c r="I81" s="25">
        <v>-2900</v>
      </c>
      <c r="J81" s="25">
        <v>-18400</v>
      </c>
      <c r="K81" s="25">
        <v>2300</v>
      </c>
      <c r="L81" s="25">
        <v>-44600</v>
      </c>
      <c r="M81" s="25">
        <v>-1300</v>
      </c>
      <c r="N81" s="18"/>
      <c r="O81" s="27"/>
    </row>
    <row r="82" spans="1:15" x14ac:dyDescent="0.25">
      <c r="A82" s="17" t="s">
        <v>241</v>
      </c>
      <c r="B82" s="17"/>
      <c r="C82" s="17"/>
      <c r="D82" s="17"/>
      <c r="E82" s="17"/>
      <c r="F82" s="17"/>
      <c r="G82" s="17"/>
      <c r="H82" s="18" t="s">
        <v>242</v>
      </c>
      <c r="I82" s="25">
        <v>-10900</v>
      </c>
      <c r="J82" s="25">
        <v>-6600</v>
      </c>
      <c r="K82" s="25">
        <v>-45700</v>
      </c>
      <c r="L82" s="25">
        <v>20000</v>
      </c>
      <c r="M82" s="25">
        <v>23300</v>
      </c>
      <c r="N82" s="18"/>
      <c r="O82" s="27"/>
    </row>
    <row r="83" spans="1:15" x14ac:dyDescent="0.25">
      <c r="A83" s="17" t="s">
        <v>243</v>
      </c>
      <c r="B83" s="17"/>
      <c r="C83" s="17"/>
      <c r="D83" s="17"/>
      <c r="E83" s="17"/>
      <c r="F83" s="17"/>
      <c r="G83" s="17"/>
      <c r="H83" s="18" t="s">
        <v>244</v>
      </c>
      <c r="I83" s="25">
        <v>-21500</v>
      </c>
      <c r="J83" s="25">
        <v>-34300</v>
      </c>
      <c r="K83" s="25">
        <v>-201700</v>
      </c>
      <c r="L83" s="25">
        <v>200500</v>
      </c>
      <c r="M83" s="25">
        <v>3000</v>
      </c>
      <c r="N83" s="18"/>
      <c r="O83" s="27"/>
    </row>
    <row r="84" spans="1:15" x14ac:dyDescent="0.25">
      <c r="A84" s="17" t="s">
        <v>245</v>
      </c>
      <c r="B84" s="17"/>
      <c r="C84" s="17"/>
      <c r="D84" s="17"/>
      <c r="E84" s="17"/>
      <c r="F84" s="17"/>
      <c r="G84" s="17"/>
      <c r="H84" s="18" t="s">
        <v>246</v>
      </c>
      <c r="I84" s="25">
        <v>-14600</v>
      </c>
      <c r="J84" s="25">
        <v>-14800</v>
      </c>
      <c r="K84" s="25">
        <v>34500</v>
      </c>
      <c r="L84" s="25">
        <v>-930800</v>
      </c>
      <c r="M84" s="25">
        <v>-333600</v>
      </c>
      <c r="N84" s="18"/>
      <c r="O84" s="27"/>
    </row>
    <row r="85" spans="1:15" x14ac:dyDescent="0.25">
      <c r="A85" s="17" t="s">
        <v>247</v>
      </c>
      <c r="B85" s="21">
        <v>1000000</v>
      </c>
      <c r="C85" s="21">
        <v>1487800</v>
      </c>
      <c r="D85" s="21">
        <v>1891400</v>
      </c>
      <c r="E85" s="21">
        <v>2675000</v>
      </c>
      <c r="F85" s="21">
        <v>21600</v>
      </c>
      <c r="G85" s="21">
        <v>606800</v>
      </c>
      <c r="H85" s="18" t="s">
        <v>248</v>
      </c>
      <c r="I85" s="18"/>
      <c r="J85" s="18"/>
      <c r="K85" s="18"/>
      <c r="L85" s="18"/>
      <c r="M85" s="18"/>
      <c r="N85" s="18"/>
      <c r="O85" s="27"/>
    </row>
    <row r="86" spans="1:15" x14ac:dyDescent="0.25">
      <c r="A86" s="17" t="s">
        <v>249</v>
      </c>
      <c r="B86" s="17"/>
      <c r="C86" s="17"/>
      <c r="D86" s="17"/>
      <c r="E86" s="17"/>
      <c r="F86" s="17"/>
      <c r="G86" s="17"/>
      <c r="H86" s="18" t="s">
        <v>250</v>
      </c>
      <c r="I86" s="18"/>
      <c r="J86" s="18"/>
      <c r="K86" s="18"/>
      <c r="L86" s="18"/>
      <c r="M86" s="18"/>
      <c r="N86" s="18"/>
      <c r="O86" s="27"/>
    </row>
    <row r="87" spans="1:15" x14ac:dyDescent="0.25">
      <c r="A87" s="17" t="s">
        <v>251</v>
      </c>
      <c r="B87" s="21">
        <v>736700</v>
      </c>
      <c r="C87" s="21">
        <v>2900</v>
      </c>
      <c r="D87" s="21">
        <v>1300</v>
      </c>
      <c r="E87" s="21">
        <v>300</v>
      </c>
      <c r="F87" s="21">
        <v>100</v>
      </c>
      <c r="G87" s="17"/>
      <c r="H87" s="18" t="s">
        <v>252</v>
      </c>
      <c r="I87" s="18"/>
      <c r="J87" s="18"/>
      <c r="K87" s="18"/>
      <c r="L87" s="18"/>
      <c r="M87" s="25">
        <v>-3200</v>
      </c>
      <c r="N87" s="18"/>
      <c r="O87" s="27"/>
    </row>
    <row r="88" spans="1:15" x14ac:dyDescent="0.25">
      <c r="A88" s="17" t="s">
        <v>253</v>
      </c>
      <c r="B88" s="17"/>
      <c r="C88" s="17"/>
      <c r="D88" s="17"/>
      <c r="E88" s="17"/>
      <c r="F88" s="17"/>
      <c r="G88" s="17"/>
      <c r="H88" s="18" t="s">
        <v>254</v>
      </c>
      <c r="I88" s="18"/>
      <c r="J88" s="18"/>
      <c r="K88" s="18"/>
      <c r="L88" s="18"/>
      <c r="M88" s="18"/>
      <c r="N88" s="18"/>
      <c r="O88" s="27"/>
    </row>
    <row r="89" spans="1:15" x14ac:dyDescent="0.25">
      <c r="A89" s="19" t="s">
        <v>255</v>
      </c>
      <c r="B89" s="21">
        <v>8032500</v>
      </c>
      <c r="C89" s="21">
        <v>7306100</v>
      </c>
      <c r="D89" s="21">
        <v>7836300</v>
      </c>
      <c r="E89" s="21">
        <v>9980800</v>
      </c>
      <c r="F89" s="21">
        <v>8589100</v>
      </c>
      <c r="G89" s="21">
        <v>11036800</v>
      </c>
      <c r="H89" s="18" t="s">
        <v>256</v>
      </c>
      <c r="I89" s="25">
        <v>1957200</v>
      </c>
      <c r="J89" s="25">
        <v>2233800</v>
      </c>
      <c r="K89" s="25">
        <v>2897200</v>
      </c>
      <c r="L89" s="25">
        <v>121100</v>
      </c>
      <c r="M89" s="25">
        <v>569200</v>
      </c>
      <c r="N89" s="18"/>
      <c r="O89" s="27"/>
    </row>
    <row r="90" spans="1:15" x14ac:dyDescent="0.25">
      <c r="A90" s="19" t="s">
        <v>257</v>
      </c>
      <c r="B90" s="17"/>
      <c r="C90" s="17"/>
      <c r="D90" s="17"/>
      <c r="E90" s="17"/>
      <c r="F90" s="17"/>
      <c r="G90" s="17"/>
      <c r="H90" s="18" t="s">
        <v>258</v>
      </c>
      <c r="I90" s="18"/>
      <c r="J90" s="18"/>
      <c r="K90" s="18"/>
      <c r="L90" s="18"/>
      <c r="M90" s="18"/>
      <c r="N90" s="18"/>
      <c r="O90" s="27"/>
    </row>
    <row r="91" spans="1:15" x14ac:dyDescent="0.25">
      <c r="A91" s="17" t="s">
        <v>259</v>
      </c>
      <c r="B91" s="21">
        <v>492400</v>
      </c>
      <c r="C91" s="21">
        <v>849000</v>
      </c>
      <c r="D91" s="21">
        <v>382300</v>
      </c>
      <c r="E91" s="21">
        <v>1316400</v>
      </c>
      <c r="F91" s="21">
        <v>2815100</v>
      </c>
      <c r="G91" s="21">
        <v>4235900</v>
      </c>
      <c r="H91" s="18" t="s">
        <v>260</v>
      </c>
      <c r="I91" s="18"/>
      <c r="J91" s="18"/>
      <c r="K91" s="18"/>
      <c r="L91" s="18"/>
      <c r="M91" s="18"/>
      <c r="N91" s="18"/>
      <c r="O91" s="27"/>
    </row>
    <row r="92" spans="1:15" x14ac:dyDescent="0.25">
      <c r="A92" s="17" t="s">
        <v>261</v>
      </c>
      <c r="B92" s="21">
        <v>1978700</v>
      </c>
      <c r="C92" s="21">
        <v>1737700</v>
      </c>
      <c r="D92" s="21">
        <v>2278100</v>
      </c>
      <c r="E92" s="21">
        <v>1758100</v>
      </c>
      <c r="F92" s="21">
        <v>2264100</v>
      </c>
      <c r="G92" s="21">
        <v>1941900</v>
      </c>
      <c r="H92" s="18" t="s">
        <v>262</v>
      </c>
      <c r="I92" s="25">
        <v>686500</v>
      </c>
      <c r="J92" s="25">
        <v>794500</v>
      </c>
      <c r="K92" s="18"/>
      <c r="L92" s="18"/>
      <c r="M92" s="18"/>
      <c r="N92" s="18"/>
      <c r="O92" s="27"/>
    </row>
    <row r="93" spans="1:15" x14ac:dyDescent="0.25">
      <c r="A93" s="17" t="s">
        <v>263</v>
      </c>
      <c r="B93" s="17"/>
      <c r="C93" s="17"/>
      <c r="D93" s="21">
        <v>9468500</v>
      </c>
      <c r="E93" s="21">
        <v>8217800</v>
      </c>
      <c r="F93" s="21">
        <v>8212600</v>
      </c>
      <c r="G93" s="21">
        <v>7784000</v>
      </c>
      <c r="H93" s="18" t="s">
        <v>264</v>
      </c>
      <c r="I93" s="25">
        <v>461600</v>
      </c>
      <c r="J93" s="25">
        <v>64600</v>
      </c>
      <c r="K93" s="25">
        <v>135000</v>
      </c>
      <c r="L93" s="25">
        <v>765100</v>
      </c>
      <c r="M93" s="25">
        <v>1295000</v>
      </c>
      <c r="N93" s="18"/>
      <c r="O93" s="27"/>
    </row>
    <row r="94" spans="1:15" x14ac:dyDescent="0.25">
      <c r="A94" s="17" t="s">
        <v>265</v>
      </c>
      <c r="B94" s="21">
        <v>6082900</v>
      </c>
      <c r="C94" s="21">
        <v>6935500</v>
      </c>
      <c r="D94" s="21">
        <v>131800</v>
      </c>
      <c r="E94" s="21">
        <v>104700</v>
      </c>
      <c r="F94" s="21">
        <v>134000</v>
      </c>
      <c r="G94" s="21">
        <v>113000</v>
      </c>
      <c r="H94" s="18" t="s">
        <v>266</v>
      </c>
      <c r="I94" s="25">
        <v>169500</v>
      </c>
      <c r="J94" s="25">
        <v>461600</v>
      </c>
      <c r="K94" s="25">
        <v>64600</v>
      </c>
      <c r="L94" s="25">
        <v>135000</v>
      </c>
      <c r="M94" s="25">
        <v>765100</v>
      </c>
      <c r="N94" s="18"/>
      <c r="O94" s="27"/>
    </row>
    <row r="95" spans="1:15" x14ac:dyDescent="0.25">
      <c r="A95" s="17" t="s">
        <v>267</v>
      </c>
      <c r="B95" s="21">
        <v>6074600</v>
      </c>
      <c r="C95" s="17"/>
      <c r="D95" s="17"/>
      <c r="E95" s="17"/>
      <c r="F95" s="17"/>
      <c r="G95" s="17"/>
      <c r="H95" s="18" t="s">
        <v>268</v>
      </c>
      <c r="I95" s="18"/>
      <c r="J95" s="18"/>
      <c r="K95" s="18"/>
      <c r="L95" s="18"/>
      <c r="M95" s="18"/>
      <c r="N95" s="18"/>
      <c r="O95" s="27"/>
    </row>
    <row r="96" spans="1:15" x14ac:dyDescent="0.25">
      <c r="A96" s="17" t="s">
        <v>269</v>
      </c>
      <c r="B96" s="21">
        <v>8300</v>
      </c>
      <c r="C96" s="17"/>
      <c r="D96" s="17"/>
      <c r="E96" s="17"/>
      <c r="F96" s="17"/>
      <c r="G96" s="17"/>
      <c r="H96" s="18" t="s">
        <v>270</v>
      </c>
      <c r="I96" s="18"/>
      <c r="J96" s="18"/>
      <c r="K96" s="18"/>
      <c r="L96" s="18"/>
      <c r="M96" s="18"/>
      <c r="N96" s="18"/>
      <c r="O96" s="27"/>
    </row>
    <row r="97" spans="1:15" x14ac:dyDescent="0.25">
      <c r="A97" s="17" t="s">
        <v>271</v>
      </c>
      <c r="B97" s="21">
        <v>280000</v>
      </c>
      <c r="C97" s="21">
        <v>282200</v>
      </c>
      <c r="D97" s="21">
        <v>267200</v>
      </c>
      <c r="E97" s="21">
        <v>258200</v>
      </c>
      <c r="F97" s="21">
        <v>264300</v>
      </c>
      <c r="G97" s="21">
        <v>253900</v>
      </c>
      <c r="H97" s="18" t="s">
        <v>272</v>
      </c>
      <c r="I97" s="18"/>
      <c r="J97" s="18"/>
      <c r="K97" s="18"/>
      <c r="L97" s="18"/>
      <c r="M97" s="18"/>
      <c r="N97" s="18"/>
      <c r="O97" s="27"/>
    </row>
    <row r="98" spans="1:15" x14ac:dyDescent="0.25">
      <c r="A98" s="17" t="s">
        <v>273</v>
      </c>
      <c r="B98" s="17"/>
      <c r="C98" s="21">
        <v>276100</v>
      </c>
      <c r="D98" s="21">
        <v>665900</v>
      </c>
      <c r="E98" s="21">
        <v>696600</v>
      </c>
      <c r="F98" s="21">
        <v>727000</v>
      </c>
      <c r="G98" s="21">
        <v>778500</v>
      </c>
      <c r="H98" s="18" t="s">
        <v>274</v>
      </c>
      <c r="I98" s="18"/>
      <c r="J98" s="18"/>
      <c r="K98" s="18"/>
      <c r="L98" s="18"/>
      <c r="M98" s="18"/>
      <c r="N98" s="18"/>
      <c r="O98" s="27"/>
    </row>
    <row r="99" spans="1:15" x14ac:dyDescent="0.25">
      <c r="A99" s="17" t="s">
        <v>275</v>
      </c>
      <c r="B99" s="21">
        <v>1800</v>
      </c>
      <c r="C99" s="21">
        <v>8400</v>
      </c>
      <c r="D99" s="21">
        <v>2200</v>
      </c>
      <c r="E99" s="21">
        <v>1300</v>
      </c>
      <c r="F99" s="17"/>
      <c r="G99" s="17"/>
      <c r="H99" s="18" t="s">
        <v>276</v>
      </c>
      <c r="I99" s="25">
        <v>292100</v>
      </c>
      <c r="J99" s="25">
        <v>-397000</v>
      </c>
      <c r="K99" s="25">
        <v>70400</v>
      </c>
      <c r="L99" s="25">
        <v>630100</v>
      </c>
      <c r="M99" s="25">
        <v>529900</v>
      </c>
      <c r="N99" s="18"/>
      <c r="O99" s="27"/>
    </row>
    <row r="100" spans="1:15" x14ac:dyDescent="0.25">
      <c r="A100" s="17" t="s">
        <v>277</v>
      </c>
      <c r="B100" s="17"/>
      <c r="C100" s="21">
        <v>129400</v>
      </c>
      <c r="D100" s="21">
        <v>15200</v>
      </c>
      <c r="E100" s="21">
        <v>12100</v>
      </c>
      <c r="F100" s="21">
        <v>9100</v>
      </c>
      <c r="G100" s="21">
        <v>7200</v>
      </c>
      <c r="H100" s="18" t="s">
        <v>162</v>
      </c>
      <c r="I100" s="18" t="s">
        <v>163</v>
      </c>
      <c r="J100" s="18" t="s">
        <v>163</v>
      </c>
      <c r="K100" s="18" t="s">
        <v>163</v>
      </c>
      <c r="L100" s="18" t="s">
        <v>163</v>
      </c>
      <c r="M100" s="18" t="s">
        <v>163</v>
      </c>
      <c r="N100" s="18" t="s">
        <v>163</v>
      </c>
      <c r="O100" s="27"/>
    </row>
    <row r="101" spans="1:15" x14ac:dyDescent="0.25">
      <c r="A101" s="17" t="s">
        <v>278</v>
      </c>
      <c r="B101" s="21">
        <v>226200</v>
      </c>
      <c r="C101" s="21">
        <v>216900</v>
      </c>
      <c r="D101" s="21">
        <v>205400</v>
      </c>
      <c r="E101" s="21">
        <v>189800</v>
      </c>
      <c r="F101" s="21">
        <v>144000</v>
      </c>
      <c r="G101" s="21">
        <v>149900</v>
      </c>
      <c r="H101" s="18" t="s">
        <v>166</v>
      </c>
      <c r="I101" s="18" t="s">
        <v>163</v>
      </c>
      <c r="J101" s="18" t="s">
        <v>163</v>
      </c>
      <c r="K101" s="18" t="s">
        <v>163</v>
      </c>
      <c r="L101" s="18" t="s">
        <v>163</v>
      </c>
      <c r="M101" s="18" t="s">
        <v>163</v>
      </c>
      <c r="N101" s="18" t="s">
        <v>163</v>
      </c>
      <c r="O101" s="27"/>
    </row>
    <row r="102" spans="1:15" x14ac:dyDescent="0.25">
      <c r="A102" s="17" t="s">
        <v>279</v>
      </c>
      <c r="B102" s="21">
        <v>100</v>
      </c>
      <c r="C102" s="17"/>
      <c r="D102" s="21">
        <v>1000</v>
      </c>
      <c r="E102" s="21">
        <v>13800</v>
      </c>
      <c r="F102" s="21">
        <v>4500</v>
      </c>
      <c r="G102" s="17"/>
      <c r="H102" s="18" t="s">
        <v>169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7"/>
    </row>
    <row r="103" spans="1:15" x14ac:dyDescent="0.25">
      <c r="A103" s="17" t="s">
        <v>280</v>
      </c>
      <c r="B103" s="17"/>
      <c r="C103" s="17"/>
      <c r="D103" s="17"/>
      <c r="E103" s="17"/>
      <c r="F103" s="17"/>
      <c r="G103" s="17"/>
      <c r="H103" s="18" t="s">
        <v>172</v>
      </c>
      <c r="I103" s="18" t="s">
        <v>173</v>
      </c>
      <c r="J103" s="18" t="s">
        <v>173</v>
      </c>
      <c r="K103" s="18" t="s">
        <v>173</v>
      </c>
      <c r="L103" s="18" t="s">
        <v>173</v>
      </c>
      <c r="M103" s="18" t="s">
        <v>173</v>
      </c>
      <c r="N103" s="18" t="s">
        <v>173</v>
      </c>
      <c r="O103" s="27"/>
    </row>
    <row r="104" spans="1:15" x14ac:dyDescent="0.25">
      <c r="A104" s="19" t="s">
        <v>281</v>
      </c>
      <c r="B104" s="21">
        <v>9062100</v>
      </c>
      <c r="C104" s="21">
        <v>10435200</v>
      </c>
      <c r="D104" s="21">
        <v>13417600</v>
      </c>
      <c r="E104" s="21">
        <v>12568800</v>
      </c>
      <c r="F104" s="21">
        <v>14574700</v>
      </c>
      <c r="G104" s="21">
        <v>15264300</v>
      </c>
      <c r="H104" s="18" t="s">
        <v>176</v>
      </c>
      <c r="I104" s="25">
        <v>25</v>
      </c>
      <c r="J104" s="25">
        <v>25</v>
      </c>
      <c r="K104" s="25">
        <v>25</v>
      </c>
      <c r="L104" s="25">
        <v>25</v>
      </c>
      <c r="M104" s="25">
        <v>25</v>
      </c>
      <c r="N104" s="18"/>
      <c r="O104" s="27"/>
    </row>
    <row r="105" spans="1:15" x14ac:dyDescent="0.25">
      <c r="A105" s="17" t="s">
        <v>282</v>
      </c>
      <c r="B105" s="17"/>
      <c r="C105" s="17"/>
      <c r="D105" s="17"/>
      <c r="E105" s="17"/>
      <c r="F105" s="17"/>
      <c r="G105" s="17"/>
      <c r="H105" s="18" t="s">
        <v>179</v>
      </c>
      <c r="I105" s="18"/>
      <c r="J105" s="18"/>
      <c r="K105" s="18"/>
      <c r="L105" s="18"/>
      <c r="M105" s="18"/>
      <c r="N105" s="18"/>
      <c r="O105" s="27"/>
    </row>
    <row r="106" spans="1:15" x14ac:dyDescent="0.25">
      <c r="A106" s="17" t="s">
        <v>283</v>
      </c>
      <c r="B106" s="17"/>
      <c r="C106" s="17"/>
      <c r="D106" s="17"/>
      <c r="E106" s="17"/>
      <c r="F106" s="17"/>
      <c r="G106" s="17"/>
      <c r="H106" s="18" t="s">
        <v>182</v>
      </c>
      <c r="I106" s="18" t="s">
        <v>183</v>
      </c>
      <c r="J106" s="18" t="s">
        <v>183</v>
      </c>
      <c r="K106" s="18" t="s">
        <v>183</v>
      </c>
      <c r="L106" s="18" t="s">
        <v>183</v>
      </c>
      <c r="M106" s="18" t="s">
        <v>183</v>
      </c>
      <c r="N106" s="18"/>
      <c r="O106" s="27"/>
    </row>
    <row r="107" spans="1:15" x14ac:dyDescent="0.25">
      <c r="A107" s="19" t="s">
        <v>284</v>
      </c>
      <c r="B107" s="21">
        <v>17094600</v>
      </c>
      <c r="C107" s="21">
        <v>17741300</v>
      </c>
      <c r="D107" s="21">
        <v>21253900</v>
      </c>
      <c r="E107" s="21">
        <v>22549600</v>
      </c>
      <c r="F107" s="21">
        <v>23163800</v>
      </c>
      <c r="G107" s="21">
        <v>26301100</v>
      </c>
      <c r="H107" s="18" t="s">
        <v>186</v>
      </c>
      <c r="I107" s="18" t="s">
        <v>183</v>
      </c>
      <c r="J107" s="18" t="s">
        <v>183</v>
      </c>
      <c r="K107" s="18" t="s">
        <v>183</v>
      </c>
      <c r="L107" s="18" t="s">
        <v>183</v>
      </c>
      <c r="M107" s="18" t="s">
        <v>183</v>
      </c>
      <c r="N107" s="18"/>
      <c r="O107" s="27"/>
    </row>
    <row r="108" spans="1:15" x14ac:dyDescent="0.25">
      <c r="A108" s="19" t="s">
        <v>285</v>
      </c>
      <c r="B108" s="17"/>
      <c r="C108" s="17"/>
      <c r="D108" s="17"/>
      <c r="E108" s="17"/>
      <c r="F108" s="17"/>
      <c r="G108" s="17"/>
      <c r="H108" s="18" t="s">
        <v>189</v>
      </c>
      <c r="I108" s="18"/>
      <c r="J108" s="18"/>
      <c r="K108" s="18"/>
      <c r="L108" s="18"/>
      <c r="M108" s="18"/>
      <c r="N108" s="18"/>
      <c r="O108" s="27"/>
    </row>
    <row r="109" spans="1:15" x14ac:dyDescent="0.25">
      <c r="A109" s="17" t="s">
        <v>286</v>
      </c>
      <c r="B109" s="21">
        <v>1446700</v>
      </c>
      <c r="C109" s="21">
        <v>1446700</v>
      </c>
      <c r="D109" s="21">
        <v>1637900</v>
      </c>
      <c r="E109" s="21">
        <v>1637900</v>
      </c>
      <c r="F109" s="21">
        <v>1887400</v>
      </c>
      <c r="G109" s="21">
        <v>1887400</v>
      </c>
      <c r="H109" s="18" t="s">
        <v>192</v>
      </c>
      <c r="I109" s="18"/>
      <c r="J109" s="18"/>
      <c r="K109" s="18"/>
      <c r="L109" s="18"/>
      <c r="M109" s="18"/>
      <c r="N109" s="18"/>
      <c r="O109" s="27"/>
    </row>
    <row r="110" spans="1:15" x14ac:dyDescent="0.25">
      <c r="A110" s="17" t="s">
        <v>287</v>
      </c>
      <c r="B110" s="17"/>
      <c r="C110" s="17"/>
      <c r="D110" s="17"/>
      <c r="E110" s="17"/>
      <c r="F110" s="17"/>
      <c r="G110" s="17"/>
      <c r="H110" s="18" t="s">
        <v>195</v>
      </c>
      <c r="I110" s="18" t="s">
        <v>196</v>
      </c>
      <c r="J110" s="18" t="s">
        <v>197</v>
      </c>
      <c r="K110" s="18" t="s">
        <v>198</v>
      </c>
      <c r="L110" s="18" t="s">
        <v>199</v>
      </c>
      <c r="M110" s="18" t="s">
        <v>200</v>
      </c>
      <c r="N110" s="18" t="s">
        <v>201</v>
      </c>
      <c r="O110" s="27"/>
    </row>
    <row r="111" spans="1:15" x14ac:dyDescent="0.25">
      <c r="A111" s="17" t="s">
        <v>288</v>
      </c>
      <c r="B111" s="17"/>
      <c r="C111" s="17"/>
      <c r="D111" s="17"/>
      <c r="E111" s="17"/>
      <c r="F111" s="17"/>
      <c r="G111" s="17"/>
      <c r="H111" s="18" t="s">
        <v>204</v>
      </c>
      <c r="I111" s="18" t="s">
        <v>205</v>
      </c>
      <c r="J111" s="18" t="s">
        <v>205</v>
      </c>
      <c r="K111" s="18" t="s">
        <v>205</v>
      </c>
      <c r="L111" s="18" t="s">
        <v>205</v>
      </c>
      <c r="M111" s="18" t="s">
        <v>205</v>
      </c>
      <c r="N111" s="18" t="s">
        <v>205</v>
      </c>
      <c r="O111" s="27"/>
    </row>
    <row r="112" spans="1:15" x14ac:dyDescent="0.25">
      <c r="A112" s="17" t="s">
        <v>289</v>
      </c>
      <c r="B112" s="17"/>
      <c r="C112" s="17"/>
      <c r="D112" s="17"/>
      <c r="E112" s="17"/>
      <c r="F112" s="17"/>
      <c r="G112" s="17"/>
      <c r="H112" s="18"/>
      <c r="I112" s="18"/>
      <c r="J112" s="18"/>
      <c r="K112" s="18"/>
      <c r="L112" s="18"/>
      <c r="M112" s="18"/>
      <c r="N112" s="18"/>
      <c r="O112" s="27"/>
    </row>
    <row r="113" spans="1:15" x14ac:dyDescent="0.25">
      <c r="A113" s="17" t="s">
        <v>290</v>
      </c>
      <c r="B113" s="21">
        <v>2676000</v>
      </c>
      <c r="C113" s="21">
        <v>2676000</v>
      </c>
      <c r="D113" s="21">
        <v>3429800</v>
      </c>
      <c r="E113" s="21">
        <v>3429800</v>
      </c>
      <c r="F113" s="21">
        <v>4193400</v>
      </c>
      <c r="G113" s="21">
        <v>4193400</v>
      </c>
      <c r="H113" s="18"/>
      <c r="I113" s="18"/>
      <c r="J113" s="18"/>
      <c r="K113" s="18"/>
      <c r="L113" s="18"/>
      <c r="M113" s="18"/>
      <c r="N113" s="18"/>
      <c r="O113" s="27"/>
    </row>
    <row r="114" spans="1:15" x14ac:dyDescent="0.25">
      <c r="A114" s="17" t="s">
        <v>291</v>
      </c>
      <c r="B114" s="17"/>
      <c r="C114" s="17"/>
      <c r="D114" s="17"/>
      <c r="E114" s="17"/>
      <c r="F114" s="17"/>
      <c r="G114" s="17"/>
      <c r="H114" s="18" t="s">
        <v>212</v>
      </c>
      <c r="I114" s="18"/>
      <c r="J114" s="18"/>
      <c r="K114" s="18"/>
      <c r="L114" s="18"/>
      <c r="M114" s="18"/>
      <c r="N114" s="18"/>
      <c r="O114" s="27"/>
    </row>
    <row r="115" spans="1:15" x14ac:dyDescent="0.25">
      <c r="A115" s="17" t="s">
        <v>292</v>
      </c>
      <c r="B115" s="21">
        <v>-254000</v>
      </c>
      <c r="C115" s="21">
        <v>-221300</v>
      </c>
      <c r="D115" s="21">
        <v>-226400</v>
      </c>
      <c r="E115" s="21">
        <v>-236800</v>
      </c>
      <c r="F115" s="21">
        <v>-307600</v>
      </c>
      <c r="G115" s="21">
        <v>-296300</v>
      </c>
      <c r="H115" s="18"/>
      <c r="I115" s="18"/>
      <c r="J115" s="18"/>
      <c r="K115" s="18"/>
      <c r="L115" s="18"/>
      <c r="M115" s="18"/>
      <c r="N115" s="18"/>
      <c r="O115" s="27"/>
    </row>
    <row r="116" spans="1:15" x14ac:dyDescent="0.25">
      <c r="A116" s="17" t="s">
        <v>293</v>
      </c>
      <c r="B116" s="17"/>
      <c r="C116" s="17"/>
      <c r="D116" s="17"/>
      <c r="E116" s="17"/>
      <c r="F116" s="17"/>
      <c r="G116" s="17"/>
      <c r="H116" s="18"/>
      <c r="I116" s="18"/>
      <c r="J116" s="18"/>
      <c r="K116" s="18"/>
      <c r="L116" s="18"/>
      <c r="M116" s="18"/>
      <c r="N116" s="18"/>
      <c r="O116" s="27"/>
    </row>
    <row r="117" spans="1:15" x14ac:dyDescent="0.25">
      <c r="A117" s="17" t="s">
        <v>294</v>
      </c>
      <c r="B117" s="21">
        <v>54000</v>
      </c>
      <c r="C117" s="21">
        <v>57000</v>
      </c>
      <c r="D117" s="21">
        <v>78200</v>
      </c>
      <c r="E117" s="21">
        <v>78200</v>
      </c>
      <c r="F117" s="21">
        <v>78200</v>
      </c>
      <c r="G117" s="21">
        <v>78200</v>
      </c>
      <c r="H117" s="18"/>
      <c r="I117" s="18"/>
      <c r="J117" s="18"/>
      <c r="K117" s="18"/>
      <c r="L117" s="18"/>
      <c r="M117" s="18"/>
      <c r="N117" s="18"/>
      <c r="O117" s="27"/>
    </row>
    <row r="118" spans="1:15" x14ac:dyDescent="0.25">
      <c r="A118" s="17" t="s">
        <v>295</v>
      </c>
      <c r="B118" s="17"/>
      <c r="C118" s="17"/>
      <c r="D118" s="17"/>
      <c r="E118" s="17"/>
      <c r="F118" s="17"/>
      <c r="G118" s="17"/>
      <c r="H118" s="18"/>
      <c r="I118" s="18"/>
      <c r="J118" s="18"/>
      <c r="K118" s="18"/>
      <c r="L118" s="18"/>
      <c r="M118" s="18"/>
      <c r="N118" s="18"/>
      <c r="O118" s="27"/>
    </row>
    <row r="119" spans="1:15" x14ac:dyDescent="0.25">
      <c r="A119" s="17" t="s">
        <v>296</v>
      </c>
      <c r="B119" s="21">
        <v>1387900</v>
      </c>
      <c r="C119" s="21">
        <v>1618100</v>
      </c>
      <c r="D119" s="21">
        <v>1757000</v>
      </c>
      <c r="E119" s="21">
        <v>491600</v>
      </c>
      <c r="F119" s="21">
        <v>-714100</v>
      </c>
      <c r="G119" s="21">
        <v>-3525700</v>
      </c>
      <c r="H119" s="27"/>
      <c r="I119" s="27"/>
      <c r="J119" s="27"/>
      <c r="K119" s="27"/>
      <c r="L119" s="27"/>
      <c r="M119" s="27"/>
      <c r="N119" s="27"/>
      <c r="O119" s="27"/>
    </row>
    <row r="120" spans="1:15" x14ac:dyDescent="0.25">
      <c r="A120" s="17" t="s">
        <v>297</v>
      </c>
      <c r="B120" s="17"/>
      <c r="C120" s="17"/>
      <c r="D120" s="17"/>
      <c r="E120" s="17"/>
      <c r="F120" s="17"/>
      <c r="G120" s="17"/>
      <c r="H120" s="27"/>
      <c r="I120" s="27"/>
      <c r="J120" s="27"/>
      <c r="K120" s="27"/>
      <c r="L120" s="27"/>
      <c r="M120" s="27"/>
      <c r="N120" s="27"/>
      <c r="O120" s="27"/>
    </row>
    <row r="121" spans="1:15" x14ac:dyDescent="0.25">
      <c r="A121" s="17" t="s">
        <v>298</v>
      </c>
      <c r="B121" s="17"/>
      <c r="C121" s="17"/>
      <c r="D121" s="17"/>
      <c r="E121" s="17"/>
      <c r="F121" s="17"/>
      <c r="G121" s="17"/>
      <c r="H121" s="27"/>
      <c r="I121" s="27"/>
      <c r="J121" s="27"/>
      <c r="K121" s="27"/>
      <c r="L121" s="27"/>
      <c r="M121" s="27"/>
      <c r="N121" s="27"/>
      <c r="O121" s="27"/>
    </row>
    <row r="122" spans="1:15" x14ac:dyDescent="0.25">
      <c r="A122" s="17" t="s">
        <v>299</v>
      </c>
      <c r="B122" s="17"/>
      <c r="C122" s="17"/>
      <c r="D122" s="17"/>
      <c r="E122" s="17"/>
      <c r="F122" s="17"/>
      <c r="G122" s="17"/>
      <c r="H122" s="27"/>
      <c r="I122" s="27"/>
      <c r="J122" s="27"/>
      <c r="K122" s="27"/>
      <c r="L122" s="27"/>
      <c r="M122" s="27"/>
      <c r="N122" s="27"/>
      <c r="O122" s="27"/>
    </row>
    <row r="123" spans="1:15" x14ac:dyDescent="0.25">
      <c r="A123" s="17" t="s">
        <v>300</v>
      </c>
      <c r="B123" s="17"/>
      <c r="C123" s="17"/>
      <c r="D123" s="17"/>
      <c r="E123" s="17"/>
      <c r="F123" s="17"/>
      <c r="G123" s="17"/>
      <c r="H123" s="27"/>
      <c r="I123" s="27"/>
      <c r="J123" s="27"/>
      <c r="K123" s="27"/>
      <c r="L123" s="27"/>
      <c r="M123" s="27"/>
      <c r="N123" s="27"/>
      <c r="O123" s="27"/>
    </row>
    <row r="124" spans="1:15" x14ac:dyDescent="0.25">
      <c r="A124" s="19" t="s">
        <v>301</v>
      </c>
      <c r="B124" s="21">
        <v>5310600</v>
      </c>
      <c r="C124" s="21">
        <v>5576500</v>
      </c>
      <c r="D124" s="21">
        <v>6676500</v>
      </c>
      <c r="E124" s="21">
        <v>5400700</v>
      </c>
      <c r="F124" s="21">
        <v>5137300</v>
      </c>
      <c r="G124" s="21">
        <v>2337000</v>
      </c>
      <c r="H124" s="27"/>
      <c r="I124" s="27"/>
      <c r="J124" s="27"/>
      <c r="K124" s="27"/>
      <c r="L124" s="27"/>
      <c r="M124" s="27"/>
      <c r="N124" s="27"/>
      <c r="O124" s="27"/>
    </row>
    <row r="125" spans="1:15" x14ac:dyDescent="0.25">
      <c r="A125" s="17" t="s">
        <v>302</v>
      </c>
      <c r="B125" s="21">
        <v>341200</v>
      </c>
      <c r="C125" s="21">
        <v>358700</v>
      </c>
      <c r="D125" s="21">
        <v>363200</v>
      </c>
      <c r="E125" s="21">
        <v>290500</v>
      </c>
      <c r="F125" s="21">
        <v>353700</v>
      </c>
      <c r="G125" s="21">
        <v>171400</v>
      </c>
      <c r="H125" s="27"/>
      <c r="I125" s="27"/>
      <c r="J125" s="27"/>
      <c r="K125" s="27"/>
      <c r="L125" s="27"/>
      <c r="M125" s="27"/>
      <c r="N125" s="27"/>
      <c r="O125" s="27"/>
    </row>
    <row r="126" spans="1:15" x14ac:dyDescent="0.25">
      <c r="A126" s="19" t="s">
        <v>303</v>
      </c>
      <c r="B126" s="21">
        <v>5651800</v>
      </c>
      <c r="C126" s="21">
        <v>5935200</v>
      </c>
      <c r="D126" s="21">
        <v>7039700</v>
      </c>
      <c r="E126" s="21">
        <v>5691200</v>
      </c>
      <c r="F126" s="21">
        <v>5491000</v>
      </c>
      <c r="G126" s="21">
        <v>2508400</v>
      </c>
      <c r="H126" s="27"/>
      <c r="I126" s="27"/>
      <c r="J126" s="27"/>
      <c r="K126" s="27"/>
      <c r="L126" s="27"/>
      <c r="M126" s="27"/>
      <c r="N126" s="27"/>
      <c r="O126" s="27"/>
    </row>
    <row r="127" spans="1:15" x14ac:dyDescent="0.25">
      <c r="A127" s="17" t="s">
        <v>304</v>
      </c>
      <c r="B127" s="17"/>
      <c r="C127" s="17"/>
      <c r="D127" s="17"/>
      <c r="E127" s="17"/>
      <c r="F127" s="17"/>
      <c r="G127" s="17"/>
      <c r="H127" s="27"/>
      <c r="I127" s="27"/>
      <c r="J127" s="27"/>
      <c r="K127" s="27"/>
      <c r="L127" s="27"/>
      <c r="M127" s="27"/>
      <c r="N127" s="27"/>
      <c r="O127" s="27"/>
    </row>
    <row r="128" spans="1:15" x14ac:dyDescent="0.25">
      <c r="A128" s="17" t="s">
        <v>305</v>
      </c>
      <c r="B128" s="17"/>
      <c r="C128" s="17"/>
      <c r="D128" s="17"/>
      <c r="E128" s="17"/>
      <c r="F128" s="17"/>
      <c r="G128" s="17"/>
      <c r="H128" s="27"/>
      <c r="I128" s="27"/>
      <c r="J128" s="27"/>
      <c r="K128" s="27"/>
      <c r="L128" s="27"/>
      <c r="M128" s="27"/>
      <c r="N128" s="27"/>
      <c r="O128" s="27"/>
    </row>
    <row r="129" spans="1:15" x14ac:dyDescent="0.25">
      <c r="A129" s="17" t="s">
        <v>306</v>
      </c>
      <c r="B129" s="21">
        <v>22746400</v>
      </c>
      <c r="C129" s="21">
        <v>23676500</v>
      </c>
      <c r="D129" s="21">
        <v>28293600</v>
      </c>
      <c r="E129" s="21">
        <v>28240800</v>
      </c>
      <c r="F129" s="21">
        <v>28654800</v>
      </c>
      <c r="G129" s="21">
        <v>28809500</v>
      </c>
      <c r="H129" s="27"/>
      <c r="I129" s="27"/>
      <c r="J129" s="27"/>
      <c r="K129" s="27"/>
      <c r="L129" s="27"/>
      <c r="M129" s="27"/>
      <c r="N129" s="27"/>
      <c r="O129" s="27"/>
    </row>
    <row r="130" spans="1:15" x14ac:dyDescent="0.25">
      <c r="A130" s="17" t="s">
        <v>162</v>
      </c>
      <c r="B130" s="17" t="s">
        <v>163</v>
      </c>
      <c r="C130" s="17" t="s">
        <v>163</v>
      </c>
      <c r="D130" s="17" t="s">
        <v>163</v>
      </c>
      <c r="E130" s="17" t="s">
        <v>163</v>
      </c>
      <c r="F130" s="17" t="s">
        <v>163</v>
      </c>
      <c r="G130" s="17" t="s">
        <v>163</v>
      </c>
      <c r="H130" s="27"/>
      <c r="I130" s="27"/>
      <c r="J130" s="27"/>
      <c r="K130" s="27"/>
      <c r="L130" s="27"/>
      <c r="M130" s="27"/>
      <c r="N130" s="27"/>
      <c r="O130" s="27"/>
    </row>
    <row r="131" spans="1:15" x14ac:dyDescent="0.25">
      <c r="A131" s="17" t="s">
        <v>166</v>
      </c>
      <c r="B131" s="17" t="s">
        <v>163</v>
      </c>
      <c r="C131" s="17" t="s">
        <v>163</v>
      </c>
      <c r="D131" s="17" t="s">
        <v>163</v>
      </c>
      <c r="E131" s="17" t="s">
        <v>163</v>
      </c>
      <c r="F131" s="17" t="s">
        <v>163</v>
      </c>
      <c r="G131" s="17" t="s">
        <v>163</v>
      </c>
      <c r="H131" s="27"/>
      <c r="I131" s="27"/>
      <c r="J131" s="27"/>
      <c r="K131" s="27"/>
      <c r="L131" s="27"/>
      <c r="M131" s="27"/>
      <c r="N131" s="27"/>
      <c r="O131" s="27"/>
    </row>
    <row r="132" spans="1:15" x14ac:dyDescent="0.25">
      <c r="A132" s="17" t="s">
        <v>169</v>
      </c>
      <c r="B132" s="29">
        <v>1</v>
      </c>
      <c r="C132" s="29">
        <v>1</v>
      </c>
      <c r="D132" s="29">
        <v>1</v>
      </c>
      <c r="E132" s="29">
        <v>1</v>
      </c>
      <c r="F132" s="29">
        <v>1</v>
      </c>
      <c r="G132" s="29">
        <v>1</v>
      </c>
      <c r="H132" s="27"/>
      <c r="I132" s="27"/>
      <c r="J132" s="27"/>
      <c r="K132" s="27"/>
      <c r="L132" s="27"/>
      <c r="M132" s="27"/>
      <c r="N132" s="27"/>
      <c r="O132" s="27"/>
    </row>
    <row r="133" spans="1:15" x14ac:dyDescent="0.25">
      <c r="A133" s="17" t="s">
        <v>172</v>
      </c>
      <c r="B133" s="17" t="s">
        <v>173</v>
      </c>
      <c r="C133" s="17" t="s">
        <v>173</v>
      </c>
      <c r="D133" s="17" t="s">
        <v>173</v>
      </c>
      <c r="E133" s="17" t="s">
        <v>173</v>
      </c>
      <c r="F133" s="17" t="s">
        <v>173</v>
      </c>
      <c r="G133" s="17" t="s">
        <v>173</v>
      </c>
    </row>
    <row r="134" spans="1:15" x14ac:dyDescent="0.25">
      <c r="A134" s="17" t="s">
        <v>176</v>
      </c>
      <c r="B134" s="21">
        <v>25</v>
      </c>
      <c r="C134" s="21">
        <v>25</v>
      </c>
      <c r="D134" s="21">
        <v>25</v>
      </c>
      <c r="E134" s="21">
        <v>25</v>
      </c>
      <c r="F134" s="21">
        <v>25</v>
      </c>
      <c r="G134" s="17"/>
    </row>
    <row r="135" spans="1:15" x14ac:dyDescent="0.25">
      <c r="A135" s="17" t="s">
        <v>179</v>
      </c>
      <c r="B135" s="17"/>
      <c r="C135" s="17"/>
      <c r="D135" s="17"/>
      <c r="E135" s="17"/>
      <c r="F135" s="17"/>
      <c r="G135" s="17"/>
    </row>
    <row r="136" spans="1:15" x14ac:dyDescent="0.25">
      <c r="A136" s="17" t="s">
        <v>182</v>
      </c>
      <c r="B136" s="17" t="s">
        <v>183</v>
      </c>
      <c r="C136" s="17" t="s">
        <v>183</v>
      </c>
      <c r="D136" s="17" t="s">
        <v>183</v>
      </c>
      <c r="E136" s="17" t="s">
        <v>183</v>
      </c>
      <c r="F136" s="17" t="s">
        <v>183</v>
      </c>
      <c r="G136" s="17"/>
    </row>
    <row r="137" spans="1:15" x14ac:dyDescent="0.25">
      <c r="A137" s="17" t="s">
        <v>186</v>
      </c>
      <c r="B137" s="17" t="s">
        <v>183</v>
      </c>
      <c r="C137" s="17" t="s">
        <v>183</v>
      </c>
      <c r="D137" s="17" t="s">
        <v>183</v>
      </c>
      <c r="E137" s="17" t="s">
        <v>183</v>
      </c>
      <c r="F137" s="17" t="s">
        <v>183</v>
      </c>
      <c r="G137" s="17"/>
    </row>
    <row r="138" spans="1:15" x14ac:dyDescent="0.25">
      <c r="A138" s="17" t="s">
        <v>189</v>
      </c>
      <c r="B138" s="17"/>
      <c r="C138" s="17"/>
      <c r="D138" s="17"/>
      <c r="E138" s="17"/>
      <c r="F138" s="17"/>
      <c r="G138" s="17"/>
    </row>
    <row r="139" spans="1:15" x14ac:dyDescent="0.25">
      <c r="A139" s="17" t="s">
        <v>192</v>
      </c>
      <c r="B139" s="17"/>
      <c r="C139" s="17"/>
      <c r="D139" s="17"/>
      <c r="E139" s="17"/>
      <c r="F139" s="17"/>
      <c r="G139" s="17"/>
    </row>
    <row r="140" spans="1:15" x14ac:dyDescent="0.25">
      <c r="A140" s="17" t="s">
        <v>195</v>
      </c>
      <c r="B140" s="17" t="s">
        <v>196</v>
      </c>
      <c r="C140" s="17" t="s">
        <v>197</v>
      </c>
      <c r="D140" s="17" t="s">
        <v>198</v>
      </c>
      <c r="E140" s="17" t="s">
        <v>199</v>
      </c>
      <c r="F140" s="17" t="s">
        <v>200</v>
      </c>
      <c r="G140" s="17" t="s">
        <v>201</v>
      </c>
    </row>
    <row r="141" spans="1:15" x14ac:dyDescent="0.25">
      <c r="A141" s="17" t="s">
        <v>204</v>
      </c>
      <c r="B141" s="17" t="s">
        <v>205</v>
      </c>
      <c r="C141" s="17" t="s">
        <v>205</v>
      </c>
      <c r="D141" s="17" t="s">
        <v>205</v>
      </c>
      <c r="E141" s="17" t="s">
        <v>205</v>
      </c>
      <c r="F141" s="17" t="s">
        <v>205</v>
      </c>
      <c r="G141" s="17" t="s">
        <v>205</v>
      </c>
    </row>
    <row r="142" spans="1:15" x14ac:dyDescent="0.25">
      <c r="A142" s="17"/>
      <c r="B142" s="17"/>
      <c r="C142" s="17"/>
      <c r="D142" s="17"/>
      <c r="E142" s="17"/>
      <c r="F142" s="17"/>
      <c r="G142" s="17"/>
    </row>
    <row r="143" spans="1:15" x14ac:dyDescent="0.25">
      <c r="A143" s="17"/>
      <c r="B143" s="17"/>
      <c r="C143" s="17"/>
      <c r="D143" s="17"/>
      <c r="E143" s="17"/>
      <c r="F143" s="17"/>
      <c r="G143" s="17"/>
    </row>
    <row r="144" spans="1:15" x14ac:dyDescent="0.25">
      <c r="A144" s="17" t="s">
        <v>212</v>
      </c>
      <c r="B144" s="17"/>
      <c r="C144" s="17"/>
      <c r="D144" s="17"/>
      <c r="E144" s="17"/>
      <c r="F144" s="17"/>
      <c r="G144" s="17"/>
    </row>
    <row r="145" spans="1:7" x14ac:dyDescent="0.25">
      <c r="A145" s="17"/>
      <c r="B145" s="17"/>
      <c r="C145" s="17"/>
      <c r="D145" s="17"/>
      <c r="E145" s="17"/>
      <c r="F145" s="17"/>
      <c r="G145" s="17"/>
    </row>
    <row r="146" spans="1:7" x14ac:dyDescent="0.25">
      <c r="A146" s="27"/>
      <c r="B146" s="27"/>
      <c r="C146" s="27"/>
      <c r="D146" s="27"/>
      <c r="E146" s="27"/>
      <c r="F146" s="27"/>
      <c r="G146" s="27"/>
    </row>
    <row r="147" spans="1:7" x14ac:dyDescent="0.25">
      <c r="A147" s="27"/>
      <c r="B147" s="27"/>
      <c r="C147" s="27"/>
      <c r="D147" s="27"/>
      <c r="E147" s="27"/>
      <c r="F147" s="27"/>
      <c r="G147" s="27"/>
    </row>
    <row r="148" spans="1:7" x14ac:dyDescent="0.25">
      <c r="A148" s="27"/>
      <c r="B148" s="27"/>
      <c r="C148" s="27"/>
      <c r="D148" s="27"/>
      <c r="E148" s="27"/>
      <c r="F148" s="27"/>
      <c r="G148" s="27"/>
    </row>
    <row r="149" spans="1:7" x14ac:dyDescent="0.25">
      <c r="A149" s="27"/>
      <c r="B149" s="27"/>
      <c r="C149" s="27"/>
      <c r="D149" s="27"/>
      <c r="E149" s="27"/>
      <c r="F149" s="27"/>
      <c r="G149" s="27"/>
    </row>
    <row r="150" spans="1:7" x14ac:dyDescent="0.25">
      <c r="A150" s="27"/>
      <c r="B150" s="27"/>
      <c r="C150" s="27"/>
      <c r="D150" s="27"/>
      <c r="E150" s="27"/>
      <c r="F150" s="27"/>
      <c r="G150" s="27"/>
    </row>
    <row r="151" spans="1:7" x14ac:dyDescent="0.25">
      <c r="A151" s="27"/>
      <c r="B151" s="27"/>
      <c r="C151" s="27"/>
      <c r="D151" s="27"/>
      <c r="E151" s="27"/>
      <c r="F151" s="27"/>
      <c r="G151" s="27"/>
    </row>
    <row r="152" spans="1:7" x14ac:dyDescent="0.25">
      <c r="A152" s="27"/>
      <c r="B152" s="27"/>
      <c r="C152" s="27"/>
      <c r="D152" s="27"/>
      <c r="E152" s="27"/>
      <c r="F152" s="27"/>
      <c r="G152" s="27"/>
    </row>
    <row r="153" spans="1:7" x14ac:dyDescent="0.25">
      <c r="A153" s="27"/>
      <c r="B153" s="27"/>
      <c r="C153" s="27"/>
      <c r="D153" s="27"/>
      <c r="E153" s="27"/>
      <c r="F153" s="27"/>
      <c r="G153" s="27"/>
    </row>
    <row r="154" spans="1:7" x14ac:dyDescent="0.25">
      <c r="A154" s="27"/>
      <c r="B154" s="27"/>
      <c r="C154" s="27"/>
      <c r="D154" s="27"/>
      <c r="E154" s="27"/>
      <c r="F154" s="27"/>
      <c r="G154" s="27"/>
    </row>
    <row r="155" spans="1:7" x14ac:dyDescent="0.25">
      <c r="A155" s="27"/>
      <c r="B155" s="27"/>
      <c r="C155" s="27"/>
      <c r="D155" s="27"/>
      <c r="E155" s="27"/>
      <c r="F155" s="27"/>
      <c r="G155" s="27"/>
    </row>
    <row r="156" spans="1:7" x14ac:dyDescent="0.25">
      <c r="A156" s="27"/>
      <c r="B156" s="27"/>
      <c r="C156" s="27"/>
      <c r="D156" s="27"/>
      <c r="E156" s="27"/>
      <c r="F156" s="27"/>
      <c r="G156" s="27"/>
    </row>
    <row r="157" spans="1:7" x14ac:dyDescent="0.25">
      <c r="A157" s="27"/>
      <c r="B157" s="27"/>
      <c r="C157" s="27"/>
      <c r="D157" s="27"/>
      <c r="E157" s="27"/>
      <c r="F157" s="27"/>
      <c r="G157" s="27"/>
    </row>
    <row r="158" spans="1:7" x14ac:dyDescent="0.25">
      <c r="A158" s="27"/>
      <c r="B158" s="27"/>
      <c r="C158" s="27"/>
      <c r="D158" s="27"/>
      <c r="E158" s="27"/>
      <c r="F158" s="27"/>
      <c r="G158" s="27"/>
    </row>
    <row r="159" spans="1:7" x14ac:dyDescent="0.25">
      <c r="A159" s="27"/>
      <c r="B159" s="27"/>
      <c r="C159" s="27"/>
      <c r="D159" s="27"/>
      <c r="E159" s="27"/>
      <c r="F159" s="27"/>
      <c r="G159" s="27"/>
    </row>
    <row r="160" spans="1:7" x14ac:dyDescent="0.25">
      <c r="A160" s="27"/>
      <c r="B160" s="27"/>
      <c r="C160" s="27"/>
      <c r="D160" s="27"/>
      <c r="E160" s="27"/>
      <c r="F160" s="27"/>
      <c r="G160" s="27"/>
    </row>
    <row r="161" spans="1:7" x14ac:dyDescent="0.25">
      <c r="A161" s="27"/>
      <c r="B161" s="27"/>
      <c r="C161" s="27"/>
      <c r="D161" s="27"/>
      <c r="E161" s="27"/>
      <c r="F161" s="27"/>
      <c r="G161" s="27"/>
    </row>
    <row r="162" spans="1:7" x14ac:dyDescent="0.25">
      <c r="A162" s="27"/>
      <c r="B162" s="27"/>
      <c r="C162" s="27"/>
      <c r="D162" s="27"/>
      <c r="E162" s="27"/>
      <c r="F162" s="27"/>
      <c r="G162" s="27"/>
    </row>
    <row r="163" spans="1:7" x14ac:dyDescent="0.25">
      <c r="A163" s="27"/>
      <c r="B163" s="27"/>
      <c r="C163" s="27"/>
      <c r="D163" s="27"/>
      <c r="E163" s="27"/>
      <c r="F163" s="27"/>
      <c r="G163" s="27"/>
    </row>
    <row r="164" spans="1:7" x14ac:dyDescent="0.25">
      <c r="A164" s="27"/>
      <c r="B164" s="27"/>
      <c r="C164" s="27"/>
      <c r="D164" s="27"/>
      <c r="E164" s="27"/>
      <c r="F164" s="27"/>
      <c r="G164" s="27"/>
    </row>
    <row r="165" spans="1:7" x14ac:dyDescent="0.25">
      <c r="A165" s="27"/>
      <c r="B165" s="27"/>
      <c r="C165" s="27"/>
      <c r="D165" s="27"/>
      <c r="E165" s="27"/>
      <c r="F165" s="27"/>
      <c r="G165" s="27"/>
    </row>
    <row r="166" spans="1:7" x14ac:dyDescent="0.25">
      <c r="A166" s="27"/>
      <c r="B166" s="27"/>
      <c r="C166" s="27"/>
      <c r="D166" s="27"/>
      <c r="E166" s="27"/>
      <c r="F166" s="27"/>
      <c r="G166" s="27"/>
    </row>
    <row r="167" spans="1:7" x14ac:dyDescent="0.25">
      <c r="A167" s="27"/>
      <c r="B167" s="27"/>
      <c r="C167" s="27"/>
      <c r="D167" s="27"/>
      <c r="E167" s="27"/>
      <c r="F167" s="27"/>
      <c r="G167" s="27"/>
    </row>
    <row r="168" spans="1:7" x14ac:dyDescent="0.25">
      <c r="A168" s="27"/>
      <c r="B168" s="27"/>
      <c r="C168" s="27"/>
      <c r="D168" s="27"/>
      <c r="E168" s="27"/>
      <c r="F168" s="27"/>
      <c r="G168" s="27"/>
    </row>
    <row r="169" spans="1:7" x14ac:dyDescent="0.25">
      <c r="A169" s="27"/>
      <c r="B169" s="27"/>
      <c r="C169" s="27"/>
      <c r="D169" s="27"/>
      <c r="E169" s="27"/>
      <c r="F169" s="27"/>
      <c r="G169" s="27"/>
    </row>
    <row r="170" spans="1:7" x14ac:dyDescent="0.25">
      <c r="A170" s="27"/>
      <c r="B170" s="27"/>
      <c r="C170" s="27"/>
      <c r="D170" s="27"/>
      <c r="E170" s="27"/>
      <c r="F170" s="27"/>
      <c r="G170" s="27"/>
    </row>
    <row r="171" spans="1:7" x14ac:dyDescent="0.25">
      <c r="A171" s="27"/>
      <c r="B171" s="27"/>
      <c r="C171" s="27"/>
      <c r="D171" s="27"/>
      <c r="E171" s="27"/>
      <c r="F171" s="27"/>
      <c r="G171" s="27"/>
    </row>
    <row r="172" spans="1:7" x14ac:dyDescent="0.25">
      <c r="A172" s="27"/>
      <c r="B172" s="27"/>
      <c r="C172" s="27"/>
      <c r="D172" s="27"/>
      <c r="E172" s="27"/>
      <c r="F172" s="27"/>
      <c r="G172" s="27"/>
    </row>
    <row r="173" spans="1:7" x14ac:dyDescent="0.25">
      <c r="A173" s="27"/>
      <c r="B173" s="27"/>
      <c r="C173" s="27"/>
      <c r="D173" s="27"/>
      <c r="E173" s="27"/>
      <c r="F173" s="27"/>
      <c r="G173" s="27"/>
    </row>
    <row r="174" spans="1:7" x14ac:dyDescent="0.25">
      <c r="A174" s="27"/>
      <c r="B174" s="27"/>
      <c r="C174" s="27"/>
      <c r="D174" s="27"/>
      <c r="E174" s="27"/>
      <c r="F174" s="27"/>
      <c r="G174" s="27"/>
    </row>
    <row r="175" spans="1:7" x14ac:dyDescent="0.25">
      <c r="A175" s="27"/>
      <c r="B175" s="27"/>
      <c r="C175" s="27"/>
      <c r="D175" s="27"/>
      <c r="E175" s="27"/>
      <c r="F175" s="27"/>
      <c r="G175" s="27"/>
    </row>
    <row r="176" spans="1:7" x14ac:dyDescent="0.25">
      <c r="A176" s="27"/>
      <c r="B176" s="27"/>
      <c r="C176" s="27"/>
      <c r="D176" s="27"/>
      <c r="E176" s="27"/>
      <c r="F176" s="27"/>
      <c r="G176" s="27"/>
    </row>
    <row r="177" spans="1:7" x14ac:dyDescent="0.25">
      <c r="A177" s="27"/>
      <c r="B177" s="27"/>
      <c r="C177" s="27"/>
      <c r="D177" s="27"/>
      <c r="E177" s="27"/>
      <c r="F177" s="27"/>
      <c r="G177" s="27"/>
    </row>
    <row r="178" spans="1:7" x14ac:dyDescent="0.25">
      <c r="A178" s="27"/>
      <c r="B178" s="27"/>
      <c r="C178" s="27"/>
      <c r="D178" s="27"/>
      <c r="E178" s="27"/>
      <c r="F178" s="27"/>
      <c r="G178" s="27"/>
    </row>
  </sheetData>
  <mergeCells count="3">
    <mergeCell ref="A1:G1"/>
    <mergeCell ref="H1:N1"/>
    <mergeCell ref="O1:T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topLeftCell="B1" zoomScale="85" zoomScaleNormal="85" workbookViewId="0">
      <selection activeCell="E7" sqref="E7:J7"/>
    </sheetView>
  </sheetViews>
  <sheetFormatPr defaultColWidth="8.88671875" defaultRowHeight="14.4" x14ac:dyDescent="0.25"/>
  <cols>
    <col min="1" max="1" width="14.109375" customWidth="1"/>
    <col min="2" max="2" width="14.88671875" customWidth="1"/>
    <col min="3" max="3" width="30.6640625" customWidth="1"/>
    <col min="4" max="4" width="38.44140625" customWidth="1"/>
    <col min="5" max="5" width="15.44140625" customWidth="1"/>
    <col min="6" max="10" width="14.109375"/>
    <col min="12" max="12" width="12.6640625" customWidth="1"/>
    <col min="13" max="13" width="12.5546875" customWidth="1"/>
    <col min="14" max="14" width="12.33203125" customWidth="1"/>
    <col min="15" max="15" width="13.6640625" customWidth="1"/>
    <col min="16" max="16" width="13.44140625" customWidth="1"/>
  </cols>
  <sheetData>
    <row r="1" spans="1:16" x14ac:dyDescent="0.25">
      <c r="A1" s="42" t="s">
        <v>307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11"/>
      <c r="M1" s="11"/>
      <c r="N1" s="11"/>
      <c r="O1" s="11"/>
      <c r="P1" s="11"/>
    </row>
    <row r="2" spans="1:16" x14ac:dyDescent="0.25">
      <c r="A2" s="3" t="s">
        <v>308</v>
      </c>
      <c r="B2" s="3" t="s">
        <v>309</v>
      </c>
      <c r="C2" s="3" t="s">
        <v>310</v>
      </c>
      <c r="D2" s="3"/>
      <c r="E2" s="3">
        <v>2017</v>
      </c>
      <c r="F2" s="3">
        <v>2018</v>
      </c>
      <c r="G2" s="3">
        <v>2019</v>
      </c>
      <c r="H2" s="3">
        <v>2020</v>
      </c>
      <c r="I2" s="3">
        <v>2021</v>
      </c>
      <c r="J2" s="3">
        <v>2022</v>
      </c>
      <c r="K2" s="12"/>
      <c r="L2" s="3" t="s">
        <v>311</v>
      </c>
      <c r="M2" s="3" t="s">
        <v>312</v>
      </c>
      <c r="N2" s="3" t="s">
        <v>313</v>
      </c>
      <c r="O2" s="3" t="s">
        <v>314</v>
      </c>
      <c r="P2" s="3" t="s">
        <v>315</v>
      </c>
    </row>
    <row r="3" spans="1:16" x14ac:dyDescent="0.25">
      <c r="A3" s="49" t="s">
        <v>316</v>
      </c>
      <c r="B3" s="49" t="s">
        <v>317</v>
      </c>
      <c r="C3" s="4" t="s">
        <v>318</v>
      </c>
      <c r="D3" s="5" t="s">
        <v>319</v>
      </c>
      <c r="E3" s="6">
        <f>'600115.SH三大报表'!B29/'600115.SH三大报表'!B89</f>
        <v>0.22773731714908185</v>
      </c>
      <c r="F3" s="6">
        <f>'600115.SH三大报表'!C29/'600115.SH三大报表'!C89</f>
        <v>0.21806435718098574</v>
      </c>
      <c r="G3" s="6">
        <f>'600115.SH三大报表'!D29/'600115.SH三大报表'!D89</f>
        <v>0.25194288120669195</v>
      </c>
      <c r="H3" s="6">
        <f>'600115.SH三大报表'!E29/'600115.SH三大报表'!E89</f>
        <v>0.22541279256171851</v>
      </c>
      <c r="I3" s="6">
        <f>'600115.SH三大报表'!F29/'600115.SH三大报表'!F89</f>
        <v>0.32494673481505632</v>
      </c>
      <c r="J3" s="6">
        <f>'600115.SH三大报表'!G29/'600115.SH三大报表'!G89</f>
        <v>0.31485575529138882</v>
      </c>
      <c r="K3" s="13"/>
      <c r="L3" s="8"/>
      <c r="M3" s="8"/>
      <c r="N3" s="8"/>
      <c r="O3" s="8"/>
      <c r="P3" s="8"/>
    </row>
    <row r="4" spans="1:16" x14ac:dyDescent="0.25">
      <c r="A4" s="50"/>
      <c r="B4" s="50"/>
      <c r="C4" s="4" t="s">
        <v>320</v>
      </c>
      <c r="D4" s="7" t="s">
        <v>321</v>
      </c>
      <c r="E4" s="4">
        <f>('600115.SH三大报表'!B29-'600115.SH三大报表'!B19)/'600115.SH三大报表'!B89</f>
        <v>0.2005353252412076</v>
      </c>
      <c r="F4" s="4">
        <f>('600115.SH三大报表'!C29-'600115.SH三大报表'!C19)/'600115.SH三大报表'!C89</f>
        <v>0.19137433103844734</v>
      </c>
      <c r="G4" s="4">
        <f>('600115.SH三大报表'!D29-'600115.SH三大报表'!D19)/'600115.SH三大报表'!D89</f>
        <v>0.22122685451041946</v>
      </c>
      <c r="H4" s="4">
        <f>('600115.SH三大报表'!E29-'600115.SH三大报表'!E19)/'600115.SH三大报表'!E89</f>
        <v>0.20483327989740302</v>
      </c>
      <c r="I4" s="4">
        <f>('600115.SH三大报表'!F29-'600115.SH三大报表'!F19)/'600115.SH三大报表'!F89</f>
        <v>0.30400158340221911</v>
      </c>
      <c r="J4" s="4">
        <f>('600115.SH三大报表'!G29-'600115.SH三大报表'!G19)/'600115.SH三大报表'!G89</f>
        <v>0.29883661930994493</v>
      </c>
      <c r="K4" s="14"/>
      <c r="L4" s="8"/>
      <c r="M4" s="8"/>
      <c r="N4" s="8"/>
      <c r="O4" s="8"/>
      <c r="P4" s="8"/>
    </row>
    <row r="5" spans="1:16" x14ac:dyDescent="0.25">
      <c r="A5" s="50"/>
      <c r="B5" s="50"/>
      <c r="C5" s="4" t="s">
        <v>322</v>
      </c>
      <c r="D5" s="7" t="s">
        <v>323</v>
      </c>
      <c r="E5" s="4">
        <f>('600115.SH三大报表'!B6+'600115.SH三大报表'!B7)/'600115.SH三大报表'!B89</f>
        <v>5.7964519140989726E-2</v>
      </c>
      <c r="F5" s="4">
        <f>('600115.SH三大报表'!C6+'600115.SH三大报表'!C7)/'600115.SH三大报表'!C89</f>
        <v>1.0374892213355963E-2</v>
      </c>
      <c r="G5" s="4">
        <f>('600115.SH三大报表'!D6+'600115.SH三大报表'!D7)/'600115.SH三大报表'!D89</f>
        <v>1.8848180901701057E-2</v>
      </c>
      <c r="H5" s="4">
        <f>('600115.SH三大报表'!E6+'600115.SH三大报表'!E7)/'600115.SH三大报表'!E89</f>
        <v>7.7729240141070854E-2</v>
      </c>
      <c r="I5" s="4">
        <f>('600115.SH三大报表'!F6+'600115.SH三大报表'!F7)/'600115.SH三大报表'!F89</f>
        <v>0.15189018639904064</v>
      </c>
      <c r="J5" s="4">
        <f>('600115.SH三大报表'!G6+'600115.SH三大报表'!G7)/'600115.SH三大报表'!G89</f>
        <v>0.21422876195998841</v>
      </c>
      <c r="K5" s="14"/>
      <c r="L5" s="8"/>
      <c r="M5" s="8"/>
      <c r="N5" s="8"/>
      <c r="O5" s="8"/>
      <c r="P5" s="8"/>
    </row>
    <row r="6" spans="1:16" x14ac:dyDescent="0.25">
      <c r="A6" s="50"/>
      <c r="B6" s="51"/>
      <c r="C6" s="4" t="s">
        <v>324</v>
      </c>
      <c r="D6" s="7" t="s">
        <v>325</v>
      </c>
      <c r="E6" s="4">
        <f>'600115.SH三大报表'!I22/'600115.SH三大报表'!B89</f>
        <v>0.24366013071895426</v>
      </c>
      <c r="F6" s="4">
        <f>'600115.SH三大报表'!J22/'600115.SH三大报表'!C89</f>
        <v>0.30574451485744791</v>
      </c>
      <c r="G6" s="4">
        <f>'600115.SH三大报表'!K22/'600115.SH三大报表'!D89</f>
        <v>0.36971529931217539</v>
      </c>
      <c r="H6" s="4">
        <f>'600115.SH三大报表'!L22/'600115.SH三大报表'!E89</f>
        <v>1.213329592818211E-2</v>
      </c>
      <c r="I6" s="4">
        <f>'600115.SH三大报表'!M22/'600115.SH三大报表'!F89</f>
        <v>6.6270039934335376E-2</v>
      </c>
      <c r="J6" s="4">
        <f>'600115.SH三大报表'!N22/'600115.SH三大报表'!G89</f>
        <v>-2.3557552913888082E-3</v>
      </c>
      <c r="K6" s="14"/>
      <c r="L6" s="8"/>
      <c r="M6" s="8"/>
      <c r="N6" s="8"/>
      <c r="O6" s="8"/>
      <c r="P6" s="8"/>
    </row>
    <row r="7" spans="1:16" x14ac:dyDescent="0.25">
      <c r="A7" s="50"/>
      <c r="B7" s="49" t="s">
        <v>326</v>
      </c>
      <c r="C7" s="4" t="s">
        <v>327</v>
      </c>
      <c r="D7" s="7" t="s">
        <v>328</v>
      </c>
      <c r="E7" s="4">
        <f>'600115.SH三大报表'!B107/'600115.SH三大报表'!B63</f>
        <v>0.75152991242570255</v>
      </c>
      <c r="F7" s="4">
        <f>'600115.SH三大报表'!C107/'600115.SH三大报表'!C63</f>
        <v>0.74932105674402893</v>
      </c>
      <c r="G7" s="4">
        <f>'600115.SH三大报表'!D107/'600115.SH三大报表'!D63</f>
        <v>0.75119108208216701</v>
      </c>
      <c r="H7" s="4">
        <f>'600115.SH三大报表'!E107/'600115.SH三大报表'!E63</f>
        <v>0.79847596385371522</v>
      </c>
      <c r="I7" s="4">
        <f>'600115.SH三大报表'!F107/'600115.SH三大报表'!F63</f>
        <v>0.80837416418889685</v>
      </c>
      <c r="J7" s="4">
        <f>'600115.SH三大报表'!G107/'600115.SH三大报表'!G63</f>
        <v>0.91293149829049447</v>
      </c>
      <c r="K7" s="14"/>
      <c r="L7" s="8"/>
      <c r="M7" s="8"/>
      <c r="N7" s="8"/>
      <c r="O7" s="8"/>
      <c r="P7" s="8"/>
    </row>
    <row r="8" spans="1:16" x14ac:dyDescent="0.25">
      <c r="A8" s="50"/>
      <c r="B8" s="50"/>
      <c r="C8" s="4" t="s">
        <v>329</v>
      </c>
      <c r="D8" s="7" t="s">
        <v>330</v>
      </c>
      <c r="E8" s="4">
        <f>'600115.SH三大报表'!B126/'600115.SH三大报表'!B63</f>
        <v>0.24847008757429748</v>
      </c>
      <c r="F8" s="4">
        <f>'600115.SH三大报表'!C126/'600115.SH三大报表'!C63</f>
        <v>0.25067894325597112</v>
      </c>
      <c r="G8" s="4">
        <f>'600115.SH三大报表'!D126/'600115.SH三大报表'!D63</f>
        <v>0.24880891791783299</v>
      </c>
      <c r="H8" s="4">
        <f>'600115.SH三大报表'!E126/'600115.SH三大报表'!E63</f>
        <v>0.20152403614628481</v>
      </c>
      <c r="I8" s="4">
        <f>'600115.SH三大报表'!F126/'600115.SH三大报表'!F63</f>
        <v>0.19162583581110321</v>
      </c>
      <c r="J8" s="4">
        <f>'600115.SH三大报表'!G126/'600115.SH三大报表'!G63</f>
        <v>8.7068501709505544E-2</v>
      </c>
      <c r="K8" s="14"/>
      <c r="L8" s="8"/>
      <c r="M8" s="8"/>
      <c r="N8" s="8"/>
      <c r="O8" s="8"/>
      <c r="P8" s="8"/>
    </row>
    <row r="9" spans="1:16" x14ac:dyDescent="0.25">
      <c r="A9" s="50"/>
      <c r="B9" s="50"/>
      <c r="C9" s="4" t="s">
        <v>331</v>
      </c>
      <c r="D9" s="7" t="s">
        <v>332</v>
      </c>
      <c r="E9" s="4">
        <f>'600115.SH三大报表'!B107/'600115.SH三大报表'!B126</f>
        <v>3.0246293216320463</v>
      </c>
      <c r="F9" s="4">
        <f>'600115.SH三大报表'!C107/'600115.SH三大报表'!C126</f>
        <v>2.989166329694029</v>
      </c>
      <c r="G9" s="4">
        <f>'600115.SH三大报表'!D107/'600115.SH三大报表'!D126</f>
        <v>3.0191485432617866</v>
      </c>
      <c r="H9" s="4">
        <f>'600115.SH三大报表'!E107/'600115.SH三大报表'!E126</f>
        <v>3.9621872364351982</v>
      </c>
      <c r="I9" s="4">
        <f>'600115.SH三大报表'!F107/'600115.SH三大报表'!F126</f>
        <v>4.218503004917137</v>
      </c>
      <c r="J9" s="4">
        <f>'600115.SH三大报表'!G107/'600115.SH三大报表'!G126</f>
        <v>10.485209695423377</v>
      </c>
      <c r="K9" s="14"/>
      <c r="L9" s="8"/>
      <c r="M9" s="8"/>
      <c r="N9" s="8"/>
      <c r="O9" s="8"/>
      <c r="P9" s="8"/>
    </row>
    <row r="10" spans="1:16" x14ac:dyDescent="0.25">
      <c r="A10" s="51"/>
      <c r="B10" s="51"/>
      <c r="C10" s="4" t="s">
        <v>333</v>
      </c>
      <c r="D10" s="7" t="s">
        <v>334</v>
      </c>
      <c r="E10" s="4" t="s">
        <v>335</v>
      </c>
      <c r="F10" s="4">
        <f>('600115.SH三大报表'!Q41+'600115.SH三大报表'!Q37+'600115.SH三大报表'!Q15)/'600115.SH三大报表'!Q15</f>
        <v>2.0375637241749396</v>
      </c>
      <c r="G10" s="4">
        <f>('600115.SH三大报表'!R41+'600115.SH三大报表'!R37+'600115.SH三大报表'!R15)/'600115.SH三大报表'!R15</f>
        <v>1.832269297736506</v>
      </c>
      <c r="H10" s="4">
        <f>('600115.SH三大报表'!S41+'600115.SH三大报表'!S37+'600115.SH三大报表'!S15)/'600115.SH三大报表'!S15</f>
        <v>-2.1609129267357114</v>
      </c>
      <c r="I10" s="4">
        <f>('600115.SH三大报表'!T41+'600115.SH三大报表'!T37+'600115.SH三大报表'!T15)/'600115.SH三大报表'!T15</f>
        <v>-2.0132484514796971</v>
      </c>
      <c r="J10" s="4">
        <f>('600115.SH三大报表'!U41+'600115.SH三大报表'!U37+'600115.SH三大报表'!U15)/'600115.SH三大报表'!U15</f>
        <v>-5.507498369919583</v>
      </c>
      <c r="K10" s="14"/>
      <c r="L10" s="8"/>
      <c r="M10" s="8"/>
      <c r="N10" s="8"/>
      <c r="O10" s="8"/>
      <c r="P10" s="8"/>
    </row>
    <row r="11" spans="1:16" x14ac:dyDescent="0.25">
      <c r="A11" s="36" t="s">
        <v>336</v>
      </c>
      <c r="B11" s="37"/>
      <c r="C11" s="8" t="s">
        <v>337</v>
      </c>
      <c r="D11" s="9" t="s">
        <v>338</v>
      </c>
      <c r="E11" s="8">
        <f>'600115.SH三大报表'!P6/'600115.SH三大报表'!B11</f>
        <v>47.891242937853107</v>
      </c>
      <c r="F11" s="8">
        <f>'600115.SH三大报表'!Q6/(('600115.SH三大报表'!B11+'600115.SH三大报表'!C11)/2)</f>
        <v>64.6400449943757</v>
      </c>
      <c r="G11" s="8">
        <f>'600115.SH三大报表'!R6/(('600115.SH三大报表'!C11+'600115.SH三大报表'!D11)/2)</f>
        <v>76.760876468720227</v>
      </c>
      <c r="H11" s="8">
        <f>'600115.SH三大报表'!S6/(('600115.SH三大报表'!D11+'600115.SH三大报表'!E11)/2)</f>
        <v>41.28053502287927</v>
      </c>
      <c r="I11" s="8">
        <f>'600115.SH三大报表'!T6/(('600115.SH三大报表'!E11+'600115.SH三大报表'!F11)/2)</f>
        <v>63.991420400381315</v>
      </c>
      <c r="J11" s="8">
        <f>'600115.SH三大报表'!U6/(('600115.SH三大报表'!F11+'600115.SH三大报表'!G11)/2)</f>
        <v>32.051855163164952</v>
      </c>
      <c r="K11" s="15"/>
      <c r="L11" s="8"/>
      <c r="M11" s="8"/>
      <c r="N11" s="8"/>
      <c r="O11" s="8"/>
      <c r="P11" s="8"/>
    </row>
    <row r="12" spans="1:16" x14ac:dyDescent="0.25">
      <c r="A12" s="38"/>
      <c r="B12" s="39"/>
      <c r="C12" s="8" t="s">
        <v>339</v>
      </c>
      <c r="D12" s="9" t="s">
        <v>340</v>
      </c>
      <c r="E12" s="8">
        <f t="shared" ref="E12:J12" si="0">365/E11</f>
        <v>7.6214351018963633</v>
      </c>
      <c r="F12" s="8">
        <f t="shared" si="0"/>
        <v>5.6466544853389022</v>
      </c>
      <c r="G12" s="8">
        <f t="shared" si="0"/>
        <v>4.7550264769154396</v>
      </c>
      <c r="H12" s="8">
        <f t="shared" si="0"/>
        <v>8.8419396647282511</v>
      </c>
      <c r="I12" s="8">
        <f t="shared" si="0"/>
        <v>5.7038896420218395</v>
      </c>
      <c r="J12" s="8">
        <f t="shared" si="0"/>
        <v>11.387796373779638</v>
      </c>
      <c r="K12" s="15"/>
      <c r="L12" s="8"/>
      <c r="M12" s="8"/>
      <c r="N12" s="8"/>
      <c r="O12" s="8"/>
      <c r="P12" s="8"/>
    </row>
    <row r="13" spans="1:16" x14ac:dyDescent="0.25">
      <c r="A13" s="38"/>
      <c r="B13" s="39"/>
      <c r="C13" s="8" t="s">
        <v>341</v>
      </c>
      <c r="D13" s="9" t="s">
        <v>342</v>
      </c>
      <c r="E13" s="8">
        <f>'600115.SH三大报表'!P6/('600115.SH三大报表'!B29-'600115.SH三大报表'!B89)</f>
        <v>-1.6398149342274955</v>
      </c>
      <c r="F13" s="8">
        <f>'600115.SH三大报表'!Q6/('600115.SH三大报表'!C29-'600115.SH三大报表'!C89)</f>
        <v>-2.0117628524917293</v>
      </c>
      <c r="G13" s="8">
        <f>'600115.SH三大报表'!R6/('600115.SH三大报表'!D29-'600115.SH三大报表'!D89)</f>
        <v>-2.061753667690208</v>
      </c>
      <c r="H13" s="8">
        <f>'600115.SH三大报表'!S6/('600115.SH三大报表'!E29-'600115.SH三大报表'!E89)</f>
        <v>-0.75849178631483638</v>
      </c>
      <c r="I13" s="8">
        <f>'600115.SH三大报表'!T6/('600115.SH三大报表'!F29-'600115.SH三大报表'!F89)</f>
        <v>-1.1577413290560701</v>
      </c>
      <c r="J13" s="8">
        <f>'600115.SH三大报表'!U6/('600115.SH三大报表'!G29-'600115.SH三大报表'!G89)</f>
        <v>-0.4740934698087757</v>
      </c>
      <c r="K13" s="15"/>
      <c r="L13" s="8"/>
      <c r="M13" s="8"/>
      <c r="N13" s="8"/>
      <c r="O13" s="8"/>
      <c r="P13" s="8"/>
    </row>
    <row r="14" spans="1:16" x14ac:dyDescent="0.25">
      <c r="A14" s="38"/>
      <c r="B14" s="39"/>
      <c r="C14" s="8" t="s">
        <v>343</v>
      </c>
      <c r="D14" s="9" t="s">
        <v>344</v>
      </c>
      <c r="E14" s="8">
        <f>'600115.SH三大报表'!P9/'600115.SH三大报表'!B19</f>
        <v>41.320366132723109</v>
      </c>
      <c r="F14" s="8">
        <f>'600115.SH三大报表'!Q9/(('600115.SH三大报表'!B19+'600115.SH三大报表'!C19)/2)</f>
        <v>49.531801692865777</v>
      </c>
      <c r="G14" s="8">
        <f>'600115.SH三大报表'!R9/(('600115.SH三大报表'!C19+'600115.SH三大报表'!D19)/2)</f>
        <v>49.20817075969704</v>
      </c>
      <c r="H14" s="8">
        <f>'600115.SH三大报表'!S9/(('600115.SH三大报表'!D19+'600115.SH三大报表'!E19)/2)</f>
        <v>31.743106926698051</v>
      </c>
      <c r="I14" s="8">
        <f>'600115.SH三大报表'!T9/(('600115.SH三大报表'!E19+'600115.SH三大报表'!F19)/2)</f>
        <v>41.547365689073452</v>
      </c>
      <c r="J14" s="8">
        <f>'600115.SH三大报表'!U9/(('600115.SH三大报表'!F19+'600115.SH三大报表'!G19)/2)</f>
        <v>31.583964115503225</v>
      </c>
      <c r="K14" s="15"/>
      <c r="L14" s="8"/>
      <c r="M14" s="8"/>
      <c r="N14" s="8"/>
      <c r="O14" s="8"/>
      <c r="P14" s="8"/>
    </row>
    <row r="15" spans="1:16" x14ac:dyDescent="0.25">
      <c r="A15" s="38"/>
      <c r="B15" s="39"/>
      <c r="C15" s="8" t="s">
        <v>345</v>
      </c>
      <c r="D15" s="9" t="s">
        <v>346</v>
      </c>
      <c r="E15" s="8">
        <f t="shared" ref="E15:J15" si="1">365/E14</f>
        <v>8.8334164036107889</v>
      </c>
      <c r="F15" s="8">
        <f t="shared" si="1"/>
        <v>7.3690030954915198</v>
      </c>
      <c r="G15" s="8">
        <f t="shared" si="1"/>
        <v>7.4174673507462687</v>
      </c>
      <c r="H15" s="8">
        <f t="shared" si="1"/>
        <v>11.498559383076987</v>
      </c>
      <c r="I15" s="8">
        <f t="shared" si="1"/>
        <v>8.7851538586474422</v>
      </c>
      <c r="J15" s="8">
        <f t="shared" si="1"/>
        <v>11.556497425883189</v>
      </c>
      <c r="K15" s="15"/>
      <c r="L15" s="8"/>
      <c r="M15" s="8"/>
      <c r="N15" s="8"/>
      <c r="O15" s="8"/>
      <c r="P15" s="8"/>
    </row>
    <row r="16" spans="1:16" x14ac:dyDescent="0.25">
      <c r="A16" s="38"/>
      <c r="B16" s="39"/>
      <c r="C16" s="8" t="s">
        <v>347</v>
      </c>
      <c r="D16" s="9" t="s">
        <v>348</v>
      </c>
      <c r="E16" s="8">
        <f>'600115.SH三大报表'!P6/'600115.SH三大报表'!B29</f>
        <v>5.5606516153720005</v>
      </c>
      <c r="F16" s="8">
        <f>'600115.SH三大报表'!Q6/(('600115.SH三大报表'!B29+'600115.SH三大报表'!C29)/2)</f>
        <v>6.7161431701972241</v>
      </c>
      <c r="G16" s="8">
        <f>'600115.SH三大报表'!R6/(('600115.SH三大报表'!C29+'600115.SH三大报表'!D29)/2)</f>
        <v>6.7756131744919408</v>
      </c>
      <c r="H16" s="8">
        <f>'600115.SH三大报表'!S6/(('600115.SH三大报表'!D29+'600115.SH三大报表'!E29)/2)</f>
        <v>2.7764020738145403</v>
      </c>
      <c r="I16" s="8">
        <f>'600115.SH三大报表'!T6/(('600115.SH三大报表'!E29+'600115.SH三大报表'!F29)/2)</f>
        <v>2.6633470877638472</v>
      </c>
      <c r="J16" s="8">
        <f>'600115.SH三大报表'!U6/(('600115.SH三大报表'!F29+'600115.SH三大报表'!G29)/2)</f>
        <v>1.1442706670922438</v>
      </c>
      <c r="K16" s="15"/>
      <c r="L16" s="8"/>
      <c r="M16" s="8"/>
      <c r="N16" s="8"/>
      <c r="O16" s="8"/>
      <c r="P16" s="8"/>
    </row>
    <row r="17" spans="1:17" x14ac:dyDescent="0.25">
      <c r="A17" s="46"/>
      <c r="B17" s="47"/>
      <c r="C17" s="8" t="s">
        <v>349</v>
      </c>
      <c r="D17" s="9" t="s">
        <v>350</v>
      </c>
      <c r="E17" s="8">
        <f>'600115.SH三大报表'!P6/'600115.SH三大报表'!B63</f>
        <v>0.44719603981289346</v>
      </c>
      <c r="F17" s="8">
        <f>'600115.SH三大报表'!Q6/(('600115.SH三大报表'!B63+'600115.SH三大报表'!C63)/2)</f>
        <v>0.49514356061340414</v>
      </c>
      <c r="G17" s="8">
        <f>'600115.SH三大报表'!R6/(('600115.SH三大报表'!C63+'600115.SH三大报表'!D63)/2)</f>
        <v>0.46511359416279746</v>
      </c>
      <c r="H17" s="8">
        <f>'600115.SH三大报表'!S6/(('600115.SH三大报表'!D63+'600115.SH三大报表'!E63)/2)</f>
        <v>0.207445378389087</v>
      </c>
      <c r="I17" s="8">
        <f>'600115.SH三大报表'!T6/(('600115.SH三大报表'!E63+'600115.SH三大报表'!F63)/2)</f>
        <v>0.23596552281723016</v>
      </c>
      <c r="J17" s="8">
        <f>'600115.SH三大报表'!U6/(('600115.SH三大报表'!F63+'600115.SH三大报表'!G63)/2)</f>
        <v>0.12477312000668241</v>
      </c>
      <c r="K17" s="15"/>
      <c r="L17" s="8"/>
      <c r="M17" s="8"/>
      <c r="N17" s="8"/>
      <c r="O17" s="8"/>
      <c r="P17" s="8"/>
    </row>
    <row r="18" spans="1:17" x14ac:dyDescent="0.25">
      <c r="A18" s="40" t="s">
        <v>351</v>
      </c>
      <c r="B18" s="41"/>
      <c r="C18" s="4" t="s">
        <v>352</v>
      </c>
      <c r="D18" s="7" t="s">
        <v>353</v>
      </c>
      <c r="E18" s="4">
        <f>'600115.SH三大报表'!P30/'600115.SH三大报表'!P6</f>
        <v>7.1234061796482534E-2</v>
      </c>
      <c r="F18" s="4">
        <f>'600115.SH三大报表'!Q30/'600115.SH三大报表'!Q6</f>
        <v>2.5737405377186114E-2</v>
      </c>
      <c r="G18" s="4">
        <f>'600115.SH三大报表'!R30/'600115.SH三大报表'!R6</f>
        <v>2.86612609630978E-2</v>
      </c>
      <c r="H18" s="4">
        <f>'600115.SH三大报表'!S30/'600115.SH三大报表'!S6</f>
        <v>-0.28651580006480326</v>
      </c>
      <c r="I18" s="4">
        <f>'600115.SH三大报表'!T30/'600115.SH三大报表'!T6</f>
        <v>-0.26499024237639102</v>
      </c>
      <c r="J18" s="4">
        <f>'600115.SH三大报表'!U30/'600115.SH三大报表'!U6</f>
        <v>-0.83799163179916314</v>
      </c>
      <c r="K18" s="14"/>
      <c r="L18" s="8"/>
      <c r="M18" s="8"/>
      <c r="N18" s="8"/>
      <c r="O18" s="8"/>
      <c r="P18" s="8"/>
    </row>
    <row r="19" spans="1:17" x14ac:dyDescent="0.25">
      <c r="A19" s="42"/>
      <c r="B19" s="43"/>
      <c r="C19" s="4" t="s">
        <v>354</v>
      </c>
      <c r="D19" s="7" t="s">
        <v>355</v>
      </c>
      <c r="E19" s="4">
        <f>'600115.SH三大报表'!P41/'600115.SH三大报表'!P6</f>
        <v>6.7046135999449474E-2</v>
      </c>
      <c r="F19" s="4">
        <f>'600115.SH三大报表'!Q41/'600115.SH三大报表'!Q6</f>
        <v>2.5589489254328721E-2</v>
      </c>
      <c r="G19" s="4">
        <f>'600115.SH三大报表'!R41/'600115.SH三大报表'!R6</f>
        <v>2.8818467648518947E-2</v>
      </c>
      <c r="H19" s="4">
        <f>'600115.SH三大报表'!S41/'600115.SH三大报表'!S6</f>
        <v>-0.21408959907228978</v>
      </c>
      <c r="I19" s="4">
        <f>'600115.SH三大报表'!T41/'600115.SH三大报表'!T6</f>
        <v>-0.19789354507128279</v>
      </c>
      <c r="J19" s="4">
        <f>'600115.SH三大报表'!U41/'600115.SH三大报表'!U6</f>
        <v>-0.83497907949790795</v>
      </c>
      <c r="K19" s="14"/>
      <c r="L19" s="8"/>
      <c r="M19" s="8"/>
      <c r="N19" s="8"/>
      <c r="O19" s="8"/>
      <c r="P19" s="8"/>
    </row>
    <row r="20" spans="1:17" x14ac:dyDescent="0.25">
      <c r="A20" s="42"/>
      <c r="B20" s="43"/>
      <c r="C20" s="4" t="s">
        <v>356</v>
      </c>
      <c r="D20" s="4" t="s">
        <v>357</v>
      </c>
      <c r="E20" s="4">
        <f>'600115.SH三大报表'!P41/'600115.SH三大报表'!B63</f>
        <v>2.9982766503710477E-2</v>
      </c>
      <c r="F20" s="4">
        <f>'600115.SH三大报表'!Q41/'600115.SH三大报表'!C63</f>
        <v>1.2421599476273942E-2</v>
      </c>
      <c r="G20" s="4">
        <f>'600115.SH三大报表'!R41/'600115.SH三大报表'!D63</f>
        <v>1.2310204427856476E-2</v>
      </c>
      <c r="H20" s="4">
        <f>'600115.SH三大报表'!S41/'600115.SH三大报表'!E63</f>
        <v>-4.4453414917424439E-2</v>
      </c>
      <c r="I20" s="4">
        <f>'600115.SH三大报表'!T41/'600115.SH三大报表'!F63</f>
        <v>-4.635872523975041E-2</v>
      </c>
      <c r="J20" s="4">
        <f>'600115.SH三大报表'!U41/'600115.SH三大报表'!G63</f>
        <v>-0.10390322636630278</v>
      </c>
      <c r="K20" s="14"/>
      <c r="L20" s="8"/>
      <c r="M20" s="8"/>
      <c r="N20" s="8"/>
      <c r="O20" s="8"/>
      <c r="P20" s="8"/>
    </row>
    <row r="21" spans="1:17" x14ac:dyDescent="0.25">
      <c r="A21" s="42"/>
      <c r="B21" s="43"/>
      <c r="C21" s="4" t="s">
        <v>358</v>
      </c>
      <c r="D21" s="4" t="s">
        <v>359</v>
      </c>
      <c r="E21" s="4">
        <f>'600115.SH三大报表'!P41/'600115.SH三大报表'!B126</f>
        <v>0.12066952121448034</v>
      </c>
      <c r="F21" s="4">
        <f>'600115.SH三大报表'!Q41/'600115.SH三大报表'!C126</f>
        <v>4.9551826391696994E-2</v>
      </c>
      <c r="G21" s="4">
        <f>'600115.SH三大报表'!R41/'600115.SH三大报表'!D126</f>
        <v>4.9476540193474153E-2</v>
      </c>
      <c r="H21" s="4">
        <f>'600115.SH三大报表'!S41/'600115.SH三大报表'!E126</f>
        <v>-0.22058616811920156</v>
      </c>
      <c r="I21" s="4">
        <f>'600115.SH三大报表'!T41/'600115.SH三大报表'!F126</f>
        <v>-0.24192314696776543</v>
      </c>
      <c r="J21" s="4">
        <f>'600115.SH三大报表'!U41/'600115.SH三大报表'!G126</f>
        <v>-1.1933503428480305</v>
      </c>
      <c r="K21" s="14"/>
      <c r="L21" s="8"/>
      <c r="M21" s="8"/>
      <c r="N21" s="8"/>
      <c r="O21" s="8"/>
      <c r="P21" s="8"/>
    </row>
    <row r="22" spans="1:17" x14ac:dyDescent="0.25">
      <c r="A22" s="42"/>
      <c r="B22" s="43"/>
      <c r="C22" s="4" t="s">
        <v>360</v>
      </c>
      <c r="D22" s="4" t="s">
        <v>361</v>
      </c>
      <c r="E22" s="4">
        <f>'600115.SH三大报表'!P41/'600115.SH三大报表'!B63</f>
        <v>2.9982766503710477E-2</v>
      </c>
      <c r="F22" s="4">
        <f>'600115.SH三大报表'!P41/(('600115.SH三大报表'!B63+'600115.SH三大报表'!C63/2))</f>
        <v>1.9719731152404319E-2</v>
      </c>
      <c r="G22" s="4">
        <f>'600115.SH三大报表'!Q41/(('600115.SH三大报表'!C63+'600115.SH三大报表'!D63/2))</f>
        <v>7.7756303654096812E-3</v>
      </c>
      <c r="H22" s="4">
        <f>'600115.SH三大报表'!R41/(('600115.SH三大报表'!D63+'600115.SH三大报表'!E63/2))</f>
        <v>8.2119111614089683E-3</v>
      </c>
      <c r="I22" s="4">
        <f>'600115.SH三大报表'!S41/(('600115.SH三大报表'!E63+'600115.SH三大报表'!F63/2))</f>
        <v>-2.9491498348532472E-2</v>
      </c>
      <c r="J22" s="4">
        <f>'600115.SH三大报表'!T41/(('600115.SH三大报表'!F63+'600115.SH三大报表'!G63/2))</f>
        <v>-3.0850299178695549E-2</v>
      </c>
      <c r="K22" s="14"/>
      <c r="L22" s="8"/>
      <c r="M22" s="8"/>
      <c r="N22" s="8"/>
      <c r="O22" s="8"/>
      <c r="P22" s="8"/>
    </row>
    <row r="23" spans="1:17" x14ac:dyDescent="0.25">
      <c r="A23" s="44"/>
      <c r="B23" s="45"/>
      <c r="C23" s="4" t="s">
        <v>362</v>
      </c>
      <c r="D23" s="4" t="s">
        <v>363</v>
      </c>
      <c r="E23" s="4">
        <f>'600115.SH三大报表'!I22/'600115.SH三大报表'!P41</f>
        <v>2.8697947214076245</v>
      </c>
      <c r="F23" s="4">
        <f>'600115.SH三大报表'!J22/'600115.SH三大报表'!Q41</f>
        <v>7.5953757225433529</v>
      </c>
      <c r="G23" s="4">
        <f>'600115.SH三大报表'!K22/'600115.SH三大报表'!R41</f>
        <v>8.3181165661785812</v>
      </c>
      <c r="H23" s="4">
        <f>'600115.SH三大报表'!L22/'600115.SH三大报表'!S41</f>
        <v>-9.6463278636291228E-2</v>
      </c>
      <c r="I23" s="4">
        <f>'600115.SH三大报表'!M22/'600115.SH三大报表'!T41</f>
        <v>-0.42848539596507074</v>
      </c>
      <c r="J23" s="4">
        <f>'600115.SH三大报表'!N22/'600115.SH三大报表'!U41</f>
        <v>8.6857753724861354E-3</v>
      </c>
      <c r="K23" s="14"/>
      <c r="L23" s="8"/>
      <c r="M23" s="8"/>
      <c r="N23" s="8"/>
      <c r="O23" s="8"/>
      <c r="P23" s="8"/>
    </row>
    <row r="24" spans="1:17" s="1" customFormat="1" x14ac:dyDescent="0.25">
      <c r="A24" s="2"/>
      <c r="B24" s="10"/>
      <c r="C24" s="4" t="s">
        <v>364</v>
      </c>
      <c r="D24" s="4" t="s">
        <v>365</v>
      </c>
      <c r="E24" s="4">
        <f>'600115.SH三大报表'!P36/'600115.SH三大报表'!P8</f>
        <v>8.5181232459781014E-2</v>
      </c>
      <c r="F24" s="4">
        <f>'600115.SH三大报表'!Q36/'600115.SH三大报表'!Q8</f>
        <v>3.2654956932950514E-2</v>
      </c>
      <c r="G24" s="4">
        <f>'600115.SH三大报表'!R36/'600115.SH三大报表'!R8</f>
        <v>3.4656935012204848E-2</v>
      </c>
      <c r="H24" s="4">
        <f>'600115.SH三大报表'!S36/'600115.SH三大报表'!S8</f>
        <v>-0.20473800591319039</v>
      </c>
      <c r="I24" s="4">
        <f>'600115.SH三大报表'!T36/'600115.SH三大报表'!T8</f>
        <v>-0.1935587263342875</v>
      </c>
      <c r="J24" s="4">
        <f>'600115.SH三大报表'!U36/'600115.SH三大报表'!U8</f>
        <v>-0.43890175613474447</v>
      </c>
      <c r="K24" s="14"/>
      <c r="L24" s="8"/>
      <c r="M24" s="8"/>
      <c r="N24" s="8"/>
      <c r="O24" s="8"/>
      <c r="P24" s="8"/>
      <c r="Q24"/>
    </row>
    <row r="25" spans="1:17" x14ac:dyDescent="0.25">
      <c r="A25" s="36" t="s">
        <v>366</v>
      </c>
      <c r="B25" s="37"/>
      <c r="C25" s="8" t="s">
        <v>367</v>
      </c>
      <c r="D25" s="9" t="s">
        <v>368</v>
      </c>
      <c r="E25" s="8">
        <f>'600115.SH三大报表'!I22/'600115.SH三大报表'!B89</f>
        <v>0.24366013071895426</v>
      </c>
      <c r="F25" s="8">
        <f>'600115.SH三大报表'!J22/'600115.SH三大报表'!C89</f>
        <v>0.30574451485744791</v>
      </c>
      <c r="G25" s="8">
        <f>'600115.SH三大报表'!K22/'600115.SH三大报表'!D89</f>
        <v>0.36971529931217539</v>
      </c>
      <c r="H25" s="8">
        <f>'600115.SH三大报表'!L22/'600115.SH三大报表'!E89</f>
        <v>1.213329592818211E-2</v>
      </c>
      <c r="I25" s="8">
        <f>'600115.SH三大报表'!M22/'600115.SH三大报表'!F89</f>
        <v>6.6270039934335376E-2</v>
      </c>
      <c r="J25" s="8">
        <f>'600115.SH三大报表'!N22/'600115.SH三大报表'!G89</f>
        <v>-2.3557552913888082E-3</v>
      </c>
      <c r="K25" s="15"/>
      <c r="L25" s="8"/>
      <c r="M25" s="8"/>
      <c r="N25" s="8"/>
      <c r="O25" s="8"/>
      <c r="P25" s="8"/>
    </row>
    <row r="26" spans="1:17" x14ac:dyDescent="0.25">
      <c r="A26" s="38"/>
      <c r="B26" s="39"/>
      <c r="C26" s="8" t="s">
        <v>369</v>
      </c>
      <c r="D26" s="9" t="s">
        <v>370</v>
      </c>
      <c r="E26" s="8">
        <f>'600115.SH三大报表'!I22/'600115.SH三大报表'!B104</f>
        <v>0.21597642930446584</v>
      </c>
      <c r="F26" s="8">
        <f>'600115.SH三大报表'!J22/'600115.SH三大报表'!C104</f>
        <v>0.21406393744250229</v>
      </c>
      <c r="G26" s="8">
        <f>'600115.SH三大报表'!K22/'600115.SH三大报表'!D104</f>
        <v>0.2159253517767708</v>
      </c>
      <c r="H26" s="8">
        <f>'600115.SH三大报表'!L22/'600115.SH三大报表'!E104</f>
        <v>9.6349691299089813E-3</v>
      </c>
      <c r="I26" s="8">
        <f>'600115.SH三大报表'!M22/'600115.SH三大报表'!F104</f>
        <v>3.9053977097298742E-2</v>
      </c>
      <c r="J26" s="8">
        <f>'600115.SH三大报表'!N22/'600115.SH三大报表'!G104</f>
        <v>-1.7033208204765367E-3</v>
      </c>
      <c r="K26" s="15"/>
      <c r="L26" s="8"/>
      <c r="M26" s="8"/>
      <c r="N26" s="8"/>
      <c r="O26" s="8"/>
      <c r="P26" s="8"/>
    </row>
    <row r="27" spans="1:17" x14ac:dyDescent="0.25">
      <c r="A27" s="40" t="s">
        <v>371</v>
      </c>
      <c r="B27" s="41"/>
      <c r="C27" s="4" t="s">
        <v>372</v>
      </c>
      <c r="D27" s="7" t="s">
        <v>373</v>
      </c>
      <c r="E27" s="4"/>
      <c r="F27" s="4"/>
      <c r="G27" s="4"/>
      <c r="H27" s="4"/>
      <c r="I27" s="4"/>
      <c r="J27" s="4"/>
      <c r="K27" s="14"/>
      <c r="L27" s="16">
        <f>('600115.SH三大报表'!C126-'600115.SH三大报表'!B126)/'600115.SH三大报表'!B126</f>
        <v>5.0143317173289924E-2</v>
      </c>
      <c r="M27" s="16">
        <f>('600115.SH三大报表'!D126-'600115.SH三大报表'!C126)/'600115.SH三大报表'!C126</f>
        <v>0.18609313923709395</v>
      </c>
      <c r="N27" s="16">
        <f>('600115.SH三大报表'!E126-'600115.SH三大报表'!D126)/'600115.SH三大报表'!D126</f>
        <v>-0.19155645837180563</v>
      </c>
      <c r="O27" s="16">
        <f>('600115.SH三大报表'!F126-'600115.SH三大报表'!E126)/'600115.SH三大报表'!E126</f>
        <v>-3.5177115546809107E-2</v>
      </c>
      <c r="P27" s="16">
        <f>('600115.SH三大报表'!G126-'600115.SH三大报表'!F126)/'600115.SH三大报表'!F126</f>
        <v>-0.54317974867965757</v>
      </c>
    </row>
    <row r="28" spans="1:17" x14ac:dyDescent="0.25">
      <c r="A28" s="42"/>
      <c r="B28" s="43"/>
      <c r="C28" s="4" t="s">
        <v>374</v>
      </c>
      <c r="D28" s="7" t="s">
        <v>375</v>
      </c>
      <c r="E28" s="4"/>
      <c r="F28" s="4"/>
      <c r="G28" s="4"/>
      <c r="H28" s="4"/>
      <c r="I28" s="4"/>
      <c r="J28" s="4"/>
      <c r="K28" s="14"/>
      <c r="L28" s="16">
        <f>('600115.SH三大报表'!Q41-'600115.SH三大报表'!P41)/'600115.SH三大报表'!P41</f>
        <v>-0.56876832844574776</v>
      </c>
      <c r="M28" s="16">
        <f>('600115.SH三大报表'!R41-'600115.SH三大报表'!Q41)/'600115.SH三大报表'!Q41</f>
        <v>0.18429105746344782</v>
      </c>
      <c r="N28" s="16">
        <f>('600115.SH三大报表'!S41-'600115.SH三大报表'!R41)/'600115.SH三大报表'!R41</f>
        <v>-4.6043640539764574</v>
      </c>
      <c r="O28" s="16">
        <f>('600115.SH三大报表'!T41-'600115.SH三大报表'!S41)/'600115.SH三大报表'!S41</f>
        <v>5.8148797196112795E-2</v>
      </c>
      <c r="P28" s="16">
        <f>('600115.SH三大报表'!U41-'600115.SH三大报表'!T41)/'600115.SH三大报表'!T41</f>
        <v>1.2533875338753389</v>
      </c>
    </row>
    <row r="29" spans="1:17" x14ac:dyDescent="0.25">
      <c r="A29" s="42"/>
      <c r="B29" s="43"/>
      <c r="C29" s="4" t="s">
        <v>376</v>
      </c>
      <c r="D29" s="7" t="s">
        <v>377</v>
      </c>
      <c r="E29" s="4"/>
      <c r="F29" s="4"/>
      <c r="G29" s="4"/>
      <c r="H29" s="4"/>
      <c r="I29" s="4"/>
      <c r="J29" s="4"/>
      <c r="K29" s="14"/>
      <c r="L29" s="16">
        <f>('600115.SH三大报表'!Q6-'600115.SH三大报表'!P6)/'600115.SH三大报表'!P6</f>
        <v>0.12985519214321525</v>
      </c>
      <c r="M29" s="16">
        <f>('600115.SH三大报表'!R6-'600115.SH三大报表'!Q6)/'600115.SH三大报表'!Q6</f>
        <v>5.1596624032019492E-2</v>
      </c>
      <c r="N29" s="16">
        <f>('600115.SH三大报表'!S6-'600115.SH三大报表'!R6)/'600115.SH三大报表'!R6</f>
        <v>-0.51481879860996194</v>
      </c>
      <c r="O29" s="16">
        <f>('600115.SH三大报表'!T6-'600115.SH三大报表'!S6)/'600115.SH三大报表'!S6</f>
        <v>0.14475008100410988</v>
      </c>
      <c r="P29" s="16">
        <f>('600115.SH三大报表'!U6-'600115.SH三大报表'!T6)/'600115.SH三大报表'!T6</f>
        <v>-0.46593770018025532</v>
      </c>
    </row>
    <row r="30" spans="1:17" x14ac:dyDescent="0.25">
      <c r="A30" s="42"/>
      <c r="B30" s="43"/>
      <c r="C30" s="4" t="s">
        <v>378</v>
      </c>
      <c r="D30" s="7" t="s">
        <v>379</v>
      </c>
      <c r="E30" s="4"/>
      <c r="F30" s="4"/>
      <c r="G30" s="4"/>
      <c r="H30" s="4"/>
      <c r="I30" s="4"/>
      <c r="J30" s="4"/>
      <c r="K30" s="14"/>
      <c r="L30" s="16">
        <f>('600115.SH三大报表'!Q9-'600115.SH三大报表'!P9)/'600115.SH三大报表'!P9</f>
        <v>0.13426372044082627</v>
      </c>
      <c r="M30" s="16">
        <f>('600115.SH三大报表'!R9-'600115.SH三大报表'!Q9)/'600115.SH三大报表'!Q9</f>
        <v>4.6803441171013697E-2</v>
      </c>
      <c r="N30" s="16">
        <f>('600115.SH三大报表'!S9-'600115.SH三大报表'!R9)/'600115.SH三大报表'!R9</f>
        <v>-0.33952425373134326</v>
      </c>
      <c r="O30" s="16">
        <f>('600115.SH三大报表'!T9-'600115.SH三大报表'!S9)/'600115.SH三大报表'!S9</f>
        <v>0.1304746973998277</v>
      </c>
      <c r="P30" s="16">
        <f>('600115.SH三大报表'!U9-'600115.SH三大报表'!T9)/'600115.SH三大报表'!T9</f>
        <v>-0.29623567921440264</v>
      </c>
    </row>
    <row r="31" spans="1:17" x14ac:dyDescent="0.25">
      <c r="A31" s="44"/>
      <c r="B31" s="45"/>
      <c r="C31" s="4" t="s">
        <v>380</v>
      </c>
      <c r="D31" s="7" t="s">
        <v>381</v>
      </c>
      <c r="E31" s="4"/>
      <c r="F31" s="4"/>
      <c r="G31" s="4"/>
      <c r="H31" s="4"/>
      <c r="I31" s="4"/>
      <c r="J31" s="4"/>
      <c r="K31" s="14"/>
      <c r="L31" s="16">
        <f>('600115.SH三大报表'!Q30-'600115.SH三大报表'!P30)/'600115.SH三大报表'!P30</f>
        <v>-0.591774772288159</v>
      </c>
      <c r="M31" s="16">
        <f>('600115.SH三大报表'!R30-'600115.SH三大报表'!Q30)/'600115.SH三大报表'!Q30</f>
        <v>0.17106152805949967</v>
      </c>
      <c r="N31" s="16">
        <f>('600115.SH三大报表'!S30-'600115.SH三大报表'!R30)/'600115.SH三大报表'!R30</f>
        <v>-5.850173210161663</v>
      </c>
      <c r="O31" s="16">
        <f>('600115.SH三大报表'!T30-'600115.SH三大报表'!S30)/'600115.SH三大报表'!S30</f>
        <v>5.8746503184334269E-2</v>
      </c>
      <c r="P31" s="16">
        <f>('600115.SH三大报表'!U30-'600115.SH三大报表'!T30)/'600115.SH三大报表'!T30</f>
        <v>0.68889138745221501</v>
      </c>
    </row>
  </sheetData>
  <mergeCells count="8">
    <mergeCell ref="A25:B26"/>
    <mergeCell ref="A27:B31"/>
    <mergeCell ref="A11:B17"/>
    <mergeCell ref="A1:K1"/>
    <mergeCell ref="A3:A10"/>
    <mergeCell ref="B3:B6"/>
    <mergeCell ref="B7:B10"/>
    <mergeCell ref="A18:B23"/>
  </mergeCells>
  <phoneticPr fontId="10" type="noConversion"/>
  <conditionalFormatting sqref="E3:P31">
    <cfRule type="cellIs" dxfId="2" priority="1" operator="lessThan">
      <formula>0</formula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{F1026CD8-E1D9-4C0F-869F-02A59F7F48E0}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026CD8-E1D9-4C0F-869F-02A59F7F48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E3:P31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4B78-C23B-4CFC-B271-383A1AB179FF}">
  <dimension ref="B1:H53"/>
  <sheetViews>
    <sheetView topLeftCell="A19" workbookViewId="0">
      <selection activeCell="O20" sqref="O20"/>
    </sheetView>
  </sheetViews>
  <sheetFormatPr defaultRowHeight="14.4" x14ac:dyDescent="0.25"/>
  <cols>
    <col min="2" max="2" width="34.33203125" customWidth="1"/>
  </cols>
  <sheetData>
    <row r="1" spans="2:8" x14ac:dyDescent="0.25"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2:8" x14ac:dyDescent="0.25">
      <c r="B2" t="s">
        <v>318</v>
      </c>
      <c r="C2">
        <v>0.22773731714908185</v>
      </c>
      <c r="D2">
        <v>0.21806435718098574</v>
      </c>
      <c r="E2">
        <v>0.25194288120669195</v>
      </c>
      <c r="F2">
        <v>0.22541279256171851</v>
      </c>
      <c r="G2">
        <v>0.32494673481505632</v>
      </c>
      <c r="H2">
        <v>0.31485575529138882</v>
      </c>
    </row>
    <row r="3" spans="2:8" x14ac:dyDescent="0.25">
      <c r="B3" t="s">
        <v>320</v>
      </c>
      <c r="C3">
        <v>0.2005353252412076</v>
      </c>
      <c r="D3">
        <v>0.19137433103844734</v>
      </c>
      <c r="E3">
        <v>0.22122685451041946</v>
      </c>
      <c r="F3">
        <v>0.20483327989740302</v>
      </c>
      <c r="G3">
        <v>0.30400158340221911</v>
      </c>
      <c r="H3">
        <v>0.29883661930994493</v>
      </c>
    </row>
    <row r="4" spans="2:8" x14ac:dyDescent="0.25">
      <c r="B4" t="s">
        <v>322</v>
      </c>
      <c r="C4">
        <v>5.7964519140989726E-2</v>
      </c>
      <c r="D4">
        <v>1.0374892213355963E-2</v>
      </c>
      <c r="E4">
        <v>1.8848180901701057E-2</v>
      </c>
      <c r="F4">
        <v>7.7729240141070854E-2</v>
      </c>
      <c r="G4">
        <v>0.15189018639904064</v>
      </c>
      <c r="H4">
        <v>0.21422876195998841</v>
      </c>
    </row>
    <row r="5" spans="2:8" x14ac:dyDescent="0.25">
      <c r="B5" t="s">
        <v>324</v>
      </c>
      <c r="C5">
        <v>0.24366013071895426</v>
      </c>
      <c r="D5">
        <v>0.30574451485744791</v>
      </c>
      <c r="E5">
        <v>0.36971529931217539</v>
      </c>
      <c r="F5">
        <v>1.213329592818211E-2</v>
      </c>
      <c r="G5">
        <v>6.6270039934335376E-2</v>
      </c>
      <c r="H5">
        <v>-2.3557552913888082E-3</v>
      </c>
    </row>
    <row r="6" spans="2:8" x14ac:dyDescent="0.25">
      <c r="B6" t="s">
        <v>327</v>
      </c>
      <c r="C6">
        <v>0.75152991242570255</v>
      </c>
      <c r="D6">
        <v>0.74932105674402893</v>
      </c>
      <c r="E6">
        <v>0.75119108208216701</v>
      </c>
      <c r="F6">
        <v>0.79847596385371522</v>
      </c>
      <c r="G6">
        <v>0.80837416418889685</v>
      </c>
      <c r="H6">
        <v>0.91293149829049447</v>
      </c>
    </row>
    <row r="7" spans="2:8" x14ac:dyDescent="0.25">
      <c r="B7" t="s">
        <v>329</v>
      </c>
      <c r="C7">
        <v>0.24847008757429748</v>
      </c>
      <c r="D7">
        <v>0.25067894325597112</v>
      </c>
      <c r="E7">
        <v>0.24880891791783299</v>
      </c>
      <c r="F7">
        <v>0.20152403614628481</v>
      </c>
      <c r="G7">
        <v>0.19162583581110321</v>
      </c>
      <c r="H7">
        <v>8.7068501709505544E-2</v>
      </c>
    </row>
    <row r="8" spans="2:8" x14ac:dyDescent="0.25">
      <c r="B8" t="s">
        <v>331</v>
      </c>
      <c r="C8">
        <v>3.0246293216320463</v>
      </c>
      <c r="D8">
        <v>2.989166329694029</v>
      </c>
      <c r="E8">
        <v>3.0191485432617866</v>
      </c>
      <c r="F8">
        <v>3.9621872364351982</v>
      </c>
      <c r="G8">
        <v>4.218503004917137</v>
      </c>
      <c r="H8">
        <v>10.485209695423377</v>
      </c>
    </row>
    <row r="9" spans="2:8" x14ac:dyDescent="0.25">
      <c r="B9" t="s">
        <v>333</v>
      </c>
      <c r="C9" t="s">
        <v>335</v>
      </c>
      <c r="D9">
        <v>2.0375637241749396</v>
      </c>
      <c r="E9">
        <v>1.832269297736506</v>
      </c>
      <c r="F9">
        <v>-2.1609129267357114</v>
      </c>
      <c r="G9">
        <v>-2.0132484514796971</v>
      </c>
      <c r="H9">
        <v>-5.507498369919583</v>
      </c>
    </row>
    <row r="10" spans="2:8" x14ac:dyDescent="0.25">
      <c r="B10" t="s">
        <v>337</v>
      </c>
      <c r="C10">
        <v>47.891242937853107</v>
      </c>
      <c r="D10">
        <v>64.6400449943757</v>
      </c>
      <c r="E10">
        <v>76.760876468720227</v>
      </c>
      <c r="F10">
        <v>41.28053502287927</v>
      </c>
      <c r="G10">
        <v>63.991420400381315</v>
      </c>
      <c r="H10">
        <v>32.051855163164952</v>
      </c>
    </row>
    <row r="11" spans="2:8" x14ac:dyDescent="0.25">
      <c r="B11" t="s">
        <v>339</v>
      </c>
      <c r="C11">
        <v>7.6214351018963633</v>
      </c>
      <c r="D11">
        <v>5.6466544853389022</v>
      </c>
      <c r="E11">
        <v>4.7550264769154396</v>
      </c>
      <c r="F11">
        <v>8.8419396647282511</v>
      </c>
      <c r="G11">
        <v>5.7038896420218395</v>
      </c>
      <c r="H11">
        <v>11.387796373779638</v>
      </c>
    </row>
    <row r="12" spans="2:8" x14ac:dyDescent="0.25">
      <c r="B12" t="s">
        <v>341</v>
      </c>
      <c r="C12">
        <v>-1.6398149342274955</v>
      </c>
      <c r="D12">
        <v>-2.0117628524917293</v>
      </c>
      <c r="E12">
        <v>-2.061753667690208</v>
      </c>
      <c r="F12">
        <v>-0.75849178631483638</v>
      </c>
      <c r="G12">
        <v>-1.1577413290560701</v>
      </c>
      <c r="H12">
        <v>-0.4740934698087757</v>
      </c>
    </row>
    <row r="13" spans="2:8" x14ac:dyDescent="0.25">
      <c r="B13" t="s">
        <v>343</v>
      </c>
      <c r="C13">
        <v>41.320366132723109</v>
      </c>
      <c r="D13">
        <v>49.531801692865777</v>
      </c>
      <c r="E13">
        <v>49.20817075969704</v>
      </c>
      <c r="F13">
        <v>31.743106926698051</v>
      </c>
      <c r="G13">
        <v>41.547365689073452</v>
      </c>
      <c r="H13">
        <v>31.583964115503225</v>
      </c>
    </row>
    <row r="14" spans="2:8" x14ac:dyDescent="0.25">
      <c r="B14" t="s">
        <v>345</v>
      </c>
      <c r="C14">
        <v>8.8334164036107889</v>
      </c>
      <c r="D14">
        <v>7.3690030954915198</v>
      </c>
      <c r="E14">
        <v>7.4174673507462687</v>
      </c>
      <c r="F14">
        <v>11.498559383076987</v>
      </c>
      <c r="G14">
        <v>8.7851538586474422</v>
      </c>
      <c r="H14">
        <v>11.556497425883189</v>
      </c>
    </row>
    <row r="15" spans="2:8" x14ac:dyDescent="0.25">
      <c r="B15" t="s">
        <v>347</v>
      </c>
      <c r="C15">
        <v>5.5606516153720005</v>
      </c>
      <c r="D15">
        <v>6.7161431701972241</v>
      </c>
      <c r="E15">
        <v>6.7756131744919408</v>
      </c>
      <c r="F15">
        <v>2.7764020738145403</v>
      </c>
      <c r="G15">
        <v>2.6633470877638472</v>
      </c>
      <c r="H15">
        <v>1.1442706670922438</v>
      </c>
    </row>
    <row r="16" spans="2:8" x14ac:dyDescent="0.25">
      <c r="B16" t="s">
        <v>349</v>
      </c>
      <c r="C16">
        <v>0.44719603981289346</v>
      </c>
      <c r="D16">
        <v>0.49514356061340414</v>
      </c>
      <c r="E16">
        <v>0.46511359416279746</v>
      </c>
      <c r="F16">
        <v>0.207445378389087</v>
      </c>
      <c r="G16">
        <v>0.23596552281723016</v>
      </c>
      <c r="H16">
        <v>0.12477312000668241</v>
      </c>
    </row>
    <row r="17" spans="2:8" x14ac:dyDescent="0.25">
      <c r="B17" t="s">
        <v>352</v>
      </c>
      <c r="C17">
        <v>7.1234061796482534E-2</v>
      </c>
      <c r="D17">
        <v>2.5737405377186114E-2</v>
      </c>
      <c r="E17">
        <v>2.86612609630978E-2</v>
      </c>
      <c r="F17">
        <v>-0.28651580006480326</v>
      </c>
      <c r="G17">
        <v>-0.26499024237639102</v>
      </c>
      <c r="H17">
        <v>-0.83799163179916314</v>
      </c>
    </row>
    <row r="18" spans="2:8" x14ac:dyDescent="0.25">
      <c r="B18" t="s">
        <v>354</v>
      </c>
      <c r="C18">
        <v>6.7046135999449474E-2</v>
      </c>
      <c r="D18">
        <v>2.5589489254328721E-2</v>
      </c>
      <c r="E18">
        <v>2.8818467648518947E-2</v>
      </c>
      <c r="F18">
        <v>-0.21408959907228978</v>
      </c>
      <c r="G18">
        <v>-0.19789354507128279</v>
      </c>
      <c r="H18">
        <v>-0.83497907949790795</v>
      </c>
    </row>
    <row r="19" spans="2:8" x14ac:dyDescent="0.25">
      <c r="B19" t="s">
        <v>356</v>
      </c>
      <c r="C19">
        <v>2.9982766503710477E-2</v>
      </c>
      <c r="D19">
        <v>1.2421599476273942E-2</v>
      </c>
      <c r="E19">
        <v>1.2310204427856476E-2</v>
      </c>
      <c r="F19">
        <v>-4.4453414917424439E-2</v>
      </c>
      <c r="G19">
        <v>-4.635872523975041E-2</v>
      </c>
      <c r="H19">
        <v>-0.10390322636630278</v>
      </c>
    </row>
    <row r="20" spans="2:8" x14ac:dyDescent="0.25">
      <c r="B20" t="s">
        <v>358</v>
      </c>
      <c r="C20">
        <v>0.12066952121448034</v>
      </c>
      <c r="D20">
        <v>4.9551826391696994E-2</v>
      </c>
      <c r="E20">
        <v>4.9476540193474153E-2</v>
      </c>
      <c r="F20">
        <v>-0.22058616811920156</v>
      </c>
      <c r="G20">
        <v>-0.24192314696776543</v>
      </c>
      <c r="H20">
        <v>-1.1933503428480305</v>
      </c>
    </row>
    <row r="21" spans="2:8" x14ac:dyDescent="0.25">
      <c r="B21" t="s">
        <v>360</v>
      </c>
      <c r="C21">
        <v>2.9982766503710477E-2</v>
      </c>
      <c r="D21">
        <v>1.9719731152404319E-2</v>
      </c>
      <c r="E21">
        <v>7.7756303654096812E-3</v>
      </c>
      <c r="F21">
        <v>8.2119111614089683E-3</v>
      </c>
      <c r="G21">
        <v>-2.9491498348532472E-2</v>
      </c>
      <c r="H21">
        <v>-3.0850299178695549E-2</v>
      </c>
    </row>
    <row r="22" spans="2:8" x14ac:dyDescent="0.25">
      <c r="B22" t="s">
        <v>362</v>
      </c>
      <c r="C22">
        <v>2.8697947214076245</v>
      </c>
      <c r="D22">
        <v>7.5953757225433529</v>
      </c>
      <c r="E22">
        <v>8.3181165661785812</v>
      </c>
      <c r="F22">
        <v>-9.6463278636291228E-2</v>
      </c>
      <c r="G22">
        <v>-0.42848539596507074</v>
      </c>
      <c r="H22">
        <v>8.6857753724861354E-3</v>
      </c>
    </row>
    <row r="23" spans="2:8" x14ac:dyDescent="0.25">
      <c r="B23" t="s">
        <v>364</v>
      </c>
      <c r="C23">
        <v>8.5181232459781014E-2</v>
      </c>
      <c r="D23">
        <v>3.2654956932950514E-2</v>
      </c>
      <c r="E23">
        <v>3.4656935012204848E-2</v>
      </c>
      <c r="F23">
        <v>-0.20473800591319039</v>
      </c>
      <c r="G23">
        <v>-0.1935587263342875</v>
      </c>
      <c r="H23">
        <v>-0.43890175613474447</v>
      </c>
    </row>
    <row r="24" spans="2:8" x14ac:dyDescent="0.25">
      <c r="B24" t="s">
        <v>367</v>
      </c>
      <c r="C24">
        <v>0.24366013071895426</v>
      </c>
      <c r="D24">
        <v>0.30574451485744791</v>
      </c>
      <c r="E24">
        <v>0.36971529931217539</v>
      </c>
      <c r="F24">
        <v>1.213329592818211E-2</v>
      </c>
      <c r="G24">
        <v>6.6270039934335376E-2</v>
      </c>
      <c r="H24">
        <v>-2.3557552913888082E-3</v>
      </c>
    </row>
    <row r="25" spans="2:8" x14ac:dyDescent="0.25">
      <c r="B25" t="s">
        <v>369</v>
      </c>
      <c r="C25">
        <v>0.21597642930446584</v>
      </c>
      <c r="D25">
        <v>0.21406393744250229</v>
      </c>
      <c r="E25">
        <v>0.2159253517767708</v>
      </c>
      <c r="F25">
        <v>9.6349691299089813E-3</v>
      </c>
      <c r="G25">
        <v>3.9053977097298742E-2</v>
      </c>
      <c r="H25">
        <v>-1.7033208204765367E-3</v>
      </c>
    </row>
    <row r="26" spans="2:8" x14ac:dyDescent="0.25">
      <c r="B26" t="s">
        <v>372</v>
      </c>
      <c r="D26">
        <v>5.0143317173289924E-2</v>
      </c>
      <c r="E26">
        <v>0.18609313923709395</v>
      </c>
      <c r="F26">
        <v>-0.19155645837180563</v>
      </c>
      <c r="G26">
        <v>-3.5177115546809107E-2</v>
      </c>
      <c r="H26">
        <v>-0.54317974867965757</v>
      </c>
    </row>
    <row r="27" spans="2:8" x14ac:dyDescent="0.25">
      <c r="B27" t="s">
        <v>374</v>
      </c>
      <c r="D27">
        <v>-0.56876832844574776</v>
      </c>
      <c r="E27">
        <v>0.18429105746344782</v>
      </c>
      <c r="F27">
        <v>-4.6043640539764574</v>
      </c>
      <c r="G27">
        <v>5.8148797196112795E-2</v>
      </c>
      <c r="H27">
        <v>1.2533875338753389</v>
      </c>
    </row>
    <row r="28" spans="2:8" x14ac:dyDescent="0.25">
      <c r="B28" t="s">
        <v>376</v>
      </c>
      <c r="D28">
        <v>0.12985519214321525</v>
      </c>
      <c r="E28">
        <v>5.1596624032019492E-2</v>
      </c>
      <c r="F28">
        <v>-0.51481879860996194</v>
      </c>
      <c r="G28">
        <v>0.14475008100410988</v>
      </c>
      <c r="H28">
        <v>-0.46593770018025532</v>
      </c>
    </row>
    <row r="29" spans="2:8" x14ac:dyDescent="0.25">
      <c r="B29" t="s">
        <v>378</v>
      </c>
      <c r="D29">
        <v>0.13426372044082627</v>
      </c>
      <c r="E29">
        <v>4.6803441171013697E-2</v>
      </c>
      <c r="F29">
        <v>-0.33952425373134326</v>
      </c>
      <c r="G29">
        <v>0.1304746973998277</v>
      </c>
      <c r="H29">
        <v>-0.29623567921440264</v>
      </c>
    </row>
    <row r="30" spans="2:8" x14ac:dyDescent="0.25">
      <c r="B30" t="s">
        <v>380</v>
      </c>
      <c r="D30">
        <v>-0.591774772288159</v>
      </c>
      <c r="E30">
        <v>0.17106152805949967</v>
      </c>
      <c r="F30">
        <v>-5.850173210161663</v>
      </c>
      <c r="G30">
        <v>5.8746503184334269E-2</v>
      </c>
      <c r="H30">
        <v>0.68889138745221501</v>
      </c>
    </row>
    <row r="34" spans="2:8" x14ac:dyDescent="0.25">
      <c r="C34">
        <v>2017</v>
      </c>
      <c r="D34">
        <v>2018</v>
      </c>
      <c r="E34">
        <v>2019</v>
      </c>
      <c r="F34">
        <v>2020</v>
      </c>
      <c r="G34">
        <v>2021</v>
      </c>
      <c r="H34">
        <v>2022</v>
      </c>
    </row>
    <row r="35" spans="2:8" x14ac:dyDescent="0.25">
      <c r="B35" t="s">
        <v>324</v>
      </c>
      <c r="C35">
        <v>0.24366013071895426</v>
      </c>
      <c r="D35">
        <v>0.30574451485744791</v>
      </c>
      <c r="E35">
        <v>0.36971529931217539</v>
      </c>
      <c r="F35">
        <v>1.213329592818211E-2</v>
      </c>
      <c r="G35">
        <v>6.6270039934335376E-2</v>
      </c>
      <c r="H35">
        <v>-2.3557552913888082E-3</v>
      </c>
    </row>
    <row r="36" spans="2:8" x14ac:dyDescent="0.25">
      <c r="B36" t="s">
        <v>327</v>
      </c>
      <c r="C36">
        <v>0.75152991242570255</v>
      </c>
      <c r="D36">
        <v>0.74932105674402893</v>
      </c>
      <c r="E36">
        <v>0.75119108208216701</v>
      </c>
      <c r="F36">
        <v>0.79847596385371522</v>
      </c>
      <c r="G36">
        <v>0.80837416418889685</v>
      </c>
      <c r="H36">
        <v>0.91293149829049447</v>
      </c>
    </row>
    <row r="37" spans="2:8" x14ac:dyDescent="0.25">
      <c r="B37" t="s">
        <v>329</v>
      </c>
      <c r="C37">
        <v>0.24847008757429748</v>
      </c>
      <c r="D37">
        <v>0.25067894325597112</v>
      </c>
      <c r="E37">
        <v>0.24880891791783299</v>
      </c>
      <c r="F37">
        <v>0.20152403614628481</v>
      </c>
      <c r="G37">
        <v>0.19162583581110321</v>
      </c>
      <c r="H37">
        <v>8.7068501709505544E-2</v>
      </c>
    </row>
    <row r="40" spans="2:8" x14ac:dyDescent="0.25">
      <c r="C40">
        <v>2017</v>
      </c>
      <c r="D40">
        <v>2018</v>
      </c>
      <c r="E40">
        <v>2019</v>
      </c>
      <c r="F40">
        <v>2020</v>
      </c>
      <c r="G40">
        <v>2021</v>
      </c>
      <c r="H40">
        <v>2022</v>
      </c>
    </row>
    <row r="41" spans="2:8" x14ac:dyDescent="0.25">
      <c r="B41" t="s">
        <v>339</v>
      </c>
      <c r="C41">
        <v>7.6214351018963633</v>
      </c>
      <c r="D41">
        <v>5.6466544853389022</v>
      </c>
      <c r="E41">
        <v>4.7550264769154396</v>
      </c>
      <c r="F41">
        <v>8.8419396647282511</v>
      </c>
      <c r="G41">
        <v>5.7038896420218395</v>
      </c>
      <c r="H41">
        <v>11.387796373779638</v>
      </c>
    </row>
    <row r="42" spans="2:8" x14ac:dyDescent="0.25">
      <c r="B42" t="s">
        <v>341</v>
      </c>
      <c r="C42">
        <v>-1.6398149342274955</v>
      </c>
      <c r="D42">
        <v>-2.0117628524917293</v>
      </c>
      <c r="E42">
        <v>-2.061753667690208</v>
      </c>
      <c r="F42">
        <v>-0.75849178631483638</v>
      </c>
      <c r="G42">
        <v>-1.1577413290560701</v>
      </c>
      <c r="H42">
        <v>-0.4740934698087757</v>
      </c>
    </row>
    <row r="43" spans="2:8" x14ac:dyDescent="0.25">
      <c r="B43" t="s">
        <v>345</v>
      </c>
      <c r="C43">
        <v>8.8334164036107889</v>
      </c>
      <c r="D43">
        <v>7.3690030954915198</v>
      </c>
      <c r="E43">
        <v>7.4174673507462687</v>
      </c>
      <c r="F43">
        <v>11.498559383076987</v>
      </c>
      <c r="G43">
        <v>8.7851538586474422</v>
      </c>
      <c r="H43">
        <v>11.556497425883189</v>
      </c>
    </row>
    <row r="46" spans="2:8" x14ac:dyDescent="0.25">
      <c r="C46">
        <v>2017</v>
      </c>
      <c r="D46">
        <v>2018</v>
      </c>
      <c r="E46">
        <v>2019</v>
      </c>
      <c r="F46">
        <v>2020</v>
      </c>
      <c r="G46">
        <v>2021</v>
      </c>
      <c r="H46">
        <v>2022</v>
      </c>
    </row>
    <row r="47" spans="2:8" x14ac:dyDescent="0.25">
      <c r="B47" t="s">
        <v>367</v>
      </c>
      <c r="C47">
        <v>0.24366013071895426</v>
      </c>
      <c r="D47">
        <v>0.30574451485744791</v>
      </c>
      <c r="E47">
        <v>0.36971529931217539</v>
      </c>
      <c r="F47">
        <v>1.213329592818211E-2</v>
      </c>
      <c r="G47">
        <v>6.6270039934335376E-2</v>
      </c>
      <c r="H47">
        <v>-2.3557552913888082E-3</v>
      </c>
    </row>
    <row r="48" spans="2:8" x14ac:dyDescent="0.25">
      <c r="B48" t="s">
        <v>369</v>
      </c>
      <c r="C48">
        <v>0.21597642930446584</v>
      </c>
      <c r="D48">
        <v>0.21406393744250229</v>
      </c>
      <c r="E48">
        <v>0.2159253517767708</v>
      </c>
      <c r="F48">
        <v>9.6349691299089813E-3</v>
      </c>
      <c r="G48">
        <v>3.9053977097298742E-2</v>
      </c>
      <c r="H48">
        <v>-1.7033208204765367E-3</v>
      </c>
    </row>
    <row r="51" spans="2:8" x14ac:dyDescent="0.25">
      <c r="C51">
        <v>2017</v>
      </c>
      <c r="D51">
        <v>2018</v>
      </c>
      <c r="E51">
        <v>2019</v>
      </c>
      <c r="F51">
        <v>2020</v>
      </c>
      <c r="G51">
        <v>2021</v>
      </c>
      <c r="H51">
        <v>2022</v>
      </c>
    </row>
    <row r="52" spans="2:8" x14ac:dyDescent="0.25">
      <c r="B52" t="s">
        <v>372</v>
      </c>
      <c r="D52">
        <v>5.0143317173289924E-2</v>
      </c>
      <c r="E52">
        <v>0.18609313923709395</v>
      </c>
      <c r="F52">
        <v>-0.19155645837180563</v>
      </c>
      <c r="G52">
        <v>-3.5177115546809107E-2</v>
      </c>
      <c r="H52">
        <v>-0.54317974867965757</v>
      </c>
    </row>
    <row r="53" spans="2:8" x14ac:dyDescent="0.25">
      <c r="B53" t="s">
        <v>374</v>
      </c>
      <c r="D53">
        <v>-0.56876832844574776</v>
      </c>
      <c r="E53">
        <v>0.18429105746344782</v>
      </c>
      <c r="F53">
        <v>-4.6043640539764574</v>
      </c>
      <c r="G53">
        <v>5.8148797196112795E-2</v>
      </c>
      <c r="H53">
        <v>1.2533875338753389</v>
      </c>
    </row>
  </sheetData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"/>
  <sheetViews>
    <sheetView tabSelected="1" workbookViewId="0">
      <selection activeCell="P11" sqref="P11"/>
    </sheetView>
  </sheetViews>
  <sheetFormatPr defaultColWidth="8.88671875" defaultRowHeight="14.4" x14ac:dyDescent="0.25"/>
  <cols>
    <col min="1" max="1" width="18.6640625" customWidth="1"/>
    <col min="2" max="3" width="12.88671875"/>
  </cols>
  <sheetData>
    <row r="1" spans="1:21" x14ac:dyDescent="0.25">
      <c r="A1" t="s">
        <v>382</v>
      </c>
      <c r="B1" s="31">
        <f>财务指标分析!E21</f>
        <v>0.12066952121448034</v>
      </c>
      <c r="C1" s="31">
        <f>B2*B3</f>
        <v>0.12066952121448034</v>
      </c>
      <c r="P1">
        <v>0.12066952121448034</v>
      </c>
      <c r="Q1">
        <v>4.9551826391696994E-2</v>
      </c>
      <c r="R1">
        <v>4.9476540193474153E-2</v>
      </c>
      <c r="S1">
        <v>-0.22058616811920156</v>
      </c>
      <c r="T1">
        <v>-0.24192314696776543</v>
      </c>
      <c r="U1">
        <v>-1.1933503428480305</v>
      </c>
    </row>
    <row r="2" spans="1:21" x14ac:dyDescent="0.25">
      <c r="A2" t="s">
        <v>383</v>
      </c>
      <c r="B2" s="31">
        <f>财务指标分析!E22</f>
        <v>2.9982766503710477E-2</v>
      </c>
      <c r="C2" s="31">
        <f>B4*B5</f>
        <v>2.9982766503710477E-2</v>
      </c>
      <c r="P2">
        <v>2.9982766503710477E-2</v>
      </c>
      <c r="Q2">
        <v>1.9719731152404319E-2</v>
      </c>
      <c r="R2">
        <v>7.7756303654096812E-3</v>
      </c>
      <c r="S2">
        <v>8.2119111614089683E-3</v>
      </c>
      <c r="T2">
        <v>-2.9491498348532472E-2</v>
      </c>
      <c r="U2">
        <v>-3.0850299178695549E-2</v>
      </c>
    </row>
    <row r="3" spans="1:21" x14ac:dyDescent="0.25">
      <c r="A3" t="s">
        <v>384</v>
      </c>
      <c r="B3" s="31">
        <f>1/财务指标分析!E8</f>
        <v>4.0246293216320463</v>
      </c>
      <c r="C3" s="31"/>
      <c r="P3">
        <f>1/P10</f>
        <v>4.0246293216320463</v>
      </c>
      <c r="Q3">
        <f t="shared" ref="Q3:U3" si="0">1/Q10</f>
        <v>3.9891663296940285</v>
      </c>
      <c r="R3">
        <f t="shared" si="0"/>
        <v>4.0191485432617871</v>
      </c>
      <c r="S3">
        <f t="shared" si="0"/>
        <v>4.9621872364351987</v>
      </c>
      <c r="T3">
        <f t="shared" si="0"/>
        <v>5.218503004917137</v>
      </c>
      <c r="U3">
        <f t="shared" si="0"/>
        <v>11.485209695423377</v>
      </c>
    </row>
    <row r="4" spans="1:21" x14ac:dyDescent="0.25">
      <c r="A4" t="s">
        <v>354</v>
      </c>
      <c r="B4" s="31">
        <f>财务指标分析!E19</f>
        <v>6.7046135999449474E-2</v>
      </c>
      <c r="C4" s="31"/>
      <c r="P4">
        <v>6.7046135999449474E-2</v>
      </c>
      <c r="Q4">
        <v>2.5589489254328721E-2</v>
      </c>
      <c r="R4">
        <v>2.8818467648518947E-2</v>
      </c>
      <c r="S4">
        <v>-0.21408959907228978</v>
      </c>
      <c r="T4">
        <v>-0.19789354507128279</v>
      </c>
      <c r="U4">
        <v>-0.83497907949790795</v>
      </c>
    </row>
    <row r="5" spans="1:21" x14ac:dyDescent="0.25">
      <c r="A5" t="s">
        <v>349</v>
      </c>
      <c r="B5" s="31">
        <f>财务指标分析!E17</f>
        <v>0.44719603981289346</v>
      </c>
      <c r="C5" s="31"/>
      <c r="P5">
        <v>7.1234061796482534E-2</v>
      </c>
      <c r="Q5">
        <v>2.5737405377186114E-2</v>
      </c>
      <c r="R5">
        <v>2.86612609630978E-2</v>
      </c>
      <c r="S5">
        <v>-0.28651580006480326</v>
      </c>
      <c r="T5">
        <v>-0.26499024237639102</v>
      </c>
      <c r="U5">
        <v>-0.83799163179916314</v>
      </c>
    </row>
    <row r="6" spans="1:21" x14ac:dyDescent="0.25">
      <c r="A6" s="30" t="s">
        <v>395</v>
      </c>
    </row>
    <row r="7" spans="1:21" x14ac:dyDescent="0.25">
      <c r="A7" s="30" t="s">
        <v>385</v>
      </c>
    </row>
    <row r="8" spans="1:21" x14ac:dyDescent="0.25">
      <c r="A8" s="30" t="s">
        <v>386</v>
      </c>
    </row>
    <row r="9" spans="1:21" x14ac:dyDescent="0.25">
      <c r="A9" s="30" t="s">
        <v>387</v>
      </c>
    </row>
    <row r="10" spans="1:21" x14ac:dyDescent="0.25">
      <c r="P10">
        <v>0.24847008757429748</v>
      </c>
      <c r="Q10">
        <v>0.25067894325597112</v>
      </c>
      <c r="R10">
        <v>0.24880891791783299</v>
      </c>
      <c r="S10">
        <v>0.20152403614628481</v>
      </c>
      <c r="T10">
        <v>0.19162583581110321</v>
      </c>
      <c r="U10">
        <v>8.7068501709505544E-2</v>
      </c>
    </row>
    <row r="11" spans="1:21" x14ac:dyDescent="0.25">
      <c r="A11" s="30" t="s">
        <v>388</v>
      </c>
    </row>
    <row r="12" spans="1:21" x14ac:dyDescent="0.25">
      <c r="A12" s="30" t="s">
        <v>389</v>
      </c>
    </row>
    <row r="13" spans="1:21" x14ac:dyDescent="0.25">
      <c r="A13" s="30" t="s">
        <v>390</v>
      </c>
    </row>
    <row r="14" spans="1:21" x14ac:dyDescent="0.25">
      <c r="A14" s="30" t="s">
        <v>391</v>
      </c>
    </row>
    <row r="15" spans="1:21" x14ac:dyDescent="0.25">
      <c r="A15" s="30" t="s">
        <v>392</v>
      </c>
    </row>
    <row r="16" spans="1:21" x14ac:dyDescent="0.25">
      <c r="A16" s="30" t="s">
        <v>393</v>
      </c>
    </row>
    <row r="17" spans="1:21" x14ac:dyDescent="0.25">
      <c r="A17" s="30" t="s">
        <v>394</v>
      </c>
      <c r="P17" s="3">
        <v>2017</v>
      </c>
      <c r="Q17" s="3">
        <v>2018</v>
      </c>
      <c r="R17" s="3">
        <v>2019</v>
      </c>
      <c r="S17" s="3">
        <v>2020</v>
      </c>
      <c r="T17" s="3">
        <v>2021</v>
      </c>
      <c r="U17" s="3">
        <v>2022</v>
      </c>
    </row>
    <row r="18" spans="1:21" x14ac:dyDescent="0.25">
      <c r="O18" t="s">
        <v>382</v>
      </c>
      <c r="P18">
        <v>0.12066952121448034</v>
      </c>
      <c r="Q18">
        <v>4.9551826391696994E-2</v>
      </c>
      <c r="R18">
        <v>4.9476540193474153E-2</v>
      </c>
      <c r="S18">
        <v>-0.22058616811920156</v>
      </c>
      <c r="T18">
        <v>-0.24192314696776543</v>
      </c>
      <c r="U18">
        <v>-1.1933503428480305</v>
      </c>
    </row>
    <row r="19" spans="1:21" x14ac:dyDescent="0.25">
      <c r="A19" s="30" t="s">
        <v>396</v>
      </c>
      <c r="O19" t="s">
        <v>383</v>
      </c>
      <c r="P19">
        <v>2.9982766503710477E-2</v>
      </c>
      <c r="Q19">
        <v>1.9719731152404319E-2</v>
      </c>
      <c r="R19">
        <v>7.7756303654096812E-3</v>
      </c>
      <c r="S19">
        <v>8.2119111614089683E-3</v>
      </c>
      <c r="T19">
        <v>-2.9491498348532472E-2</v>
      </c>
      <c r="U19">
        <v>-3.0850299178695549E-2</v>
      </c>
    </row>
    <row r="20" spans="1:21" x14ac:dyDescent="0.25">
      <c r="O20" t="s">
        <v>384</v>
      </c>
      <c r="P20">
        <v>4.0246293216320463</v>
      </c>
      <c r="Q20">
        <v>3.9891663296940285</v>
      </c>
      <c r="R20">
        <v>4.0191485432617871</v>
      </c>
      <c r="S20">
        <v>4.9621872364351987</v>
      </c>
      <c r="T20">
        <v>5.218503004917137</v>
      </c>
      <c r="U20">
        <v>11.485209695423377</v>
      </c>
    </row>
    <row r="21" spans="1:21" x14ac:dyDescent="0.25">
      <c r="A21" s="30" t="s">
        <v>397</v>
      </c>
      <c r="O21" t="s">
        <v>354</v>
      </c>
      <c r="P21">
        <v>6.7046135999449474E-2</v>
      </c>
      <c r="Q21">
        <v>2.5589489254328721E-2</v>
      </c>
      <c r="R21">
        <v>2.8818467648518947E-2</v>
      </c>
      <c r="S21">
        <v>-0.21408959907228978</v>
      </c>
      <c r="T21">
        <v>-0.19789354507128279</v>
      </c>
      <c r="U21">
        <v>-0.83497907949790795</v>
      </c>
    </row>
    <row r="22" spans="1:21" x14ac:dyDescent="0.25">
      <c r="D22">
        <v>0.12066952121448034</v>
      </c>
      <c r="E22">
        <v>4.9551826391696994E-2</v>
      </c>
      <c r="F22">
        <v>4.9476540193474153E-2</v>
      </c>
      <c r="G22">
        <v>-0.22058616811920156</v>
      </c>
      <c r="H22">
        <v>-0.24192314696776543</v>
      </c>
      <c r="I22">
        <v>-1.1933503428480305</v>
      </c>
      <c r="O22" t="s">
        <v>349</v>
      </c>
      <c r="P22">
        <v>7.1234061796482534E-2</v>
      </c>
      <c r="Q22">
        <v>2.5737405377186114E-2</v>
      </c>
      <c r="R22">
        <v>2.86612609630978E-2</v>
      </c>
      <c r="S22">
        <v>-0.28651580006480326</v>
      </c>
      <c r="T22">
        <v>-0.26499024237639102</v>
      </c>
      <c r="U22">
        <v>-0.83799163179916314</v>
      </c>
    </row>
    <row r="23" spans="1:21" x14ac:dyDescent="0.25">
      <c r="B23" s="30" cm="1">
        <f t="array" ref="B23">INDEX(D25:D30,D24)</f>
        <v>4.9551826391696994E-2</v>
      </c>
      <c r="O23" s="30" t="s">
        <v>388</v>
      </c>
      <c r="P23">
        <v>0.75152991242570255</v>
      </c>
      <c r="Q23">
        <v>0.74932105674402893</v>
      </c>
      <c r="R23">
        <v>0.75119108208216701</v>
      </c>
      <c r="S23">
        <v>0.79847596385371522</v>
      </c>
      <c r="T23">
        <v>0.80837416418889685</v>
      </c>
      <c r="U23">
        <v>0.91293149829049447</v>
      </c>
    </row>
    <row r="24" spans="1:21" x14ac:dyDescent="0.25">
      <c r="D24">
        <v>2</v>
      </c>
    </row>
    <row r="25" spans="1:21" x14ac:dyDescent="0.25">
      <c r="D25">
        <v>0.12066952121448034</v>
      </c>
    </row>
    <row r="26" spans="1:21" x14ac:dyDescent="0.25">
      <c r="D26">
        <v>4.9551826391696994E-2</v>
      </c>
    </row>
    <row r="27" spans="1:21" x14ac:dyDescent="0.25">
      <c r="D27">
        <v>4.9476540193474153E-2</v>
      </c>
    </row>
    <row r="28" spans="1:21" x14ac:dyDescent="0.25">
      <c r="D28">
        <v>-0.22058616811920156</v>
      </c>
    </row>
    <row r="29" spans="1:21" x14ac:dyDescent="0.25">
      <c r="D29">
        <v>-0.24192314696776543</v>
      </c>
    </row>
    <row r="30" spans="1:21" x14ac:dyDescent="0.25">
      <c r="D30">
        <v>-1.1933503428480305</v>
      </c>
    </row>
  </sheetData>
  <phoneticPr fontId="1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1</xdr:col>
                    <xdr:colOff>83820</xdr:colOff>
                    <xdr:row>14</xdr:row>
                    <xdr:rowOff>137160</xdr:rowOff>
                  </from>
                  <to>
                    <xdr:col>1</xdr:col>
                    <xdr:colOff>251460</xdr:colOff>
                    <xdr:row>15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76200</xdr:colOff>
                    <xdr:row>12</xdr:row>
                    <xdr:rowOff>99060</xdr:rowOff>
                  </from>
                  <to>
                    <xdr:col>1</xdr:col>
                    <xdr:colOff>396240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600115.SH三大报表</vt:lpstr>
      <vt:lpstr>财务指标分析</vt:lpstr>
      <vt:lpstr>Sheet1</vt:lpstr>
      <vt:lpstr>杜邦分析模型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2022-12-22T17:25:00Z</dcterms:created>
  <dcterms:modified xsi:type="dcterms:W3CDTF">2022-12-27T17:57:10Z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AD793DA960C94A41B3318A998BBCF1F0</vt:lpwstr>
  </property>
  <property fmtid="{D5CDD505-2E9C-101B-9397-08002B2CF9AE}" pid="3" name="KSOProductBuildVer">
    <vt:lpwstr>2052-11.1.0.12763</vt:lpwstr>
  </property>
</Properties>
</file>